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 xml:space="preserve">All Comparator Library Holdings 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RB112 .M45</t>
        </is>
      </c>
      <c r="C2" t="inlineStr">
        <is>
          <t>0                      RB 0112000M  45</t>
        </is>
      </c>
      <c r="D2" t="inlineStr">
        <is>
          <t>Pain : psychological and psychiatric aspects / [by] H. Merskey [and] F. G. Spear.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Merskey, Harold.</t>
        </is>
      </c>
      <c r="L2" t="inlineStr">
        <is>
          <t>London : Baillière, Tindall &amp; Cassell, 1967.</t>
        </is>
      </c>
      <c r="M2" t="inlineStr">
        <is>
          <t>1967</t>
        </is>
      </c>
      <c r="O2" t="inlineStr">
        <is>
          <t>eng</t>
        </is>
      </c>
      <c r="P2" t="inlineStr">
        <is>
          <t>enk</t>
        </is>
      </c>
      <c r="R2" t="inlineStr">
        <is>
          <t xml:space="preserve">RB </t>
        </is>
      </c>
      <c r="S2" t="n">
        <v>4</v>
      </c>
      <c r="T2" t="n">
        <v>4</v>
      </c>
      <c r="U2" t="inlineStr">
        <is>
          <t>1995-03-14</t>
        </is>
      </c>
      <c r="V2" t="inlineStr">
        <is>
          <t>1995-03-14</t>
        </is>
      </c>
      <c r="W2" t="inlineStr">
        <is>
          <t>1990-05-09</t>
        </is>
      </c>
      <c r="X2" t="inlineStr">
        <is>
          <t>1990-05-09</t>
        </is>
      </c>
      <c r="Y2" t="n">
        <v>316</v>
      </c>
      <c r="Z2" t="n">
        <v>225</v>
      </c>
      <c r="AA2" t="n">
        <v>227</v>
      </c>
      <c r="AB2" t="n">
        <v>4</v>
      </c>
      <c r="AC2" t="n">
        <v>4</v>
      </c>
      <c r="AD2" t="n">
        <v>10</v>
      </c>
      <c r="AE2" t="n">
        <v>10</v>
      </c>
      <c r="AF2" t="n">
        <v>2</v>
      </c>
      <c r="AG2" t="n">
        <v>2</v>
      </c>
      <c r="AH2" t="n">
        <v>2</v>
      </c>
      <c r="AI2" t="n">
        <v>2</v>
      </c>
      <c r="AJ2" t="n">
        <v>6</v>
      </c>
      <c r="AK2" t="n">
        <v>6</v>
      </c>
      <c r="AL2" t="n">
        <v>2</v>
      </c>
      <c r="AM2" t="n">
        <v>2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HYPERLINK("http://catalog.hathitrust.org/Record/001561033","HathiTrust Record")</f>
        <v/>
      </c>
      <c r="AS2">
        <f>HYPERLINK("https://creighton-primo.hosted.exlibrisgroup.com/primo-explore/search?tab=default_tab&amp;search_scope=EVERYTHING&amp;vid=01CRU&amp;lang=en_US&amp;offset=0&amp;query=any,contains,991002708099702656","Catalog Record")</f>
        <v/>
      </c>
      <c r="AT2">
        <f>HYPERLINK("http://www.worldcat.org/oclc/407969","WorldCat Record")</f>
        <v/>
      </c>
      <c r="AU2" t="inlineStr">
        <is>
          <t>3856971411:eng</t>
        </is>
      </c>
      <c r="AV2" t="inlineStr">
        <is>
          <t>407969</t>
        </is>
      </c>
      <c r="AW2" t="inlineStr">
        <is>
          <t>991002708099702656</t>
        </is>
      </c>
      <c r="AX2" t="inlineStr">
        <is>
          <t>991002708099702656</t>
        </is>
      </c>
      <c r="AY2" t="inlineStr">
        <is>
          <t>2261558920002656</t>
        </is>
      </c>
      <c r="AZ2" t="inlineStr">
        <is>
          <t>BOOK</t>
        </is>
      </c>
      <c r="BC2" t="inlineStr">
        <is>
          <t>32285000136720</t>
        </is>
      </c>
      <c r="BD2" t="inlineStr">
        <is>
          <t>893415551</t>
        </is>
      </c>
    </row>
    <row r="3">
      <c r="A3" t="inlineStr">
        <is>
          <t>No</t>
        </is>
      </c>
      <c r="B3" t="inlineStr">
        <is>
          <t>RB112 .W53 1997</t>
        </is>
      </c>
      <c r="C3" t="inlineStr">
        <is>
          <t>0                      RB 0112000W  53          1997</t>
        </is>
      </c>
      <c r="D3" t="inlineStr">
        <is>
          <t>What is disease? / edited by James M. Humber and Robert F. Almeder.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L3" t="inlineStr">
        <is>
          <t>Totowa, N.J. : Humana Press, 1997.</t>
        </is>
      </c>
      <c r="M3" t="inlineStr">
        <is>
          <t>1997</t>
        </is>
      </c>
      <c r="O3" t="inlineStr">
        <is>
          <t>eng</t>
        </is>
      </c>
      <c r="P3" t="inlineStr">
        <is>
          <t>nju</t>
        </is>
      </c>
      <c r="Q3" t="inlineStr">
        <is>
          <t>Biomedical ethics reviews, 0742-1796 ; 1997</t>
        </is>
      </c>
      <c r="R3" t="inlineStr">
        <is>
          <t xml:space="preserve">RB </t>
        </is>
      </c>
      <c r="S3" t="n">
        <v>1</v>
      </c>
      <c r="T3" t="n">
        <v>1</v>
      </c>
      <c r="U3" t="inlineStr">
        <is>
          <t>2010-01-11</t>
        </is>
      </c>
      <c r="V3" t="inlineStr">
        <is>
          <t>2010-01-11</t>
        </is>
      </c>
      <c r="W3" t="inlineStr">
        <is>
          <t>2010-01-11</t>
        </is>
      </c>
      <c r="X3" t="inlineStr">
        <is>
          <t>2010-01-11</t>
        </is>
      </c>
      <c r="Y3" t="n">
        <v>215</v>
      </c>
      <c r="Z3" t="n">
        <v>167</v>
      </c>
      <c r="AA3" t="n">
        <v>198</v>
      </c>
      <c r="AB3" t="n">
        <v>1</v>
      </c>
      <c r="AC3" t="n">
        <v>1</v>
      </c>
      <c r="AD3" t="n">
        <v>9</v>
      </c>
      <c r="AE3" t="n">
        <v>12</v>
      </c>
      <c r="AF3" t="n">
        <v>3</v>
      </c>
      <c r="AG3" t="n">
        <v>5</v>
      </c>
      <c r="AH3" t="n">
        <v>2</v>
      </c>
      <c r="AI3" t="n">
        <v>3</v>
      </c>
      <c r="AJ3" t="n">
        <v>5</v>
      </c>
      <c r="AK3" t="n">
        <v>7</v>
      </c>
      <c r="AL3" t="n">
        <v>0</v>
      </c>
      <c r="AM3" t="n">
        <v>0</v>
      </c>
      <c r="AN3" t="n">
        <v>1</v>
      </c>
      <c r="AO3" t="n">
        <v>1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HYPERLINK("https://creighton-primo.hosted.exlibrisgroup.com/primo-explore/search?tab=default_tab&amp;search_scope=EVERYTHING&amp;vid=01CRU&amp;lang=en_US&amp;offset=0&amp;query=any,contains,991005347559702656","Catalog Record")</f>
        <v/>
      </c>
      <c r="AT3">
        <f>HYPERLINK("http://www.worldcat.org/oclc/37019943","WorldCat Record")</f>
        <v/>
      </c>
      <c r="AU3" t="inlineStr">
        <is>
          <t>364690754:eng</t>
        </is>
      </c>
      <c r="AV3" t="inlineStr">
        <is>
          <t>37019943</t>
        </is>
      </c>
      <c r="AW3" t="inlineStr">
        <is>
          <t>991005347559702656</t>
        </is>
      </c>
      <c r="AX3" t="inlineStr">
        <is>
          <t>991005347559702656</t>
        </is>
      </c>
      <c r="AY3" t="inlineStr">
        <is>
          <t>2272315730002656</t>
        </is>
      </c>
      <c r="AZ3" t="inlineStr">
        <is>
          <t>BOOK</t>
        </is>
      </c>
      <c r="BB3" t="inlineStr">
        <is>
          <t>9780896033528</t>
        </is>
      </c>
      <c r="BC3" t="inlineStr">
        <is>
          <t>32285005556146</t>
        </is>
      </c>
      <c r="BD3" t="inlineStr">
        <is>
          <t>893619830</t>
        </is>
      </c>
    </row>
    <row r="4">
      <c r="A4" t="inlineStr">
        <is>
          <t>No</t>
        </is>
      </c>
      <c r="B4" t="inlineStr">
        <is>
          <t>RB125 .P37 1984</t>
        </is>
      </c>
      <c r="C4" t="inlineStr">
        <is>
          <t>0                      RB 0125000P  37          1984</t>
        </is>
      </c>
      <c r="D4" t="inlineStr">
        <is>
          <t>Man and mouse : animals in medical research / William Paton.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Yes</t>
        </is>
      </c>
      <c r="J4" t="inlineStr">
        <is>
          <t>0</t>
        </is>
      </c>
      <c r="K4" t="inlineStr">
        <is>
          <t>Paton, William D. M.</t>
        </is>
      </c>
      <c r="L4" t="inlineStr">
        <is>
          <t>Oxford ; New York : Oxford University Press, c1984.</t>
        </is>
      </c>
      <c r="M4" t="inlineStr">
        <is>
          <t>1984</t>
        </is>
      </c>
      <c r="O4" t="inlineStr">
        <is>
          <t>eng</t>
        </is>
      </c>
      <c r="P4" t="inlineStr">
        <is>
          <t>enk</t>
        </is>
      </c>
      <c r="R4" t="inlineStr">
        <is>
          <t xml:space="preserve">RB </t>
        </is>
      </c>
      <c r="S4" t="n">
        <v>29</v>
      </c>
      <c r="T4" t="n">
        <v>29</v>
      </c>
      <c r="U4" t="inlineStr">
        <is>
          <t>1998-03-23</t>
        </is>
      </c>
      <c r="V4" t="inlineStr">
        <is>
          <t>1998-03-23</t>
        </is>
      </c>
      <c r="W4" t="inlineStr">
        <is>
          <t>1991-11-13</t>
        </is>
      </c>
      <c r="X4" t="inlineStr">
        <is>
          <t>1991-11-13</t>
        </is>
      </c>
      <c r="Y4" t="n">
        <v>403</v>
      </c>
      <c r="Z4" t="n">
        <v>275</v>
      </c>
      <c r="AA4" t="n">
        <v>416</v>
      </c>
      <c r="AB4" t="n">
        <v>2</v>
      </c>
      <c r="AC4" t="n">
        <v>4</v>
      </c>
      <c r="AD4" t="n">
        <v>9</v>
      </c>
      <c r="AE4" t="n">
        <v>14</v>
      </c>
      <c r="AF4" t="n">
        <v>3</v>
      </c>
      <c r="AG4" t="n">
        <v>3</v>
      </c>
      <c r="AH4" t="n">
        <v>3</v>
      </c>
      <c r="AI4" t="n">
        <v>4</v>
      </c>
      <c r="AJ4" t="n">
        <v>4</v>
      </c>
      <c r="AK4" t="n">
        <v>8</v>
      </c>
      <c r="AL4" t="n">
        <v>1</v>
      </c>
      <c r="AM4" t="n">
        <v>2</v>
      </c>
      <c r="AN4" t="n">
        <v>1</v>
      </c>
      <c r="AO4" t="n">
        <v>1</v>
      </c>
      <c r="AP4" t="inlineStr">
        <is>
          <t>No</t>
        </is>
      </c>
      <c r="AQ4" t="inlineStr">
        <is>
          <t>Yes</t>
        </is>
      </c>
      <c r="AR4">
        <f>HYPERLINK("http://catalog.hathitrust.org/Record/000454117","HathiTrust Record")</f>
        <v/>
      </c>
      <c r="AS4">
        <f>HYPERLINK("https://creighton-primo.hosted.exlibrisgroup.com/primo-explore/search?tab=default_tab&amp;search_scope=EVERYTHING&amp;vid=01CRU&amp;lang=en_US&amp;offset=0&amp;query=any,contains,991000496709702656","Catalog Record")</f>
        <v/>
      </c>
      <c r="AT4">
        <f>HYPERLINK("http://www.worldcat.org/oclc/11782345","WorldCat Record")</f>
        <v/>
      </c>
      <c r="AU4" t="inlineStr">
        <is>
          <t>355750036:eng</t>
        </is>
      </c>
      <c r="AV4" t="inlineStr">
        <is>
          <t>11782345</t>
        </is>
      </c>
      <c r="AW4" t="inlineStr">
        <is>
          <t>991000496709702656</t>
        </is>
      </c>
      <c r="AX4" t="inlineStr">
        <is>
          <t>991000496709702656</t>
        </is>
      </c>
      <c r="AY4" t="inlineStr">
        <is>
          <t>2261238160002656</t>
        </is>
      </c>
      <c r="AZ4" t="inlineStr">
        <is>
          <t>BOOK</t>
        </is>
      </c>
      <c r="BB4" t="inlineStr">
        <is>
          <t>9780192860439</t>
        </is>
      </c>
      <c r="BC4" t="inlineStr">
        <is>
          <t>32285000823608</t>
        </is>
      </c>
      <c r="BD4" t="inlineStr">
        <is>
          <t>893796708</t>
        </is>
      </c>
    </row>
    <row r="5">
      <c r="A5" t="inlineStr">
        <is>
          <t>No</t>
        </is>
      </c>
      <c r="B5" t="inlineStr">
        <is>
          <t>RB127 .C5</t>
        </is>
      </c>
      <c r="C5" t="inlineStr">
        <is>
          <t>0                      RB 0127000C  5</t>
        </is>
      </c>
      <c r="D5" t="inlineStr">
        <is>
          <t>Chronic pain : psychosocial factors in rehabilitation / edited by R. Roy, E. Tunks.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L5" t="inlineStr">
        <is>
          <t>Baltimore : Williams &amp; Wilkins, c1982.</t>
        </is>
      </c>
      <c r="M5" t="inlineStr">
        <is>
          <t>1982</t>
        </is>
      </c>
      <c r="O5" t="inlineStr">
        <is>
          <t>eng</t>
        </is>
      </c>
      <c r="P5" t="inlineStr">
        <is>
          <t>mdu</t>
        </is>
      </c>
      <c r="Q5" t="inlineStr">
        <is>
          <t>Rehabilitation medicine library</t>
        </is>
      </c>
      <c r="R5" t="inlineStr">
        <is>
          <t xml:space="preserve">RB </t>
        </is>
      </c>
      <c r="S5" t="n">
        <v>9</v>
      </c>
      <c r="T5" t="n">
        <v>9</v>
      </c>
      <c r="U5" t="inlineStr">
        <is>
          <t>1997-02-16</t>
        </is>
      </c>
      <c r="V5" t="inlineStr">
        <is>
          <t>1997-02-16</t>
        </is>
      </c>
      <c r="W5" t="inlineStr">
        <is>
          <t>1990-04-06</t>
        </is>
      </c>
      <c r="X5" t="inlineStr">
        <is>
          <t>1990-04-06</t>
        </is>
      </c>
      <c r="Y5" t="n">
        <v>199</v>
      </c>
      <c r="Z5" t="n">
        <v>154</v>
      </c>
      <c r="AA5" t="n">
        <v>297</v>
      </c>
      <c r="AB5" t="n">
        <v>1</v>
      </c>
      <c r="AC5" t="n">
        <v>2</v>
      </c>
      <c r="AD5" t="n">
        <v>4</v>
      </c>
      <c r="AE5" t="n">
        <v>13</v>
      </c>
      <c r="AF5" t="n">
        <v>2</v>
      </c>
      <c r="AG5" t="n">
        <v>4</v>
      </c>
      <c r="AH5" t="n">
        <v>0</v>
      </c>
      <c r="AI5" t="n">
        <v>2</v>
      </c>
      <c r="AJ5" t="n">
        <v>3</v>
      </c>
      <c r="AK5" t="n">
        <v>8</v>
      </c>
      <c r="AL5" t="n">
        <v>0</v>
      </c>
      <c r="AM5" t="n">
        <v>1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HYPERLINK("http://catalog.hathitrust.org/Record/000268926","HathiTrust Record")</f>
        <v/>
      </c>
      <c r="AS5">
        <f>HYPERLINK("https://creighton-primo.hosted.exlibrisgroup.com/primo-explore/search?tab=default_tab&amp;search_scope=EVERYTHING&amp;vid=01CRU&amp;lang=en_US&amp;offset=0&amp;query=any,contains,991005156189702656","Catalog Record")</f>
        <v/>
      </c>
      <c r="AT5">
        <f>HYPERLINK("http://www.worldcat.org/oclc/7739896","WorldCat Record")</f>
        <v/>
      </c>
      <c r="AU5" t="inlineStr">
        <is>
          <t>865283269:eng</t>
        </is>
      </c>
      <c r="AV5" t="inlineStr">
        <is>
          <t>7739896</t>
        </is>
      </c>
      <c r="AW5" t="inlineStr">
        <is>
          <t>991005156189702656</t>
        </is>
      </c>
      <c r="AX5" t="inlineStr">
        <is>
          <t>991005156189702656</t>
        </is>
      </c>
      <c r="AY5" t="inlineStr">
        <is>
          <t>2256443700002656</t>
        </is>
      </c>
      <c r="AZ5" t="inlineStr">
        <is>
          <t>BOOK</t>
        </is>
      </c>
      <c r="BB5" t="inlineStr">
        <is>
          <t>9780683073942</t>
        </is>
      </c>
      <c r="BC5" t="inlineStr">
        <is>
          <t>32285000111996</t>
        </is>
      </c>
      <c r="BD5" t="inlineStr">
        <is>
          <t>893795704</t>
        </is>
      </c>
    </row>
    <row r="6">
      <c r="A6" t="inlineStr">
        <is>
          <t>No</t>
        </is>
      </c>
      <c r="B6" t="inlineStr">
        <is>
          <t>RB127 .K29 1987</t>
        </is>
      </c>
      <c r="C6" t="inlineStr">
        <is>
          <t>0                      RB 0127000K  29          1987</t>
        </is>
      </c>
      <c r="D6" t="inlineStr">
        <is>
          <t>Multimethod assessment of chronic pain / Paul Karoly, Mark P. Jensen.</t>
        </is>
      </c>
      <c r="F6" t="inlineStr">
        <is>
          <t>No</t>
        </is>
      </c>
      <c r="G6" t="inlineStr">
        <is>
          <t>1</t>
        </is>
      </c>
      <c r="H6" t="inlineStr">
        <is>
          <t>Yes</t>
        </is>
      </c>
      <c r="I6" t="inlineStr">
        <is>
          <t>No</t>
        </is>
      </c>
      <c r="J6" t="inlineStr">
        <is>
          <t>0</t>
        </is>
      </c>
      <c r="K6" t="inlineStr">
        <is>
          <t>Karoly, Paul.</t>
        </is>
      </c>
      <c r="L6" t="inlineStr">
        <is>
          <t>Oxford ; New York : Pergamon Press, 1987.</t>
        </is>
      </c>
      <c r="M6" t="inlineStr">
        <is>
          <t>1987</t>
        </is>
      </c>
      <c r="N6" t="inlineStr">
        <is>
          <t>1st ed.</t>
        </is>
      </c>
      <c r="O6" t="inlineStr">
        <is>
          <t>eng</t>
        </is>
      </c>
      <c r="P6" t="inlineStr">
        <is>
          <t>enk</t>
        </is>
      </c>
      <c r="Q6" t="inlineStr">
        <is>
          <t>Psychology practitioner guidebooks</t>
        </is>
      </c>
      <c r="R6" t="inlineStr">
        <is>
          <t xml:space="preserve">RB </t>
        </is>
      </c>
      <c r="S6" t="n">
        <v>4</v>
      </c>
      <c r="T6" t="n">
        <v>4</v>
      </c>
      <c r="U6" t="inlineStr">
        <is>
          <t>1996-10-11</t>
        </is>
      </c>
      <c r="V6" t="inlineStr">
        <is>
          <t>1996-10-11</t>
        </is>
      </c>
      <c r="W6" t="inlineStr">
        <is>
          <t>1992-03-06</t>
        </is>
      </c>
      <c r="X6" t="inlineStr">
        <is>
          <t>1992-03-06</t>
        </is>
      </c>
      <c r="Y6" t="n">
        <v>243</v>
      </c>
      <c r="Z6" t="n">
        <v>180</v>
      </c>
      <c r="AA6" t="n">
        <v>219</v>
      </c>
      <c r="AB6" t="n">
        <v>2</v>
      </c>
      <c r="AC6" t="n">
        <v>2</v>
      </c>
      <c r="AD6" t="n">
        <v>9</v>
      </c>
      <c r="AE6" t="n">
        <v>12</v>
      </c>
      <c r="AF6" t="n">
        <v>1</v>
      </c>
      <c r="AG6" t="n">
        <v>3</v>
      </c>
      <c r="AH6" t="n">
        <v>4</v>
      </c>
      <c r="AI6" t="n">
        <v>6</v>
      </c>
      <c r="AJ6" t="n">
        <v>6</v>
      </c>
      <c r="AK6" t="n">
        <v>6</v>
      </c>
      <c r="AL6" t="n">
        <v>0</v>
      </c>
      <c r="AM6" t="n">
        <v>0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HYPERLINK("http://catalog.hathitrust.org/Record/000866523","HathiTrust Record")</f>
        <v/>
      </c>
      <c r="AS6">
        <f>HYPERLINK("https://creighton-primo.hosted.exlibrisgroup.com/primo-explore/search?tab=default_tab&amp;search_scope=EVERYTHING&amp;vid=01CRU&amp;lang=en_US&amp;offset=0&amp;query=any,contains,991000990369702656","Catalog Record")</f>
        <v/>
      </c>
      <c r="AT6">
        <f>HYPERLINK("http://www.worldcat.org/oclc/15107259","WorldCat Record")</f>
        <v/>
      </c>
      <c r="AU6" t="inlineStr">
        <is>
          <t>8329635:eng</t>
        </is>
      </c>
      <c r="AV6" t="inlineStr">
        <is>
          <t>15107259</t>
        </is>
      </c>
      <c r="AW6" t="inlineStr">
        <is>
          <t>991000990369702656</t>
        </is>
      </c>
      <c r="AX6" t="inlineStr">
        <is>
          <t>991000990369702656</t>
        </is>
      </c>
      <c r="AY6" t="inlineStr">
        <is>
          <t>2266638340002656</t>
        </is>
      </c>
      <c r="AZ6" t="inlineStr">
        <is>
          <t>BOOK</t>
        </is>
      </c>
      <c r="BB6" t="inlineStr">
        <is>
          <t>9780080323770</t>
        </is>
      </c>
      <c r="BC6" t="inlineStr">
        <is>
          <t>32285000937952</t>
        </is>
      </c>
      <c r="BD6" t="inlineStr">
        <is>
          <t>893602231</t>
        </is>
      </c>
    </row>
    <row r="7">
      <c r="A7" t="inlineStr">
        <is>
          <t>No</t>
        </is>
      </c>
      <c r="B7" t="inlineStr">
        <is>
          <t>RB127 .P3324 1980</t>
        </is>
      </c>
      <c r="C7" t="inlineStr">
        <is>
          <t>0                      RB 0127000P  3324        1980</t>
        </is>
      </c>
      <c r="D7" t="inlineStr">
        <is>
          <t>Pain, meaning and management / edited by W. Lynn Smith, Harold Merskey &amp; Steven C. Gross.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L7" t="inlineStr">
        <is>
          <t>Jamaica, N.Y. : Spectrum Publications, 1980.</t>
        </is>
      </c>
      <c r="M7" t="inlineStr">
        <is>
          <t>1980</t>
        </is>
      </c>
      <c r="O7" t="inlineStr">
        <is>
          <t>eng</t>
        </is>
      </c>
      <c r="P7" t="inlineStr">
        <is>
          <t>nyu</t>
        </is>
      </c>
      <c r="R7" t="inlineStr">
        <is>
          <t xml:space="preserve">RB </t>
        </is>
      </c>
      <c r="S7" t="n">
        <v>12</v>
      </c>
      <c r="T7" t="n">
        <v>12</v>
      </c>
      <c r="U7" t="inlineStr">
        <is>
          <t>2001-09-13</t>
        </is>
      </c>
      <c r="V7" t="inlineStr">
        <is>
          <t>2001-09-13</t>
        </is>
      </c>
      <c r="W7" t="inlineStr">
        <is>
          <t>1993-03-17</t>
        </is>
      </c>
      <c r="X7" t="inlineStr">
        <is>
          <t>1993-03-17</t>
        </is>
      </c>
      <c r="Y7" t="n">
        <v>193</v>
      </c>
      <c r="Z7" t="n">
        <v>160</v>
      </c>
      <c r="AA7" t="n">
        <v>166</v>
      </c>
      <c r="AB7" t="n">
        <v>1</v>
      </c>
      <c r="AC7" t="n">
        <v>1</v>
      </c>
      <c r="AD7" t="n">
        <v>8</v>
      </c>
      <c r="AE7" t="n">
        <v>8</v>
      </c>
      <c r="AF7" t="n">
        <v>3</v>
      </c>
      <c r="AG7" t="n">
        <v>3</v>
      </c>
      <c r="AH7" t="n">
        <v>2</v>
      </c>
      <c r="AI7" t="n">
        <v>2</v>
      </c>
      <c r="AJ7" t="n">
        <v>5</v>
      </c>
      <c r="AK7" t="n">
        <v>5</v>
      </c>
      <c r="AL7" t="n">
        <v>0</v>
      </c>
      <c r="AM7" t="n">
        <v>0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HYPERLINK("http://catalog.hathitrust.org/Record/000728593","HathiTrust Record")</f>
        <v/>
      </c>
      <c r="AS7">
        <f>HYPERLINK("https://creighton-primo.hosted.exlibrisgroup.com/primo-explore/search?tab=default_tab&amp;search_scope=EVERYTHING&amp;vid=01CRU&amp;lang=en_US&amp;offset=0&amp;query=any,contains,991004840809702656","Catalog Record")</f>
        <v/>
      </c>
      <c r="AT7">
        <f>HYPERLINK("http://www.worldcat.org/oclc/5497971","WorldCat Record")</f>
        <v/>
      </c>
      <c r="AU7" t="inlineStr">
        <is>
          <t>374605668:eng</t>
        </is>
      </c>
      <c r="AV7" t="inlineStr">
        <is>
          <t>5497971</t>
        </is>
      </c>
      <c r="AW7" t="inlineStr">
        <is>
          <t>991004840809702656</t>
        </is>
      </c>
      <c r="AX7" t="inlineStr">
        <is>
          <t>991004840809702656</t>
        </is>
      </c>
      <c r="AY7" t="inlineStr">
        <is>
          <t>2264780800002656</t>
        </is>
      </c>
      <c r="AZ7" t="inlineStr">
        <is>
          <t>BOOK</t>
        </is>
      </c>
      <c r="BB7" t="inlineStr">
        <is>
          <t>9780893350857</t>
        </is>
      </c>
      <c r="BC7" t="inlineStr">
        <is>
          <t>32285001588598</t>
        </is>
      </c>
      <c r="BD7" t="inlineStr">
        <is>
          <t>893606524</t>
        </is>
      </c>
    </row>
    <row r="8">
      <c r="A8" t="inlineStr">
        <is>
          <t>No</t>
        </is>
      </c>
      <c r="B8" t="inlineStr">
        <is>
          <t>RB127 .R675 1992</t>
        </is>
      </c>
      <c r="C8" t="inlineStr">
        <is>
          <t>0                      RB 0127000R  675         1992</t>
        </is>
      </c>
      <c r="D8" t="inlineStr">
        <is>
          <t>The social context of the chronic pain sufferer / Ranjan Roy.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Roy, R. (Ranjan)</t>
        </is>
      </c>
      <c r="L8" t="inlineStr">
        <is>
          <t>Toronto ; Buffalo : University of Toronto Press, c1992.</t>
        </is>
      </c>
      <c r="M8" t="inlineStr">
        <is>
          <t>1992</t>
        </is>
      </c>
      <c r="O8" t="inlineStr">
        <is>
          <t>eng</t>
        </is>
      </c>
      <c r="P8" t="inlineStr">
        <is>
          <t>onc</t>
        </is>
      </c>
      <c r="R8" t="inlineStr">
        <is>
          <t xml:space="preserve">RB </t>
        </is>
      </c>
      <c r="S8" t="n">
        <v>5</v>
      </c>
      <c r="T8" t="n">
        <v>5</v>
      </c>
      <c r="U8" t="inlineStr">
        <is>
          <t>2000-08-22</t>
        </is>
      </c>
      <c r="V8" t="inlineStr">
        <is>
          <t>2000-08-22</t>
        </is>
      </c>
      <c r="W8" t="inlineStr">
        <is>
          <t>1995-01-10</t>
        </is>
      </c>
      <c r="X8" t="inlineStr">
        <is>
          <t>1995-01-10</t>
        </is>
      </c>
      <c r="Y8" t="n">
        <v>260</v>
      </c>
      <c r="Z8" t="n">
        <v>186</v>
      </c>
      <c r="AA8" t="n">
        <v>238</v>
      </c>
      <c r="AB8" t="n">
        <v>2</v>
      </c>
      <c r="AC8" t="n">
        <v>2</v>
      </c>
      <c r="AD8" t="n">
        <v>10</v>
      </c>
      <c r="AE8" t="n">
        <v>15</v>
      </c>
      <c r="AF8" t="n">
        <v>3</v>
      </c>
      <c r="AG8" t="n">
        <v>7</v>
      </c>
      <c r="AH8" t="n">
        <v>4</v>
      </c>
      <c r="AI8" t="n">
        <v>5</v>
      </c>
      <c r="AJ8" t="n">
        <v>6</v>
      </c>
      <c r="AK8" t="n">
        <v>7</v>
      </c>
      <c r="AL8" t="n">
        <v>1</v>
      </c>
      <c r="AM8" t="n">
        <v>1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HYPERLINK("http://catalog.hathitrust.org/Record/002584824","HathiTrust Record")</f>
        <v/>
      </c>
      <c r="AS8">
        <f>HYPERLINK("https://creighton-primo.hosted.exlibrisgroup.com/primo-explore/search?tab=default_tab&amp;search_scope=EVERYTHING&amp;vid=01CRU&amp;lang=en_US&amp;offset=0&amp;query=any,contains,991005417339702656","Catalog Record")</f>
        <v/>
      </c>
      <c r="AT8">
        <f>HYPERLINK("http://www.worldcat.org/oclc/28427345","WorldCat Record")</f>
        <v/>
      </c>
      <c r="AU8" t="inlineStr">
        <is>
          <t>30959159:eng</t>
        </is>
      </c>
      <c r="AV8" t="inlineStr">
        <is>
          <t>28427345</t>
        </is>
      </c>
      <c r="AW8" t="inlineStr">
        <is>
          <t>991005417339702656</t>
        </is>
      </c>
      <c r="AX8" t="inlineStr">
        <is>
          <t>991005417339702656</t>
        </is>
      </c>
      <c r="AY8" t="inlineStr">
        <is>
          <t>2262695330002656</t>
        </is>
      </c>
      <c r="AZ8" t="inlineStr">
        <is>
          <t>BOOK</t>
        </is>
      </c>
      <c r="BB8" t="inlineStr">
        <is>
          <t>9780802028600</t>
        </is>
      </c>
      <c r="BC8" t="inlineStr">
        <is>
          <t>32285001992113</t>
        </is>
      </c>
      <c r="BD8" t="inlineStr">
        <is>
          <t>893607361</t>
        </is>
      </c>
    </row>
    <row r="9">
      <c r="A9" t="inlineStr">
        <is>
          <t>No</t>
        </is>
      </c>
      <c r="B9" t="inlineStr">
        <is>
          <t>RB127 .T87 1983</t>
        </is>
      </c>
      <c r="C9" t="inlineStr">
        <is>
          <t>0                      RB 0127000T  87          1983</t>
        </is>
      </c>
      <c r="D9" t="inlineStr">
        <is>
          <t>Pain and behavioral medicine : a cognitive-behavioral perspective / Dennis C. Turk, Donald Meichenbaum, Myles Genest.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Turk, Dennis C.</t>
        </is>
      </c>
      <c r="L9" t="inlineStr">
        <is>
          <t>New York : Guilford Press, c1983.</t>
        </is>
      </c>
      <c r="M9" t="inlineStr">
        <is>
          <t>1983</t>
        </is>
      </c>
      <c r="O9" t="inlineStr">
        <is>
          <t>eng</t>
        </is>
      </c>
      <c r="P9" t="inlineStr">
        <is>
          <t>nyu</t>
        </is>
      </c>
      <c r="Q9" t="inlineStr">
        <is>
          <t>Guilford clinical psychology and psychotherapy series</t>
        </is>
      </c>
      <c r="R9" t="inlineStr">
        <is>
          <t xml:space="preserve">RB </t>
        </is>
      </c>
      <c r="S9" t="n">
        <v>12</v>
      </c>
      <c r="T9" t="n">
        <v>12</v>
      </c>
      <c r="U9" t="inlineStr">
        <is>
          <t>1998-11-22</t>
        </is>
      </c>
      <c r="V9" t="inlineStr">
        <is>
          <t>1998-11-22</t>
        </is>
      </c>
      <c r="W9" t="inlineStr">
        <is>
          <t>1991-01-14</t>
        </is>
      </c>
      <c r="X9" t="inlineStr">
        <is>
          <t>1991-01-14</t>
        </is>
      </c>
      <c r="Y9" t="n">
        <v>474</v>
      </c>
      <c r="Z9" t="n">
        <v>370</v>
      </c>
      <c r="AA9" t="n">
        <v>372</v>
      </c>
      <c r="AB9" t="n">
        <v>2</v>
      </c>
      <c r="AC9" t="n">
        <v>2</v>
      </c>
      <c r="AD9" t="n">
        <v>18</v>
      </c>
      <c r="AE9" t="n">
        <v>18</v>
      </c>
      <c r="AF9" t="n">
        <v>8</v>
      </c>
      <c r="AG9" t="n">
        <v>8</v>
      </c>
      <c r="AH9" t="n">
        <v>6</v>
      </c>
      <c r="AI9" t="n">
        <v>6</v>
      </c>
      <c r="AJ9" t="n">
        <v>10</v>
      </c>
      <c r="AK9" t="n">
        <v>10</v>
      </c>
      <c r="AL9" t="n">
        <v>1</v>
      </c>
      <c r="AM9" t="n">
        <v>1</v>
      </c>
      <c r="AN9" t="n">
        <v>0</v>
      </c>
      <c r="AO9" t="n">
        <v>0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HYPERLINK("https://creighton-primo.hosted.exlibrisgroup.com/primo-explore/search?tab=default_tab&amp;search_scope=EVERYTHING&amp;vid=01CRU&amp;lang=en_US&amp;offset=0&amp;query=any,contains,991000018679702656","Catalog Record")</f>
        <v/>
      </c>
      <c r="AT9">
        <f>HYPERLINK("http://www.worldcat.org/oclc/8554039","WorldCat Record")</f>
        <v/>
      </c>
      <c r="AU9" t="inlineStr">
        <is>
          <t>907162183:eng</t>
        </is>
      </c>
      <c r="AV9" t="inlineStr">
        <is>
          <t>8554039</t>
        </is>
      </c>
      <c r="AW9" t="inlineStr">
        <is>
          <t>991000018679702656</t>
        </is>
      </c>
      <c r="AX9" t="inlineStr">
        <is>
          <t>991000018679702656</t>
        </is>
      </c>
      <c r="AY9" t="inlineStr">
        <is>
          <t>2256484740002656</t>
        </is>
      </c>
      <c r="AZ9" t="inlineStr">
        <is>
          <t>BOOK</t>
        </is>
      </c>
      <c r="BB9" t="inlineStr">
        <is>
          <t>9780898620023</t>
        </is>
      </c>
      <c r="BC9" t="inlineStr">
        <is>
          <t>32285000408053</t>
        </is>
      </c>
      <c r="BD9" t="inlineStr">
        <is>
          <t>893790177</t>
        </is>
      </c>
    </row>
    <row r="10">
      <c r="A10" t="inlineStr">
        <is>
          <t>No</t>
        </is>
      </c>
      <c r="B10" t="inlineStr">
        <is>
          <t>RB150.A67 R47 1991</t>
        </is>
      </c>
      <c r="C10" t="inlineStr">
        <is>
          <t>0                      RB 0150000A  67                 R  47          1991</t>
        </is>
      </c>
      <c r="D10" t="inlineStr">
        <is>
          <t>Response and adaptation to hypoxia : organ to organelle / edited by Sukhamay Lahiri, Neil S. Cherniack, Robert S. Fitzgerald.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L10" t="inlineStr">
        <is>
          <t>New York : Published for the American Physiological Society by Oxford University Press, 1991.</t>
        </is>
      </c>
      <c r="M10" t="inlineStr">
        <is>
          <t>1991</t>
        </is>
      </c>
      <c r="O10" t="inlineStr">
        <is>
          <t>eng</t>
        </is>
      </c>
      <c r="P10" t="inlineStr">
        <is>
          <t>nyu</t>
        </is>
      </c>
      <c r="Q10" t="inlineStr">
        <is>
          <t>Clinical physiology series</t>
        </is>
      </c>
      <c r="R10" t="inlineStr">
        <is>
          <t xml:space="preserve">RB </t>
        </is>
      </c>
      <c r="S10" t="n">
        <v>2</v>
      </c>
      <c r="T10" t="n">
        <v>2</v>
      </c>
      <c r="U10" t="inlineStr">
        <is>
          <t>1994-02-23</t>
        </is>
      </c>
      <c r="V10" t="inlineStr">
        <is>
          <t>1994-02-23</t>
        </is>
      </c>
      <c r="W10" t="inlineStr">
        <is>
          <t>1992-10-06</t>
        </is>
      </c>
      <c r="X10" t="inlineStr">
        <is>
          <t>1992-10-06</t>
        </is>
      </c>
      <c r="Y10" t="n">
        <v>151</v>
      </c>
      <c r="Z10" t="n">
        <v>104</v>
      </c>
      <c r="AA10" t="n">
        <v>127</v>
      </c>
      <c r="AB10" t="n">
        <v>1</v>
      </c>
      <c r="AC10" t="n">
        <v>1</v>
      </c>
      <c r="AD10" t="n">
        <v>1</v>
      </c>
      <c r="AE10" t="n">
        <v>2</v>
      </c>
      <c r="AF10" t="n">
        <v>0</v>
      </c>
      <c r="AG10" t="n">
        <v>1</v>
      </c>
      <c r="AH10" t="n">
        <v>1</v>
      </c>
      <c r="AI10" t="n">
        <v>1</v>
      </c>
      <c r="AJ10" t="n">
        <v>0</v>
      </c>
      <c r="AK10" t="n">
        <v>1</v>
      </c>
      <c r="AL10" t="n">
        <v>0</v>
      </c>
      <c r="AM10" t="n">
        <v>0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HYPERLINK("http://catalog.hathitrust.org/Record/002448225","HathiTrust Record")</f>
        <v/>
      </c>
      <c r="AS10">
        <f>HYPERLINK("https://creighton-primo.hosted.exlibrisgroup.com/primo-explore/search?tab=default_tab&amp;search_scope=EVERYTHING&amp;vid=01CRU&amp;lang=en_US&amp;offset=0&amp;query=any,contains,991001774899702656","Catalog Record")</f>
        <v/>
      </c>
      <c r="AT10">
        <f>HYPERLINK("http://www.worldcat.org/oclc/22419947","WorldCat Record")</f>
        <v/>
      </c>
      <c r="AU10" t="inlineStr">
        <is>
          <t>373450451:eng</t>
        </is>
      </c>
      <c r="AV10" t="inlineStr">
        <is>
          <t>22419947</t>
        </is>
      </c>
      <c r="AW10" t="inlineStr">
        <is>
          <t>991001774899702656</t>
        </is>
      </c>
      <c r="AX10" t="inlineStr">
        <is>
          <t>991001774899702656</t>
        </is>
      </c>
      <c r="AY10" t="inlineStr">
        <is>
          <t>2264564500002656</t>
        </is>
      </c>
      <c r="AZ10" t="inlineStr">
        <is>
          <t>BOOK</t>
        </is>
      </c>
      <c r="BB10" t="inlineStr">
        <is>
          <t>9780195062441</t>
        </is>
      </c>
      <c r="BC10" t="inlineStr">
        <is>
          <t>32285001339992</t>
        </is>
      </c>
      <c r="BD10" t="inlineStr">
        <is>
          <t>893903560</t>
        </is>
      </c>
    </row>
    <row r="11">
      <c r="A11" t="inlineStr">
        <is>
          <t>No</t>
        </is>
      </c>
      <c r="B11" t="inlineStr">
        <is>
          <t>RB150.A67 S87 1993</t>
        </is>
      </c>
      <c r="C11" t="inlineStr">
        <is>
          <t>0                      RB 0150000A  67                 S  87          1993</t>
        </is>
      </c>
      <c r="D11" t="inlineStr">
        <is>
          <t>Surviving hypoxia : mechanisms of control and adaptation / edited by P.W. Hochachka ... [et al.].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L11" t="inlineStr">
        <is>
          <t>Boca Raton : CRC Press, c1993.</t>
        </is>
      </c>
      <c r="M11" t="inlineStr">
        <is>
          <t>1993</t>
        </is>
      </c>
      <c r="O11" t="inlineStr">
        <is>
          <t>eng</t>
        </is>
      </c>
      <c r="P11" t="inlineStr">
        <is>
          <t>flu</t>
        </is>
      </c>
      <c r="R11" t="inlineStr">
        <is>
          <t xml:space="preserve">RB </t>
        </is>
      </c>
      <c r="S11" t="n">
        <v>1</v>
      </c>
      <c r="T11" t="n">
        <v>1</v>
      </c>
      <c r="U11" t="inlineStr">
        <is>
          <t>2003-12-11</t>
        </is>
      </c>
      <c r="V11" t="inlineStr">
        <is>
          <t>2003-12-11</t>
        </is>
      </c>
      <c r="W11" t="inlineStr">
        <is>
          <t>2000-07-25</t>
        </is>
      </c>
      <c r="X11" t="inlineStr">
        <is>
          <t>2000-07-25</t>
        </is>
      </c>
      <c r="Y11" t="n">
        <v>134</v>
      </c>
      <c r="Z11" t="n">
        <v>96</v>
      </c>
      <c r="AA11" t="n">
        <v>101</v>
      </c>
      <c r="AB11" t="n">
        <v>1</v>
      </c>
      <c r="AC11" t="n">
        <v>1</v>
      </c>
      <c r="AD11" t="n">
        <v>3</v>
      </c>
      <c r="AE11" t="n">
        <v>3</v>
      </c>
      <c r="AF11" t="n">
        <v>0</v>
      </c>
      <c r="AG11" t="n">
        <v>0</v>
      </c>
      <c r="AH11" t="n">
        <v>1</v>
      </c>
      <c r="AI11" t="n">
        <v>1</v>
      </c>
      <c r="AJ11" t="n">
        <v>2</v>
      </c>
      <c r="AK11" t="n">
        <v>2</v>
      </c>
      <c r="AL11" t="n">
        <v>0</v>
      </c>
      <c r="AM11" t="n">
        <v>0</v>
      </c>
      <c r="AN11" t="n">
        <v>0</v>
      </c>
      <c r="AO11" t="n">
        <v>0</v>
      </c>
      <c r="AP11" t="inlineStr">
        <is>
          <t>No</t>
        </is>
      </c>
      <c r="AQ11" t="inlineStr">
        <is>
          <t>No</t>
        </is>
      </c>
      <c r="AS11">
        <f>HYPERLINK("https://creighton-primo.hosted.exlibrisgroup.com/primo-explore/search?tab=default_tab&amp;search_scope=EVERYTHING&amp;vid=01CRU&amp;lang=en_US&amp;offset=0&amp;query=any,contains,991003217009702656","Catalog Record")</f>
        <v/>
      </c>
      <c r="AT11">
        <f>HYPERLINK("http://www.worldcat.org/oclc/26219098","WorldCat Record")</f>
        <v/>
      </c>
      <c r="AU11" t="inlineStr">
        <is>
          <t>55605353:eng</t>
        </is>
      </c>
      <c r="AV11" t="inlineStr">
        <is>
          <t>26219098</t>
        </is>
      </c>
      <c r="AW11" t="inlineStr">
        <is>
          <t>991003217009702656</t>
        </is>
      </c>
      <c r="AX11" t="inlineStr">
        <is>
          <t>991003217009702656</t>
        </is>
      </c>
      <c r="AY11" t="inlineStr">
        <is>
          <t>2265508820002656</t>
        </is>
      </c>
      <c r="AZ11" t="inlineStr">
        <is>
          <t>BOOK</t>
        </is>
      </c>
      <c r="BB11" t="inlineStr">
        <is>
          <t>9780849342264</t>
        </is>
      </c>
      <c r="BC11" t="inlineStr">
        <is>
          <t>32285003742060</t>
        </is>
      </c>
      <c r="BD11" t="inlineStr">
        <is>
          <t>893428554</t>
        </is>
      </c>
    </row>
    <row r="12">
      <c r="A12" t="inlineStr">
        <is>
          <t>No</t>
        </is>
      </c>
      <c r="B12" t="inlineStr">
        <is>
          <t>RB150.F37 B45 1993</t>
        </is>
      </c>
      <c r="C12" t="inlineStr">
        <is>
          <t>0                      RB 0150000F  37                 B  45          1993</t>
        </is>
      </c>
      <c r="D12" t="inlineStr">
        <is>
          <t>Curing fatigue : a step-by-step plan to uncover and eliminate the causes of chronic fatigue / David S. Bell and Stef Donev.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Bell, David S. (David Samuel)</t>
        </is>
      </c>
      <c r="L12" t="inlineStr">
        <is>
          <t>Emmaus, Pa. : Rodale Press, c1993.</t>
        </is>
      </c>
      <c r="M12" t="inlineStr">
        <is>
          <t>1993</t>
        </is>
      </c>
      <c r="O12" t="inlineStr">
        <is>
          <t>eng</t>
        </is>
      </c>
      <c r="P12" t="inlineStr">
        <is>
          <t>pau</t>
        </is>
      </c>
      <c r="R12" t="inlineStr">
        <is>
          <t xml:space="preserve">RB </t>
        </is>
      </c>
      <c r="S12" t="n">
        <v>10</v>
      </c>
      <c r="T12" t="n">
        <v>10</v>
      </c>
      <c r="U12" t="inlineStr">
        <is>
          <t>2005-06-12</t>
        </is>
      </c>
      <c r="V12" t="inlineStr">
        <is>
          <t>2005-06-12</t>
        </is>
      </c>
      <c r="W12" t="inlineStr">
        <is>
          <t>1994-01-14</t>
        </is>
      </c>
      <c r="X12" t="inlineStr">
        <is>
          <t>1994-01-14</t>
        </is>
      </c>
      <c r="Y12" t="n">
        <v>441</v>
      </c>
      <c r="Z12" t="n">
        <v>411</v>
      </c>
      <c r="AA12" t="n">
        <v>428</v>
      </c>
      <c r="AB12" t="n">
        <v>3</v>
      </c>
      <c r="AC12" t="n">
        <v>3</v>
      </c>
      <c r="AD12" t="n">
        <v>2</v>
      </c>
      <c r="AE12" t="n">
        <v>2</v>
      </c>
      <c r="AF12" t="n">
        <v>0</v>
      </c>
      <c r="AG12" t="n">
        <v>0</v>
      </c>
      <c r="AH12" t="n">
        <v>0</v>
      </c>
      <c r="AI12" t="n">
        <v>0</v>
      </c>
      <c r="AJ12" t="n">
        <v>1</v>
      </c>
      <c r="AK12" t="n">
        <v>1</v>
      </c>
      <c r="AL12" t="n">
        <v>1</v>
      </c>
      <c r="AM12" t="n">
        <v>1</v>
      </c>
      <c r="AN12" t="n">
        <v>0</v>
      </c>
      <c r="AO12" t="n">
        <v>0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HYPERLINK("https://creighton-primo.hosted.exlibrisgroup.com/primo-explore/search?tab=default_tab&amp;search_scope=EVERYTHING&amp;vid=01CRU&amp;lang=en_US&amp;offset=0&amp;query=any,contains,991002108829702656","Catalog Record")</f>
        <v/>
      </c>
      <c r="AT12">
        <f>HYPERLINK("http://www.worldcat.org/oclc/27035181","WorldCat Record")</f>
        <v/>
      </c>
      <c r="AU12" t="inlineStr">
        <is>
          <t>1863186428:eng</t>
        </is>
      </c>
      <c r="AV12" t="inlineStr">
        <is>
          <t>27035181</t>
        </is>
      </c>
      <c r="AW12" t="inlineStr">
        <is>
          <t>991002108829702656</t>
        </is>
      </c>
      <c r="AX12" t="inlineStr">
        <is>
          <t>991002108829702656</t>
        </is>
      </c>
      <c r="AY12" t="inlineStr">
        <is>
          <t>2270308080002656</t>
        </is>
      </c>
      <c r="AZ12" t="inlineStr">
        <is>
          <t>BOOK</t>
        </is>
      </c>
      <c r="BB12" t="inlineStr">
        <is>
          <t>9780875961613</t>
        </is>
      </c>
      <c r="BC12" t="inlineStr">
        <is>
          <t>32285001832004</t>
        </is>
      </c>
      <c r="BD12" t="inlineStr">
        <is>
          <t>893879504</t>
        </is>
      </c>
    </row>
    <row r="13">
      <c r="A13" t="inlineStr">
        <is>
          <t>No</t>
        </is>
      </c>
      <c r="B13" t="inlineStr">
        <is>
          <t>RB150.F37 B47 1992</t>
        </is>
      </c>
      <c r="C13" t="inlineStr">
        <is>
          <t>0                      RB 0150000F  37                 B  47          1992</t>
        </is>
      </c>
      <c r="D13" t="inlineStr">
        <is>
          <t>Running on empty : chronic fatigue immune dysfunction syndrome (CFIDS) / Katrina H. Berne.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Berne, Katrina H.</t>
        </is>
      </c>
      <c r="L13" t="inlineStr">
        <is>
          <t>Alameda, CA : Hunter House, c1992.</t>
        </is>
      </c>
      <c r="M13" t="inlineStr">
        <is>
          <t>1992</t>
        </is>
      </c>
      <c r="N13" t="inlineStr">
        <is>
          <t>1st ed.</t>
        </is>
      </c>
      <c r="O13" t="inlineStr">
        <is>
          <t>eng</t>
        </is>
      </c>
      <c r="P13" t="inlineStr">
        <is>
          <t>cau</t>
        </is>
      </c>
      <c r="R13" t="inlineStr">
        <is>
          <t xml:space="preserve">RB </t>
        </is>
      </c>
      <c r="S13" t="n">
        <v>9</v>
      </c>
      <c r="T13" t="n">
        <v>9</v>
      </c>
      <c r="U13" t="inlineStr">
        <is>
          <t>1998-07-28</t>
        </is>
      </c>
      <c r="V13" t="inlineStr">
        <is>
          <t>1998-07-28</t>
        </is>
      </c>
      <c r="W13" t="inlineStr">
        <is>
          <t>1992-09-15</t>
        </is>
      </c>
      <c r="X13" t="inlineStr">
        <is>
          <t>1992-09-15</t>
        </is>
      </c>
      <c r="Y13" t="n">
        <v>394</v>
      </c>
      <c r="Z13" t="n">
        <v>381</v>
      </c>
      <c r="AA13" t="n">
        <v>514</v>
      </c>
      <c r="AB13" t="n">
        <v>6</v>
      </c>
      <c r="AC13" t="n">
        <v>7</v>
      </c>
      <c r="AD13" t="n">
        <v>8</v>
      </c>
      <c r="AE13" t="n">
        <v>8</v>
      </c>
      <c r="AF13" t="n">
        <v>1</v>
      </c>
      <c r="AG13" t="n">
        <v>1</v>
      </c>
      <c r="AH13" t="n">
        <v>1</v>
      </c>
      <c r="AI13" t="n">
        <v>1</v>
      </c>
      <c r="AJ13" t="n">
        <v>4</v>
      </c>
      <c r="AK13" t="n">
        <v>4</v>
      </c>
      <c r="AL13" t="n">
        <v>2</v>
      </c>
      <c r="AM13" t="n">
        <v>2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HYPERLINK("http://catalog.hathitrust.org/Record/004522869","HathiTrust Record")</f>
        <v/>
      </c>
      <c r="AS13">
        <f>HYPERLINK("https://creighton-primo.hosted.exlibrisgroup.com/primo-explore/search?tab=default_tab&amp;search_scope=EVERYTHING&amp;vid=01CRU&amp;lang=en_US&amp;offset=0&amp;query=any,contains,991001980249702656","Catalog Record")</f>
        <v/>
      </c>
      <c r="AT13">
        <f>HYPERLINK("http://www.worldcat.org/oclc/25130947","WorldCat Record")</f>
        <v/>
      </c>
      <c r="AU13" t="inlineStr">
        <is>
          <t>288497548:eng</t>
        </is>
      </c>
      <c r="AV13" t="inlineStr">
        <is>
          <t>25130947</t>
        </is>
      </c>
      <c r="AW13" t="inlineStr">
        <is>
          <t>991001980249702656</t>
        </is>
      </c>
      <c r="AX13" t="inlineStr">
        <is>
          <t>991001980249702656</t>
        </is>
      </c>
      <c r="AY13" t="inlineStr">
        <is>
          <t>2263064480002656</t>
        </is>
      </c>
      <c r="AZ13" t="inlineStr">
        <is>
          <t>BOOK</t>
        </is>
      </c>
      <c r="BB13" t="inlineStr">
        <is>
          <t>9780897931007</t>
        </is>
      </c>
      <c r="BC13" t="inlineStr">
        <is>
          <t>32285001287563</t>
        </is>
      </c>
      <c r="BD13" t="inlineStr">
        <is>
          <t>893872959</t>
        </is>
      </c>
    </row>
    <row r="14">
      <c r="A14" t="inlineStr">
        <is>
          <t>No</t>
        </is>
      </c>
      <c r="B14" t="inlineStr">
        <is>
          <t>RB150.F37 F753 1998</t>
        </is>
      </c>
      <c r="C14" t="inlineStr">
        <is>
          <t>0                      RB 0150000F  37                 F  753         1998</t>
        </is>
      </c>
      <c r="D14" t="inlineStr">
        <is>
          <t>Understanding chronic fatigue syndrome : an empirical guide to assessment and treatment / Fred Friedberg, Leonard A. Jason.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Friedberg, Fred.</t>
        </is>
      </c>
      <c r="L14" t="inlineStr">
        <is>
          <t>Washington, DC : American Psychological Association, c1998.</t>
        </is>
      </c>
      <c r="M14" t="inlineStr">
        <is>
          <t>1998</t>
        </is>
      </c>
      <c r="N14" t="inlineStr">
        <is>
          <t>1st ed.</t>
        </is>
      </c>
      <c r="O14" t="inlineStr">
        <is>
          <t>eng</t>
        </is>
      </c>
      <c r="P14" t="inlineStr">
        <is>
          <t>dcu</t>
        </is>
      </c>
      <c r="R14" t="inlineStr">
        <is>
          <t xml:space="preserve">RB </t>
        </is>
      </c>
      <c r="S14" t="n">
        <v>6</v>
      </c>
      <c r="T14" t="n">
        <v>6</v>
      </c>
      <c r="U14" t="inlineStr">
        <is>
          <t>2005-06-12</t>
        </is>
      </c>
      <c r="V14" t="inlineStr">
        <is>
          <t>2005-06-12</t>
        </is>
      </c>
      <c r="W14" t="inlineStr">
        <is>
          <t>1998-11-10</t>
        </is>
      </c>
      <c r="X14" t="inlineStr">
        <is>
          <t>1998-11-10</t>
        </is>
      </c>
      <c r="Y14" t="n">
        <v>523</v>
      </c>
      <c r="Z14" t="n">
        <v>455</v>
      </c>
      <c r="AA14" t="n">
        <v>516</v>
      </c>
      <c r="AB14" t="n">
        <v>2</v>
      </c>
      <c r="AC14" t="n">
        <v>3</v>
      </c>
      <c r="AD14" t="n">
        <v>15</v>
      </c>
      <c r="AE14" t="n">
        <v>18</v>
      </c>
      <c r="AF14" t="n">
        <v>5</v>
      </c>
      <c r="AG14" t="n">
        <v>6</v>
      </c>
      <c r="AH14" t="n">
        <v>5</v>
      </c>
      <c r="AI14" t="n">
        <v>5</v>
      </c>
      <c r="AJ14" t="n">
        <v>7</v>
      </c>
      <c r="AK14" t="n">
        <v>8</v>
      </c>
      <c r="AL14" t="n">
        <v>1</v>
      </c>
      <c r="AM14" t="n">
        <v>2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HYPERLINK("https://creighton-primo.hosted.exlibrisgroup.com/primo-explore/search?tab=default_tab&amp;search_scope=EVERYTHING&amp;vid=01CRU&amp;lang=en_US&amp;offset=0&amp;query=any,contains,991002933909702656","Catalog Record")</f>
        <v/>
      </c>
      <c r="AT14">
        <f>HYPERLINK("http://www.worldcat.org/oclc/39014174","WorldCat Record")</f>
        <v/>
      </c>
      <c r="AU14" t="inlineStr">
        <is>
          <t>41742805:eng</t>
        </is>
      </c>
      <c r="AV14" t="inlineStr">
        <is>
          <t>39014174</t>
        </is>
      </c>
      <c r="AW14" t="inlineStr">
        <is>
          <t>991002933909702656</t>
        </is>
      </c>
      <c r="AX14" t="inlineStr">
        <is>
          <t>991002933909702656</t>
        </is>
      </c>
      <c r="AY14" t="inlineStr">
        <is>
          <t>2263564540002656</t>
        </is>
      </c>
      <c r="AZ14" t="inlineStr">
        <is>
          <t>BOOK</t>
        </is>
      </c>
      <c r="BB14" t="inlineStr">
        <is>
          <t>9781557985118</t>
        </is>
      </c>
      <c r="BC14" t="inlineStr">
        <is>
          <t>32285003487252</t>
        </is>
      </c>
      <c r="BD14" t="inlineStr">
        <is>
          <t>893409732</t>
        </is>
      </c>
    </row>
    <row r="15">
      <c r="A15" t="inlineStr">
        <is>
          <t>No</t>
        </is>
      </c>
      <c r="B15" t="inlineStr">
        <is>
          <t>RB150.F37 J64 1996</t>
        </is>
      </c>
      <c r="C15" t="inlineStr">
        <is>
          <t>0                      RB 0150000F  37                 J  64          1996</t>
        </is>
      </c>
      <c r="D15" t="inlineStr">
        <is>
          <t>Osler's web : inside the labyrinth of the chronic fatigue syndrome epidemic / Hillary Johnson.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Johnson, Hillary.</t>
        </is>
      </c>
      <c r="L15" t="inlineStr">
        <is>
          <t>New York : Crown Publishers, c1996.</t>
        </is>
      </c>
      <c r="M15" t="inlineStr">
        <is>
          <t>1996</t>
        </is>
      </c>
      <c r="N15" t="inlineStr">
        <is>
          <t>1st ed.</t>
        </is>
      </c>
      <c r="O15" t="inlineStr">
        <is>
          <t>eng</t>
        </is>
      </c>
      <c r="P15" t="inlineStr">
        <is>
          <t>nyu</t>
        </is>
      </c>
      <c r="R15" t="inlineStr">
        <is>
          <t xml:space="preserve">RB </t>
        </is>
      </c>
      <c r="S15" t="n">
        <v>5</v>
      </c>
      <c r="T15" t="n">
        <v>5</v>
      </c>
      <c r="U15" t="inlineStr">
        <is>
          <t>2005-06-12</t>
        </is>
      </c>
      <c r="V15" t="inlineStr">
        <is>
          <t>2005-06-12</t>
        </is>
      </c>
      <c r="W15" t="inlineStr">
        <is>
          <t>1996-03-27</t>
        </is>
      </c>
      <c r="X15" t="inlineStr">
        <is>
          <t>1996-03-27</t>
        </is>
      </c>
      <c r="Y15" t="n">
        <v>1011</v>
      </c>
      <c r="Z15" t="n">
        <v>941</v>
      </c>
      <c r="AA15" t="n">
        <v>988</v>
      </c>
      <c r="AB15" t="n">
        <v>5</v>
      </c>
      <c r="AC15" t="n">
        <v>5</v>
      </c>
      <c r="AD15" t="n">
        <v>23</v>
      </c>
      <c r="AE15" t="n">
        <v>24</v>
      </c>
      <c r="AF15" t="n">
        <v>6</v>
      </c>
      <c r="AG15" t="n">
        <v>7</v>
      </c>
      <c r="AH15" t="n">
        <v>7</v>
      </c>
      <c r="AI15" t="n">
        <v>7</v>
      </c>
      <c r="AJ15" t="n">
        <v>11</v>
      </c>
      <c r="AK15" t="n">
        <v>11</v>
      </c>
      <c r="AL15" t="n">
        <v>2</v>
      </c>
      <c r="AM15" t="n">
        <v>2</v>
      </c>
      <c r="AN15" t="n">
        <v>1</v>
      </c>
      <c r="AO15" t="n">
        <v>1</v>
      </c>
      <c r="AP15" t="inlineStr">
        <is>
          <t>No</t>
        </is>
      </c>
      <c r="AQ15" t="inlineStr">
        <is>
          <t>Yes</t>
        </is>
      </c>
      <c r="AR15">
        <f>HYPERLINK("http://catalog.hathitrust.org/Record/004537211","HathiTrust Record")</f>
        <v/>
      </c>
      <c r="AS15">
        <f>HYPERLINK("https://creighton-primo.hosted.exlibrisgroup.com/primo-explore/search?tab=default_tab&amp;search_scope=EVERYTHING&amp;vid=01CRU&amp;lang=en_US&amp;offset=0&amp;query=any,contains,991002525709702656","Catalog Record")</f>
        <v/>
      </c>
      <c r="AT15">
        <f>HYPERLINK("http://www.worldcat.org/oclc/32853434","WorldCat Record")</f>
        <v/>
      </c>
      <c r="AU15" t="inlineStr">
        <is>
          <t>37150707:eng</t>
        </is>
      </c>
      <c r="AV15" t="inlineStr">
        <is>
          <t>32853434</t>
        </is>
      </c>
      <c r="AW15" t="inlineStr">
        <is>
          <t>991002525709702656</t>
        </is>
      </c>
      <c r="AX15" t="inlineStr">
        <is>
          <t>991002525709702656</t>
        </is>
      </c>
      <c r="AY15" t="inlineStr">
        <is>
          <t>2269106960002656</t>
        </is>
      </c>
      <c r="AZ15" t="inlineStr">
        <is>
          <t>BOOK</t>
        </is>
      </c>
      <c r="BB15" t="inlineStr">
        <is>
          <t>9780517703533</t>
        </is>
      </c>
      <c r="BC15" t="inlineStr">
        <is>
          <t>32285002147386</t>
        </is>
      </c>
      <c r="BD15" t="inlineStr">
        <is>
          <t>893510857</t>
        </is>
      </c>
    </row>
    <row r="16">
      <c r="A16" t="inlineStr">
        <is>
          <t>No</t>
        </is>
      </c>
      <c r="B16" t="inlineStr">
        <is>
          <t>RB150.S5 C45 1995</t>
        </is>
      </c>
      <c r="C16" t="inlineStr">
        <is>
          <t>0                      RB 0150000S  5                  C  45          1995</t>
        </is>
      </c>
      <c r="D16" t="inlineStr">
        <is>
          <t>Cell biology of trauma / edited by John J. Lemasters, Constance Oliver.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L16" t="inlineStr">
        <is>
          <t>Boca Raton, FL : CRC Press, 1995.</t>
        </is>
      </c>
      <c r="M16" t="inlineStr">
        <is>
          <t>1995</t>
        </is>
      </c>
      <c r="O16" t="inlineStr">
        <is>
          <t>eng</t>
        </is>
      </c>
      <c r="P16" t="inlineStr">
        <is>
          <t>flu</t>
        </is>
      </c>
      <c r="R16" t="inlineStr">
        <is>
          <t xml:space="preserve">RB </t>
        </is>
      </c>
      <c r="S16" t="n">
        <v>4</v>
      </c>
      <c r="T16" t="n">
        <v>4</v>
      </c>
      <c r="U16" t="inlineStr">
        <is>
          <t>1995-10-01</t>
        </is>
      </c>
      <c r="V16" t="inlineStr">
        <is>
          <t>1995-10-01</t>
        </is>
      </c>
      <c r="W16" t="inlineStr">
        <is>
          <t>1995-07-29</t>
        </is>
      </c>
      <c r="X16" t="inlineStr">
        <is>
          <t>1995-07-29</t>
        </is>
      </c>
      <c r="Y16" t="n">
        <v>101</v>
      </c>
      <c r="Z16" t="n">
        <v>75</v>
      </c>
      <c r="AA16" t="n">
        <v>93</v>
      </c>
      <c r="AB16" t="n">
        <v>1</v>
      </c>
      <c r="AC16" t="n">
        <v>1</v>
      </c>
      <c r="AD16" t="n">
        <v>2</v>
      </c>
      <c r="AE16" t="n">
        <v>2</v>
      </c>
      <c r="AF16" t="n">
        <v>1</v>
      </c>
      <c r="AG16" t="n">
        <v>1</v>
      </c>
      <c r="AH16" t="n">
        <v>0</v>
      </c>
      <c r="AI16" t="n">
        <v>0</v>
      </c>
      <c r="AJ16" t="n">
        <v>1</v>
      </c>
      <c r="AK16" t="n">
        <v>1</v>
      </c>
      <c r="AL16" t="n">
        <v>0</v>
      </c>
      <c r="AM16" t="n">
        <v>0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HYPERLINK("https://creighton-primo.hosted.exlibrisgroup.com/primo-explore/search?tab=default_tab&amp;search_scope=EVERYTHING&amp;vid=01CRU&amp;lang=en_US&amp;offset=0&amp;query=any,contains,991002378839702656","Catalog Record")</f>
        <v/>
      </c>
      <c r="AT16">
        <f>HYPERLINK("http://www.worldcat.org/oclc/30914254","WorldCat Record")</f>
        <v/>
      </c>
      <c r="AU16" t="inlineStr">
        <is>
          <t>356311630:eng</t>
        </is>
      </c>
      <c r="AV16" t="inlineStr">
        <is>
          <t>30914254</t>
        </is>
      </c>
      <c r="AW16" t="inlineStr">
        <is>
          <t>991002378839702656</t>
        </is>
      </c>
      <c r="AX16" t="inlineStr">
        <is>
          <t>991002378839702656</t>
        </is>
      </c>
      <c r="AY16" t="inlineStr">
        <is>
          <t>2272418640002656</t>
        </is>
      </c>
      <c r="AZ16" t="inlineStr">
        <is>
          <t>BOOK</t>
        </is>
      </c>
      <c r="BB16" t="inlineStr">
        <is>
          <t>9780849324536</t>
        </is>
      </c>
      <c r="BC16" t="inlineStr">
        <is>
          <t>32285002076080</t>
        </is>
      </c>
      <c r="BD16" t="inlineStr">
        <is>
          <t>893498049</t>
        </is>
      </c>
    </row>
    <row r="17">
      <c r="A17" t="inlineStr">
        <is>
          <t>No</t>
        </is>
      </c>
      <c r="B17" t="inlineStr">
        <is>
          <t>RB151 .B56 1992</t>
        </is>
      </c>
      <c r="C17" t="inlineStr">
        <is>
          <t>0                      RB 0151000B  56          1992</t>
        </is>
      </c>
      <c r="D17" t="inlineStr">
        <is>
          <t>Biological oxidants : generation and injurious consequences / edited by Charles G. Cochrane, Michael A. Gimbrone, Jr.</t>
        </is>
      </c>
      <c r="F17" t="inlineStr">
        <is>
          <t>No</t>
        </is>
      </c>
      <c r="G17" t="inlineStr">
        <is>
          <t>1</t>
        </is>
      </c>
      <c r="H17" t="inlineStr">
        <is>
          <t>Yes</t>
        </is>
      </c>
      <c r="I17" t="inlineStr">
        <is>
          <t>No</t>
        </is>
      </c>
      <c r="J17" t="inlineStr">
        <is>
          <t>0</t>
        </is>
      </c>
      <c r="L17" t="inlineStr">
        <is>
          <t>San Diego : Academic Press, c1992.</t>
        </is>
      </c>
      <c r="M17" t="inlineStr">
        <is>
          <t>1992</t>
        </is>
      </c>
      <c r="O17" t="inlineStr">
        <is>
          <t>eng</t>
        </is>
      </c>
      <c r="P17" t="inlineStr">
        <is>
          <t>cau</t>
        </is>
      </c>
      <c r="Q17" t="inlineStr">
        <is>
          <t>Cellular and molecular mechanisms of inflammation, 1052-5882 ; v. 4</t>
        </is>
      </c>
      <c r="R17" t="inlineStr">
        <is>
          <t xml:space="preserve">RB </t>
        </is>
      </c>
      <c r="S17" t="n">
        <v>6</v>
      </c>
      <c r="T17" t="n">
        <v>6</v>
      </c>
      <c r="U17" t="inlineStr">
        <is>
          <t>2000-04-14</t>
        </is>
      </c>
      <c r="V17" t="inlineStr">
        <is>
          <t>2000-04-14</t>
        </is>
      </c>
      <c r="W17" t="inlineStr">
        <is>
          <t>1994-02-01</t>
        </is>
      </c>
      <c r="X17" t="inlineStr">
        <is>
          <t>1994-02-01</t>
        </is>
      </c>
      <c r="Y17" t="n">
        <v>98</v>
      </c>
      <c r="Z17" t="n">
        <v>68</v>
      </c>
      <c r="AA17" t="n">
        <v>111</v>
      </c>
      <c r="AB17" t="n">
        <v>2</v>
      </c>
      <c r="AC17" t="n">
        <v>2</v>
      </c>
      <c r="AD17" t="n">
        <v>1</v>
      </c>
      <c r="AE17" t="n">
        <v>4</v>
      </c>
      <c r="AF17" t="n">
        <v>0</v>
      </c>
      <c r="AG17" t="n">
        <v>2</v>
      </c>
      <c r="AH17" t="n">
        <v>0</v>
      </c>
      <c r="AI17" t="n">
        <v>2</v>
      </c>
      <c r="AJ17" t="n">
        <v>1</v>
      </c>
      <c r="AK17" t="n">
        <v>1</v>
      </c>
      <c r="AL17" t="n">
        <v>0</v>
      </c>
      <c r="AM17" t="n">
        <v>0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HYPERLINK("https://creighton-primo.hosted.exlibrisgroup.com/primo-explore/search?tab=default_tab&amp;search_scope=EVERYTHING&amp;vid=01CRU&amp;lang=en_US&amp;offset=0&amp;query=any,contains,991002123869702656","Catalog Record")</f>
        <v/>
      </c>
      <c r="AT17">
        <f>HYPERLINK("http://www.worldcat.org/oclc/27196220","WorldCat Record")</f>
        <v/>
      </c>
      <c r="AU17" t="inlineStr">
        <is>
          <t>365416982:eng</t>
        </is>
      </c>
      <c r="AV17" t="inlineStr">
        <is>
          <t>27196220</t>
        </is>
      </c>
      <c r="AW17" t="inlineStr">
        <is>
          <t>991002123869702656</t>
        </is>
      </c>
      <c r="AX17" t="inlineStr">
        <is>
          <t>991002123869702656</t>
        </is>
      </c>
      <c r="AY17" t="inlineStr">
        <is>
          <t>2259348250002656</t>
        </is>
      </c>
      <c r="AZ17" t="inlineStr">
        <is>
          <t>BOOK</t>
        </is>
      </c>
      <c r="BB17" t="inlineStr">
        <is>
          <t>9780121504045</t>
        </is>
      </c>
      <c r="BC17" t="inlineStr">
        <is>
          <t>32285001833945</t>
        </is>
      </c>
      <c r="BD17" t="inlineStr">
        <is>
          <t>893792055</t>
        </is>
      </c>
    </row>
    <row r="18">
      <c r="A18" t="inlineStr">
        <is>
          <t>No</t>
        </is>
      </c>
      <c r="B18" t="inlineStr">
        <is>
          <t>RB151 .T47 1999</t>
        </is>
      </c>
      <c r="C18" t="inlineStr">
        <is>
          <t>0                      RB 0151000T  47          1999</t>
        </is>
      </c>
      <c r="D18" t="inlineStr">
        <is>
          <t>How scientists explain disease / Paul Thagard.</t>
        </is>
      </c>
      <c r="F18" t="inlineStr">
        <is>
          <t>No</t>
        </is>
      </c>
      <c r="G18" t="inlineStr">
        <is>
          <t>1</t>
        </is>
      </c>
      <c r="H18" t="inlineStr">
        <is>
          <t>Yes</t>
        </is>
      </c>
      <c r="I18" t="inlineStr">
        <is>
          <t>No</t>
        </is>
      </c>
      <c r="J18" t="inlineStr">
        <is>
          <t>0</t>
        </is>
      </c>
      <c r="K18" t="inlineStr">
        <is>
          <t>Thagard, Paul.</t>
        </is>
      </c>
      <c r="L18" t="inlineStr">
        <is>
          <t>Princeton, N.J. : Princeton University Press, c1999.</t>
        </is>
      </c>
      <c r="M18" t="inlineStr">
        <is>
          <t>1999</t>
        </is>
      </c>
      <c r="O18" t="inlineStr">
        <is>
          <t>eng</t>
        </is>
      </c>
      <c r="P18" t="inlineStr">
        <is>
          <t>nju</t>
        </is>
      </c>
      <c r="R18" t="inlineStr">
        <is>
          <t xml:space="preserve">RB </t>
        </is>
      </c>
      <c r="S18" t="n">
        <v>2</v>
      </c>
      <c r="T18" t="n">
        <v>2</v>
      </c>
      <c r="U18" t="inlineStr">
        <is>
          <t>2001-08-07</t>
        </is>
      </c>
      <c r="V18" t="inlineStr">
        <is>
          <t>2001-08-07</t>
        </is>
      </c>
      <c r="W18" t="inlineStr">
        <is>
          <t>2000-11-07</t>
        </is>
      </c>
      <c r="X18" t="inlineStr">
        <is>
          <t>2003-02-14</t>
        </is>
      </c>
      <c r="Y18" t="n">
        <v>379</v>
      </c>
      <c r="Z18" t="n">
        <v>283</v>
      </c>
      <c r="AA18" t="n">
        <v>516</v>
      </c>
      <c r="AB18" t="n">
        <v>2</v>
      </c>
      <c r="AC18" t="n">
        <v>2</v>
      </c>
      <c r="AD18" t="n">
        <v>9</v>
      </c>
      <c r="AE18" t="n">
        <v>21</v>
      </c>
      <c r="AF18" t="n">
        <v>1</v>
      </c>
      <c r="AG18" t="n">
        <v>8</v>
      </c>
      <c r="AH18" t="n">
        <v>4</v>
      </c>
      <c r="AI18" t="n">
        <v>8</v>
      </c>
      <c r="AJ18" t="n">
        <v>5</v>
      </c>
      <c r="AK18" t="n">
        <v>11</v>
      </c>
      <c r="AL18" t="n">
        <v>1</v>
      </c>
      <c r="AM18" t="n">
        <v>1</v>
      </c>
      <c r="AN18" t="n">
        <v>0</v>
      </c>
      <c r="AO18" t="n">
        <v>0</v>
      </c>
      <c r="AP18" t="inlineStr">
        <is>
          <t>No</t>
        </is>
      </c>
      <c r="AQ18" t="inlineStr">
        <is>
          <t>No</t>
        </is>
      </c>
      <c r="AS18">
        <f>HYPERLINK("https://creighton-primo.hosted.exlibrisgroup.com/primo-explore/search?tab=default_tab&amp;search_scope=EVERYTHING&amp;vid=01CRU&amp;lang=en_US&amp;offset=0&amp;query=any,contains,991001702349702656","Catalog Record")</f>
        <v/>
      </c>
      <c r="AT18">
        <f>HYPERLINK("http://www.worldcat.org/oclc/39545854","WorldCat Record")</f>
        <v/>
      </c>
      <c r="AU18" t="inlineStr">
        <is>
          <t>48036:eng</t>
        </is>
      </c>
      <c r="AV18" t="inlineStr">
        <is>
          <t>39545854</t>
        </is>
      </c>
      <c r="AW18" t="inlineStr">
        <is>
          <t>991001702349702656</t>
        </is>
      </c>
      <c r="AX18" t="inlineStr">
        <is>
          <t>991001702349702656</t>
        </is>
      </c>
      <c r="AY18" t="inlineStr">
        <is>
          <t>2255318970002656</t>
        </is>
      </c>
      <c r="AZ18" t="inlineStr">
        <is>
          <t>BOOK</t>
        </is>
      </c>
      <c r="BB18" t="inlineStr">
        <is>
          <t>9780691002613</t>
        </is>
      </c>
      <c r="BC18" t="inlineStr">
        <is>
          <t>32285004263439</t>
        </is>
      </c>
      <c r="BD18" t="inlineStr">
        <is>
          <t>893791637</t>
        </is>
      </c>
    </row>
    <row r="19">
      <c r="A19" t="inlineStr">
        <is>
          <t>No</t>
        </is>
      </c>
      <c r="B19" t="inlineStr">
        <is>
          <t>RB152 .P53 1996</t>
        </is>
      </c>
      <c r="C19" t="inlineStr">
        <is>
          <t>0                      RB 0152000P  53          1996</t>
        </is>
      </c>
      <c r="D19" t="inlineStr">
        <is>
          <t>Infecting ourselves : how environmental and social disruptions trigger disease / Anne E. Platt ; Tonje Vetleseter, research intern ; Jane A. Peterson, editor.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Platt, Anne, 1969-</t>
        </is>
      </c>
      <c r="L19" t="inlineStr">
        <is>
          <t>Washington, D.C. : Worldwatch Institute, c1996.</t>
        </is>
      </c>
      <c r="M19" t="inlineStr">
        <is>
          <t>1996</t>
        </is>
      </c>
      <c r="O19" t="inlineStr">
        <is>
          <t>eng</t>
        </is>
      </c>
      <c r="P19" t="inlineStr">
        <is>
          <t>dcu</t>
        </is>
      </c>
      <c r="Q19" t="inlineStr">
        <is>
          <t>Worldwatch paper ; 129</t>
        </is>
      </c>
      <c r="R19" t="inlineStr">
        <is>
          <t xml:space="preserve">RB </t>
        </is>
      </c>
      <c r="S19" t="n">
        <v>6</v>
      </c>
      <c r="T19" t="n">
        <v>6</v>
      </c>
      <c r="U19" t="inlineStr">
        <is>
          <t>2010-07-06</t>
        </is>
      </c>
      <c r="V19" t="inlineStr">
        <is>
          <t>2010-07-06</t>
        </is>
      </c>
      <c r="W19" t="inlineStr">
        <is>
          <t>1997-04-17</t>
        </is>
      </c>
      <c r="X19" t="inlineStr">
        <is>
          <t>1997-04-17</t>
        </is>
      </c>
      <c r="Y19" t="n">
        <v>543</v>
      </c>
      <c r="Z19" t="n">
        <v>463</v>
      </c>
      <c r="AA19" t="n">
        <v>471</v>
      </c>
      <c r="AB19" t="n">
        <v>5</v>
      </c>
      <c r="AC19" t="n">
        <v>5</v>
      </c>
      <c r="AD19" t="n">
        <v>23</v>
      </c>
      <c r="AE19" t="n">
        <v>23</v>
      </c>
      <c r="AF19" t="n">
        <v>7</v>
      </c>
      <c r="AG19" t="n">
        <v>7</v>
      </c>
      <c r="AH19" t="n">
        <v>3</v>
      </c>
      <c r="AI19" t="n">
        <v>3</v>
      </c>
      <c r="AJ19" t="n">
        <v>9</v>
      </c>
      <c r="AK19" t="n">
        <v>9</v>
      </c>
      <c r="AL19" t="n">
        <v>4</v>
      </c>
      <c r="AM19" t="n">
        <v>4</v>
      </c>
      <c r="AN19" t="n">
        <v>4</v>
      </c>
      <c r="AO19" t="n">
        <v>4</v>
      </c>
      <c r="AP19" t="inlineStr">
        <is>
          <t>No</t>
        </is>
      </c>
      <c r="AQ19" t="inlineStr">
        <is>
          <t>Yes</t>
        </is>
      </c>
      <c r="AR19">
        <f>HYPERLINK("http://catalog.hathitrust.org/Record/003063316","HathiTrust Record")</f>
        <v/>
      </c>
      <c r="AS19">
        <f>HYPERLINK("https://creighton-primo.hosted.exlibrisgroup.com/primo-explore/search?tab=default_tab&amp;search_scope=EVERYTHING&amp;vid=01CRU&amp;lang=en_US&amp;offset=0&amp;query=any,contains,991002652069702656","Catalog Record")</f>
        <v/>
      </c>
      <c r="AT19">
        <f>HYPERLINK("http://www.worldcat.org/oclc/34685660","WorldCat Record")</f>
        <v/>
      </c>
      <c r="AU19" t="inlineStr">
        <is>
          <t>40564762:eng</t>
        </is>
      </c>
      <c r="AV19" t="inlineStr">
        <is>
          <t>34685660</t>
        </is>
      </c>
      <c r="AW19" t="inlineStr">
        <is>
          <t>991002652069702656</t>
        </is>
      </c>
      <c r="AX19" t="inlineStr">
        <is>
          <t>991002652069702656</t>
        </is>
      </c>
      <c r="AY19" t="inlineStr">
        <is>
          <t>2261326240002656</t>
        </is>
      </c>
      <c r="AZ19" t="inlineStr">
        <is>
          <t>BOOK</t>
        </is>
      </c>
      <c r="BB19" t="inlineStr">
        <is>
          <t>9781878071316</t>
        </is>
      </c>
      <c r="BC19" t="inlineStr">
        <is>
          <t>32285002498227</t>
        </is>
      </c>
      <c r="BD19" t="inlineStr">
        <is>
          <t>893685615</t>
        </is>
      </c>
    </row>
    <row r="20">
      <c r="A20" t="inlineStr">
        <is>
          <t>No</t>
        </is>
      </c>
      <c r="B20" t="inlineStr">
        <is>
          <t>RB152 .S53 1995</t>
        </is>
      </c>
      <c r="C20" t="inlineStr">
        <is>
          <t>0                      RB 0152000S  53          1995</t>
        </is>
      </c>
      <c r="D20" t="inlineStr">
        <is>
          <t>Toxics and health : the potential long-term effects of industrial activity / Cheryl Simon Silver, Dale S. Rothman ; sponsored by the 2050 Project and the Howard Gilman Foundation.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Silver, Cheryl Simon.</t>
        </is>
      </c>
      <c r="L20" t="inlineStr">
        <is>
          <t>Washington, D.C. : World Resources Institute, c1995.</t>
        </is>
      </c>
      <c r="M20" t="inlineStr">
        <is>
          <t>1995</t>
        </is>
      </c>
      <c r="O20" t="inlineStr">
        <is>
          <t>eng</t>
        </is>
      </c>
      <c r="P20" t="inlineStr">
        <is>
          <t>dcu</t>
        </is>
      </c>
      <c r="R20" t="inlineStr">
        <is>
          <t xml:space="preserve">RB </t>
        </is>
      </c>
      <c r="S20" t="n">
        <v>7</v>
      </c>
      <c r="T20" t="n">
        <v>7</v>
      </c>
      <c r="U20" t="inlineStr">
        <is>
          <t>2000-04-17</t>
        </is>
      </c>
      <c r="V20" t="inlineStr">
        <is>
          <t>2000-04-17</t>
        </is>
      </c>
      <c r="W20" t="inlineStr">
        <is>
          <t>1996-05-08</t>
        </is>
      </c>
      <c r="X20" t="inlineStr">
        <is>
          <t>1996-05-08</t>
        </is>
      </c>
      <c r="Y20" t="n">
        <v>117</v>
      </c>
      <c r="Z20" t="n">
        <v>92</v>
      </c>
      <c r="AA20" t="n">
        <v>98</v>
      </c>
      <c r="AB20" t="n">
        <v>1</v>
      </c>
      <c r="AC20" t="n">
        <v>1</v>
      </c>
      <c r="AD20" t="n">
        <v>5</v>
      </c>
      <c r="AE20" t="n">
        <v>5</v>
      </c>
      <c r="AF20" t="n">
        <v>2</v>
      </c>
      <c r="AG20" t="n">
        <v>2</v>
      </c>
      <c r="AH20" t="n">
        <v>0</v>
      </c>
      <c r="AI20" t="n">
        <v>0</v>
      </c>
      <c r="AJ20" t="n">
        <v>2</v>
      </c>
      <c r="AK20" t="n">
        <v>2</v>
      </c>
      <c r="AL20" t="n">
        <v>0</v>
      </c>
      <c r="AM20" t="n">
        <v>0</v>
      </c>
      <c r="AN20" t="n">
        <v>2</v>
      </c>
      <c r="AO20" t="n">
        <v>2</v>
      </c>
      <c r="AP20" t="inlineStr">
        <is>
          <t>No</t>
        </is>
      </c>
      <c r="AQ20" t="inlineStr">
        <is>
          <t>Yes</t>
        </is>
      </c>
      <c r="AR20">
        <f>HYPERLINK("http://catalog.hathitrust.org/Record/102647711","HathiTrust Record")</f>
        <v/>
      </c>
      <c r="AS20">
        <f>HYPERLINK("https://creighton-primo.hosted.exlibrisgroup.com/primo-explore/search?tab=default_tab&amp;search_scope=EVERYTHING&amp;vid=01CRU&amp;lang=en_US&amp;offset=0&amp;query=any,contains,991002571909702656","Catalog Record")</f>
        <v/>
      </c>
      <c r="AT20">
        <f>HYPERLINK("http://www.worldcat.org/oclc/33431606","WorldCat Record")</f>
        <v/>
      </c>
      <c r="AU20" t="inlineStr">
        <is>
          <t>889872207:eng</t>
        </is>
      </c>
      <c r="AV20" t="inlineStr">
        <is>
          <t>33431606</t>
        </is>
      </c>
      <c r="AW20" t="inlineStr">
        <is>
          <t>991002571909702656</t>
        </is>
      </c>
      <c r="AX20" t="inlineStr">
        <is>
          <t>991002571909702656</t>
        </is>
      </c>
      <c r="AY20" t="inlineStr">
        <is>
          <t>2268451540002656</t>
        </is>
      </c>
      <c r="AZ20" t="inlineStr">
        <is>
          <t>BOOK</t>
        </is>
      </c>
      <c r="BC20" t="inlineStr">
        <is>
          <t>32285002165677</t>
        </is>
      </c>
      <c r="BD20" t="inlineStr">
        <is>
          <t>893886460</t>
        </is>
      </c>
    </row>
    <row r="21">
      <c r="A21" t="inlineStr">
        <is>
          <t>No</t>
        </is>
      </c>
      <c r="B21" t="inlineStr">
        <is>
          <t>RB155 .D76 1994</t>
        </is>
      </c>
      <c r="C21" t="inlineStr">
        <is>
          <t>0                      RB 0155000D  76          1994</t>
        </is>
      </c>
      <c r="D21" t="inlineStr">
        <is>
          <t>Double-edged sword : the promises and risks of the genetic revolution / Karl A. Drlica.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Drlica, Karl.</t>
        </is>
      </c>
      <c r="L21" t="inlineStr">
        <is>
          <t>Reading, Mass. : Addison-Wesley, c1994.</t>
        </is>
      </c>
      <c r="M21" t="inlineStr">
        <is>
          <t>1994</t>
        </is>
      </c>
      <c r="O21" t="inlineStr">
        <is>
          <t>eng</t>
        </is>
      </c>
      <c r="P21" t="inlineStr">
        <is>
          <t>mau</t>
        </is>
      </c>
      <c r="Q21" t="inlineStr">
        <is>
          <t>Helix books</t>
        </is>
      </c>
      <c r="R21" t="inlineStr">
        <is>
          <t xml:space="preserve">RB </t>
        </is>
      </c>
      <c r="S21" t="n">
        <v>16</v>
      </c>
      <c r="T21" t="n">
        <v>16</v>
      </c>
      <c r="U21" t="inlineStr">
        <is>
          <t>2009-10-15</t>
        </is>
      </c>
      <c r="V21" t="inlineStr">
        <is>
          <t>2009-10-15</t>
        </is>
      </c>
      <c r="W21" t="inlineStr">
        <is>
          <t>1996-01-02</t>
        </is>
      </c>
      <c r="X21" t="inlineStr">
        <is>
          <t>1996-01-02</t>
        </is>
      </c>
      <c r="Y21" t="n">
        <v>729</v>
      </c>
      <c r="Z21" t="n">
        <v>654</v>
      </c>
      <c r="AA21" t="n">
        <v>675</v>
      </c>
      <c r="AB21" t="n">
        <v>5</v>
      </c>
      <c r="AC21" t="n">
        <v>5</v>
      </c>
      <c r="AD21" t="n">
        <v>29</v>
      </c>
      <c r="AE21" t="n">
        <v>30</v>
      </c>
      <c r="AF21" t="n">
        <v>13</v>
      </c>
      <c r="AG21" t="n">
        <v>14</v>
      </c>
      <c r="AH21" t="n">
        <v>6</v>
      </c>
      <c r="AI21" t="n">
        <v>6</v>
      </c>
      <c r="AJ21" t="n">
        <v>13</v>
      </c>
      <c r="AK21" t="n">
        <v>13</v>
      </c>
      <c r="AL21" t="n">
        <v>4</v>
      </c>
      <c r="AM21" t="n">
        <v>4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HYPERLINK("http://catalog.hathitrust.org/Record/002905565","HathiTrust Record")</f>
        <v/>
      </c>
      <c r="AS21">
        <f>HYPERLINK("https://creighton-primo.hosted.exlibrisgroup.com/primo-explore/search?tab=default_tab&amp;search_scope=EVERYTHING&amp;vid=01CRU&amp;lang=en_US&amp;offset=0&amp;query=any,contains,991002320489702656","Catalog Record")</f>
        <v/>
      </c>
      <c r="AT21">
        <f>HYPERLINK("http://www.worldcat.org/oclc/30108996","WorldCat Record")</f>
        <v/>
      </c>
      <c r="AU21" t="inlineStr">
        <is>
          <t>31857403:eng</t>
        </is>
      </c>
      <c r="AV21" t="inlineStr">
        <is>
          <t>30108996</t>
        </is>
      </c>
      <c r="AW21" t="inlineStr">
        <is>
          <t>991002320489702656</t>
        </is>
      </c>
      <c r="AX21" t="inlineStr">
        <is>
          <t>991002320489702656</t>
        </is>
      </c>
      <c r="AY21" t="inlineStr">
        <is>
          <t>2263276780002656</t>
        </is>
      </c>
      <c r="AZ21" t="inlineStr">
        <is>
          <t>BOOK</t>
        </is>
      </c>
      <c r="BB21" t="inlineStr">
        <is>
          <t>9780201408386</t>
        </is>
      </c>
      <c r="BC21" t="inlineStr">
        <is>
          <t>32285002114618</t>
        </is>
      </c>
      <c r="BD21" t="inlineStr">
        <is>
          <t>893529826</t>
        </is>
      </c>
    </row>
    <row r="22">
      <c r="A22" t="inlineStr">
        <is>
          <t>No</t>
        </is>
      </c>
      <c r="B22" t="inlineStr">
        <is>
          <t>RB155 .E52</t>
        </is>
      </c>
      <c r="C22" t="inlineStr">
        <is>
          <t>0                      RB 0155000E  52</t>
        </is>
      </c>
      <c r="D22" t="inlineStr">
        <is>
          <t>Methodology in medical genetics : an introduction to statistical methods / Alan E. H. Emery.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Emery, Alan E. H.</t>
        </is>
      </c>
      <c r="L22" t="inlineStr">
        <is>
          <t>Edinburgh ; New York : Churchill Livingstone, : distributed in the U.S.A. by Longman, 1976.</t>
        </is>
      </c>
      <c r="M22" t="inlineStr">
        <is>
          <t>1976</t>
        </is>
      </c>
      <c r="O22" t="inlineStr">
        <is>
          <t>eng</t>
        </is>
      </c>
      <c r="P22" t="inlineStr">
        <is>
          <t>stk</t>
        </is>
      </c>
      <c r="R22" t="inlineStr">
        <is>
          <t xml:space="preserve">RB </t>
        </is>
      </c>
      <c r="S22" t="n">
        <v>3</v>
      </c>
      <c r="T22" t="n">
        <v>3</v>
      </c>
      <c r="U22" t="inlineStr">
        <is>
          <t>2005-10-17</t>
        </is>
      </c>
      <c r="V22" t="inlineStr">
        <is>
          <t>2005-10-17</t>
        </is>
      </c>
      <c r="W22" t="inlineStr">
        <is>
          <t>1993-04-21</t>
        </is>
      </c>
      <c r="X22" t="inlineStr">
        <is>
          <t>1993-04-21</t>
        </is>
      </c>
      <c r="Y22" t="n">
        <v>203</v>
      </c>
      <c r="Z22" t="n">
        <v>126</v>
      </c>
      <c r="AA22" t="n">
        <v>201</v>
      </c>
      <c r="AB22" t="n">
        <v>2</v>
      </c>
      <c r="AC22" t="n">
        <v>2</v>
      </c>
      <c r="AD22" t="n">
        <v>2</v>
      </c>
      <c r="AE22" t="n">
        <v>5</v>
      </c>
      <c r="AF22" t="n">
        <v>0</v>
      </c>
      <c r="AG22" t="n">
        <v>1</v>
      </c>
      <c r="AH22" t="n">
        <v>1</v>
      </c>
      <c r="AI22" t="n">
        <v>2</v>
      </c>
      <c r="AJ22" t="n">
        <v>0</v>
      </c>
      <c r="AK22" t="n">
        <v>1</v>
      </c>
      <c r="AL22" t="n">
        <v>1</v>
      </c>
      <c r="AM22" t="n">
        <v>1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HYPERLINK("http://catalog.hathitrust.org/Record/000713862","HathiTrust Record")</f>
        <v/>
      </c>
      <c r="AS22">
        <f>HYPERLINK("https://creighton-primo.hosted.exlibrisgroup.com/primo-explore/search?tab=default_tab&amp;search_scope=EVERYTHING&amp;vid=01CRU&amp;lang=en_US&amp;offset=0&amp;query=any,contains,991004019609702656","Catalog Record")</f>
        <v/>
      </c>
      <c r="AT22">
        <f>HYPERLINK("http://www.worldcat.org/oclc/2119576","WorldCat Record")</f>
        <v/>
      </c>
      <c r="AU22" t="inlineStr">
        <is>
          <t>3933850:eng</t>
        </is>
      </c>
      <c r="AV22" t="inlineStr">
        <is>
          <t>2119576</t>
        </is>
      </c>
      <c r="AW22" t="inlineStr">
        <is>
          <t>991004019609702656</t>
        </is>
      </c>
      <c r="AX22" t="inlineStr">
        <is>
          <t>991004019609702656</t>
        </is>
      </c>
      <c r="AY22" t="inlineStr">
        <is>
          <t>2268027640002656</t>
        </is>
      </c>
      <c r="AZ22" t="inlineStr">
        <is>
          <t>BOOK</t>
        </is>
      </c>
      <c r="BB22" t="inlineStr">
        <is>
          <t>9780443014383</t>
        </is>
      </c>
      <c r="BC22" t="inlineStr">
        <is>
          <t>32285001622546</t>
        </is>
      </c>
      <c r="BD22" t="inlineStr">
        <is>
          <t>893423281</t>
        </is>
      </c>
    </row>
    <row r="23">
      <c r="A23" t="inlineStr">
        <is>
          <t>No</t>
        </is>
      </c>
      <c r="B23" t="inlineStr">
        <is>
          <t>RB155 .G3</t>
        </is>
      </c>
      <c r="C23" t="inlineStr">
        <is>
          <t>0                      RB 0155000G  3</t>
        </is>
      </c>
      <c r="D23" t="inlineStr">
        <is>
          <t>Molecular genetics and human disease.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Gardner, Lytt I., editor.</t>
        </is>
      </c>
      <c r="L23" t="inlineStr">
        <is>
          <t>Springfield, Ill., C.C. Thomas [1961]</t>
        </is>
      </c>
      <c r="M23" t="inlineStr">
        <is>
          <t>1961</t>
        </is>
      </c>
      <c r="O23" t="inlineStr">
        <is>
          <t>eng</t>
        </is>
      </c>
      <c r="P23" t="inlineStr">
        <is>
          <t>ilu</t>
        </is>
      </c>
      <c r="R23" t="inlineStr">
        <is>
          <t xml:space="preserve">RB </t>
        </is>
      </c>
      <c r="S23" t="n">
        <v>2</v>
      </c>
      <c r="T23" t="n">
        <v>2</v>
      </c>
      <c r="U23" t="inlineStr">
        <is>
          <t>2001-10-01</t>
        </is>
      </c>
      <c r="V23" t="inlineStr">
        <is>
          <t>2001-10-01</t>
        </is>
      </c>
      <c r="W23" t="inlineStr">
        <is>
          <t>1997-08-08</t>
        </is>
      </c>
      <c r="X23" t="inlineStr">
        <is>
          <t>1997-08-08</t>
        </is>
      </c>
      <c r="Y23" t="n">
        <v>224</v>
      </c>
      <c r="Z23" t="n">
        <v>171</v>
      </c>
      <c r="AA23" t="n">
        <v>178</v>
      </c>
      <c r="AB23" t="n">
        <v>1</v>
      </c>
      <c r="AC23" t="n">
        <v>1</v>
      </c>
      <c r="AD23" t="n">
        <v>6</v>
      </c>
      <c r="AE23" t="n">
        <v>6</v>
      </c>
      <c r="AF23" t="n">
        <v>1</v>
      </c>
      <c r="AG23" t="n">
        <v>1</v>
      </c>
      <c r="AH23" t="n">
        <v>3</v>
      </c>
      <c r="AI23" t="n">
        <v>3</v>
      </c>
      <c r="AJ23" t="n">
        <v>5</v>
      </c>
      <c r="AK23" t="n">
        <v>5</v>
      </c>
      <c r="AL23" t="n">
        <v>0</v>
      </c>
      <c r="AM23" t="n">
        <v>0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HYPERLINK("http://catalog.hathitrust.org/Record/002001529","HathiTrust Record")</f>
        <v/>
      </c>
      <c r="AS23">
        <f>HYPERLINK("https://creighton-primo.hosted.exlibrisgroup.com/primo-explore/search?tab=default_tab&amp;search_scope=EVERYTHING&amp;vid=01CRU&amp;lang=en_US&amp;offset=0&amp;query=any,contains,991003675979702656","Catalog Record")</f>
        <v/>
      </c>
      <c r="AT23">
        <f>HYPERLINK("http://www.worldcat.org/oclc/1296950","WorldCat Record")</f>
        <v/>
      </c>
      <c r="AU23" t="inlineStr">
        <is>
          <t>2236501:eng</t>
        </is>
      </c>
      <c r="AV23" t="inlineStr">
        <is>
          <t>1296950</t>
        </is>
      </c>
      <c r="AW23" t="inlineStr">
        <is>
          <t>991003675979702656</t>
        </is>
      </c>
      <c r="AX23" t="inlineStr">
        <is>
          <t>991003675979702656</t>
        </is>
      </c>
      <c r="AY23" t="inlineStr">
        <is>
          <t>2263194000002656</t>
        </is>
      </c>
      <c r="AZ23" t="inlineStr">
        <is>
          <t>BOOK</t>
        </is>
      </c>
      <c r="BC23" t="inlineStr">
        <is>
          <t>32285003084166</t>
        </is>
      </c>
      <c r="BD23" t="inlineStr">
        <is>
          <t>893875026</t>
        </is>
      </c>
    </row>
    <row r="24">
      <c r="A24" t="inlineStr">
        <is>
          <t>No</t>
        </is>
      </c>
      <c r="B24" t="inlineStr">
        <is>
          <t>RB155 .G375 1979</t>
        </is>
      </c>
      <c r="C24" t="inlineStr">
        <is>
          <t>0                      RB 0155000G  375         1979</t>
        </is>
      </c>
      <c r="D24" t="inlineStr">
        <is>
          <t>Genetic damage in man caused by environmental agents / edited by Kåre Berg.</t>
        </is>
      </c>
      <c r="F24" t="inlineStr">
        <is>
          <t>No</t>
        </is>
      </c>
      <c r="G24" t="inlineStr">
        <is>
          <t>1</t>
        </is>
      </c>
      <c r="H24" t="inlineStr">
        <is>
          <t>Yes</t>
        </is>
      </c>
      <c r="I24" t="inlineStr">
        <is>
          <t>No</t>
        </is>
      </c>
      <c r="J24" t="inlineStr">
        <is>
          <t>0</t>
        </is>
      </c>
      <c r="L24" t="inlineStr">
        <is>
          <t>New York : Academic Press, 1979.</t>
        </is>
      </c>
      <c r="M24" t="inlineStr">
        <is>
          <t>1979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RB </t>
        </is>
      </c>
      <c r="S24" t="n">
        <v>5</v>
      </c>
      <c r="T24" t="n">
        <v>6</v>
      </c>
      <c r="U24" t="inlineStr">
        <is>
          <t>1993-04-27</t>
        </is>
      </c>
      <c r="V24" t="inlineStr">
        <is>
          <t>1993-04-27</t>
        </is>
      </c>
      <c r="W24" t="inlineStr">
        <is>
          <t>1993-03-17</t>
        </is>
      </c>
      <c r="X24" t="inlineStr">
        <is>
          <t>1993-03-17</t>
        </is>
      </c>
      <c r="Y24" t="n">
        <v>293</v>
      </c>
      <c r="Z24" t="n">
        <v>219</v>
      </c>
      <c r="AA24" t="n">
        <v>227</v>
      </c>
      <c r="AB24" t="n">
        <v>6</v>
      </c>
      <c r="AC24" t="n">
        <v>6</v>
      </c>
      <c r="AD24" t="n">
        <v>8</v>
      </c>
      <c r="AE24" t="n">
        <v>8</v>
      </c>
      <c r="AF24" t="n">
        <v>1</v>
      </c>
      <c r="AG24" t="n">
        <v>1</v>
      </c>
      <c r="AH24" t="n">
        <v>3</v>
      </c>
      <c r="AI24" t="n">
        <v>3</v>
      </c>
      <c r="AJ24" t="n">
        <v>2</v>
      </c>
      <c r="AK24" t="n">
        <v>2</v>
      </c>
      <c r="AL24" t="n">
        <v>3</v>
      </c>
      <c r="AM24" t="n">
        <v>3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HYPERLINK("http://catalog.hathitrust.org/Record/000029195","HathiTrust Record")</f>
        <v/>
      </c>
      <c r="AS24">
        <f>HYPERLINK("https://creighton-primo.hosted.exlibrisgroup.com/primo-explore/search?tab=default_tab&amp;search_scope=EVERYTHING&amp;vid=01CRU&amp;lang=en_US&amp;offset=0&amp;query=any,contains,991001784049702656","Catalog Record")</f>
        <v/>
      </c>
      <c r="AT24">
        <f>HYPERLINK("http://www.worldcat.org/oclc/4639149","WorldCat Record")</f>
        <v/>
      </c>
      <c r="AU24" t="inlineStr">
        <is>
          <t>425582929:eng</t>
        </is>
      </c>
      <c r="AV24" t="inlineStr">
        <is>
          <t>4639149</t>
        </is>
      </c>
      <c r="AW24" t="inlineStr">
        <is>
          <t>991001784049702656</t>
        </is>
      </c>
      <c r="AX24" t="inlineStr">
        <is>
          <t>991001784049702656</t>
        </is>
      </c>
      <c r="AY24" t="inlineStr">
        <is>
          <t>2255524370002656</t>
        </is>
      </c>
      <c r="AZ24" t="inlineStr">
        <is>
          <t>BOOK</t>
        </is>
      </c>
      <c r="BB24" t="inlineStr">
        <is>
          <t>9780120895502</t>
        </is>
      </c>
      <c r="BC24" t="inlineStr">
        <is>
          <t>32285001588663</t>
        </is>
      </c>
      <c r="BD24" t="inlineStr">
        <is>
          <t>893898055</t>
        </is>
      </c>
    </row>
    <row r="25">
      <c r="A25" t="inlineStr">
        <is>
          <t>No</t>
        </is>
      </c>
      <c r="B25" t="inlineStr">
        <is>
          <t>RB155 .G38</t>
        </is>
      </c>
      <c r="C25" t="inlineStr">
        <is>
          <t>0                      RB 0155000G  38</t>
        </is>
      </c>
      <c r="D25" t="inlineStr">
        <is>
          <t>Genetic disorders of man, by 21 authors. Edited by Richard M. Goodman.</t>
        </is>
      </c>
      <c r="F25" t="inlineStr">
        <is>
          <t>No</t>
        </is>
      </c>
      <c r="G25" t="inlineStr">
        <is>
          <t>1</t>
        </is>
      </c>
      <c r="H25" t="inlineStr">
        <is>
          <t>Yes</t>
        </is>
      </c>
      <c r="I25" t="inlineStr">
        <is>
          <t>No</t>
        </is>
      </c>
      <c r="J25" t="inlineStr">
        <is>
          <t>0</t>
        </is>
      </c>
      <c r="L25" t="inlineStr">
        <is>
          <t>Boston, Little, Brown [1970]</t>
        </is>
      </c>
      <c r="M25" t="inlineStr">
        <is>
          <t>1970</t>
        </is>
      </c>
      <c r="N25" t="inlineStr">
        <is>
          <t>[1st ed.]</t>
        </is>
      </c>
      <c r="O25" t="inlineStr">
        <is>
          <t>eng</t>
        </is>
      </c>
      <c r="P25" t="inlineStr">
        <is>
          <t>mau</t>
        </is>
      </c>
      <c r="R25" t="inlineStr">
        <is>
          <t xml:space="preserve">RB </t>
        </is>
      </c>
      <c r="S25" t="n">
        <v>4</v>
      </c>
      <c r="T25" t="n">
        <v>16</v>
      </c>
      <c r="U25" t="inlineStr">
        <is>
          <t>2001-10-01</t>
        </is>
      </c>
      <c r="V25" t="inlineStr">
        <is>
          <t>2001-10-01</t>
        </is>
      </c>
      <c r="W25" t="inlineStr">
        <is>
          <t>1997-08-08</t>
        </is>
      </c>
      <c r="X25" t="inlineStr">
        <is>
          <t>1997-08-08</t>
        </is>
      </c>
      <c r="Y25" t="n">
        <v>261</v>
      </c>
      <c r="Z25" t="n">
        <v>201</v>
      </c>
      <c r="AA25" t="n">
        <v>203</v>
      </c>
      <c r="AB25" t="n">
        <v>4</v>
      </c>
      <c r="AC25" t="n">
        <v>4</v>
      </c>
      <c r="AD25" t="n">
        <v>11</v>
      </c>
      <c r="AE25" t="n">
        <v>11</v>
      </c>
      <c r="AF25" t="n">
        <v>2</v>
      </c>
      <c r="AG25" t="n">
        <v>2</v>
      </c>
      <c r="AH25" t="n">
        <v>3</v>
      </c>
      <c r="AI25" t="n">
        <v>3</v>
      </c>
      <c r="AJ25" t="n">
        <v>6</v>
      </c>
      <c r="AK25" t="n">
        <v>6</v>
      </c>
      <c r="AL25" t="n">
        <v>2</v>
      </c>
      <c r="AM25" t="n">
        <v>2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HYPERLINK("http://catalog.hathitrust.org/Record/001561269","HathiTrust Record")</f>
        <v/>
      </c>
      <c r="AS25">
        <f>HYPERLINK("https://creighton-primo.hosted.exlibrisgroup.com/primo-explore/search?tab=default_tab&amp;search_scope=EVERYTHING&amp;vid=01CRU&amp;lang=en_US&amp;offset=0&amp;query=any,contains,991001784129702656","Catalog Record")</f>
        <v/>
      </c>
      <c r="AT25">
        <f>HYPERLINK("http://www.worldcat.org/oclc/118040","WorldCat Record")</f>
        <v/>
      </c>
      <c r="AU25" t="inlineStr">
        <is>
          <t>1236998:eng</t>
        </is>
      </c>
      <c r="AV25" t="inlineStr">
        <is>
          <t>118040</t>
        </is>
      </c>
      <c r="AW25" t="inlineStr">
        <is>
          <t>991001784129702656</t>
        </is>
      </c>
      <c r="AX25" t="inlineStr">
        <is>
          <t>991001784129702656</t>
        </is>
      </c>
      <c r="AY25" t="inlineStr">
        <is>
          <t>2261678190002656</t>
        </is>
      </c>
      <c r="AZ25" t="inlineStr">
        <is>
          <t>BOOK</t>
        </is>
      </c>
      <c r="BC25" t="inlineStr">
        <is>
          <t>32285003084182</t>
        </is>
      </c>
      <c r="BD25" t="inlineStr">
        <is>
          <t>893509918</t>
        </is>
      </c>
    </row>
    <row r="26">
      <c r="A26" t="inlineStr">
        <is>
          <t>No</t>
        </is>
      </c>
      <c r="B26" t="inlineStr">
        <is>
          <t>RB155 .G3854 1994</t>
        </is>
      </c>
      <c r="C26" t="inlineStr">
        <is>
          <t>0                      RB 0155000G  3854        1994</t>
        </is>
      </c>
      <c r="D26" t="inlineStr">
        <is>
          <t>The Genetic frontier : ethics, law, and policy / Mark S. Frankel and Albert H. Teich, editors.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L26" t="inlineStr">
        <is>
          <t>Washington, D.C. : American Association for the Advancement of Science, c1994.</t>
        </is>
      </c>
      <c r="M26" t="inlineStr">
        <is>
          <t>1994</t>
        </is>
      </c>
      <c r="O26" t="inlineStr">
        <is>
          <t>eng</t>
        </is>
      </c>
      <c r="P26" t="inlineStr">
        <is>
          <t>dcu</t>
        </is>
      </c>
      <c r="R26" t="inlineStr">
        <is>
          <t xml:space="preserve">RB </t>
        </is>
      </c>
      <c r="S26" t="n">
        <v>26</v>
      </c>
      <c r="T26" t="n">
        <v>26</v>
      </c>
      <c r="U26" t="inlineStr">
        <is>
          <t>2001-10-06</t>
        </is>
      </c>
      <c r="V26" t="inlineStr">
        <is>
          <t>2001-10-06</t>
        </is>
      </c>
      <c r="W26" t="inlineStr">
        <is>
          <t>1994-06-08</t>
        </is>
      </c>
      <c r="X26" t="inlineStr">
        <is>
          <t>1994-06-08</t>
        </is>
      </c>
      <c r="Y26" t="n">
        <v>426</v>
      </c>
      <c r="Z26" t="n">
        <v>382</v>
      </c>
      <c r="AA26" t="n">
        <v>401</v>
      </c>
      <c r="AB26" t="n">
        <v>3</v>
      </c>
      <c r="AC26" t="n">
        <v>3</v>
      </c>
      <c r="AD26" t="n">
        <v>29</v>
      </c>
      <c r="AE26" t="n">
        <v>30</v>
      </c>
      <c r="AF26" t="n">
        <v>12</v>
      </c>
      <c r="AG26" t="n">
        <v>12</v>
      </c>
      <c r="AH26" t="n">
        <v>4</v>
      </c>
      <c r="AI26" t="n">
        <v>4</v>
      </c>
      <c r="AJ26" t="n">
        <v>13</v>
      </c>
      <c r="AK26" t="n">
        <v>13</v>
      </c>
      <c r="AL26" t="n">
        <v>2</v>
      </c>
      <c r="AM26" t="n">
        <v>2</v>
      </c>
      <c r="AN26" t="n">
        <v>6</v>
      </c>
      <c r="AO26" t="n">
        <v>7</v>
      </c>
      <c r="AP26" t="inlineStr">
        <is>
          <t>No</t>
        </is>
      </c>
      <c r="AQ26" t="inlineStr">
        <is>
          <t>Yes</t>
        </is>
      </c>
      <c r="AR26">
        <f>HYPERLINK("http://catalog.hathitrust.org/Record/002865363","HathiTrust Record")</f>
        <v/>
      </c>
      <c r="AS26">
        <f>HYPERLINK("https://creighton-primo.hosted.exlibrisgroup.com/primo-explore/search?tab=default_tab&amp;search_scope=EVERYTHING&amp;vid=01CRU&amp;lang=en_US&amp;offset=0&amp;query=any,contains,991002245899702656","Catalog Record")</f>
        <v/>
      </c>
      <c r="AT26">
        <f>HYPERLINK("http://www.worldcat.org/oclc/28965028","WorldCat Record")</f>
        <v/>
      </c>
      <c r="AU26" t="inlineStr">
        <is>
          <t>890295206:eng</t>
        </is>
      </c>
      <c r="AV26" t="inlineStr">
        <is>
          <t>28965028</t>
        </is>
      </c>
      <c r="AW26" t="inlineStr">
        <is>
          <t>991002245899702656</t>
        </is>
      </c>
      <c r="AX26" t="inlineStr">
        <is>
          <t>991002245899702656</t>
        </is>
      </c>
      <c r="AY26" t="inlineStr">
        <is>
          <t>2256535480002656</t>
        </is>
      </c>
      <c r="AZ26" t="inlineStr">
        <is>
          <t>BOOK</t>
        </is>
      </c>
      <c r="BB26" t="inlineStr">
        <is>
          <t>9780871685261</t>
        </is>
      </c>
      <c r="BC26" t="inlineStr">
        <is>
          <t>32285001922425</t>
        </is>
      </c>
      <c r="BD26" t="inlineStr">
        <is>
          <t>893316569</t>
        </is>
      </c>
    </row>
    <row r="27">
      <c r="A27" t="inlineStr">
        <is>
          <t>No</t>
        </is>
      </c>
      <c r="B27" t="inlineStr">
        <is>
          <t>RB155 .G3898 1993</t>
        </is>
      </c>
      <c r="C27" t="inlineStr">
        <is>
          <t>0                      RB 0155000G  3898        1993</t>
        </is>
      </c>
      <c r="D27" t="inlineStr">
        <is>
          <t>Genetics of cellular, individual, family, and population variability / edited by Charles F. Sing and Craig L. Hanis.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L27" t="inlineStr">
        <is>
          <t>New York : Oxford University Press, 1993.</t>
        </is>
      </c>
      <c r="M27" t="inlineStr">
        <is>
          <t>1993</t>
        </is>
      </c>
      <c r="O27" t="inlineStr">
        <is>
          <t>eng</t>
        </is>
      </c>
      <c r="P27" t="inlineStr">
        <is>
          <t>nyu</t>
        </is>
      </c>
      <c r="R27" t="inlineStr">
        <is>
          <t xml:space="preserve">RB </t>
        </is>
      </c>
      <c r="S27" t="n">
        <v>4</v>
      </c>
      <c r="T27" t="n">
        <v>4</v>
      </c>
      <c r="U27" t="inlineStr">
        <is>
          <t>1997-09-20</t>
        </is>
      </c>
      <c r="V27" t="inlineStr">
        <is>
          <t>1997-09-20</t>
        </is>
      </c>
      <c r="W27" t="inlineStr">
        <is>
          <t>1994-05-06</t>
        </is>
      </c>
      <c r="X27" t="inlineStr">
        <is>
          <t>1994-05-06</t>
        </is>
      </c>
      <c r="Y27" t="n">
        <v>153</v>
      </c>
      <c r="Z27" t="n">
        <v>108</v>
      </c>
      <c r="AA27" t="n">
        <v>114</v>
      </c>
      <c r="AB27" t="n">
        <v>1</v>
      </c>
      <c r="AC27" t="n">
        <v>1</v>
      </c>
      <c r="AD27" t="n">
        <v>1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1</v>
      </c>
      <c r="AL27" t="n">
        <v>0</v>
      </c>
      <c r="AM27" t="n">
        <v>0</v>
      </c>
      <c r="AN27" t="n">
        <v>0</v>
      </c>
      <c r="AO27" t="n">
        <v>0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HYPERLINK("https://creighton-primo.hosted.exlibrisgroup.com/primo-explore/search?tab=default_tab&amp;search_scope=EVERYTHING&amp;vid=01CRU&amp;lang=en_US&amp;offset=0&amp;query=any,contains,991002047469702656","Catalog Record")</f>
        <v/>
      </c>
      <c r="AT27">
        <f>HYPERLINK("http://www.worldcat.org/oclc/26132255","WorldCat Record")</f>
        <v/>
      </c>
      <c r="AU27" t="inlineStr">
        <is>
          <t>350247663:eng</t>
        </is>
      </c>
      <c r="AV27" t="inlineStr">
        <is>
          <t>26132255</t>
        </is>
      </c>
      <c r="AW27" t="inlineStr">
        <is>
          <t>991002047469702656</t>
        </is>
      </c>
      <c r="AX27" t="inlineStr">
        <is>
          <t>991002047469702656</t>
        </is>
      </c>
      <c r="AY27" t="inlineStr">
        <is>
          <t>2261815660002656</t>
        </is>
      </c>
      <c r="AZ27" t="inlineStr">
        <is>
          <t>BOOK</t>
        </is>
      </c>
      <c r="BB27" t="inlineStr">
        <is>
          <t>9780195066258</t>
        </is>
      </c>
      <c r="BC27" t="inlineStr">
        <is>
          <t>32285001878353</t>
        </is>
      </c>
      <c r="BD27" t="inlineStr">
        <is>
          <t>893873031</t>
        </is>
      </c>
    </row>
    <row r="28">
      <c r="A28" t="inlineStr">
        <is>
          <t>No</t>
        </is>
      </c>
      <c r="B28" t="inlineStr">
        <is>
          <t>RB155 .G46 1993</t>
        </is>
      </c>
      <c r="C28" t="inlineStr">
        <is>
          <t>0                      RB 0155000G  46          1993</t>
        </is>
      </c>
      <c r="D28" t="inlineStr">
        <is>
          <t>Genome research in molecular medicine and virology / edited by Kenneth W. Adolph.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L28" t="inlineStr">
        <is>
          <t>San Diego : Academic Press, c1993.</t>
        </is>
      </c>
      <c r="M28" t="inlineStr">
        <is>
          <t>1993</t>
        </is>
      </c>
      <c r="O28" t="inlineStr">
        <is>
          <t>eng</t>
        </is>
      </c>
      <c r="P28" t="inlineStr">
        <is>
          <t>cau</t>
        </is>
      </c>
      <c r="R28" t="inlineStr">
        <is>
          <t xml:space="preserve">RB </t>
        </is>
      </c>
      <c r="S28" t="n">
        <v>32</v>
      </c>
      <c r="T28" t="n">
        <v>32</v>
      </c>
      <c r="U28" t="inlineStr">
        <is>
          <t>2008-09-25</t>
        </is>
      </c>
      <c r="V28" t="inlineStr">
        <is>
          <t>2008-09-25</t>
        </is>
      </c>
      <c r="W28" t="inlineStr">
        <is>
          <t>1994-02-07</t>
        </is>
      </c>
      <c r="X28" t="inlineStr">
        <is>
          <t>1994-02-07</t>
        </is>
      </c>
      <c r="Y28" t="n">
        <v>159</v>
      </c>
      <c r="Z28" t="n">
        <v>105</v>
      </c>
      <c r="AA28" t="n">
        <v>108</v>
      </c>
      <c r="AB28" t="n">
        <v>1</v>
      </c>
      <c r="AC28" t="n">
        <v>1</v>
      </c>
      <c r="AD28" t="n">
        <v>3</v>
      </c>
      <c r="AE28" t="n">
        <v>3</v>
      </c>
      <c r="AF28" t="n">
        <v>2</v>
      </c>
      <c r="AG28" t="n">
        <v>2</v>
      </c>
      <c r="AH28" t="n">
        <v>0</v>
      </c>
      <c r="AI28" t="n">
        <v>0</v>
      </c>
      <c r="AJ28" t="n">
        <v>3</v>
      </c>
      <c r="AK28" t="n">
        <v>3</v>
      </c>
      <c r="AL28" t="n">
        <v>0</v>
      </c>
      <c r="AM28" t="n">
        <v>0</v>
      </c>
      <c r="AN28" t="n">
        <v>0</v>
      </c>
      <c r="AO28" t="n">
        <v>0</v>
      </c>
      <c r="AP28" t="inlineStr">
        <is>
          <t>No</t>
        </is>
      </c>
      <c r="AQ28" t="inlineStr">
        <is>
          <t>Yes</t>
        </is>
      </c>
      <c r="AR28">
        <f>HYPERLINK("http://catalog.hathitrust.org/Record/002622308","HathiTrust Record")</f>
        <v/>
      </c>
      <c r="AS28">
        <f>HYPERLINK("https://creighton-primo.hosted.exlibrisgroup.com/primo-explore/search?tab=default_tab&amp;search_scope=EVERYTHING&amp;vid=01CRU&amp;lang=en_US&amp;offset=0&amp;query=any,contains,991002064889702656","Catalog Record")</f>
        <v/>
      </c>
      <c r="AT28">
        <f>HYPERLINK("http://www.worldcat.org/oclc/26401337","WorldCat Record")</f>
        <v/>
      </c>
      <c r="AU28" t="inlineStr">
        <is>
          <t>28595761:eng</t>
        </is>
      </c>
      <c r="AV28" t="inlineStr">
        <is>
          <t>26401337</t>
        </is>
      </c>
      <c r="AW28" t="inlineStr">
        <is>
          <t>991002064889702656</t>
        </is>
      </c>
      <c r="AX28" t="inlineStr">
        <is>
          <t>991002064889702656</t>
        </is>
      </c>
      <c r="AY28" t="inlineStr">
        <is>
          <t>2265213500002656</t>
        </is>
      </c>
      <c r="AZ28" t="inlineStr">
        <is>
          <t>BOOK</t>
        </is>
      </c>
      <c r="BB28" t="inlineStr">
        <is>
          <t>9780120443000</t>
        </is>
      </c>
      <c r="BC28" t="inlineStr">
        <is>
          <t>32285001840494</t>
        </is>
      </c>
      <c r="BD28" t="inlineStr">
        <is>
          <t>893523148</t>
        </is>
      </c>
    </row>
    <row r="29">
      <c r="A29" t="inlineStr">
        <is>
          <t>No</t>
        </is>
      </c>
      <c r="B29" t="inlineStr">
        <is>
          <t>RB155 .G67</t>
        </is>
      </c>
      <c r="C29" t="inlineStr">
        <is>
          <t>0                      RB 0155000G  67</t>
        </is>
      </c>
      <c r="D29" t="inlineStr">
        <is>
          <t>Genetic disorders among the Jewish people / Richard M. Goodman.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Goodman, Richard M. (Richard Merle), 1932-</t>
        </is>
      </c>
      <c r="L29" t="inlineStr">
        <is>
          <t>Baltimore : Johns Hopkins University Press, c1979.</t>
        </is>
      </c>
      <c r="M29" t="inlineStr">
        <is>
          <t>1979</t>
        </is>
      </c>
      <c r="O29" t="inlineStr">
        <is>
          <t>eng</t>
        </is>
      </c>
      <c r="P29" t="inlineStr">
        <is>
          <t>mdu</t>
        </is>
      </c>
      <c r="R29" t="inlineStr">
        <is>
          <t xml:space="preserve">RB </t>
        </is>
      </c>
      <c r="S29" t="n">
        <v>3</v>
      </c>
      <c r="T29" t="n">
        <v>3</v>
      </c>
      <c r="U29" t="inlineStr">
        <is>
          <t>2003-11-09</t>
        </is>
      </c>
      <c r="V29" t="inlineStr">
        <is>
          <t>2003-11-09</t>
        </is>
      </c>
      <c r="W29" t="inlineStr">
        <is>
          <t>1993-03-17</t>
        </is>
      </c>
      <c r="X29" t="inlineStr">
        <is>
          <t>1993-03-17</t>
        </is>
      </c>
      <c r="Y29" t="n">
        <v>339</v>
      </c>
      <c r="Z29" t="n">
        <v>278</v>
      </c>
      <c r="AA29" t="n">
        <v>286</v>
      </c>
      <c r="AB29" t="n">
        <v>2</v>
      </c>
      <c r="AC29" t="n">
        <v>2</v>
      </c>
      <c r="AD29" t="n">
        <v>9</v>
      </c>
      <c r="AE29" t="n">
        <v>9</v>
      </c>
      <c r="AF29" t="n">
        <v>2</v>
      </c>
      <c r="AG29" t="n">
        <v>2</v>
      </c>
      <c r="AH29" t="n">
        <v>4</v>
      </c>
      <c r="AI29" t="n">
        <v>4</v>
      </c>
      <c r="AJ29" t="n">
        <v>3</v>
      </c>
      <c r="AK29" t="n">
        <v>3</v>
      </c>
      <c r="AL29" t="n">
        <v>1</v>
      </c>
      <c r="AM29" t="n">
        <v>1</v>
      </c>
      <c r="AN29" t="n">
        <v>0</v>
      </c>
      <c r="AO29" t="n">
        <v>0</v>
      </c>
      <c r="AP29" t="inlineStr">
        <is>
          <t>No</t>
        </is>
      </c>
      <c r="AQ29" t="inlineStr">
        <is>
          <t>Yes</t>
        </is>
      </c>
      <c r="AR29">
        <f>HYPERLINK("http://catalog.hathitrust.org/Record/000256681","HathiTrust Record")</f>
        <v/>
      </c>
      <c r="AS29">
        <f>HYPERLINK("https://creighton-primo.hosted.exlibrisgroup.com/primo-explore/search?tab=default_tab&amp;search_scope=EVERYTHING&amp;vid=01CRU&amp;lang=en_US&amp;offset=0&amp;query=any,contains,991004661769702656","Catalog Record")</f>
        <v/>
      </c>
      <c r="AT29">
        <f>HYPERLINK("http://www.worldcat.org/oclc/4497338","WorldCat Record")</f>
        <v/>
      </c>
      <c r="AU29" t="inlineStr">
        <is>
          <t>14778068:eng</t>
        </is>
      </c>
      <c r="AV29" t="inlineStr">
        <is>
          <t>4497338</t>
        </is>
      </c>
      <c r="AW29" t="inlineStr">
        <is>
          <t>991004661769702656</t>
        </is>
      </c>
      <c r="AX29" t="inlineStr">
        <is>
          <t>991004661769702656</t>
        </is>
      </c>
      <c r="AY29" t="inlineStr">
        <is>
          <t>2266865450002656</t>
        </is>
      </c>
      <c r="AZ29" t="inlineStr">
        <is>
          <t>BOOK</t>
        </is>
      </c>
      <c r="BB29" t="inlineStr">
        <is>
          <t>9780801821202</t>
        </is>
      </c>
      <c r="BC29" t="inlineStr">
        <is>
          <t>32285001588671</t>
        </is>
      </c>
      <c r="BD29" t="inlineStr">
        <is>
          <t>893700507</t>
        </is>
      </c>
    </row>
    <row r="30">
      <c r="A30" t="inlineStr">
        <is>
          <t>No</t>
        </is>
      </c>
      <c r="B30" t="inlineStr">
        <is>
          <t>RB155 .H46</t>
        </is>
      </c>
      <c r="C30" t="inlineStr">
        <is>
          <t>0                      RB 0155000H  46</t>
        </is>
      </c>
      <c r="D30" t="inlineStr">
        <is>
          <t>The genetic connection : how to protect your family against hereditary disease / by David Hendin and Joan Marks.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Hendin, David.</t>
        </is>
      </c>
      <c r="L30" t="inlineStr">
        <is>
          <t>New York : Morrow, 1978.</t>
        </is>
      </c>
      <c r="M30" t="inlineStr">
        <is>
          <t>1978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RB </t>
        </is>
      </c>
      <c r="S30" t="n">
        <v>4</v>
      </c>
      <c r="T30" t="n">
        <v>4</v>
      </c>
      <c r="U30" t="inlineStr">
        <is>
          <t>1997-12-04</t>
        </is>
      </c>
      <c r="V30" t="inlineStr">
        <is>
          <t>1997-12-04</t>
        </is>
      </c>
      <c r="W30" t="inlineStr">
        <is>
          <t>1992-03-16</t>
        </is>
      </c>
      <c r="X30" t="inlineStr">
        <is>
          <t>1992-03-16</t>
        </is>
      </c>
      <c r="Y30" t="n">
        <v>437</v>
      </c>
      <c r="Z30" t="n">
        <v>427</v>
      </c>
      <c r="AA30" t="n">
        <v>442</v>
      </c>
      <c r="AB30" t="n">
        <v>5</v>
      </c>
      <c r="AC30" t="n">
        <v>5</v>
      </c>
      <c r="AD30" t="n">
        <v>5</v>
      </c>
      <c r="AE30" t="n">
        <v>5</v>
      </c>
      <c r="AF30" t="n">
        <v>2</v>
      </c>
      <c r="AG30" t="n">
        <v>2</v>
      </c>
      <c r="AH30" t="n">
        <v>0</v>
      </c>
      <c r="AI30" t="n">
        <v>0</v>
      </c>
      <c r="AJ30" t="n">
        <v>3</v>
      </c>
      <c r="AK30" t="n">
        <v>3</v>
      </c>
      <c r="AL30" t="n">
        <v>2</v>
      </c>
      <c r="AM30" t="n">
        <v>2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HYPERLINK("https://creighton-primo.hosted.exlibrisgroup.com/primo-explore/search?tab=default_tab&amp;search_scope=EVERYTHING&amp;vid=01CRU&amp;lang=en_US&amp;offset=0&amp;query=any,contains,991004374559702656","Catalog Record")</f>
        <v/>
      </c>
      <c r="AT30">
        <f>HYPERLINK("http://www.worldcat.org/oclc/3203825","WorldCat Record")</f>
        <v/>
      </c>
      <c r="AU30" t="inlineStr">
        <is>
          <t>435564:eng</t>
        </is>
      </c>
      <c r="AV30" t="inlineStr">
        <is>
          <t>3203825</t>
        </is>
      </c>
      <c r="AW30" t="inlineStr">
        <is>
          <t>991004374559702656</t>
        </is>
      </c>
      <c r="AX30" t="inlineStr">
        <is>
          <t>991004374559702656</t>
        </is>
      </c>
      <c r="AY30" t="inlineStr">
        <is>
          <t>2270848810002656</t>
        </is>
      </c>
      <c r="AZ30" t="inlineStr">
        <is>
          <t>BOOK</t>
        </is>
      </c>
      <c r="BB30" t="inlineStr">
        <is>
          <t>9780688032654</t>
        </is>
      </c>
      <c r="BC30" t="inlineStr">
        <is>
          <t>32285001021251</t>
        </is>
      </c>
      <c r="BD30" t="inlineStr">
        <is>
          <t>893687653</t>
        </is>
      </c>
    </row>
    <row r="31">
      <c r="A31" t="inlineStr">
        <is>
          <t>No</t>
        </is>
      </c>
      <c r="B31" t="inlineStr">
        <is>
          <t>RB155 .H59 1989</t>
        </is>
      </c>
      <c r="C31" t="inlineStr">
        <is>
          <t>0                      RB 0155000H  59          1989</t>
        </is>
      </c>
      <c r="D31" t="inlineStr">
        <is>
          <t>Proceed with caution : predicting genetic risks in the recombinant DNA era / Neil A. Holtzman.</t>
        </is>
      </c>
      <c r="F31" t="inlineStr">
        <is>
          <t>No</t>
        </is>
      </c>
      <c r="G31" t="inlineStr">
        <is>
          <t>1</t>
        </is>
      </c>
      <c r="H31" t="inlineStr">
        <is>
          <t>Yes</t>
        </is>
      </c>
      <c r="I31" t="inlineStr">
        <is>
          <t>No</t>
        </is>
      </c>
      <c r="J31" t="inlineStr">
        <is>
          <t>0</t>
        </is>
      </c>
      <c r="K31" t="inlineStr">
        <is>
          <t>Holtzman, Neil A. (Neil Anton), 1934-</t>
        </is>
      </c>
      <c r="L31" t="inlineStr">
        <is>
          <t>Baltimore : John Hopkins University Press, c1989.</t>
        </is>
      </c>
      <c r="M31" t="inlineStr">
        <is>
          <t>1989</t>
        </is>
      </c>
      <c r="O31" t="inlineStr">
        <is>
          <t>eng</t>
        </is>
      </c>
      <c r="P31" t="inlineStr">
        <is>
          <t>mdu</t>
        </is>
      </c>
      <c r="Q31" t="inlineStr">
        <is>
          <t>The Johns Hopkins series in contemporary medicine and public health</t>
        </is>
      </c>
      <c r="R31" t="inlineStr">
        <is>
          <t xml:space="preserve">RB </t>
        </is>
      </c>
      <c r="S31" t="n">
        <v>25</v>
      </c>
      <c r="T31" t="n">
        <v>25</v>
      </c>
      <c r="U31" t="inlineStr">
        <is>
          <t>2001-04-22</t>
        </is>
      </c>
      <c r="V31" t="inlineStr">
        <is>
          <t>2001-04-22</t>
        </is>
      </c>
      <c r="W31" t="inlineStr">
        <is>
          <t>1992-11-30</t>
        </is>
      </c>
      <c r="X31" t="inlineStr">
        <is>
          <t>1992-11-30</t>
        </is>
      </c>
      <c r="Y31" t="n">
        <v>549</v>
      </c>
      <c r="Z31" t="n">
        <v>473</v>
      </c>
      <c r="AA31" t="n">
        <v>479</v>
      </c>
      <c r="AB31" t="n">
        <v>4</v>
      </c>
      <c r="AC31" t="n">
        <v>4</v>
      </c>
      <c r="AD31" t="n">
        <v>26</v>
      </c>
      <c r="AE31" t="n">
        <v>26</v>
      </c>
      <c r="AF31" t="n">
        <v>9</v>
      </c>
      <c r="AG31" t="n">
        <v>9</v>
      </c>
      <c r="AH31" t="n">
        <v>2</v>
      </c>
      <c r="AI31" t="n">
        <v>2</v>
      </c>
      <c r="AJ31" t="n">
        <v>18</v>
      </c>
      <c r="AK31" t="n">
        <v>18</v>
      </c>
      <c r="AL31" t="n">
        <v>2</v>
      </c>
      <c r="AM31" t="n">
        <v>2</v>
      </c>
      <c r="AN31" t="n">
        <v>3</v>
      </c>
      <c r="AO31" t="n">
        <v>3</v>
      </c>
      <c r="AP31" t="inlineStr">
        <is>
          <t>No</t>
        </is>
      </c>
      <c r="AQ31" t="inlineStr">
        <is>
          <t>No</t>
        </is>
      </c>
      <c r="AS31">
        <f>HYPERLINK("https://creighton-primo.hosted.exlibrisgroup.com/primo-explore/search?tab=default_tab&amp;search_scope=EVERYTHING&amp;vid=01CRU&amp;lang=en_US&amp;offset=0&amp;query=any,contains,991001420039702656","Catalog Record")</f>
        <v/>
      </c>
      <c r="AT31">
        <f>HYPERLINK("http://www.worldcat.org/oclc/18465053","WorldCat Record")</f>
        <v/>
      </c>
      <c r="AU31" t="inlineStr">
        <is>
          <t>836725795:eng</t>
        </is>
      </c>
      <c r="AV31" t="inlineStr">
        <is>
          <t>18465053</t>
        </is>
      </c>
      <c r="AW31" t="inlineStr">
        <is>
          <t>991001420039702656</t>
        </is>
      </c>
      <c r="AX31" t="inlineStr">
        <is>
          <t>991001420039702656</t>
        </is>
      </c>
      <c r="AY31" t="inlineStr">
        <is>
          <t>2263204650002656</t>
        </is>
      </c>
      <c r="AZ31" t="inlineStr">
        <is>
          <t>BOOK</t>
        </is>
      </c>
      <c r="BB31" t="inlineStr">
        <is>
          <t>9780801837371</t>
        </is>
      </c>
      <c r="BC31" t="inlineStr">
        <is>
          <t>32285001400448</t>
        </is>
      </c>
      <c r="BD31" t="inlineStr">
        <is>
          <t>893872523</t>
        </is>
      </c>
    </row>
    <row r="32">
      <c r="A32" t="inlineStr">
        <is>
          <t>No</t>
        </is>
      </c>
      <c r="B32" t="inlineStr">
        <is>
          <t>RB155 .M67 1996</t>
        </is>
      </c>
      <c r="C32" t="inlineStr">
        <is>
          <t>0                      RB 0155000M  67          1996</t>
        </is>
      </c>
      <c r="D32" t="inlineStr">
        <is>
          <t>Morality and the new genetics : a guide for students and health care providers / Bernard Gert ... [et al.].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L32" t="inlineStr">
        <is>
          <t>Boston : Jones and Barlett Publishers, c1996.</t>
        </is>
      </c>
      <c r="M32" t="inlineStr">
        <is>
          <t>1996</t>
        </is>
      </c>
      <c r="O32" t="inlineStr">
        <is>
          <t>eng</t>
        </is>
      </c>
      <c r="P32" t="inlineStr">
        <is>
          <t>mau</t>
        </is>
      </c>
      <c r="Q32" t="inlineStr">
        <is>
          <t>Jones and Bartlett series in philosophy</t>
        </is>
      </c>
      <c r="R32" t="inlineStr">
        <is>
          <t xml:space="preserve">RB </t>
        </is>
      </c>
      <c r="S32" t="n">
        <v>9</v>
      </c>
      <c r="T32" t="n">
        <v>9</v>
      </c>
      <c r="U32" t="inlineStr">
        <is>
          <t>2006-11-14</t>
        </is>
      </c>
      <c r="V32" t="inlineStr">
        <is>
          <t>2006-11-14</t>
        </is>
      </c>
      <c r="W32" t="inlineStr">
        <is>
          <t>1997-01-15</t>
        </is>
      </c>
      <c r="X32" t="inlineStr">
        <is>
          <t>1997-01-15</t>
        </is>
      </c>
      <c r="Y32" t="n">
        <v>212</v>
      </c>
      <c r="Z32" t="n">
        <v>175</v>
      </c>
      <c r="AA32" t="n">
        <v>193</v>
      </c>
      <c r="AB32" t="n">
        <v>1</v>
      </c>
      <c r="AC32" t="n">
        <v>3</v>
      </c>
      <c r="AD32" t="n">
        <v>10</v>
      </c>
      <c r="AE32" t="n">
        <v>12</v>
      </c>
      <c r="AF32" t="n">
        <v>5</v>
      </c>
      <c r="AG32" t="n">
        <v>5</v>
      </c>
      <c r="AH32" t="n">
        <v>3</v>
      </c>
      <c r="AI32" t="n">
        <v>3</v>
      </c>
      <c r="AJ32" t="n">
        <v>6</v>
      </c>
      <c r="AK32" t="n">
        <v>6</v>
      </c>
      <c r="AL32" t="n">
        <v>0</v>
      </c>
      <c r="AM32" t="n">
        <v>2</v>
      </c>
      <c r="AN32" t="n">
        <v>1</v>
      </c>
      <c r="AO32" t="n">
        <v>1</v>
      </c>
      <c r="AP32" t="inlineStr">
        <is>
          <t>No</t>
        </is>
      </c>
      <c r="AQ32" t="inlineStr">
        <is>
          <t>Yes</t>
        </is>
      </c>
      <c r="AR32">
        <f>HYPERLINK("http://catalog.hathitrust.org/Record/003077821","HathiTrust Record")</f>
        <v/>
      </c>
      <c r="AS32">
        <f>HYPERLINK("https://creighton-primo.hosted.exlibrisgroup.com/primo-explore/search?tab=default_tab&amp;search_scope=EVERYTHING&amp;vid=01CRU&amp;lang=en_US&amp;offset=0&amp;query=any,contains,991002601419702656","Catalog Record")</f>
        <v/>
      </c>
      <c r="AT32">
        <f>HYPERLINK("http://www.worldcat.org/oclc/34078224","WorldCat Record")</f>
        <v/>
      </c>
      <c r="AU32" t="inlineStr">
        <is>
          <t>836987139:eng</t>
        </is>
      </c>
      <c r="AV32" t="inlineStr">
        <is>
          <t>34078224</t>
        </is>
      </c>
      <c r="AW32" t="inlineStr">
        <is>
          <t>991002601419702656</t>
        </is>
      </c>
      <c r="AX32" t="inlineStr">
        <is>
          <t>991002601419702656</t>
        </is>
      </c>
      <c r="AY32" t="inlineStr">
        <is>
          <t>2272249700002656</t>
        </is>
      </c>
      <c r="AZ32" t="inlineStr">
        <is>
          <t>BOOK</t>
        </is>
      </c>
      <c r="BB32" t="inlineStr">
        <is>
          <t>9780867205138</t>
        </is>
      </c>
      <c r="BC32" t="inlineStr">
        <is>
          <t>32285002408051</t>
        </is>
      </c>
      <c r="BD32" t="inlineStr">
        <is>
          <t>893721535</t>
        </is>
      </c>
    </row>
    <row r="33">
      <c r="A33" t="inlineStr">
        <is>
          <t>No</t>
        </is>
      </c>
      <c r="B33" t="inlineStr">
        <is>
          <t>RB155 .P58 1980</t>
        </is>
      </c>
      <c r="C33" t="inlineStr">
        <is>
          <t>0                      RB 0155000P  58          1980</t>
        </is>
      </c>
      <c r="D33" t="inlineStr">
        <is>
          <t>Genetic counseling, the Church, and the law : a report of the Task Force on Genetic Diagnosis and Counseling, Pope John XXIII Medical-Moral Research and Education Center / edited by Gary M. Atkinson and Albert S. Moraczewski.</t>
        </is>
      </c>
      <c r="F33" t="inlineStr">
        <is>
          <t>No</t>
        </is>
      </c>
      <c r="G33" t="inlineStr">
        <is>
          <t>1</t>
        </is>
      </c>
      <c r="H33" t="inlineStr">
        <is>
          <t>Yes</t>
        </is>
      </c>
      <c r="I33" t="inlineStr">
        <is>
          <t>No</t>
        </is>
      </c>
      <c r="J33" t="inlineStr">
        <is>
          <t>0</t>
        </is>
      </c>
      <c r="K33" t="inlineStr">
        <is>
          <t>Pope John XXIII Medical-Moral Research and Education Center. Task Force on Genetic Diagnosis and Counseling.</t>
        </is>
      </c>
      <c r="L33" t="inlineStr">
        <is>
          <t>St. Louis, Mo. : The Center, c1980.</t>
        </is>
      </c>
      <c r="M33" t="inlineStr">
        <is>
          <t>1980</t>
        </is>
      </c>
      <c r="O33" t="inlineStr">
        <is>
          <t>eng</t>
        </is>
      </c>
      <c r="P33" t="inlineStr">
        <is>
          <t>mou</t>
        </is>
      </c>
      <c r="Q33" t="inlineStr">
        <is>
          <t>Papal teaching series</t>
        </is>
      </c>
      <c r="R33" t="inlineStr">
        <is>
          <t xml:space="preserve">RB </t>
        </is>
      </c>
      <c r="S33" t="n">
        <v>21</v>
      </c>
      <c r="T33" t="n">
        <v>29</v>
      </c>
      <c r="U33" t="inlineStr">
        <is>
          <t>2004-04-07</t>
        </is>
      </c>
      <c r="V33" t="inlineStr">
        <is>
          <t>2004-04-07</t>
        </is>
      </c>
      <c r="W33" t="inlineStr">
        <is>
          <t>1992-04-06</t>
        </is>
      </c>
      <c r="X33" t="inlineStr">
        <is>
          <t>1992-04-06</t>
        </is>
      </c>
      <c r="Y33" t="n">
        <v>323</v>
      </c>
      <c r="Z33" t="n">
        <v>288</v>
      </c>
      <c r="AA33" t="n">
        <v>294</v>
      </c>
      <c r="AB33" t="n">
        <v>3</v>
      </c>
      <c r="AC33" t="n">
        <v>3</v>
      </c>
      <c r="AD33" t="n">
        <v>36</v>
      </c>
      <c r="AE33" t="n">
        <v>36</v>
      </c>
      <c r="AF33" t="n">
        <v>8</v>
      </c>
      <c r="AG33" t="n">
        <v>8</v>
      </c>
      <c r="AH33" t="n">
        <v>6</v>
      </c>
      <c r="AI33" t="n">
        <v>6</v>
      </c>
      <c r="AJ33" t="n">
        <v>22</v>
      </c>
      <c r="AK33" t="n">
        <v>22</v>
      </c>
      <c r="AL33" t="n">
        <v>0</v>
      </c>
      <c r="AM33" t="n">
        <v>0</v>
      </c>
      <c r="AN33" t="n">
        <v>11</v>
      </c>
      <c r="AO33" t="n">
        <v>11</v>
      </c>
      <c r="AP33" t="inlineStr">
        <is>
          <t>No</t>
        </is>
      </c>
      <c r="AQ33" t="inlineStr">
        <is>
          <t>No</t>
        </is>
      </c>
      <c r="AS33">
        <f>HYPERLINK("https://creighton-primo.hosted.exlibrisgroup.com/primo-explore/search?tab=default_tab&amp;search_scope=EVERYTHING&amp;vid=01CRU&amp;lang=en_US&amp;offset=0&amp;query=any,contains,991001784279702656","Catalog Record")</f>
        <v/>
      </c>
      <c r="AT33">
        <f>HYPERLINK("http://www.worldcat.org/oclc/6677541","WorldCat Record")</f>
        <v/>
      </c>
      <c r="AU33" t="inlineStr">
        <is>
          <t>815028721:eng</t>
        </is>
      </c>
      <c r="AV33" t="inlineStr">
        <is>
          <t>6677541</t>
        </is>
      </c>
      <c r="AW33" t="inlineStr">
        <is>
          <t>991001784279702656</t>
        </is>
      </c>
      <c r="AX33" t="inlineStr">
        <is>
          <t>991001784279702656</t>
        </is>
      </c>
      <c r="AY33" t="inlineStr">
        <is>
          <t>2257804170002656</t>
        </is>
      </c>
      <c r="AZ33" t="inlineStr">
        <is>
          <t>BOOK</t>
        </is>
      </c>
      <c r="BB33" t="inlineStr">
        <is>
          <t>9780935372069</t>
        </is>
      </c>
      <c r="BC33" t="inlineStr">
        <is>
          <t>32285001049617</t>
        </is>
      </c>
      <c r="BD33" t="inlineStr">
        <is>
          <t>893261940</t>
        </is>
      </c>
    </row>
    <row r="34">
      <c r="A34" t="inlineStr">
        <is>
          <t>No</t>
        </is>
      </c>
      <c r="B34" t="inlineStr">
        <is>
          <t>RB155 .P587 1981</t>
        </is>
      </c>
      <c r="C34" t="inlineStr">
        <is>
          <t>0                      RB 0155000P  587         1981</t>
        </is>
      </c>
      <c r="D34" t="inlineStr">
        <is>
          <t>Population and biological aspects of human mutation / edited by Ernest B. Hook, Ian H. Porter.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L34" t="inlineStr">
        <is>
          <t>New York : Academic Press, 1981.</t>
        </is>
      </c>
      <c r="M34" t="inlineStr">
        <is>
          <t>1981</t>
        </is>
      </c>
      <c r="O34" t="inlineStr">
        <is>
          <t>eng</t>
        </is>
      </c>
      <c r="P34" t="inlineStr">
        <is>
          <t>nyu</t>
        </is>
      </c>
      <c r="Q34" t="inlineStr">
        <is>
          <t>Birth Defects Institute symposia</t>
        </is>
      </c>
      <c r="R34" t="inlineStr">
        <is>
          <t xml:space="preserve">RB </t>
        </is>
      </c>
      <c r="S34" t="n">
        <v>6</v>
      </c>
      <c r="T34" t="n">
        <v>6</v>
      </c>
      <c r="U34" t="inlineStr">
        <is>
          <t>1997-02-02</t>
        </is>
      </c>
      <c r="V34" t="inlineStr">
        <is>
          <t>1997-02-02</t>
        </is>
      </c>
      <c r="W34" t="inlineStr">
        <is>
          <t>1993-03-17</t>
        </is>
      </c>
      <c r="X34" t="inlineStr">
        <is>
          <t>1993-03-17</t>
        </is>
      </c>
      <c r="Y34" t="n">
        <v>167</v>
      </c>
      <c r="Z34" t="n">
        <v>124</v>
      </c>
      <c r="AA34" t="n">
        <v>131</v>
      </c>
      <c r="AB34" t="n">
        <v>2</v>
      </c>
      <c r="AC34" t="n">
        <v>2</v>
      </c>
      <c r="AD34" t="n">
        <v>4</v>
      </c>
      <c r="AE34" t="n">
        <v>4</v>
      </c>
      <c r="AF34" t="n">
        <v>1</v>
      </c>
      <c r="AG34" t="n">
        <v>1</v>
      </c>
      <c r="AH34" t="n">
        <v>0</v>
      </c>
      <c r="AI34" t="n">
        <v>0</v>
      </c>
      <c r="AJ34" t="n">
        <v>2</v>
      </c>
      <c r="AK34" t="n">
        <v>2</v>
      </c>
      <c r="AL34" t="n">
        <v>1</v>
      </c>
      <c r="AM34" t="n">
        <v>1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HYPERLINK("http://catalog.hathitrust.org/Record/000240460","HathiTrust Record")</f>
        <v/>
      </c>
      <c r="AS34">
        <f>HYPERLINK("https://creighton-primo.hosted.exlibrisgroup.com/primo-explore/search?tab=default_tab&amp;search_scope=EVERYTHING&amp;vid=01CRU&amp;lang=en_US&amp;offset=0&amp;query=any,contains,991005172009702656","Catalog Record")</f>
        <v/>
      </c>
      <c r="AT34">
        <f>HYPERLINK("http://www.worldcat.org/oclc/7875696","WorldCat Record")</f>
        <v/>
      </c>
      <c r="AU34" t="inlineStr">
        <is>
          <t>29627196:eng</t>
        </is>
      </c>
      <c r="AV34" t="inlineStr">
        <is>
          <t>7875696</t>
        </is>
      </c>
      <c r="AW34" t="inlineStr">
        <is>
          <t>991005172009702656</t>
        </is>
      </c>
      <c r="AX34" t="inlineStr">
        <is>
          <t>991005172009702656</t>
        </is>
      </c>
      <c r="AY34" t="inlineStr">
        <is>
          <t>2268190120002656</t>
        </is>
      </c>
      <c r="AZ34" t="inlineStr">
        <is>
          <t>BOOK</t>
        </is>
      </c>
      <c r="BB34" t="inlineStr">
        <is>
          <t>9780123554406</t>
        </is>
      </c>
      <c r="BC34" t="inlineStr">
        <is>
          <t>32285001588705</t>
        </is>
      </c>
      <c r="BD34" t="inlineStr">
        <is>
          <t>893320150</t>
        </is>
      </c>
    </row>
    <row r="35">
      <c r="A35" t="inlineStr">
        <is>
          <t>No</t>
        </is>
      </c>
      <c r="B35" t="inlineStr">
        <is>
          <t>RB155 .S938 1976</t>
        </is>
      </c>
      <c r="C35" t="inlineStr">
        <is>
          <t>0                      RB 0155000S  938         1976</t>
        </is>
      </c>
      <c r="D35" t="inlineStr">
        <is>
          <t>Genetic mechanisms of sexual development : proceedings of a Symposium on Genetic Mechanisms of Sexual Development / sponsored by the Birth Defects Institute of the New York State Department of Health, held in Albany, New York, November 8-9, 1976 ; edited by H. Lawrence Vallet, Ian H. Porter.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Symposium on Genetic Mechanisms of Sexual Development (1976 : Albany, N.Y.)</t>
        </is>
      </c>
      <c r="L35" t="inlineStr">
        <is>
          <t>New York : Academic Press, 1979.</t>
        </is>
      </c>
      <c r="M35" t="inlineStr">
        <is>
          <t>1979</t>
        </is>
      </c>
      <c r="O35" t="inlineStr">
        <is>
          <t>eng</t>
        </is>
      </c>
      <c r="P35" t="inlineStr">
        <is>
          <t>nyu</t>
        </is>
      </c>
      <c r="Q35" t="inlineStr">
        <is>
          <t>Birth Defects Institute symposia</t>
        </is>
      </c>
      <c r="R35" t="inlineStr">
        <is>
          <t xml:space="preserve">RB </t>
        </is>
      </c>
      <c r="S35" t="n">
        <v>3</v>
      </c>
      <c r="T35" t="n">
        <v>3</v>
      </c>
      <c r="U35" t="inlineStr">
        <is>
          <t>2002-11-09</t>
        </is>
      </c>
      <c r="V35" t="inlineStr">
        <is>
          <t>2002-11-09</t>
        </is>
      </c>
      <c r="W35" t="inlineStr">
        <is>
          <t>1993-03-17</t>
        </is>
      </c>
      <c r="X35" t="inlineStr">
        <is>
          <t>1993-03-17</t>
        </is>
      </c>
      <c r="Y35" t="n">
        <v>169</v>
      </c>
      <c r="Z35" t="n">
        <v>136</v>
      </c>
      <c r="AA35" t="n">
        <v>140</v>
      </c>
      <c r="AB35" t="n">
        <v>3</v>
      </c>
      <c r="AC35" t="n">
        <v>3</v>
      </c>
      <c r="AD35" t="n">
        <v>8</v>
      </c>
      <c r="AE35" t="n">
        <v>8</v>
      </c>
      <c r="AF35" t="n">
        <v>2</v>
      </c>
      <c r="AG35" t="n">
        <v>2</v>
      </c>
      <c r="AH35" t="n">
        <v>1</v>
      </c>
      <c r="AI35" t="n">
        <v>1</v>
      </c>
      <c r="AJ35" t="n">
        <v>3</v>
      </c>
      <c r="AK35" t="n">
        <v>3</v>
      </c>
      <c r="AL35" t="n">
        <v>2</v>
      </c>
      <c r="AM35" t="n">
        <v>2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HYPERLINK("http://catalog.hathitrust.org/Record/000255715","HathiTrust Record")</f>
        <v/>
      </c>
      <c r="AS35">
        <f>HYPERLINK("https://creighton-primo.hosted.exlibrisgroup.com/primo-explore/search?tab=default_tab&amp;search_scope=EVERYTHING&amp;vid=01CRU&amp;lang=en_US&amp;offset=0&amp;query=any,contains,991004649329702656","Catalog Record")</f>
        <v/>
      </c>
      <c r="AT35">
        <f>HYPERLINK("http://www.worldcat.org/oclc/4493259","WorldCat Record")</f>
        <v/>
      </c>
      <c r="AU35" t="inlineStr">
        <is>
          <t>14764163:eng</t>
        </is>
      </c>
      <c r="AV35" t="inlineStr">
        <is>
          <t>4493259</t>
        </is>
      </c>
      <c r="AW35" t="inlineStr">
        <is>
          <t>991004649329702656</t>
        </is>
      </c>
      <c r="AX35" t="inlineStr">
        <is>
          <t>991004649329702656</t>
        </is>
      </c>
      <c r="AY35" t="inlineStr">
        <is>
          <t>2260855340002656</t>
        </is>
      </c>
      <c r="AZ35" t="inlineStr">
        <is>
          <t>BOOK</t>
        </is>
      </c>
      <c r="BB35" t="inlineStr">
        <is>
          <t>9780127105505</t>
        </is>
      </c>
      <c r="BC35" t="inlineStr">
        <is>
          <t>32285001588770</t>
        </is>
      </c>
      <c r="BD35" t="inlineStr">
        <is>
          <t>893618906</t>
        </is>
      </c>
    </row>
    <row r="36">
      <c r="A36" t="inlineStr">
        <is>
          <t>No</t>
        </is>
      </c>
      <c r="B36" t="inlineStr">
        <is>
          <t>RB155 .T5 1973</t>
        </is>
      </c>
      <c r="C36" t="inlineStr">
        <is>
          <t>0                      RB 0155000T  5           1973</t>
        </is>
      </c>
      <c r="D36" t="inlineStr">
        <is>
          <t>Genetics in medicine [by] James S. Thompson [and] Margaret W. Thompson.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Yes</t>
        </is>
      </c>
      <c r="J36" t="inlineStr">
        <is>
          <t>0</t>
        </is>
      </c>
      <c r="K36" t="inlineStr">
        <is>
          <t>Thompson, James S. (James Scott), 1919-1982.</t>
        </is>
      </c>
      <c r="L36" t="inlineStr">
        <is>
          <t>Philadelphia, Saunders, 1973.</t>
        </is>
      </c>
      <c r="M36" t="inlineStr">
        <is>
          <t>1973</t>
        </is>
      </c>
      <c r="N36" t="inlineStr">
        <is>
          <t>2d ed.</t>
        </is>
      </c>
      <c r="O36" t="inlineStr">
        <is>
          <t>eng</t>
        </is>
      </c>
      <c r="P36" t="inlineStr">
        <is>
          <t>pau</t>
        </is>
      </c>
      <c r="R36" t="inlineStr">
        <is>
          <t xml:space="preserve">RB </t>
        </is>
      </c>
      <c r="S36" t="n">
        <v>2</v>
      </c>
      <c r="T36" t="n">
        <v>2</v>
      </c>
      <c r="U36" t="inlineStr">
        <is>
          <t>2001-10-01</t>
        </is>
      </c>
      <c r="V36" t="inlineStr">
        <is>
          <t>2001-10-01</t>
        </is>
      </c>
      <c r="W36" t="inlineStr">
        <is>
          <t>1997-08-08</t>
        </is>
      </c>
      <c r="X36" t="inlineStr">
        <is>
          <t>1997-08-08</t>
        </is>
      </c>
      <c r="Y36" t="n">
        <v>307</v>
      </c>
      <c r="Z36" t="n">
        <v>251</v>
      </c>
      <c r="AA36" t="n">
        <v>562</v>
      </c>
      <c r="AB36" t="n">
        <v>3</v>
      </c>
      <c r="AC36" t="n">
        <v>9</v>
      </c>
      <c r="AD36" t="n">
        <v>8</v>
      </c>
      <c r="AE36" t="n">
        <v>17</v>
      </c>
      <c r="AF36" t="n">
        <v>1</v>
      </c>
      <c r="AG36" t="n">
        <v>4</v>
      </c>
      <c r="AH36" t="n">
        <v>2</v>
      </c>
      <c r="AI36" t="n">
        <v>2</v>
      </c>
      <c r="AJ36" t="n">
        <v>6</v>
      </c>
      <c r="AK36" t="n">
        <v>9</v>
      </c>
      <c r="AL36" t="n">
        <v>2</v>
      </c>
      <c r="AM36" t="n">
        <v>5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HYPERLINK("http://catalog.hathitrust.org/Record/001561299","HathiTrust Record")</f>
        <v/>
      </c>
      <c r="AS36">
        <f>HYPERLINK("https://creighton-primo.hosted.exlibrisgroup.com/primo-explore/search?tab=default_tab&amp;search_scope=EVERYTHING&amp;vid=01CRU&amp;lang=en_US&amp;offset=0&amp;query=any,contains,991003169879702656","Catalog Record")</f>
        <v/>
      </c>
      <c r="AT36">
        <f>HYPERLINK("http://www.worldcat.org/oclc/706493","WorldCat Record")</f>
        <v/>
      </c>
      <c r="AU36" t="inlineStr">
        <is>
          <t>4535623826:eng</t>
        </is>
      </c>
      <c r="AV36" t="inlineStr">
        <is>
          <t>706493</t>
        </is>
      </c>
      <c r="AW36" t="inlineStr">
        <is>
          <t>991003169879702656</t>
        </is>
      </c>
      <c r="AX36" t="inlineStr">
        <is>
          <t>991003169879702656</t>
        </is>
      </c>
      <c r="AY36" t="inlineStr">
        <is>
          <t>2256074030002656</t>
        </is>
      </c>
      <c r="AZ36" t="inlineStr">
        <is>
          <t>BOOK</t>
        </is>
      </c>
      <c r="BB36" t="inlineStr">
        <is>
          <t>9780721688565</t>
        </is>
      </c>
      <c r="BC36" t="inlineStr">
        <is>
          <t>32285003084232</t>
        </is>
      </c>
      <c r="BD36" t="inlineStr">
        <is>
          <t>893592251</t>
        </is>
      </c>
    </row>
    <row r="37">
      <c r="A37" t="inlineStr">
        <is>
          <t>No</t>
        </is>
      </c>
      <c r="B37" t="inlineStr">
        <is>
          <t>RB155 .W35 1995</t>
        </is>
      </c>
      <c r="C37" t="inlineStr">
        <is>
          <t>0                      RB 0155000W  35          1995</t>
        </is>
      </c>
      <c r="D37" t="inlineStr">
        <is>
          <t>Genetic variation and human disease : principles and evolutionary approaches / Kenneth M. Weiss.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Weiss, Kenneth M.</t>
        </is>
      </c>
      <c r="L37" t="inlineStr">
        <is>
          <t>Cambridge ; New York, USA: Cambridge University Press, 1995.</t>
        </is>
      </c>
      <c r="M37" t="inlineStr">
        <is>
          <t>1995</t>
        </is>
      </c>
      <c r="N37" t="inlineStr">
        <is>
          <t>1st pbk. ed. (with corrections)</t>
        </is>
      </c>
      <c r="O37" t="inlineStr">
        <is>
          <t>eng</t>
        </is>
      </c>
      <c r="P37" t="inlineStr">
        <is>
          <t>enk</t>
        </is>
      </c>
      <c r="Q37" t="inlineStr">
        <is>
          <t>Cambridge studies in biological anthropology ; 11</t>
        </is>
      </c>
      <c r="R37" t="inlineStr">
        <is>
          <t xml:space="preserve">RB </t>
        </is>
      </c>
      <c r="S37" t="n">
        <v>2</v>
      </c>
      <c r="T37" t="n">
        <v>2</v>
      </c>
      <c r="U37" t="inlineStr">
        <is>
          <t>2009-09-28</t>
        </is>
      </c>
      <c r="V37" t="inlineStr">
        <is>
          <t>2009-09-28</t>
        </is>
      </c>
      <c r="W37" t="inlineStr">
        <is>
          <t>2006-05-22</t>
        </is>
      </c>
      <c r="X37" t="inlineStr">
        <is>
          <t>2006-05-22</t>
        </is>
      </c>
      <c r="Y37" t="n">
        <v>46</v>
      </c>
      <c r="Z37" t="n">
        <v>21</v>
      </c>
      <c r="AA37" t="n">
        <v>21</v>
      </c>
      <c r="AB37" t="n">
        <v>1</v>
      </c>
      <c r="AC37" t="n">
        <v>1</v>
      </c>
      <c r="AD37" t="n">
        <v>1</v>
      </c>
      <c r="AE37" t="n">
        <v>1</v>
      </c>
      <c r="AF37" t="n">
        <v>1</v>
      </c>
      <c r="AG37" t="n">
        <v>1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inlineStr">
        <is>
          <t>No</t>
        </is>
      </c>
      <c r="AQ37" t="inlineStr">
        <is>
          <t>No</t>
        </is>
      </c>
      <c r="AS37">
        <f>HYPERLINK("https://creighton-primo.hosted.exlibrisgroup.com/primo-explore/search?tab=default_tab&amp;search_scope=EVERYTHING&amp;vid=01CRU&amp;lang=en_US&amp;offset=0&amp;query=any,contains,991004780009702656","Catalog Record")</f>
        <v/>
      </c>
      <c r="AT37">
        <f>HYPERLINK("http://www.worldcat.org/oclc/36599814","WorldCat Record")</f>
        <v/>
      </c>
      <c r="AU37" t="inlineStr">
        <is>
          <t>806987652:eng</t>
        </is>
      </c>
      <c r="AV37" t="inlineStr">
        <is>
          <t>36599814</t>
        </is>
      </c>
      <c r="AW37" t="inlineStr">
        <is>
          <t>991004780009702656</t>
        </is>
      </c>
      <c r="AX37" t="inlineStr">
        <is>
          <t>991004780009702656</t>
        </is>
      </c>
      <c r="AY37" t="inlineStr">
        <is>
          <t>2254815650002656</t>
        </is>
      </c>
      <c r="AZ37" t="inlineStr">
        <is>
          <t>BOOK</t>
        </is>
      </c>
      <c r="BB37" t="inlineStr">
        <is>
          <t>9780521336604</t>
        </is>
      </c>
      <c r="BC37" t="inlineStr">
        <is>
          <t>32285005188296</t>
        </is>
      </c>
      <c r="BD37" t="inlineStr">
        <is>
          <t>893901748</t>
        </is>
      </c>
    </row>
    <row r="38">
      <c r="A38" t="inlineStr">
        <is>
          <t>No</t>
        </is>
      </c>
      <c r="B38" t="inlineStr">
        <is>
          <t>RB155 .W54 1991</t>
        </is>
      </c>
      <c r="C38" t="inlineStr">
        <is>
          <t>0                      RB 0155000W  54          1991</t>
        </is>
      </c>
      <c r="D38" t="inlineStr">
        <is>
          <t>Exons, introns, and talking genes : the science behind the Human Genome Project / Christopher Wills.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Wills, Christopher.</t>
        </is>
      </c>
      <c r="L38" t="inlineStr">
        <is>
          <t>[New York] : BasicBooks, c1991.</t>
        </is>
      </c>
      <c r="M38" t="inlineStr">
        <is>
          <t>1991</t>
        </is>
      </c>
      <c r="O38" t="inlineStr">
        <is>
          <t>eng</t>
        </is>
      </c>
      <c r="P38" t="inlineStr">
        <is>
          <t>nyu</t>
        </is>
      </c>
      <c r="R38" t="inlineStr">
        <is>
          <t xml:space="preserve">RB </t>
        </is>
      </c>
      <c r="S38" t="n">
        <v>12</v>
      </c>
      <c r="T38" t="n">
        <v>12</v>
      </c>
      <c r="U38" t="inlineStr">
        <is>
          <t>2001-06-04</t>
        </is>
      </c>
      <c r="V38" t="inlineStr">
        <is>
          <t>2001-06-04</t>
        </is>
      </c>
      <c r="W38" t="inlineStr">
        <is>
          <t>1992-04-14</t>
        </is>
      </c>
      <c r="X38" t="inlineStr">
        <is>
          <t>1992-04-14</t>
        </is>
      </c>
      <c r="Y38" t="n">
        <v>748</v>
      </c>
      <c r="Z38" t="n">
        <v>676</v>
      </c>
      <c r="AA38" t="n">
        <v>695</v>
      </c>
      <c r="AB38" t="n">
        <v>5</v>
      </c>
      <c r="AC38" t="n">
        <v>5</v>
      </c>
      <c r="AD38" t="n">
        <v>27</v>
      </c>
      <c r="AE38" t="n">
        <v>28</v>
      </c>
      <c r="AF38" t="n">
        <v>10</v>
      </c>
      <c r="AG38" t="n">
        <v>10</v>
      </c>
      <c r="AH38" t="n">
        <v>5</v>
      </c>
      <c r="AI38" t="n">
        <v>6</v>
      </c>
      <c r="AJ38" t="n">
        <v>14</v>
      </c>
      <c r="AK38" t="n">
        <v>14</v>
      </c>
      <c r="AL38" t="n">
        <v>4</v>
      </c>
      <c r="AM38" t="n">
        <v>4</v>
      </c>
      <c r="AN38" t="n">
        <v>2</v>
      </c>
      <c r="AO38" t="n">
        <v>2</v>
      </c>
      <c r="AP38" t="inlineStr">
        <is>
          <t>No</t>
        </is>
      </c>
      <c r="AQ38" t="inlineStr">
        <is>
          <t>Yes</t>
        </is>
      </c>
      <c r="AR38">
        <f>HYPERLINK("http://catalog.hathitrust.org/Record/002499297","HathiTrust Record")</f>
        <v/>
      </c>
      <c r="AS38">
        <f>HYPERLINK("https://creighton-primo.hosted.exlibrisgroup.com/primo-explore/search?tab=default_tab&amp;search_scope=EVERYTHING&amp;vid=01CRU&amp;lang=en_US&amp;offset=0&amp;query=any,contains,991001901609702656","Catalog Record")</f>
        <v/>
      </c>
      <c r="AT38">
        <f>HYPERLINK("http://www.worldcat.org/oclc/24010825","WorldCat Record")</f>
        <v/>
      </c>
      <c r="AU38" t="inlineStr">
        <is>
          <t>339889:eng</t>
        </is>
      </c>
      <c r="AV38" t="inlineStr">
        <is>
          <t>24010825</t>
        </is>
      </c>
      <c r="AW38" t="inlineStr">
        <is>
          <t>991001901609702656</t>
        </is>
      </c>
      <c r="AX38" t="inlineStr">
        <is>
          <t>991001901609702656</t>
        </is>
      </c>
      <c r="AY38" t="inlineStr">
        <is>
          <t>2264665180002656</t>
        </is>
      </c>
      <c r="AZ38" t="inlineStr">
        <is>
          <t>BOOK</t>
        </is>
      </c>
      <c r="BB38" t="inlineStr">
        <is>
          <t>9780465050208</t>
        </is>
      </c>
      <c r="BC38" t="inlineStr">
        <is>
          <t>32285001035301</t>
        </is>
      </c>
      <c r="BD38" t="inlineStr">
        <is>
          <t>893703423</t>
        </is>
      </c>
    </row>
    <row r="39">
      <c r="A39" t="inlineStr">
        <is>
          <t>No</t>
        </is>
      </c>
      <c r="B39" t="inlineStr">
        <is>
          <t>RB155.5 .B57 1990</t>
        </is>
      </c>
      <c r="C39" t="inlineStr">
        <is>
          <t>0                      RB 0155500B  57          1990</t>
        </is>
      </c>
      <c r="D39" t="inlineStr">
        <is>
          <t>Genome : the story of the most astonishing scientific adventure of our time--the attempt to map all the genes in the human body / Jerry E. Bishop &amp; Michael Waldholz.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Bishop, Jerry E., 1931-</t>
        </is>
      </c>
      <c r="L39" t="inlineStr">
        <is>
          <t>New York, N.Y. : Simon &amp; Schuster, c1990.</t>
        </is>
      </c>
      <c r="M39" t="inlineStr">
        <is>
          <t>1990</t>
        </is>
      </c>
      <c r="O39" t="inlineStr">
        <is>
          <t>eng</t>
        </is>
      </c>
      <c r="P39" t="inlineStr">
        <is>
          <t>nyu</t>
        </is>
      </c>
      <c r="R39" t="inlineStr">
        <is>
          <t xml:space="preserve">RB </t>
        </is>
      </c>
      <c r="S39" t="n">
        <v>17</v>
      </c>
      <c r="T39" t="n">
        <v>17</v>
      </c>
      <c r="U39" t="inlineStr">
        <is>
          <t>1998-10-08</t>
        </is>
      </c>
      <c r="V39" t="inlineStr">
        <is>
          <t>1998-10-08</t>
        </is>
      </c>
      <c r="W39" t="inlineStr">
        <is>
          <t>1990-10-17</t>
        </is>
      </c>
      <c r="X39" t="inlineStr">
        <is>
          <t>1990-10-17</t>
        </is>
      </c>
      <c r="Y39" t="n">
        <v>1294</v>
      </c>
      <c r="Z39" t="n">
        <v>1181</v>
      </c>
      <c r="AA39" t="n">
        <v>1493</v>
      </c>
      <c r="AB39" t="n">
        <v>8</v>
      </c>
      <c r="AC39" t="n">
        <v>11</v>
      </c>
      <c r="AD39" t="n">
        <v>36</v>
      </c>
      <c r="AE39" t="n">
        <v>45</v>
      </c>
      <c r="AF39" t="n">
        <v>14</v>
      </c>
      <c r="AG39" t="n">
        <v>18</v>
      </c>
      <c r="AH39" t="n">
        <v>5</v>
      </c>
      <c r="AI39" t="n">
        <v>7</v>
      </c>
      <c r="AJ39" t="n">
        <v>15</v>
      </c>
      <c r="AK39" t="n">
        <v>17</v>
      </c>
      <c r="AL39" t="n">
        <v>7</v>
      </c>
      <c r="AM39" t="n">
        <v>10</v>
      </c>
      <c r="AN39" t="n">
        <v>3</v>
      </c>
      <c r="AO39" t="n">
        <v>3</v>
      </c>
      <c r="AP39" t="inlineStr">
        <is>
          <t>No</t>
        </is>
      </c>
      <c r="AQ39" t="inlineStr">
        <is>
          <t>Yes</t>
        </is>
      </c>
      <c r="AR39">
        <f>HYPERLINK("http://catalog.hathitrust.org/Record/002182435","HathiTrust Record")</f>
        <v/>
      </c>
      <c r="AS39">
        <f>HYPERLINK("https://creighton-primo.hosted.exlibrisgroup.com/primo-explore/search?tab=default_tab&amp;search_scope=EVERYTHING&amp;vid=01CRU&amp;lang=en_US&amp;offset=0&amp;query=any,contains,991001714499702656","Catalog Record")</f>
        <v/>
      </c>
      <c r="AT39">
        <f>HYPERLINK("http://www.worldcat.org/oclc/21672038","WorldCat Record")</f>
        <v/>
      </c>
      <c r="AU39" t="inlineStr">
        <is>
          <t>3901256561:eng</t>
        </is>
      </c>
      <c r="AV39" t="inlineStr">
        <is>
          <t>21672038</t>
        </is>
      </c>
      <c r="AW39" t="inlineStr">
        <is>
          <t>991001714499702656</t>
        </is>
      </c>
      <c r="AX39" t="inlineStr">
        <is>
          <t>991001714499702656</t>
        </is>
      </c>
      <c r="AY39" t="inlineStr">
        <is>
          <t>2262052570002656</t>
        </is>
      </c>
      <c r="AZ39" t="inlineStr">
        <is>
          <t>BOOK</t>
        </is>
      </c>
      <c r="BB39" t="inlineStr">
        <is>
          <t>9780671670948</t>
        </is>
      </c>
      <c r="BC39" t="inlineStr">
        <is>
          <t>32285000311349</t>
        </is>
      </c>
      <c r="BD39" t="inlineStr">
        <is>
          <t>893346712</t>
        </is>
      </c>
    </row>
    <row r="40">
      <c r="A40" t="inlineStr">
        <is>
          <t>No</t>
        </is>
      </c>
      <c r="B40" t="inlineStr">
        <is>
          <t>RB155.5 .B69 1990</t>
        </is>
      </c>
      <c r="C40" t="inlineStr">
        <is>
          <t>0                      RB 0155500B  69          1990</t>
        </is>
      </c>
      <c r="D40" t="inlineStr">
        <is>
          <t>Genetic variation and disorders in peoples of Africian origin / James E. Bowman and Robert F. Murray, Jr.</t>
        </is>
      </c>
      <c r="F40" t="inlineStr">
        <is>
          <t>No</t>
        </is>
      </c>
      <c r="G40" t="inlineStr">
        <is>
          <t>1</t>
        </is>
      </c>
      <c r="H40" t="inlineStr">
        <is>
          <t>Yes</t>
        </is>
      </c>
      <c r="I40" t="inlineStr">
        <is>
          <t>No</t>
        </is>
      </c>
      <c r="J40" t="inlineStr">
        <is>
          <t>0</t>
        </is>
      </c>
      <c r="K40" t="inlineStr">
        <is>
          <t>Bowman, James E.</t>
        </is>
      </c>
      <c r="L40" t="inlineStr">
        <is>
          <t>Baltimore : Johns Hopkins University Press, c1990.</t>
        </is>
      </c>
      <c r="M40" t="inlineStr">
        <is>
          <t>1990</t>
        </is>
      </c>
      <c r="O40" t="inlineStr">
        <is>
          <t>eng</t>
        </is>
      </c>
      <c r="P40" t="inlineStr">
        <is>
          <t>mdu</t>
        </is>
      </c>
      <c r="Q40" t="inlineStr">
        <is>
          <t>The Johns Hopkins series in contemporary medicine and public health</t>
        </is>
      </c>
      <c r="R40" t="inlineStr">
        <is>
          <t xml:space="preserve">RB </t>
        </is>
      </c>
      <c r="S40" t="n">
        <v>3</v>
      </c>
      <c r="T40" t="n">
        <v>7</v>
      </c>
      <c r="U40" t="inlineStr">
        <is>
          <t>1999-03-22</t>
        </is>
      </c>
      <c r="V40" t="inlineStr">
        <is>
          <t>1999-03-22</t>
        </is>
      </c>
      <c r="W40" t="inlineStr">
        <is>
          <t>1991-04-03</t>
        </is>
      </c>
      <c r="X40" t="inlineStr">
        <is>
          <t>1993-11-23</t>
        </is>
      </c>
      <c r="Y40" t="n">
        <v>274</v>
      </c>
      <c r="Z40" t="n">
        <v>233</v>
      </c>
      <c r="AA40" t="n">
        <v>235</v>
      </c>
      <c r="AB40" t="n">
        <v>3</v>
      </c>
      <c r="AC40" t="n">
        <v>3</v>
      </c>
      <c r="AD40" t="n">
        <v>9</v>
      </c>
      <c r="AE40" t="n">
        <v>9</v>
      </c>
      <c r="AF40" t="n">
        <v>2</v>
      </c>
      <c r="AG40" t="n">
        <v>2</v>
      </c>
      <c r="AH40" t="n">
        <v>3</v>
      </c>
      <c r="AI40" t="n">
        <v>3</v>
      </c>
      <c r="AJ40" t="n">
        <v>8</v>
      </c>
      <c r="AK40" t="n">
        <v>8</v>
      </c>
      <c r="AL40" t="n">
        <v>1</v>
      </c>
      <c r="AM40" t="n">
        <v>1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HYPERLINK("http://catalog.hathitrust.org/Record/002456550","HathiTrust Record")</f>
        <v/>
      </c>
      <c r="AS40">
        <f>HYPERLINK("https://creighton-primo.hosted.exlibrisgroup.com/primo-explore/search?tab=default_tab&amp;search_scope=EVERYTHING&amp;vid=01CRU&amp;lang=en_US&amp;offset=0&amp;query=any,contains,991001804649702656","Catalog Record")</f>
        <v/>
      </c>
      <c r="AT40">
        <f>HYPERLINK("http://www.worldcat.org/oclc/20993854","WorldCat Record")</f>
        <v/>
      </c>
      <c r="AU40" t="inlineStr">
        <is>
          <t>610614:eng</t>
        </is>
      </c>
      <c r="AV40" t="inlineStr">
        <is>
          <t>20993854</t>
        </is>
      </c>
      <c r="AW40" t="inlineStr">
        <is>
          <t>991001804649702656</t>
        </is>
      </c>
      <c r="AX40" t="inlineStr">
        <is>
          <t>991001804649702656</t>
        </is>
      </c>
      <c r="AY40" t="inlineStr">
        <is>
          <t>2270549110002656</t>
        </is>
      </c>
      <c r="AZ40" t="inlineStr">
        <is>
          <t>BOOK</t>
        </is>
      </c>
      <c r="BB40" t="inlineStr">
        <is>
          <t>9780801839627</t>
        </is>
      </c>
      <c r="BC40" t="inlineStr">
        <is>
          <t>32285000514272</t>
        </is>
      </c>
      <c r="BD40" t="inlineStr">
        <is>
          <t>893590660</t>
        </is>
      </c>
    </row>
    <row r="41">
      <c r="A41" t="inlineStr">
        <is>
          <t>No</t>
        </is>
      </c>
      <c r="B41" t="inlineStr">
        <is>
          <t>RB155.5 .D38 1988</t>
        </is>
      </c>
      <c r="C41" t="inlineStr">
        <is>
          <t>0                      RB 0155500D  38          1988</t>
        </is>
      </c>
      <c r="D41" t="inlineStr">
        <is>
          <t>Molecular basis of inherited disease / K.E. Davies, A.P. Read.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Davies, Kay.</t>
        </is>
      </c>
      <c r="L41" t="inlineStr">
        <is>
          <t>Oxford ; Washington, DC : IRL Press, 1988.</t>
        </is>
      </c>
      <c r="M41" t="inlineStr">
        <is>
          <t>1988</t>
        </is>
      </c>
      <c r="O41" t="inlineStr">
        <is>
          <t>eng</t>
        </is>
      </c>
      <c r="P41" t="inlineStr">
        <is>
          <t>enk</t>
        </is>
      </c>
      <c r="Q41" t="inlineStr">
        <is>
          <t>In focus</t>
        </is>
      </c>
      <c r="R41" t="inlineStr">
        <is>
          <t xml:space="preserve">RB </t>
        </is>
      </c>
      <c r="S41" t="n">
        <v>8</v>
      </c>
      <c r="T41" t="n">
        <v>8</v>
      </c>
      <c r="U41" t="inlineStr">
        <is>
          <t>2004-06-09</t>
        </is>
      </c>
      <c r="V41" t="inlineStr">
        <is>
          <t>2004-06-09</t>
        </is>
      </c>
      <c r="W41" t="inlineStr">
        <is>
          <t>1991-10-18</t>
        </is>
      </c>
      <c r="X41" t="inlineStr">
        <is>
          <t>1991-10-18</t>
        </is>
      </c>
      <c r="Y41" t="n">
        <v>236</v>
      </c>
      <c r="Z41" t="n">
        <v>122</v>
      </c>
      <c r="AA41" t="n">
        <v>254</v>
      </c>
      <c r="AB41" t="n">
        <v>2</v>
      </c>
      <c r="AC41" t="n">
        <v>3</v>
      </c>
      <c r="AD41" t="n">
        <v>6</v>
      </c>
      <c r="AE41" t="n">
        <v>14</v>
      </c>
      <c r="AF41" t="n">
        <v>1</v>
      </c>
      <c r="AG41" t="n">
        <v>5</v>
      </c>
      <c r="AH41" t="n">
        <v>1</v>
      </c>
      <c r="AI41" t="n">
        <v>2</v>
      </c>
      <c r="AJ41" t="n">
        <v>4</v>
      </c>
      <c r="AK41" t="n">
        <v>10</v>
      </c>
      <c r="AL41" t="n">
        <v>1</v>
      </c>
      <c r="AM41" t="n">
        <v>2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HYPERLINK("http://catalog.hathitrust.org/Record/008744620","HathiTrust Record")</f>
        <v/>
      </c>
      <c r="AS41">
        <f>HYPERLINK("https://creighton-primo.hosted.exlibrisgroup.com/primo-explore/search?tab=default_tab&amp;search_scope=EVERYTHING&amp;vid=01CRU&amp;lang=en_US&amp;offset=0&amp;query=any,contains,991001342189702656","Catalog Record")</f>
        <v/>
      </c>
      <c r="AT41">
        <f>HYPERLINK("http://www.worldcat.org/oclc/18384551","WorldCat Record")</f>
        <v/>
      </c>
      <c r="AU41" t="inlineStr">
        <is>
          <t>9349328139:eng</t>
        </is>
      </c>
      <c r="AV41" t="inlineStr">
        <is>
          <t>18384551</t>
        </is>
      </c>
      <c r="AW41" t="inlineStr">
        <is>
          <t>991001342189702656</t>
        </is>
      </c>
      <c r="AX41" t="inlineStr">
        <is>
          <t>991001342189702656</t>
        </is>
      </c>
      <c r="AY41" t="inlineStr">
        <is>
          <t>2257209210002656</t>
        </is>
      </c>
      <c r="AZ41" t="inlineStr">
        <is>
          <t>BOOK</t>
        </is>
      </c>
      <c r="BB41" t="inlineStr">
        <is>
          <t>9781852210731</t>
        </is>
      </c>
      <c r="BC41" t="inlineStr">
        <is>
          <t>32285000776459</t>
        </is>
      </c>
      <c r="BD41" t="inlineStr">
        <is>
          <t>893244058</t>
        </is>
      </c>
    </row>
    <row r="42">
      <c r="A42" t="inlineStr">
        <is>
          <t>No</t>
        </is>
      </c>
      <c r="B42" t="inlineStr">
        <is>
          <t>RB155.5 .I57 1990</t>
        </is>
      </c>
      <c r="C42" t="inlineStr">
        <is>
          <t>0                      RB 0155500I  57          1990</t>
        </is>
      </c>
      <c r="D42" t="inlineStr">
        <is>
          <t>Introduction to human biochemical and molecular genetics / Arthur L. Beaudet ... [et al.].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L42" t="inlineStr">
        <is>
          <t>New York : McGraw-Hill, Health Professions Division, c1990.</t>
        </is>
      </c>
      <c r="M42" t="inlineStr">
        <is>
          <t>1990</t>
        </is>
      </c>
      <c r="O42" t="inlineStr">
        <is>
          <t>eng</t>
        </is>
      </c>
      <c r="P42" t="inlineStr">
        <is>
          <t>nyu</t>
        </is>
      </c>
      <c r="R42" t="inlineStr">
        <is>
          <t xml:space="preserve">RB </t>
        </is>
      </c>
      <c r="S42" t="n">
        <v>3</v>
      </c>
      <c r="T42" t="n">
        <v>3</v>
      </c>
      <c r="U42" t="inlineStr">
        <is>
          <t>2004-06-09</t>
        </is>
      </c>
      <c r="V42" t="inlineStr">
        <is>
          <t>2004-06-09</t>
        </is>
      </c>
      <c r="W42" t="inlineStr">
        <is>
          <t>2000-11-15</t>
        </is>
      </c>
      <c r="X42" t="inlineStr">
        <is>
          <t>2000-11-15</t>
        </is>
      </c>
      <c r="Y42" t="n">
        <v>83</v>
      </c>
      <c r="Z42" t="n">
        <v>57</v>
      </c>
      <c r="AA42" t="n">
        <v>67</v>
      </c>
      <c r="AB42" t="n">
        <v>1</v>
      </c>
      <c r="AC42" t="n">
        <v>1</v>
      </c>
      <c r="AD42" t="n">
        <v>1</v>
      </c>
      <c r="AE42" t="n">
        <v>3</v>
      </c>
      <c r="AF42" t="n">
        <v>0</v>
      </c>
      <c r="AG42" t="n">
        <v>1</v>
      </c>
      <c r="AH42" t="n">
        <v>0</v>
      </c>
      <c r="AI42" t="n">
        <v>0</v>
      </c>
      <c r="AJ42" t="n">
        <v>1</v>
      </c>
      <c r="AK42" t="n">
        <v>2</v>
      </c>
      <c r="AL42" t="n">
        <v>0</v>
      </c>
      <c r="AM42" t="n">
        <v>0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HYPERLINK("http://catalog.hathitrust.org/Record/002557234","HathiTrust Record")</f>
        <v/>
      </c>
      <c r="AS42">
        <f>HYPERLINK("https://creighton-primo.hosted.exlibrisgroup.com/primo-explore/search?tab=default_tab&amp;search_scope=EVERYTHING&amp;vid=01CRU&amp;lang=en_US&amp;offset=0&amp;query=any,contains,991003341209702656","Catalog Record")</f>
        <v/>
      </c>
      <c r="AT42">
        <f>HYPERLINK("http://www.worldcat.org/oclc/20934930","WorldCat Record")</f>
        <v/>
      </c>
      <c r="AU42" t="inlineStr">
        <is>
          <t>55296850:eng</t>
        </is>
      </c>
      <c r="AV42" t="inlineStr">
        <is>
          <t>20934930</t>
        </is>
      </c>
      <c r="AW42" t="inlineStr">
        <is>
          <t>991003341209702656</t>
        </is>
      </c>
      <c r="AX42" t="inlineStr">
        <is>
          <t>991003341209702656</t>
        </is>
      </c>
      <c r="AY42" t="inlineStr">
        <is>
          <t>2264749740002656</t>
        </is>
      </c>
      <c r="AZ42" t="inlineStr">
        <is>
          <t>BOOK</t>
        </is>
      </c>
      <c r="BB42" t="inlineStr">
        <is>
          <t>9780070042629</t>
        </is>
      </c>
      <c r="BC42" t="inlineStr">
        <is>
          <t>32285004266374</t>
        </is>
      </c>
      <c r="BD42" t="inlineStr">
        <is>
          <t>893799623</t>
        </is>
      </c>
    </row>
    <row r="43">
      <c r="A43" t="inlineStr">
        <is>
          <t>No</t>
        </is>
      </c>
      <c r="B43" t="inlineStr">
        <is>
          <t>RB155.6 .D73 1991</t>
        </is>
      </c>
      <c r="C43" t="inlineStr">
        <is>
          <t>0                      RB 0155600D  73          1991</t>
        </is>
      </c>
      <c r="D43" t="inlineStr">
        <is>
          <t>Risky business : genetic testing and exclusionary practices in the hazardous workplace / Elaine Draper.</t>
        </is>
      </c>
      <c r="F43" t="inlineStr">
        <is>
          <t>No</t>
        </is>
      </c>
      <c r="G43" t="inlineStr">
        <is>
          <t>1</t>
        </is>
      </c>
      <c r="H43" t="inlineStr">
        <is>
          <t>Yes</t>
        </is>
      </c>
      <c r="I43" t="inlineStr">
        <is>
          <t>No</t>
        </is>
      </c>
      <c r="J43" t="inlineStr">
        <is>
          <t>0</t>
        </is>
      </c>
      <c r="K43" t="inlineStr">
        <is>
          <t>Draper, Elaine.</t>
        </is>
      </c>
      <c r="L43" t="inlineStr">
        <is>
          <t>Cambridge [England] ; New York : Cambridge University Press, 1991.</t>
        </is>
      </c>
      <c r="M43" t="inlineStr">
        <is>
          <t>1991</t>
        </is>
      </c>
      <c r="O43" t="inlineStr">
        <is>
          <t>eng</t>
        </is>
      </c>
      <c r="P43" t="inlineStr">
        <is>
          <t>enk</t>
        </is>
      </c>
      <c r="Q43" t="inlineStr">
        <is>
          <t>Cambridge studies in philosophy and public policy</t>
        </is>
      </c>
      <c r="R43" t="inlineStr">
        <is>
          <t xml:space="preserve">RB </t>
        </is>
      </c>
      <c r="S43" t="n">
        <v>22</v>
      </c>
      <c r="T43" t="n">
        <v>28</v>
      </c>
      <c r="U43" t="inlineStr">
        <is>
          <t>2002-11-05</t>
        </is>
      </c>
      <c r="V43" t="inlineStr">
        <is>
          <t>2005-03-30</t>
        </is>
      </c>
      <c r="W43" t="inlineStr">
        <is>
          <t>1992-01-10</t>
        </is>
      </c>
      <c r="X43" t="inlineStr">
        <is>
          <t>1992-01-10</t>
        </is>
      </c>
      <c r="Y43" t="n">
        <v>617</v>
      </c>
      <c r="Z43" t="n">
        <v>513</v>
      </c>
      <c r="AA43" t="n">
        <v>518</v>
      </c>
      <c r="AB43" t="n">
        <v>3</v>
      </c>
      <c r="AC43" t="n">
        <v>3</v>
      </c>
      <c r="AD43" t="n">
        <v>38</v>
      </c>
      <c r="AE43" t="n">
        <v>38</v>
      </c>
      <c r="AF43" t="n">
        <v>13</v>
      </c>
      <c r="AG43" t="n">
        <v>13</v>
      </c>
      <c r="AH43" t="n">
        <v>7</v>
      </c>
      <c r="AI43" t="n">
        <v>7</v>
      </c>
      <c r="AJ43" t="n">
        <v>13</v>
      </c>
      <c r="AK43" t="n">
        <v>13</v>
      </c>
      <c r="AL43" t="n">
        <v>1</v>
      </c>
      <c r="AM43" t="n">
        <v>1</v>
      </c>
      <c r="AN43" t="n">
        <v>13</v>
      </c>
      <c r="AO43" t="n">
        <v>13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HYPERLINK("https://creighton-primo.hosted.exlibrisgroup.com/primo-explore/search?tab=default_tab&amp;search_scope=EVERYTHING&amp;vid=01CRU&amp;lang=en_US&amp;offset=0&amp;query=any,contains,991001780579702656","Catalog Record")</f>
        <v/>
      </c>
      <c r="AT43">
        <f>HYPERLINK("http://www.worldcat.org/oclc/22954018","WorldCat Record")</f>
        <v/>
      </c>
      <c r="AU43" t="inlineStr">
        <is>
          <t>836804080:eng</t>
        </is>
      </c>
      <c r="AV43" t="inlineStr">
        <is>
          <t>22954018</t>
        </is>
      </c>
      <c r="AW43" t="inlineStr">
        <is>
          <t>991001780579702656</t>
        </is>
      </c>
      <c r="AX43" t="inlineStr">
        <is>
          <t>991001780579702656</t>
        </is>
      </c>
      <c r="AY43" t="inlineStr">
        <is>
          <t>2263946390002656</t>
        </is>
      </c>
      <c r="AZ43" t="inlineStr">
        <is>
          <t>BOOK</t>
        </is>
      </c>
      <c r="BB43" t="inlineStr">
        <is>
          <t>9780521370271</t>
        </is>
      </c>
      <c r="BC43" t="inlineStr">
        <is>
          <t>32285000863612</t>
        </is>
      </c>
      <c r="BD43" t="inlineStr">
        <is>
          <t>893872796</t>
        </is>
      </c>
    </row>
    <row r="44">
      <c r="A44" t="inlineStr">
        <is>
          <t>No</t>
        </is>
      </c>
      <c r="B44" t="inlineStr">
        <is>
          <t>RB155.6 .W56 1990</t>
        </is>
      </c>
      <c r="C44" t="inlineStr">
        <is>
          <t>0                      RB 0155600W  56          1990</t>
        </is>
      </c>
      <c r="D44" t="inlineStr">
        <is>
          <t>Mapping our genes : the Genome Project and the future of medicine / Lois Wingerson.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Wingerson, Lois.</t>
        </is>
      </c>
      <c r="L44" t="inlineStr">
        <is>
          <t>New York : Dutton, c1990.</t>
        </is>
      </c>
      <c r="M44" t="inlineStr">
        <is>
          <t>1990</t>
        </is>
      </c>
      <c r="O44" t="inlineStr">
        <is>
          <t>eng</t>
        </is>
      </c>
      <c r="P44" t="inlineStr">
        <is>
          <t>nyu</t>
        </is>
      </c>
      <c r="R44" t="inlineStr">
        <is>
          <t xml:space="preserve">RB </t>
        </is>
      </c>
      <c r="S44" t="n">
        <v>16</v>
      </c>
      <c r="T44" t="n">
        <v>16</v>
      </c>
      <c r="U44" t="inlineStr">
        <is>
          <t>2001-10-06</t>
        </is>
      </c>
      <c r="V44" t="inlineStr">
        <is>
          <t>2001-10-06</t>
        </is>
      </c>
      <c r="W44" t="inlineStr">
        <is>
          <t>1991-03-28</t>
        </is>
      </c>
      <c r="X44" t="inlineStr">
        <is>
          <t>1991-03-28</t>
        </is>
      </c>
      <c r="Y44" t="n">
        <v>705</v>
      </c>
      <c r="Z44" t="n">
        <v>657</v>
      </c>
      <c r="AA44" t="n">
        <v>757</v>
      </c>
      <c r="AB44" t="n">
        <v>6</v>
      </c>
      <c r="AC44" t="n">
        <v>7</v>
      </c>
      <c r="AD44" t="n">
        <v>17</v>
      </c>
      <c r="AE44" t="n">
        <v>23</v>
      </c>
      <c r="AF44" t="n">
        <v>5</v>
      </c>
      <c r="AG44" t="n">
        <v>8</v>
      </c>
      <c r="AH44" t="n">
        <v>2</v>
      </c>
      <c r="AI44" t="n">
        <v>2</v>
      </c>
      <c r="AJ44" t="n">
        <v>9</v>
      </c>
      <c r="AK44" t="n">
        <v>12</v>
      </c>
      <c r="AL44" t="n">
        <v>3</v>
      </c>
      <c r="AM44" t="n">
        <v>4</v>
      </c>
      <c r="AN44" t="n">
        <v>1</v>
      </c>
      <c r="AO44" t="n">
        <v>1</v>
      </c>
      <c r="AP44" t="inlineStr">
        <is>
          <t>No</t>
        </is>
      </c>
      <c r="AQ44" t="inlineStr">
        <is>
          <t>No</t>
        </is>
      </c>
      <c r="AS44">
        <f>HYPERLINK("https://creighton-primo.hosted.exlibrisgroup.com/primo-explore/search?tab=default_tab&amp;search_scope=EVERYTHING&amp;vid=01CRU&amp;lang=en_US&amp;offset=0&amp;query=any,contains,991001609549702656","Catalog Record")</f>
        <v/>
      </c>
      <c r="AT44">
        <f>HYPERLINK("http://www.worldcat.org/oclc/20723187","WorldCat Record")</f>
        <v/>
      </c>
      <c r="AU44" t="inlineStr">
        <is>
          <t>22369091:eng</t>
        </is>
      </c>
      <c r="AV44" t="inlineStr">
        <is>
          <t>20723187</t>
        </is>
      </c>
      <c r="AW44" t="inlineStr">
        <is>
          <t>991001609549702656</t>
        </is>
      </c>
      <c r="AX44" t="inlineStr">
        <is>
          <t>991001609549702656</t>
        </is>
      </c>
      <c r="AY44" t="inlineStr">
        <is>
          <t>2271050530002656</t>
        </is>
      </c>
      <c r="AZ44" t="inlineStr">
        <is>
          <t>BOOK</t>
        </is>
      </c>
      <c r="BB44" t="inlineStr">
        <is>
          <t>9780525248774</t>
        </is>
      </c>
      <c r="BC44" t="inlineStr">
        <is>
          <t>32285000513936</t>
        </is>
      </c>
      <c r="BD44" t="inlineStr">
        <is>
          <t>893516315</t>
        </is>
      </c>
    </row>
    <row r="45">
      <c r="A45" t="inlineStr">
        <is>
          <t>No</t>
        </is>
      </c>
      <c r="B45" t="inlineStr">
        <is>
          <t>RB155.8 .G46 1994</t>
        </is>
      </c>
      <c r="C45" t="inlineStr">
        <is>
          <t>0                      RB 0155800G  46          1994</t>
        </is>
      </c>
      <c r="D45" t="inlineStr">
        <is>
          <t>Gene therapeutics : methods and applications of direct gene transfer / Jon A. Wolff, editor ; foreword by James F. Crow.</t>
        </is>
      </c>
      <c r="F45" t="inlineStr">
        <is>
          <t>No</t>
        </is>
      </c>
      <c r="G45" t="inlineStr">
        <is>
          <t>1</t>
        </is>
      </c>
      <c r="H45" t="inlineStr">
        <is>
          <t>Yes</t>
        </is>
      </c>
      <c r="I45" t="inlineStr">
        <is>
          <t>No</t>
        </is>
      </c>
      <c r="J45" t="inlineStr">
        <is>
          <t>0</t>
        </is>
      </c>
      <c r="L45" t="inlineStr">
        <is>
          <t>Boston : Birkhäuser, c1994.</t>
        </is>
      </c>
      <c r="M45" t="inlineStr">
        <is>
          <t>1994</t>
        </is>
      </c>
      <c r="O45" t="inlineStr">
        <is>
          <t>eng</t>
        </is>
      </c>
      <c r="P45" t="inlineStr">
        <is>
          <t>mau</t>
        </is>
      </c>
      <c r="R45" t="inlineStr">
        <is>
          <t xml:space="preserve">RB </t>
        </is>
      </c>
      <c r="S45" t="n">
        <v>13</v>
      </c>
      <c r="T45" t="n">
        <v>25</v>
      </c>
      <c r="U45" t="inlineStr">
        <is>
          <t>2008-02-23</t>
        </is>
      </c>
      <c r="V45" t="inlineStr">
        <is>
          <t>2008-02-23</t>
        </is>
      </c>
      <c r="W45" t="inlineStr">
        <is>
          <t>1994-05-11</t>
        </is>
      </c>
      <c r="X45" t="inlineStr">
        <is>
          <t>1995-02-13</t>
        </is>
      </c>
      <c r="Y45" t="n">
        <v>194</v>
      </c>
      <c r="Z45" t="n">
        <v>128</v>
      </c>
      <c r="AA45" t="n">
        <v>154</v>
      </c>
      <c r="AB45" t="n">
        <v>2</v>
      </c>
      <c r="AC45" t="n">
        <v>2</v>
      </c>
      <c r="AD45" t="n">
        <v>5</v>
      </c>
      <c r="AE45" t="n">
        <v>6</v>
      </c>
      <c r="AF45" t="n">
        <v>1</v>
      </c>
      <c r="AG45" t="n">
        <v>2</v>
      </c>
      <c r="AH45" t="n">
        <v>2</v>
      </c>
      <c r="AI45" t="n">
        <v>2</v>
      </c>
      <c r="AJ45" t="n">
        <v>4</v>
      </c>
      <c r="AK45" t="n">
        <v>5</v>
      </c>
      <c r="AL45" t="n">
        <v>0</v>
      </c>
      <c r="AM45" t="n">
        <v>0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HYPERLINK("https://creighton-primo.hosted.exlibrisgroup.com/primo-explore/search?tab=default_tab&amp;search_scope=EVERYTHING&amp;vid=01CRU&amp;lang=en_US&amp;offset=0&amp;query=any,contains,991001798239702656","Catalog Record")</f>
        <v/>
      </c>
      <c r="AT45">
        <f>HYPERLINK("http://www.worldcat.org/oclc/29318931","WorldCat Record")</f>
        <v/>
      </c>
      <c r="AU45" t="inlineStr">
        <is>
          <t>898176381:eng</t>
        </is>
      </c>
      <c r="AV45" t="inlineStr">
        <is>
          <t>29318931</t>
        </is>
      </c>
      <c r="AW45" t="inlineStr">
        <is>
          <t>991001798239702656</t>
        </is>
      </c>
      <c r="AX45" t="inlineStr">
        <is>
          <t>991001798239702656</t>
        </is>
      </c>
      <c r="AY45" t="inlineStr">
        <is>
          <t>2262062630002656</t>
        </is>
      </c>
      <c r="AZ45" t="inlineStr">
        <is>
          <t>BOOK</t>
        </is>
      </c>
      <c r="BB45" t="inlineStr">
        <is>
          <t>9780817636500</t>
        </is>
      </c>
      <c r="BC45" t="inlineStr">
        <is>
          <t>32285001896165</t>
        </is>
      </c>
      <c r="BD45" t="inlineStr">
        <is>
          <t>893346796</t>
        </is>
      </c>
    </row>
    <row r="46">
      <c r="A46" t="inlineStr">
        <is>
          <t>No</t>
        </is>
      </c>
      <c r="B46" t="inlineStr">
        <is>
          <t>RB155.8 .L96 1995</t>
        </is>
      </c>
      <c r="C46" t="inlineStr">
        <is>
          <t>0                      RB 0155800L  96          1995</t>
        </is>
      </c>
      <c r="D46" t="inlineStr">
        <is>
          <t>Altered fates : gene therapy and the retooling of human life / Jeff Lyon and Peter Gorner.</t>
        </is>
      </c>
      <c r="F46" t="inlineStr">
        <is>
          <t>No</t>
        </is>
      </c>
      <c r="G46" t="inlineStr">
        <is>
          <t>1</t>
        </is>
      </c>
      <c r="H46" t="inlineStr">
        <is>
          <t>Yes</t>
        </is>
      </c>
      <c r="I46" t="inlineStr">
        <is>
          <t>No</t>
        </is>
      </c>
      <c r="J46" t="inlineStr">
        <is>
          <t>0</t>
        </is>
      </c>
      <c r="K46" t="inlineStr">
        <is>
          <t>Lyon, Jeff.</t>
        </is>
      </c>
      <c r="L46" t="inlineStr">
        <is>
          <t>New York : Norton, c1995.</t>
        </is>
      </c>
      <c r="M46" t="inlineStr">
        <is>
          <t>1995</t>
        </is>
      </c>
      <c r="N46" t="inlineStr">
        <is>
          <t>1st ed.</t>
        </is>
      </c>
      <c r="O46" t="inlineStr">
        <is>
          <t>eng</t>
        </is>
      </c>
      <c r="P46" t="inlineStr">
        <is>
          <t>nyu</t>
        </is>
      </c>
      <c r="R46" t="inlineStr">
        <is>
          <t xml:space="preserve">RB </t>
        </is>
      </c>
      <c r="S46" t="n">
        <v>23</v>
      </c>
      <c r="T46" t="n">
        <v>39</v>
      </c>
      <c r="U46" t="inlineStr">
        <is>
          <t>1999-03-25</t>
        </is>
      </c>
      <c r="V46" t="inlineStr">
        <is>
          <t>1999-03-25</t>
        </is>
      </c>
      <c r="W46" t="inlineStr">
        <is>
          <t>1995-04-17</t>
        </is>
      </c>
      <c r="X46" t="inlineStr">
        <is>
          <t>1995-06-01</t>
        </is>
      </c>
      <c r="Y46" t="n">
        <v>1289</v>
      </c>
      <c r="Z46" t="n">
        <v>1206</v>
      </c>
      <c r="AA46" t="n">
        <v>1290</v>
      </c>
      <c r="AB46" t="n">
        <v>3</v>
      </c>
      <c r="AC46" t="n">
        <v>4</v>
      </c>
      <c r="AD46" t="n">
        <v>32</v>
      </c>
      <c r="AE46" t="n">
        <v>35</v>
      </c>
      <c r="AF46" t="n">
        <v>17</v>
      </c>
      <c r="AG46" t="n">
        <v>20</v>
      </c>
      <c r="AH46" t="n">
        <v>6</v>
      </c>
      <c r="AI46" t="n">
        <v>6</v>
      </c>
      <c r="AJ46" t="n">
        <v>17</v>
      </c>
      <c r="AK46" t="n">
        <v>17</v>
      </c>
      <c r="AL46" t="n">
        <v>1</v>
      </c>
      <c r="AM46" t="n">
        <v>1</v>
      </c>
      <c r="AN46" t="n">
        <v>1</v>
      </c>
      <c r="AO46" t="n">
        <v>1</v>
      </c>
      <c r="AP46" t="inlineStr">
        <is>
          <t>No</t>
        </is>
      </c>
      <c r="AQ46" t="inlineStr">
        <is>
          <t>No</t>
        </is>
      </c>
      <c r="AS46">
        <f>HYPERLINK("https://creighton-primo.hosted.exlibrisgroup.com/primo-explore/search?tab=default_tab&amp;search_scope=EVERYTHING&amp;vid=01CRU&amp;lang=en_US&amp;offset=0&amp;query=any,contains,991001798519702656","Catalog Record")</f>
        <v/>
      </c>
      <c r="AT46">
        <f>HYPERLINK("http://www.worldcat.org/oclc/31883328","WorldCat Record")</f>
        <v/>
      </c>
      <c r="AU46" t="inlineStr">
        <is>
          <t>34301485:eng</t>
        </is>
      </c>
      <c r="AV46" t="inlineStr">
        <is>
          <t>31883328</t>
        </is>
      </c>
      <c r="AW46" t="inlineStr">
        <is>
          <t>991001798519702656</t>
        </is>
      </c>
      <c r="AX46" t="inlineStr">
        <is>
          <t>991001798519702656</t>
        </is>
      </c>
      <c r="AY46" t="inlineStr">
        <is>
          <t>2266469480002656</t>
        </is>
      </c>
      <c r="AZ46" t="inlineStr">
        <is>
          <t>BOOK</t>
        </is>
      </c>
      <c r="BB46" t="inlineStr">
        <is>
          <t>9780393035964</t>
        </is>
      </c>
      <c r="BC46" t="inlineStr">
        <is>
          <t>32285002018991</t>
        </is>
      </c>
      <c r="BD46" t="inlineStr">
        <is>
          <t>893697049</t>
        </is>
      </c>
    </row>
    <row r="47">
      <c r="A47" t="inlineStr">
        <is>
          <t>No</t>
        </is>
      </c>
      <c r="B47" t="inlineStr">
        <is>
          <t>RB170 .A27 1993</t>
        </is>
      </c>
      <c r="C47" t="inlineStr">
        <is>
          <t>0                      RB 0170000A  27          1993</t>
        </is>
      </c>
      <c r="D47" t="inlineStr">
        <is>
          <t>Active oxygens, lipid peroxides, and antioxidants / edited by Kunio Yagi.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L47" t="inlineStr">
        <is>
          <t>Tokyo : Japan Scientific Societies Press ; Boca Raton, Fla. : CRC Press, c1993.</t>
        </is>
      </c>
      <c r="M47" t="inlineStr">
        <is>
          <t>1993</t>
        </is>
      </c>
      <c r="O47" t="inlineStr">
        <is>
          <t>eng</t>
        </is>
      </c>
      <c r="P47" t="inlineStr">
        <is>
          <t xml:space="preserve">ja </t>
        </is>
      </c>
      <c r="R47" t="inlineStr">
        <is>
          <t xml:space="preserve">RB </t>
        </is>
      </c>
      <c r="S47" t="n">
        <v>18</v>
      </c>
      <c r="T47" t="n">
        <v>18</v>
      </c>
      <c r="U47" t="inlineStr">
        <is>
          <t>1999-09-21</t>
        </is>
      </c>
      <c r="V47" t="inlineStr">
        <is>
          <t>1999-09-21</t>
        </is>
      </c>
      <c r="W47" t="inlineStr">
        <is>
          <t>1995-02-08</t>
        </is>
      </c>
      <c r="X47" t="inlineStr">
        <is>
          <t>1995-02-08</t>
        </is>
      </c>
      <c r="Y47" t="n">
        <v>107</v>
      </c>
      <c r="Z47" t="n">
        <v>77</v>
      </c>
      <c r="AA47" t="n">
        <v>77</v>
      </c>
      <c r="AB47" t="n">
        <v>2</v>
      </c>
      <c r="AC47" t="n">
        <v>2</v>
      </c>
      <c r="AD47" t="n">
        <v>2</v>
      </c>
      <c r="AE47" t="n">
        <v>2</v>
      </c>
      <c r="AF47" t="n">
        <v>0</v>
      </c>
      <c r="AG47" t="n">
        <v>0</v>
      </c>
      <c r="AH47" t="n">
        <v>1</v>
      </c>
      <c r="AI47" t="n">
        <v>1</v>
      </c>
      <c r="AJ47" t="n">
        <v>1</v>
      </c>
      <c r="AK47" t="n">
        <v>1</v>
      </c>
      <c r="AL47" t="n">
        <v>1</v>
      </c>
      <c r="AM47" t="n">
        <v>1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HYPERLINK("https://creighton-primo.hosted.exlibrisgroup.com/primo-explore/search?tab=default_tab&amp;search_scope=EVERYTHING&amp;vid=01CRU&amp;lang=en_US&amp;offset=0&amp;query=any,contains,991002213019702656","Catalog Record")</f>
        <v/>
      </c>
      <c r="AT47">
        <f>HYPERLINK("http://www.worldcat.org/oclc/28495641","WorldCat Record")</f>
        <v/>
      </c>
      <c r="AU47" t="inlineStr">
        <is>
          <t>31026294:eng</t>
        </is>
      </c>
      <c r="AV47" t="inlineStr">
        <is>
          <t>28495641</t>
        </is>
      </c>
      <c r="AW47" t="inlineStr">
        <is>
          <t>991002213019702656</t>
        </is>
      </c>
      <c r="AX47" t="inlineStr">
        <is>
          <t>991002213019702656</t>
        </is>
      </c>
      <c r="AY47" t="inlineStr">
        <is>
          <t>2265850580002656</t>
        </is>
      </c>
      <c r="AZ47" t="inlineStr">
        <is>
          <t>BOOK</t>
        </is>
      </c>
      <c r="BB47" t="inlineStr">
        <is>
          <t>9780849377693</t>
        </is>
      </c>
      <c r="BC47" t="inlineStr">
        <is>
          <t>32285001997930</t>
        </is>
      </c>
      <c r="BD47" t="inlineStr">
        <is>
          <t>893226582</t>
        </is>
      </c>
    </row>
    <row r="48">
      <c r="A48" t="inlineStr">
        <is>
          <t>No</t>
        </is>
      </c>
      <c r="B48" t="inlineStr">
        <is>
          <t>RB170 .F755 1993</t>
        </is>
      </c>
      <c r="C48" t="inlineStr">
        <is>
          <t>0                      RB 0170000F  755         1993</t>
        </is>
      </c>
      <c r="D48" t="inlineStr">
        <is>
          <t>Free radicals in aging / edited by Byung Pal Yu.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L48" t="inlineStr">
        <is>
          <t>Boca Raton : CRC Press, c1993.</t>
        </is>
      </c>
      <c r="M48" t="inlineStr">
        <is>
          <t>1993</t>
        </is>
      </c>
      <c r="O48" t="inlineStr">
        <is>
          <t>eng</t>
        </is>
      </c>
      <c r="P48" t="inlineStr">
        <is>
          <t>flu</t>
        </is>
      </c>
      <c r="R48" t="inlineStr">
        <is>
          <t xml:space="preserve">RB </t>
        </is>
      </c>
      <c r="S48" t="n">
        <v>13</v>
      </c>
      <c r="T48" t="n">
        <v>13</v>
      </c>
      <c r="U48" t="inlineStr">
        <is>
          <t>2005-09-27</t>
        </is>
      </c>
      <c r="V48" t="inlineStr">
        <is>
          <t>2005-09-27</t>
        </is>
      </c>
      <c r="W48" t="inlineStr">
        <is>
          <t>1994-12-15</t>
        </is>
      </c>
      <c r="X48" t="inlineStr">
        <is>
          <t>1994-12-15</t>
        </is>
      </c>
      <c r="Y48" t="n">
        <v>167</v>
      </c>
      <c r="Z48" t="n">
        <v>133</v>
      </c>
      <c r="AA48" t="n">
        <v>133</v>
      </c>
      <c r="AB48" t="n">
        <v>2</v>
      </c>
      <c r="AC48" t="n">
        <v>2</v>
      </c>
      <c r="AD48" t="n">
        <v>5</v>
      </c>
      <c r="AE48" t="n">
        <v>5</v>
      </c>
      <c r="AF48" t="n">
        <v>1</v>
      </c>
      <c r="AG48" t="n">
        <v>1</v>
      </c>
      <c r="AH48" t="n">
        <v>3</v>
      </c>
      <c r="AI48" t="n">
        <v>3</v>
      </c>
      <c r="AJ48" t="n">
        <v>0</v>
      </c>
      <c r="AK48" t="n">
        <v>0</v>
      </c>
      <c r="AL48" t="n">
        <v>1</v>
      </c>
      <c r="AM48" t="n">
        <v>1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HYPERLINK("https://creighton-primo.hosted.exlibrisgroup.com/primo-explore/search?tab=default_tab&amp;search_scope=EVERYTHING&amp;vid=01CRU&amp;lang=en_US&amp;offset=0&amp;query=any,contains,991002097209702656","Catalog Record")</f>
        <v/>
      </c>
      <c r="AT48">
        <f>HYPERLINK("http://www.worldcat.org/oclc/26895229","WorldCat Record")</f>
        <v/>
      </c>
      <c r="AU48" t="inlineStr">
        <is>
          <t>341237941:eng</t>
        </is>
      </c>
      <c r="AV48" t="inlineStr">
        <is>
          <t>26895229</t>
        </is>
      </c>
      <c r="AW48" t="inlineStr">
        <is>
          <t>991002097209702656</t>
        </is>
      </c>
      <c r="AX48" t="inlineStr">
        <is>
          <t>991002097209702656</t>
        </is>
      </c>
      <c r="AY48" t="inlineStr">
        <is>
          <t>2270706350002656</t>
        </is>
      </c>
      <c r="AZ48" t="inlineStr">
        <is>
          <t>BOOK</t>
        </is>
      </c>
      <c r="BB48" t="inlineStr">
        <is>
          <t>9780849345180</t>
        </is>
      </c>
      <c r="BC48" t="inlineStr">
        <is>
          <t>32285001977718</t>
        </is>
      </c>
      <c r="BD48" t="inlineStr">
        <is>
          <t>893785714</t>
        </is>
      </c>
    </row>
    <row r="49">
      <c r="A49" t="inlineStr">
        <is>
          <t>No</t>
        </is>
      </c>
      <c r="B49" t="inlineStr">
        <is>
          <t>RB170 .K37 1997</t>
        </is>
      </c>
      <c r="C49" t="inlineStr">
        <is>
          <t>0                      RB 0170000K  37          1997</t>
        </is>
      </c>
      <c r="D49" t="inlineStr">
        <is>
          <t>Antioxidants and exercise / Jan Karlsson.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Karlsson, Jan, 1940-</t>
        </is>
      </c>
      <c r="L49" t="inlineStr">
        <is>
          <t>Champaign, IL : Human Kinetics, c1997.</t>
        </is>
      </c>
      <c r="M49" t="inlineStr">
        <is>
          <t>1997</t>
        </is>
      </c>
      <c r="O49" t="inlineStr">
        <is>
          <t>eng</t>
        </is>
      </c>
      <c r="P49" t="inlineStr">
        <is>
          <t>ilu</t>
        </is>
      </c>
      <c r="R49" t="inlineStr">
        <is>
          <t xml:space="preserve">RB </t>
        </is>
      </c>
      <c r="S49" t="n">
        <v>7</v>
      </c>
      <c r="T49" t="n">
        <v>7</v>
      </c>
      <c r="U49" t="inlineStr">
        <is>
          <t>2000-04-10</t>
        </is>
      </c>
      <c r="V49" t="inlineStr">
        <is>
          <t>2000-04-10</t>
        </is>
      </c>
      <c r="W49" t="inlineStr">
        <is>
          <t>1998-03-18</t>
        </is>
      </c>
      <c r="X49" t="inlineStr">
        <is>
          <t>1998-03-18</t>
        </is>
      </c>
      <c r="Y49" t="n">
        <v>381</v>
      </c>
      <c r="Z49" t="n">
        <v>263</v>
      </c>
      <c r="AA49" t="n">
        <v>263</v>
      </c>
      <c r="AB49" t="n">
        <v>2</v>
      </c>
      <c r="AC49" t="n">
        <v>2</v>
      </c>
      <c r="AD49" t="n">
        <v>7</v>
      </c>
      <c r="AE49" t="n">
        <v>7</v>
      </c>
      <c r="AF49" t="n">
        <v>4</v>
      </c>
      <c r="AG49" t="n">
        <v>4</v>
      </c>
      <c r="AH49" t="n">
        <v>1</v>
      </c>
      <c r="AI49" t="n">
        <v>1</v>
      </c>
      <c r="AJ49" t="n">
        <v>3</v>
      </c>
      <c r="AK49" t="n">
        <v>3</v>
      </c>
      <c r="AL49" t="n">
        <v>1</v>
      </c>
      <c r="AM49" t="n">
        <v>1</v>
      </c>
      <c r="AN49" t="n">
        <v>0</v>
      </c>
      <c r="AO49" t="n">
        <v>0</v>
      </c>
      <c r="AP49" t="inlineStr">
        <is>
          <t>No</t>
        </is>
      </c>
      <c r="AQ49" t="inlineStr">
        <is>
          <t>No</t>
        </is>
      </c>
      <c r="AS49">
        <f>HYPERLINK("https://creighton-primo.hosted.exlibrisgroup.com/primo-explore/search?tab=default_tab&amp;search_scope=EVERYTHING&amp;vid=01CRU&amp;lang=en_US&amp;offset=0&amp;query=any,contains,991002676119702656","Catalog Record")</f>
        <v/>
      </c>
      <c r="AT49">
        <f>HYPERLINK("http://www.worldcat.org/oclc/34989982","WorldCat Record")</f>
        <v/>
      </c>
      <c r="AU49" t="inlineStr">
        <is>
          <t>40781178:eng</t>
        </is>
      </c>
      <c r="AV49" t="inlineStr">
        <is>
          <t>34989982</t>
        </is>
      </c>
      <c r="AW49" t="inlineStr">
        <is>
          <t>991002676119702656</t>
        </is>
      </c>
      <c r="AX49" t="inlineStr">
        <is>
          <t>991002676119702656</t>
        </is>
      </c>
      <c r="AY49" t="inlineStr">
        <is>
          <t>2254790850002656</t>
        </is>
      </c>
      <c r="AZ49" t="inlineStr">
        <is>
          <t>BOOK</t>
        </is>
      </c>
      <c r="BB49" t="inlineStr">
        <is>
          <t>9780873228961</t>
        </is>
      </c>
      <c r="BC49" t="inlineStr">
        <is>
          <t>32285003358602</t>
        </is>
      </c>
      <c r="BD49" t="inlineStr">
        <is>
          <t>893610131</t>
        </is>
      </c>
    </row>
    <row r="50">
      <c r="A50" t="inlineStr">
        <is>
          <t>No</t>
        </is>
      </c>
      <c r="B50" t="inlineStr">
        <is>
          <t>RB33 .N42</t>
        </is>
      </c>
      <c r="C50" t="inlineStr">
        <is>
          <t>0                      RB 0033000N  42</t>
        </is>
      </c>
      <c r="D50" t="inlineStr">
        <is>
          <t>The Ciba collection of medical illustrations.</t>
        </is>
      </c>
      <c r="E50" t="inlineStr">
        <is>
          <t>V.2</t>
        </is>
      </c>
      <c r="F50" t="inlineStr">
        <is>
          <t>Yes</t>
        </is>
      </c>
      <c r="G50" t="inlineStr">
        <is>
          <t>1</t>
        </is>
      </c>
      <c r="H50" t="inlineStr">
        <is>
          <t>No</t>
        </is>
      </c>
      <c r="I50" t="inlineStr">
        <is>
          <t>Yes</t>
        </is>
      </c>
      <c r="J50" t="inlineStr">
        <is>
          <t>0</t>
        </is>
      </c>
      <c r="K50" t="inlineStr">
        <is>
          <t>Netter, Frank H. (Frank Henry), 1906-1991.</t>
        </is>
      </c>
      <c r="L50" t="inlineStr">
        <is>
          <t>Summit, N.J., Ciba Pharmaceutical Products [1953-</t>
        </is>
      </c>
      <c r="M50" t="inlineStr">
        <is>
          <t>1953</t>
        </is>
      </c>
      <c r="O50" t="inlineStr">
        <is>
          <t>eng</t>
        </is>
      </c>
      <c r="P50" t="inlineStr">
        <is>
          <t>nju</t>
        </is>
      </c>
      <c r="R50" t="inlineStr">
        <is>
          <t xml:space="preserve">RB </t>
        </is>
      </c>
      <c r="S50" t="n">
        <v>1</v>
      </c>
      <c r="T50" t="n">
        <v>2</v>
      </c>
      <c r="U50" t="inlineStr">
        <is>
          <t>1993-03-15</t>
        </is>
      </c>
      <c r="V50" t="inlineStr">
        <is>
          <t>1993-03-15</t>
        </is>
      </c>
      <c r="W50" t="inlineStr">
        <is>
          <t>1992-01-10</t>
        </is>
      </c>
      <c r="X50" t="inlineStr">
        <is>
          <t>1992-01-10</t>
        </is>
      </c>
      <c r="Y50" t="n">
        <v>967</v>
      </c>
      <c r="Z50" t="n">
        <v>913</v>
      </c>
      <c r="AA50" t="n">
        <v>1256</v>
      </c>
      <c r="AB50" t="n">
        <v>9</v>
      </c>
      <c r="AC50" t="n">
        <v>13</v>
      </c>
      <c r="AD50" t="n">
        <v>27</v>
      </c>
      <c r="AE50" t="n">
        <v>37</v>
      </c>
      <c r="AF50" t="n">
        <v>12</v>
      </c>
      <c r="AG50" t="n">
        <v>14</v>
      </c>
      <c r="AH50" t="n">
        <v>4</v>
      </c>
      <c r="AI50" t="n">
        <v>6</v>
      </c>
      <c r="AJ50" t="n">
        <v>10</v>
      </c>
      <c r="AK50" t="n">
        <v>14</v>
      </c>
      <c r="AL50" t="n">
        <v>5</v>
      </c>
      <c r="AM50" t="n">
        <v>9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HYPERLINK("http://catalog.hathitrust.org/Record/008744993","HathiTrust Record")</f>
        <v/>
      </c>
      <c r="AS50">
        <f>HYPERLINK("https://creighton-primo.hosted.exlibrisgroup.com/primo-explore/search?tab=default_tab&amp;search_scope=EVERYTHING&amp;vid=01CRU&amp;lang=en_US&amp;offset=0&amp;query=any,contains,991002985299702656","Catalog Record")</f>
        <v/>
      </c>
      <c r="AT50">
        <f>HYPERLINK("http://www.worldcat.org/oclc/557259","WorldCat Record")</f>
        <v/>
      </c>
      <c r="AU50" t="inlineStr">
        <is>
          <t>4663480028:eng</t>
        </is>
      </c>
      <c r="AV50" t="inlineStr">
        <is>
          <t>557259</t>
        </is>
      </c>
      <c r="AW50" t="inlineStr">
        <is>
          <t>991002985299702656</t>
        </is>
      </c>
      <c r="AX50" t="inlineStr">
        <is>
          <t>991002985299702656</t>
        </is>
      </c>
      <c r="AY50" t="inlineStr">
        <is>
          <t>2261441050002656</t>
        </is>
      </c>
      <c r="AZ50" t="inlineStr">
        <is>
          <t>BOOK</t>
        </is>
      </c>
      <c r="BC50" t="inlineStr">
        <is>
          <t>32285000912377</t>
        </is>
      </c>
      <c r="BD50" t="inlineStr">
        <is>
          <t>893717183</t>
        </is>
      </c>
    </row>
    <row r="51">
      <c r="A51" t="inlineStr">
        <is>
          <t>No</t>
        </is>
      </c>
      <c r="B51" t="inlineStr">
        <is>
          <t>RB33 .N42</t>
        </is>
      </c>
      <c r="C51" t="inlineStr">
        <is>
          <t>0                      RB 0033000N  42</t>
        </is>
      </c>
      <c r="D51" t="inlineStr">
        <is>
          <t>The Ciba collection of medical illustrations.</t>
        </is>
      </c>
      <c r="E51" t="inlineStr">
        <is>
          <t>V.1</t>
        </is>
      </c>
      <c r="F51" t="inlineStr">
        <is>
          <t>Yes</t>
        </is>
      </c>
      <c r="G51" t="inlineStr">
        <is>
          <t>1</t>
        </is>
      </c>
      <c r="H51" t="inlineStr">
        <is>
          <t>No</t>
        </is>
      </c>
      <c r="I51" t="inlineStr">
        <is>
          <t>Yes</t>
        </is>
      </c>
      <c r="J51" t="inlineStr">
        <is>
          <t>0</t>
        </is>
      </c>
      <c r="K51" t="inlineStr">
        <is>
          <t>Netter, Frank H. (Frank Henry), 1906-1991.</t>
        </is>
      </c>
      <c r="L51" t="inlineStr">
        <is>
          <t>Summit, N.J., Ciba Pharmaceutical Products [1953-</t>
        </is>
      </c>
      <c r="M51" t="inlineStr">
        <is>
          <t>1953</t>
        </is>
      </c>
      <c r="O51" t="inlineStr">
        <is>
          <t>eng</t>
        </is>
      </c>
      <c r="P51" t="inlineStr">
        <is>
          <t>nju</t>
        </is>
      </c>
      <c r="R51" t="inlineStr">
        <is>
          <t xml:space="preserve">RB </t>
        </is>
      </c>
      <c r="S51" t="n">
        <v>1</v>
      </c>
      <c r="T51" t="n">
        <v>2</v>
      </c>
      <c r="U51" t="inlineStr">
        <is>
          <t>1993-02-15</t>
        </is>
      </c>
      <c r="V51" t="inlineStr">
        <is>
          <t>1993-03-15</t>
        </is>
      </c>
      <c r="W51" t="inlineStr">
        <is>
          <t>1990-02-13</t>
        </is>
      </c>
      <c r="X51" t="inlineStr">
        <is>
          <t>1992-01-10</t>
        </is>
      </c>
      <c r="Y51" t="n">
        <v>967</v>
      </c>
      <c r="Z51" t="n">
        <v>913</v>
      </c>
      <c r="AA51" t="n">
        <v>1256</v>
      </c>
      <c r="AB51" t="n">
        <v>9</v>
      </c>
      <c r="AC51" t="n">
        <v>13</v>
      </c>
      <c r="AD51" t="n">
        <v>27</v>
      </c>
      <c r="AE51" t="n">
        <v>37</v>
      </c>
      <c r="AF51" t="n">
        <v>12</v>
      </c>
      <c r="AG51" t="n">
        <v>14</v>
      </c>
      <c r="AH51" t="n">
        <v>4</v>
      </c>
      <c r="AI51" t="n">
        <v>6</v>
      </c>
      <c r="AJ51" t="n">
        <v>10</v>
      </c>
      <c r="AK51" t="n">
        <v>14</v>
      </c>
      <c r="AL51" t="n">
        <v>5</v>
      </c>
      <c r="AM51" t="n">
        <v>9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HYPERLINK("http://catalog.hathitrust.org/Record/008744993","HathiTrust Record")</f>
        <v/>
      </c>
      <c r="AS51">
        <f>HYPERLINK("https://creighton-primo.hosted.exlibrisgroup.com/primo-explore/search?tab=default_tab&amp;search_scope=EVERYTHING&amp;vid=01CRU&amp;lang=en_US&amp;offset=0&amp;query=any,contains,991002985299702656","Catalog Record")</f>
        <v/>
      </c>
      <c r="AT51">
        <f>HYPERLINK("http://www.worldcat.org/oclc/557259","WorldCat Record")</f>
        <v/>
      </c>
      <c r="AU51" t="inlineStr">
        <is>
          <t>4663480028:eng</t>
        </is>
      </c>
      <c r="AV51" t="inlineStr">
        <is>
          <t>557259</t>
        </is>
      </c>
      <c r="AW51" t="inlineStr">
        <is>
          <t>991002985299702656</t>
        </is>
      </c>
      <c r="AX51" t="inlineStr">
        <is>
          <t>991002985299702656</t>
        </is>
      </c>
      <c r="AY51" t="inlineStr">
        <is>
          <t>2261441050002656</t>
        </is>
      </c>
      <c r="AZ51" t="inlineStr">
        <is>
          <t>BOOK</t>
        </is>
      </c>
      <c r="BC51" t="inlineStr">
        <is>
          <t>32285000050285</t>
        </is>
      </c>
      <c r="BD51" t="inlineStr">
        <is>
          <t>893686045</t>
        </is>
      </c>
    </row>
    <row r="52">
      <c r="A52" t="inlineStr">
        <is>
          <t>No</t>
        </is>
      </c>
      <c r="B52" t="inlineStr">
        <is>
          <t>RB43.7 .M6335 1993</t>
        </is>
      </c>
      <c r="C52" t="inlineStr">
        <is>
          <t>0                      RB 0043700M  6335        1993</t>
        </is>
      </c>
      <c r="D52" t="inlineStr">
        <is>
          <t>Molecular biology and pathology : a guidebook for quality control / edited by Daniel H. Farkas.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L52" t="inlineStr">
        <is>
          <t>San Diego : Academic Press, c1993.</t>
        </is>
      </c>
      <c r="M52" t="inlineStr">
        <is>
          <t>1993</t>
        </is>
      </c>
      <c r="O52" t="inlineStr">
        <is>
          <t>eng</t>
        </is>
      </c>
      <c r="P52" t="inlineStr">
        <is>
          <t>cau</t>
        </is>
      </c>
      <c r="R52" t="inlineStr">
        <is>
          <t xml:space="preserve">RB </t>
        </is>
      </c>
      <c r="S52" t="n">
        <v>4</v>
      </c>
      <c r="T52" t="n">
        <v>4</v>
      </c>
      <c r="U52" t="inlineStr">
        <is>
          <t>1998-05-29</t>
        </is>
      </c>
      <c r="V52" t="inlineStr">
        <is>
          <t>1998-05-29</t>
        </is>
      </c>
      <c r="W52" t="inlineStr">
        <is>
          <t>1993-12-10</t>
        </is>
      </c>
      <c r="X52" t="inlineStr">
        <is>
          <t>1993-12-10</t>
        </is>
      </c>
      <c r="Y52" t="n">
        <v>112</v>
      </c>
      <c r="Z52" t="n">
        <v>73</v>
      </c>
      <c r="AA52" t="n">
        <v>123</v>
      </c>
      <c r="AB52" t="n">
        <v>1</v>
      </c>
      <c r="AC52" t="n">
        <v>1</v>
      </c>
      <c r="AD52" t="n">
        <v>1</v>
      </c>
      <c r="AE52" t="n">
        <v>4</v>
      </c>
      <c r="AF52" t="n">
        <v>0</v>
      </c>
      <c r="AG52" t="n">
        <v>2</v>
      </c>
      <c r="AH52" t="n">
        <v>1</v>
      </c>
      <c r="AI52" t="n">
        <v>3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HYPERLINK("http://catalog.hathitrust.org/Record/002891356","HathiTrust Record")</f>
        <v/>
      </c>
      <c r="AS52">
        <f>HYPERLINK("https://creighton-primo.hosted.exlibrisgroup.com/primo-explore/search?tab=default_tab&amp;search_scope=EVERYTHING&amp;vid=01CRU&amp;lang=en_US&amp;offset=0&amp;query=any,contains,991002067929702656","Catalog Record")</f>
        <v/>
      </c>
      <c r="AT52">
        <f>HYPERLINK("http://www.worldcat.org/oclc/26502250","WorldCat Record")</f>
        <v/>
      </c>
      <c r="AU52" t="inlineStr">
        <is>
          <t>836750560:eng</t>
        </is>
      </c>
      <c r="AV52" t="inlineStr">
        <is>
          <t>26502250</t>
        </is>
      </c>
      <c r="AW52" t="inlineStr">
        <is>
          <t>991002067929702656</t>
        </is>
      </c>
      <c r="AX52" t="inlineStr">
        <is>
          <t>991002067929702656</t>
        </is>
      </c>
      <c r="AY52" t="inlineStr">
        <is>
          <t>2256795040002656</t>
        </is>
      </c>
      <c r="AZ52" t="inlineStr">
        <is>
          <t>BOOK</t>
        </is>
      </c>
      <c r="BB52" t="inlineStr">
        <is>
          <t>9780122491009</t>
        </is>
      </c>
      <c r="BC52" t="inlineStr">
        <is>
          <t>32285001815322</t>
        </is>
      </c>
      <c r="BD52" t="inlineStr">
        <is>
          <t>893414776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