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RG103 .H27 2002</t>
        </is>
      </c>
      <c r="E2" t="inlineStr">
        <is>
          <t>0                      RG 0103000H  27          2002</t>
        </is>
      </c>
      <c r="F2" t="inlineStr">
        <is>
          <t>Handbook of women's sexual and reproductive health / edited by Gina M. Wingood and Ralph J. DiClemente.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New York : Kluwer Academic/Plenum Publishers, c2002.</t>
        </is>
      </c>
      <c r="O2" t="inlineStr">
        <is>
          <t>2002</t>
        </is>
      </c>
      <c r="Q2" t="inlineStr">
        <is>
          <t>eng</t>
        </is>
      </c>
      <c r="R2" t="inlineStr">
        <is>
          <t>nyu</t>
        </is>
      </c>
      <c r="S2" t="inlineStr">
        <is>
          <t>Issues in women's health</t>
        </is>
      </c>
      <c r="T2" t="inlineStr">
        <is>
          <t xml:space="preserve">RG </t>
        </is>
      </c>
      <c r="U2" t="n">
        <v>3</v>
      </c>
      <c r="V2" t="n">
        <v>3</v>
      </c>
      <c r="W2" t="inlineStr">
        <is>
          <t>2006-03-26</t>
        </is>
      </c>
      <c r="X2" t="inlineStr">
        <is>
          <t>2006-03-26</t>
        </is>
      </c>
      <c r="Y2" t="inlineStr">
        <is>
          <t>2003-03-19</t>
        </is>
      </c>
      <c r="Z2" t="inlineStr">
        <is>
          <t>2003-03-19</t>
        </is>
      </c>
      <c r="AA2" t="n">
        <v>161</v>
      </c>
      <c r="AB2" t="n">
        <v>131</v>
      </c>
      <c r="AC2" t="n">
        <v>150</v>
      </c>
      <c r="AD2" t="n">
        <v>1</v>
      </c>
      <c r="AE2" t="n">
        <v>1</v>
      </c>
      <c r="AF2" t="n">
        <v>5</v>
      </c>
      <c r="AG2" t="n">
        <v>6</v>
      </c>
      <c r="AH2" t="n">
        <v>3</v>
      </c>
      <c r="AI2" t="n">
        <v>3</v>
      </c>
      <c r="AJ2" t="n">
        <v>1</v>
      </c>
      <c r="AK2" t="n">
        <v>1</v>
      </c>
      <c r="AL2" t="n">
        <v>2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HYPERLINK("https://creighton-primo.hosted.exlibrisgroup.com/primo-explore/search?tab=default_tab&amp;search_scope=EVERYTHING&amp;vid=01CRU&amp;lang=en_US&amp;offset=0&amp;query=any,contains,991003989219702656","Catalog Record")</f>
        <v/>
      </c>
      <c r="AV2">
        <f>HYPERLINK("http://www.worldcat.org/oclc/48249153","WorldCat Record")</f>
        <v/>
      </c>
      <c r="AW2" t="inlineStr">
        <is>
          <t>351579408:eng</t>
        </is>
      </c>
      <c r="AX2" t="inlineStr">
        <is>
          <t>48249153</t>
        </is>
      </c>
      <c r="AY2" t="inlineStr">
        <is>
          <t>991003989219702656</t>
        </is>
      </c>
      <c r="AZ2" t="inlineStr">
        <is>
          <t>991003989219702656</t>
        </is>
      </c>
      <c r="BA2" t="inlineStr">
        <is>
          <t>2262198700002656</t>
        </is>
      </c>
      <c r="BB2" t="inlineStr">
        <is>
          <t>BOOK</t>
        </is>
      </c>
      <c r="BD2" t="inlineStr">
        <is>
          <t>9780306466519</t>
        </is>
      </c>
      <c r="BE2" t="inlineStr">
        <is>
          <t>32285004685342</t>
        </is>
      </c>
      <c r="BF2" t="inlineStr">
        <is>
          <t>893875548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RG103 .J3 1991</t>
        </is>
      </c>
      <c r="E3" t="inlineStr">
        <is>
          <t>0                      RG 0103000J  3           1991</t>
        </is>
      </c>
      <c r="F3" t="inlineStr">
        <is>
          <t>Women's reproductive health : the silent emergency / Jodi L. Jacobson.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Jacobson, Jodi L.</t>
        </is>
      </c>
      <c r="N3" t="inlineStr">
        <is>
          <t>Washington, D.C. : Worldwatch Institute, c1991.</t>
        </is>
      </c>
      <c r="O3" t="inlineStr">
        <is>
          <t>1991</t>
        </is>
      </c>
      <c r="Q3" t="inlineStr">
        <is>
          <t>eng</t>
        </is>
      </c>
      <c r="R3" t="inlineStr">
        <is>
          <t>dcu</t>
        </is>
      </c>
      <c r="S3" t="inlineStr">
        <is>
          <t>Worldwatch paper ; 102</t>
        </is>
      </c>
      <c r="T3" t="inlineStr">
        <is>
          <t xml:space="preserve">RG </t>
        </is>
      </c>
      <c r="U3" t="n">
        <v>17</v>
      </c>
      <c r="V3" t="n">
        <v>17</v>
      </c>
      <c r="W3" t="inlineStr">
        <is>
          <t>1998-03-30</t>
        </is>
      </c>
      <c r="X3" t="inlineStr">
        <is>
          <t>1998-03-30</t>
        </is>
      </c>
      <c r="Y3" t="inlineStr">
        <is>
          <t>1991-10-04</t>
        </is>
      </c>
      <c r="Z3" t="inlineStr">
        <is>
          <t>1991-10-04</t>
        </is>
      </c>
      <c r="AA3" t="n">
        <v>458</v>
      </c>
      <c r="AB3" t="n">
        <v>382</v>
      </c>
      <c r="AC3" t="n">
        <v>387</v>
      </c>
      <c r="AD3" t="n">
        <v>2</v>
      </c>
      <c r="AE3" t="n">
        <v>2</v>
      </c>
      <c r="AF3" t="n">
        <v>14</v>
      </c>
      <c r="AG3" t="n">
        <v>14</v>
      </c>
      <c r="AH3" t="n">
        <v>3</v>
      </c>
      <c r="AI3" t="n">
        <v>3</v>
      </c>
      <c r="AJ3" t="n">
        <v>3</v>
      </c>
      <c r="AK3" t="n">
        <v>3</v>
      </c>
      <c r="AL3" t="n">
        <v>8</v>
      </c>
      <c r="AM3" t="n">
        <v>8</v>
      </c>
      <c r="AN3" t="n">
        <v>1</v>
      </c>
      <c r="AO3" t="n">
        <v>1</v>
      </c>
      <c r="AP3" t="n">
        <v>2</v>
      </c>
      <c r="AQ3" t="n">
        <v>2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HYPERLINK("https://creighton-primo.hosted.exlibrisgroup.com/primo-explore/search?tab=default_tab&amp;search_scope=EVERYTHING&amp;vid=01CRU&amp;lang=en_US&amp;offset=0&amp;query=any,contains,991001896059702656","Catalog Record")</f>
        <v/>
      </c>
      <c r="AV3">
        <f>HYPERLINK("http://www.worldcat.org/oclc/28115969","WorldCat Record")</f>
        <v/>
      </c>
      <c r="AW3" t="inlineStr">
        <is>
          <t>195219986:eng</t>
        </is>
      </c>
      <c r="AX3" t="inlineStr">
        <is>
          <t>28115969</t>
        </is>
      </c>
      <c r="AY3" t="inlineStr">
        <is>
          <t>991001896059702656</t>
        </is>
      </c>
      <c r="AZ3" t="inlineStr">
        <is>
          <t>991001896059702656</t>
        </is>
      </c>
      <c r="BA3" t="inlineStr">
        <is>
          <t>2271115990002656</t>
        </is>
      </c>
      <c r="BB3" t="inlineStr">
        <is>
          <t>BOOK</t>
        </is>
      </c>
      <c r="BD3" t="inlineStr">
        <is>
          <t>9781878071033</t>
        </is>
      </c>
      <c r="BE3" t="inlineStr">
        <is>
          <t>32285000725787</t>
        </is>
      </c>
      <c r="BF3" t="inlineStr">
        <is>
          <t>893340795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RG103 .P755 2000</t>
        </is>
      </c>
      <c r="E4" t="inlineStr">
        <is>
          <t>0                      RG 0103000P  755         2000</t>
        </is>
      </c>
      <c r="F4" t="inlineStr">
        <is>
          <t>Promoting reproductive health : investing in health for development / edited by Shepard Forman, Romita Ghosh.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Boulder, Colo. : Lynne Rienner Publishers, 2000.</t>
        </is>
      </c>
      <c r="O4" t="inlineStr">
        <is>
          <t>2000</t>
        </is>
      </c>
      <c r="Q4" t="inlineStr">
        <is>
          <t>eng</t>
        </is>
      </c>
      <c r="R4" t="inlineStr">
        <is>
          <t>cou</t>
        </is>
      </c>
      <c r="S4" t="inlineStr">
        <is>
          <t>Center on International Cooperation studies in multilateralism</t>
        </is>
      </c>
      <c r="T4" t="inlineStr">
        <is>
          <t xml:space="preserve">RG </t>
        </is>
      </c>
      <c r="U4" t="n">
        <v>1</v>
      </c>
      <c r="V4" t="n">
        <v>1</v>
      </c>
      <c r="W4" t="inlineStr">
        <is>
          <t>2000-12-04</t>
        </is>
      </c>
      <c r="X4" t="inlineStr">
        <is>
          <t>2000-12-04</t>
        </is>
      </c>
      <c r="Y4" t="inlineStr">
        <is>
          <t>2000-12-04</t>
        </is>
      </c>
      <c r="Z4" t="inlineStr">
        <is>
          <t>2000-12-04</t>
        </is>
      </c>
      <c r="AA4" t="n">
        <v>155</v>
      </c>
      <c r="AB4" t="n">
        <v>117</v>
      </c>
      <c r="AC4" t="n">
        <v>117</v>
      </c>
      <c r="AD4" t="n">
        <v>1</v>
      </c>
      <c r="AE4" t="n">
        <v>1</v>
      </c>
      <c r="AF4" t="n">
        <v>1</v>
      </c>
      <c r="AG4" t="n">
        <v>1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HYPERLINK("https://creighton-primo.hosted.exlibrisgroup.com/primo-explore/search?tab=default_tab&amp;search_scope=EVERYTHING&amp;vid=01CRU&amp;lang=en_US&amp;offset=0&amp;query=any,contains,991003314369702656","Catalog Record")</f>
        <v/>
      </c>
      <c r="AV4">
        <f>HYPERLINK("http://www.worldcat.org/oclc/41628218","WorldCat Record")</f>
        <v/>
      </c>
      <c r="AW4" t="inlineStr">
        <is>
          <t>837024156:eng</t>
        </is>
      </c>
      <c r="AX4" t="inlineStr">
        <is>
          <t>41628218</t>
        </is>
      </c>
      <c r="AY4" t="inlineStr">
        <is>
          <t>991003314369702656</t>
        </is>
      </c>
      <c r="AZ4" t="inlineStr">
        <is>
          <t>991003314369702656</t>
        </is>
      </c>
      <c r="BA4" t="inlineStr">
        <is>
          <t>2263302750002656</t>
        </is>
      </c>
      <c r="BB4" t="inlineStr">
        <is>
          <t>BOOK</t>
        </is>
      </c>
      <c r="BD4" t="inlineStr">
        <is>
          <t>9781555878771</t>
        </is>
      </c>
      <c r="BE4" t="inlineStr">
        <is>
          <t>32285004268925</t>
        </is>
      </c>
      <c r="BF4" t="inlineStr">
        <is>
          <t>893441159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RG103.5 .I57 1977</t>
        </is>
      </c>
      <c r="E5" t="inlineStr">
        <is>
          <t>0                      RG 0103500I  57          1977</t>
        </is>
      </c>
      <c r="F5" t="inlineStr">
        <is>
          <t>Emotion and reproduction / 5th International Congress of Psychosomatic Obstetrics and Gynecology ; edited by L. Carenza, L. Zichella.</t>
        </is>
      </c>
      <c r="G5" t="inlineStr">
        <is>
          <t>V. 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International Congress of Psychosomatic Obstetrics and Gynecology (5th : 1977 : Rome, Italy)</t>
        </is>
      </c>
      <c r="N5" t="inlineStr">
        <is>
          <t>London ; New York : Academic press, 1979.</t>
        </is>
      </c>
      <c r="O5" t="inlineStr">
        <is>
          <t>1979</t>
        </is>
      </c>
      <c r="Q5" t="inlineStr">
        <is>
          <t>eng</t>
        </is>
      </c>
      <c r="R5" t="inlineStr">
        <is>
          <t>enk</t>
        </is>
      </c>
      <c r="S5" t="inlineStr">
        <is>
          <t>Proceedings of the Serono Symposia ; v. 20</t>
        </is>
      </c>
      <c r="T5" t="inlineStr">
        <is>
          <t xml:space="preserve">RG </t>
        </is>
      </c>
      <c r="U5" t="n">
        <v>12</v>
      </c>
      <c r="V5" t="n">
        <v>12</v>
      </c>
      <c r="W5" t="inlineStr">
        <is>
          <t>1996-11-13</t>
        </is>
      </c>
      <c r="X5" t="inlineStr">
        <is>
          <t>1996-11-13</t>
        </is>
      </c>
      <c r="Y5" t="inlineStr">
        <is>
          <t>1992-11-19</t>
        </is>
      </c>
      <c r="Z5" t="inlineStr">
        <is>
          <t>1992-11-19</t>
        </is>
      </c>
      <c r="AA5" t="n">
        <v>104</v>
      </c>
      <c r="AB5" t="n">
        <v>74</v>
      </c>
      <c r="AC5" t="n">
        <v>79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HYPERLINK("http://catalog.hathitrust.org/Record/000700522","HathiTrust Record")</f>
        <v/>
      </c>
      <c r="AU5">
        <f>HYPERLINK("https://creighton-primo.hosted.exlibrisgroup.com/primo-explore/search?tab=default_tab&amp;search_scope=EVERYTHING&amp;vid=01CRU&amp;lang=en_US&amp;offset=0&amp;query=any,contains,991004797509702656","Catalog Record")</f>
        <v/>
      </c>
      <c r="AV5">
        <f>HYPERLINK("http://www.worldcat.org/oclc/5195530","WorldCat Record")</f>
        <v/>
      </c>
      <c r="AW5" t="inlineStr">
        <is>
          <t>16929706:eng</t>
        </is>
      </c>
      <c r="AX5" t="inlineStr">
        <is>
          <t>5195530</t>
        </is>
      </c>
      <c r="AY5" t="inlineStr">
        <is>
          <t>991004797509702656</t>
        </is>
      </c>
      <c r="AZ5" t="inlineStr">
        <is>
          <t>991004797509702656</t>
        </is>
      </c>
      <c r="BA5" t="inlineStr">
        <is>
          <t>2259212190002656</t>
        </is>
      </c>
      <c r="BB5" t="inlineStr">
        <is>
          <t>BOOK</t>
        </is>
      </c>
      <c r="BD5" t="inlineStr">
        <is>
          <t>9780121594015</t>
        </is>
      </c>
      <c r="BE5" t="inlineStr">
        <is>
          <t>32285001406528</t>
        </is>
      </c>
      <c r="BF5" t="inlineStr">
        <is>
          <t>893254106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RG104 .D36 1992</t>
        </is>
      </c>
      <c r="E6" t="inlineStr">
        <is>
          <t>0                      RG 0104000D  36          1992</t>
        </is>
      </c>
      <c r="F6" t="inlineStr">
        <is>
          <t>Women under the knife : a history of surgery / Ann Dally.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Dally, Ann.</t>
        </is>
      </c>
      <c r="N6" t="inlineStr">
        <is>
          <t>New York : Routledge, 1992.</t>
        </is>
      </c>
      <c r="O6" t="inlineStr">
        <is>
          <t>1992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RG </t>
        </is>
      </c>
      <c r="U6" t="n">
        <v>4</v>
      </c>
      <c r="V6" t="n">
        <v>4</v>
      </c>
      <c r="W6" t="inlineStr">
        <is>
          <t>2006-04-10</t>
        </is>
      </c>
      <c r="X6" t="inlineStr">
        <is>
          <t>2006-04-10</t>
        </is>
      </c>
      <c r="Y6" t="inlineStr">
        <is>
          <t>1992-09-01</t>
        </is>
      </c>
      <c r="Z6" t="inlineStr">
        <is>
          <t>1992-09-01</t>
        </is>
      </c>
      <c r="AA6" t="n">
        <v>424</v>
      </c>
      <c r="AB6" t="n">
        <v>395</v>
      </c>
      <c r="AC6" t="n">
        <v>468</v>
      </c>
      <c r="AD6" t="n">
        <v>4</v>
      </c>
      <c r="AE6" t="n">
        <v>6</v>
      </c>
      <c r="AF6" t="n">
        <v>16</v>
      </c>
      <c r="AG6" t="n">
        <v>19</v>
      </c>
      <c r="AH6" t="n">
        <v>8</v>
      </c>
      <c r="AI6" t="n">
        <v>8</v>
      </c>
      <c r="AJ6" t="n">
        <v>3</v>
      </c>
      <c r="AK6" t="n">
        <v>3</v>
      </c>
      <c r="AL6" t="n">
        <v>7</v>
      </c>
      <c r="AM6" t="n">
        <v>8</v>
      </c>
      <c r="AN6" t="n">
        <v>3</v>
      </c>
      <c r="AO6" t="n">
        <v>5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HYPERLINK("http://catalog.hathitrust.org/Record/002528809","HathiTrust Record")</f>
        <v/>
      </c>
      <c r="AU6">
        <f>HYPERLINK("https://creighton-primo.hosted.exlibrisgroup.com/primo-explore/search?tab=default_tab&amp;search_scope=EVERYTHING&amp;vid=01CRU&amp;lang=en_US&amp;offset=0&amp;query=any,contains,991001947259702656","Catalog Record")</f>
        <v/>
      </c>
      <c r="AV6">
        <f>HYPERLINK("http://www.worldcat.org/oclc/24626464","WorldCat Record")</f>
        <v/>
      </c>
      <c r="AW6" t="inlineStr">
        <is>
          <t>23939072:eng</t>
        </is>
      </c>
      <c r="AX6" t="inlineStr">
        <is>
          <t>24626464</t>
        </is>
      </c>
      <c r="AY6" t="inlineStr">
        <is>
          <t>991001947259702656</t>
        </is>
      </c>
      <c r="AZ6" t="inlineStr">
        <is>
          <t>991001947259702656</t>
        </is>
      </c>
      <c r="BA6" t="inlineStr">
        <is>
          <t>2260012120002656</t>
        </is>
      </c>
      <c r="BB6" t="inlineStr">
        <is>
          <t>BOOK</t>
        </is>
      </c>
      <c r="BD6" t="inlineStr">
        <is>
          <t>9780415905541</t>
        </is>
      </c>
      <c r="BE6" t="inlineStr">
        <is>
          <t>32285001285385</t>
        </is>
      </c>
      <c r="BF6" t="inlineStr">
        <is>
          <t>893898213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RG121 .H75 1974</t>
        </is>
      </c>
      <c r="E7" t="inlineStr">
        <is>
          <t>0                      RG 0121000H  75          1974</t>
        </is>
      </c>
      <c r="F7" t="inlineStr">
        <is>
          <t>The marriage guide; or, Natural history of generation / by Frederick Hollick.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Hollick, Frederick, 1818-1900.</t>
        </is>
      </c>
      <c r="N7" t="inlineStr">
        <is>
          <t>New York : Arno Press, 1974 [c1850]</t>
        </is>
      </c>
      <c r="O7" t="inlineStr">
        <is>
          <t>1974</t>
        </is>
      </c>
      <c r="Q7" t="inlineStr">
        <is>
          <t>eng</t>
        </is>
      </c>
      <c r="R7" t="inlineStr">
        <is>
          <t>nyu</t>
        </is>
      </c>
      <c r="S7" t="inlineStr">
        <is>
          <t>Sex, marriage, and society</t>
        </is>
      </c>
      <c r="T7" t="inlineStr">
        <is>
          <t xml:space="preserve">RG </t>
        </is>
      </c>
      <c r="U7" t="n">
        <v>1</v>
      </c>
      <c r="V7" t="n">
        <v>1</v>
      </c>
      <c r="W7" t="inlineStr">
        <is>
          <t>2007-04-09</t>
        </is>
      </c>
      <c r="X7" t="inlineStr">
        <is>
          <t>2007-04-09</t>
        </is>
      </c>
      <c r="Y7" t="inlineStr">
        <is>
          <t>1995-08-03</t>
        </is>
      </c>
      <c r="Z7" t="inlineStr">
        <is>
          <t>1995-08-03</t>
        </is>
      </c>
      <c r="AA7" t="n">
        <v>111</v>
      </c>
      <c r="AB7" t="n">
        <v>101</v>
      </c>
      <c r="AC7" t="n">
        <v>116</v>
      </c>
      <c r="AD7" t="n">
        <v>2</v>
      </c>
      <c r="AE7" t="n">
        <v>2</v>
      </c>
      <c r="AF7" t="n">
        <v>2</v>
      </c>
      <c r="AG7" t="n">
        <v>3</v>
      </c>
      <c r="AH7" t="n">
        <v>0</v>
      </c>
      <c r="AI7" t="n">
        <v>1</v>
      </c>
      <c r="AJ7" t="n">
        <v>1</v>
      </c>
      <c r="AK7" t="n">
        <v>1</v>
      </c>
      <c r="AL7" t="n">
        <v>0</v>
      </c>
      <c r="AM7" t="n">
        <v>0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HYPERLINK("https://creighton-primo.hosted.exlibrisgroup.com/primo-explore/search?tab=default_tab&amp;search_scope=EVERYTHING&amp;vid=01CRU&amp;lang=en_US&amp;offset=0&amp;query=any,contains,991003282849702656","Catalog Record")</f>
        <v/>
      </c>
      <c r="AV7">
        <f>HYPERLINK("http://www.worldcat.org/oclc/805011","WorldCat Record")</f>
        <v/>
      </c>
      <c r="AW7" t="inlineStr">
        <is>
          <t>3901042990:eng</t>
        </is>
      </c>
      <c r="AX7" t="inlineStr">
        <is>
          <t>805011</t>
        </is>
      </c>
      <c r="AY7" t="inlineStr">
        <is>
          <t>991003282849702656</t>
        </is>
      </c>
      <c r="AZ7" t="inlineStr">
        <is>
          <t>991003282849702656</t>
        </is>
      </c>
      <c r="BA7" t="inlineStr">
        <is>
          <t>2265406350002656</t>
        </is>
      </c>
      <c r="BB7" t="inlineStr">
        <is>
          <t>BOOK</t>
        </is>
      </c>
      <c r="BD7" t="inlineStr">
        <is>
          <t>9780405058042</t>
        </is>
      </c>
      <c r="BE7" t="inlineStr">
        <is>
          <t>32285002061629</t>
        </is>
      </c>
      <c r="BF7" t="inlineStr">
        <is>
          <t>893323948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RG121 .S533 1982</t>
        </is>
      </c>
      <c r="E8" t="inlineStr">
        <is>
          <t>0                      RG 0121000S  533         1982</t>
        </is>
      </c>
      <c r="F8" t="inlineStr">
        <is>
          <t>The complete guide to women's health / Bruce D. Shephard, Carroll A. Shephard.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Shephard, Bruce D., 1944-</t>
        </is>
      </c>
      <c r="N8" t="inlineStr">
        <is>
          <t>Tampa, Fla. : Mariner Pub. Co., c1982.</t>
        </is>
      </c>
      <c r="O8" t="inlineStr">
        <is>
          <t>1982</t>
        </is>
      </c>
      <c r="Q8" t="inlineStr">
        <is>
          <t>eng</t>
        </is>
      </c>
      <c r="R8" t="inlineStr">
        <is>
          <t>flu</t>
        </is>
      </c>
      <c r="T8" t="inlineStr">
        <is>
          <t xml:space="preserve">RG </t>
        </is>
      </c>
      <c r="U8" t="n">
        <v>14</v>
      </c>
      <c r="V8" t="n">
        <v>14</v>
      </c>
      <c r="W8" t="inlineStr">
        <is>
          <t>1997-10-08</t>
        </is>
      </c>
      <c r="X8" t="inlineStr">
        <is>
          <t>1997-10-08</t>
        </is>
      </c>
      <c r="Y8" t="inlineStr">
        <is>
          <t>1992-03-13</t>
        </is>
      </c>
      <c r="Z8" t="inlineStr">
        <is>
          <t>1992-03-13</t>
        </is>
      </c>
      <c r="AA8" t="n">
        <v>506</v>
      </c>
      <c r="AB8" t="n">
        <v>475</v>
      </c>
      <c r="AC8" t="n">
        <v>747</v>
      </c>
      <c r="AD8" t="n">
        <v>2</v>
      </c>
      <c r="AE8" t="n">
        <v>5</v>
      </c>
      <c r="AF8" t="n">
        <v>4</v>
      </c>
      <c r="AG8" t="n">
        <v>10</v>
      </c>
      <c r="AH8" t="n">
        <v>3</v>
      </c>
      <c r="AI8" t="n">
        <v>5</v>
      </c>
      <c r="AJ8" t="n">
        <v>0</v>
      </c>
      <c r="AK8" t="n">
        <v>2</v>
      </c>
      <c r="AL8" t="n">
        <v>2</v>
      </c>
      <c r="AM8" t="n">
        <v>4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HYPERLINK("https://creighton-primo.hosted.exlibrisgroup.com/primo-explore/search?tab=default_tab&amp;search_scope=EVERYTHING&amp;vid=01CRU&amp;lang=en_US&amp;offset=0&amp;query=any,contains,991000052629702656","Catalog Record")</f>
        <v/>
      </c>
      <c r="AV8">
        <f>HYPERLINK("http://www.worldcat.org/oclc/8689624","WorldCat Record")</f>
        <v/>
      </c>
      <c r="AW8" t="inlineStr">
        <is>
          <t>4758516:eng</t>
        </is>
      </c>
      <c r="AX8" t="inlineStr">
        <is>
          <t>8689624</t>
        </is>
      </c>
      <c r="AY8" t="inlineStr">
        <is>
          <t>991000052629702656</t>
        </is>
      </c>
      <c r="AZ8" t="inlineStr">
        <is>
          <t>991000052629702656</t>
        </is>
      </c>
      <c r="BA8" t="inlineStr">
        <is>
          <t>2272150980002656</t>
        </is>
      </c>
      <c r="BB8" t="inlineStr">
        <is>
          <t>BOOK</t>
        </is>
      </c>
      <c r="BD8" t="inlineStr">
        <is>
          <t>9780936166070</t>
        </is>
      </c>
      <c r="BE8" t="inlineStr">
        <is>
          <t>32285001020162</t>
        </is>
      </c>
      <c r="BF8" t="inlineStr">
        <is>
          <t>893683119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RG121 .S84</t>
        </is>
      </c>
      <c r="E9" t="inlineStr">
        <is>
          <t>0                      RG 0121000S  84</t>
        </is>
      </c>
      <c r="F9" t="inlineStr">
        <is>
          <t>The sexually healthy woman / by Abby Stitt ; with an introd. by Alexander Levay.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Stitt, Abby.</t>
        </is>
      </c>
      <c r="N9" t="inlineStr">
        <is>
          <t>New York : Grosset &amp; Dunlap, c1978.</t>
        </is>
      </c>
      <c r="O9" t="inlineStr">
        <is>
          <t>1978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RG </t>
        </is>
      </c>
      <c r="U9" t="n">
        <v>6</v>
      </c>
      <c r="V9" t="n">
        <v>6</v>
      </c>
      <c r="W9" t="inlineStr">
        <is>
          <t>1996-11-13</t>
        </is>
      </c>
      <c r="X9" t="inlineStr">
        <is>
          <t>1996-11-13</t>
        </is>
      </c>
      <c r="Y9" t="inlineStr">
        <is>
          <t>1992-02-03</t>
        </is>
      </c>
      <c r="Z9" t="inlineStr">
        <is>
          <t>1992-02-03</t>
        </is>
      </c>
      <c r="AA9" t="n">
        <v>104</v>
      </c>
      <c r="AB9" t="n">
        <v>96</v>
      </c>
      <c r="AC9" t="n">
        <v>97</v>
      </c>
      <c r="AD9" t="n">
        <v>2</v>
      </c>
      <c r="AE9" t="n">
        <v>2</v>
      </c>
      <c r="AF9" t="n">
        <v>1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HYPERLINK("http://catalog.hathitrust.org/Record/008386057","HathiTrust Record")</f>
        <v/>
      </c>
      <c r="AU9">
        <f>HYPERLINK("https://creighton-primo.hosted.exlibrisgroup.com/primo-explore/search?tab=default_tab&amp;search_scope=EVERYTHING&amp;vid=01CRU&amp;lang=en_US&amp;offset=0&amp;query=any,contains,991004547289702656","Catalog Record")</f>
        <v/>
      </c>
      <c r="AV9">
        <f>HYPERLINK("http://www.worldcat.org/oclc/3917271","WorldCat Record")</f>
        <v/>
      </c>
      <c r="AW9" t="inlineStr">
        <is>
          <t>484921:eng</t>
        </is>
      </c>
      <c r="AX9" t="inlineStr">
        <is>
          <t>3917271</t>
        </is>
      </c>
      <c r="AY9" t="inlineStr">
        <is>
          <t>991004547289702656</t>
        </is>
      </c>
      <c r="AZ9" t="inlineStr">
        <is>
          <t>991004547289702656</t>
        </is>
      </c>
      <c r="BA9" t="inlineStr">
        <is>
          <t>2262452150002656</t>
        </is>
      </c>
      <c r="BB9" t="inlineStr">
        <is>
          <t>BOOK</t>
        </is>
      </c>
      <c r="BD9" t="inlineStr">
        <is>
          <t>9780448143651</t>
        </is>
      </c>
      <c r="BE9" t="inlineStr">
        <is>
          <t>32285000933134</t>
        </is>
      </c>
      <c r="BF9" t="inlineStr">
        <is>
          <t>893687859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RG123 .W65 1981</t>
        </is>
      </c>
      <c r="E10" t="inlineStr">
        <is>
          <t>0                      RG 0123000W  65          1981</t>
        </is>
      </c>
      <c r="F10" t="inlineStr">
        <is>
          <t>Women, health and reproduction / edited by Helen Roberts.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London ; Boston : Routledge &amp; Kegan Paul, 1981.</t>
        </is>
      </c>
      <c r="O10" t="inlineStr">
        <is>
          <t>1981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RG </t>
        </is>
      </c>
      <c r="U10" t="n">
        <v>12</v>
      </c>
      <c r="V10" t="n">
        <v>12</v>
      </c>
      <c r="W10" t="inlineStr">
        <is>
          <t>2005-03-29</t>
        </is>
      </c>
      <c r="X10" t="inlineStr">
        <is>
          <t>2005-03-29</t>
        </is>
      </c>
      <c r="Y10" t="inlineStr">
        <is>
          <t>1993-03-31</t>
        </is>
      </c>
      <c r="Z10" t="inlineStr">
        <is>
          <t>1993-03-31</t>
        </is>
      </c>
      <c r="AA10" t="n">
        <v>335</v>
      </c>
      <c r="AB10" t="n">
        <v>185</v>
      </c>
      <c r="AC10" t="n">
        <v>187</v>
      </c>
      <c r="AD10" t="n">
        <v>2</v>
      </c>
      <c r="AE10" t="n">
        <v>2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1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HYPERLINK("http://catalog.hathitrust.org/Record/002194183","HathiTrust Record")</f>
        <v/>
      </c>
      <c r="AU10">
        <f>HYPERLINK("https://creighton-primo.hosted.exlibrisgroup.com/primo-explore/search?tab=default_tab&amp;search_scope=EVERYTHING&amp;vid=01CRU&amp;lang=en_US&amp;offset=0&amp;query=any,contains,991005121519702656","Catalog Record")</f>
        <v/>
      </c>
      <c r="AV10">
        <f>HYPERLINK("http://www.worldcat.org/oclc/7522319","WorldCat Record")</f>
        <v/>
      </c>
      <c r="AW10" t="inlineStr">
        <is>
          <t>180116773:eng</t>
        </is>
      </c>
      <c r="AX10" t="inlineStr">
        <is>
          <t>7522319</t>
        </is>
      </c>
      <c r="AY10" t="inlineStr">
        <is>
          <t>991005121519702656</t>
        </is>
      </c>
      <c r="AZ10" t="inlineStr">
        <is>
          <t>991005121519702656</t>
        </is>
      </c>
      <c r="BA10" t="inlineStr">
        <is>
          <t>2261390810002656</t>
        </is>
      </c>
      <c r="BB10" t="inlineStr">
        <is>
          <t>BOOK</t>
        </is>
      </c>
      <c r="BD10" t="inlineStr">
        <is>
          <t>9780710007032</t>
        </is>
      </c>
      <c r="BE10" t="inlineStr">
        <is>
          <t>32285001595346</t>
        </is>
      </c>
      <c r="BF10" t="inlineStr">
        <is>
          <t>893902150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RG129.H6 S4 1977</t>
        </is>
      </c>
      <c r="E11" t="inlineStr">
        <is>
          <t>0                      RG 0129000H  6                  S  4           1977</t>
        </is>
      </c>
      <c r="F11" t="inlineStr">
        <is>
          <t>Women and the crisis in sex hormones / Barbara Seaman and Gideon Seaman.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Seaman, Barbara.</t>
        </is>
      </c>
      <c r="N11" t="inlineStr">
        <is>
          <t>New York : Rawson Associates, c1977.</t>
        </is>
      </c>
      <c r="O11" t="inlineStr">
        <is>
          <t>1977</t>
        </is>
      </c>
      <c r="P11" t="inlineStr">
        <is>
          <t>1st ed. --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RG </t>
        </is>
      </c>
      <c r="U11" t="n">
        <v>12</v>
      </c>
      <c r="V11" t="n">
        <v>12</v>
      </c>
      <c r="W11" t="inlineStr">
        <is>
          <t>1997-10-02</t>
        </is>
      </c>
      <c r="X11" t="inlineStr">
        <is>
          <t>1997-10-02</t>
        </is>
      </c>
      <c r="Y11" t="inlineStr">
        <is>
          <t>1993-07-08</t>
        </is>
      </c>
      <c r="Z11" t="inlineStr">
        <is>
          <t>1993-07-08</t>
        </is>
      </c>
      <c r="AA11" t="n">
        <v>504</v>
      </c>
      <c r="AB11" t="n">
        <v>466</v>
      </c>
      <c r="AC11" t="n">
        <v>534</v>
      </c>
      <c r="AD11" t="n">
        <v>5</v>
      </c>
      <c r="AE11" t="n">
        <v>5</v>
      </c>
      <c r="AF11" t="n">
        <v>8</v>
      </c>
      <c r="AG11" t="n">
        <v>8</v>
      </c>
      <c r="AH11" t="n">
        <v>3</v>
      </c>
      <c r="AI11" t="n">
        <v>3</v>
      </c>
      <c r="AJ11" t="n">
        <v>2</v>
      </c>
      <c r="AK11" t="n">
        <v>2</v>
      </c>
      <c r="AL11" t="n">
        <v>4</v>
      </c>
      <c r="AM11" t="n">
        <v>4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HYPERLINK("http://catalog.hathitrust.org/Record/000214244","HathiTrust Record")</f>
        <v/>
      </c>
      <c r="AU11">
        <f>HYPERLINK("https://creighton-primo.hosted.exlibrisgroup.com/primo-explore/search?tab=default_tab&amp;search_scope=EVERYTHING&amp;vid=01CRU&amp;lang=en_US&amp;offset=0&amp;query=any,contains,991004301909702656","Catalog Record")</f>
        <v/>
      </c>
      <c r="AV11">
        <f>HYPERLINK("http://www.worldcat.org/oclc/2968656","WorldCat Record")</f>
        <v/>
      </c>
      <c r="AW11" t="inlineStr">
        <is>
          <t>549457:eng</t>
        </is>
      </c>
      <c r="AX11" t="inlineStr">
        <is>
          <t>2968656</t>
        </is>
      </c>
      <c r="AY11" t="inlineStr">
        <is>
          <t>991004301909702656</t>
        </is>
      </c>
      <c r="AZ11" t="inlineStr">
        <is>
          <t>991004301909702656</t>
        </is>
      </c>
      <c r="BA11" t="inlineStr">
        <is>
          <t>2268992090002656</t>
        </is>
      </c>
      <c r="BB11" t="inlineStr">
        <is>
          <t>BOOK</t>
        </is>
      </c>
      <c r="BD11" t="inlineStr">
        <is>
          <t>9780892560035</t>
        </is>
      </c>
      <c r="BE11" t="inlineStr">
        <is>
          <t>32285001732295</t>
        </is>
      </c>
      <c r="BF11" t="inlineStr">
        <is>
          <t>893241255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RG133.5 .A57 1999</t>
        </is>
      </c>
      <c r="E12" t="inlineStr">
        <is>
          <t>0                      RG 0133500A  57          1999</t>
        </is>
      </c>
      <c r="F12" t="inlineStr">
        <is>
          <t>The clone age : adventures in the new world of reproductive technology / Lori B. Andrews.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Andrews, Lori B., 1952-</t>
        </is>
      </c>
      <c r="N12" t="inlineStr">
        <is>
          <t>New York : Henry Holt, c1999.</t>
        </is>
      </c>
      <c r="O12" t="inlineStr">
        <is>
          <t>1999</t>
        </is>
      </c>
      <c r="P12" t="inlineStr">
        <is>
          <t>1st ed.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RG </t>
        </is>
      </c>
      <c r="U12" t="n">
        <v>5</v>
      </c>
      <c r="V12" t="n">
        <v>10</v>
      </c>
      <c r="W12" t="inlineStr">
        <is>
          <t>2004-07-15</t>
        </is>
      </c>
      <c r="X12" t="inlineStr">
        <is>
          <t>2010-12-02</t>
        </is>
      </c>
      <c r="Y12" t="inlineStr">
        <is>
          <t>2000-07-24</t>
        </is>
      </c>
      <c r="Z12" t="inlineStr">
        <is>
          <t>2009-10-09</t>
        </is>
      </c>
      <c r="AA12" t="n">
        <v>1132</v>
      </c>
      <c r="AB12" t="n">
        <v>1056</v>
      </c>
      <c r="AC12" t="n">
        <v>1117</v>
      </c>
      <c r="AD12" t="n">
        <v>8</v>
      </c>
      <c r="AE12" t="n">
        <v>8</v>
      </c>
      <c r="AF12" t="n">
        <v>42</v>
      </c>
      <c r="AG12" t="n">
        <v>44</v>
      </c>
      <c r="AH12" t="n">
        <v>13</v>
      </c>
      <c r="AI12" t="n">
        <v>14</v>
      </c>
      <c r="AJ12" t="n">
        <v>8</v>
      </c>
      <c r="AK12" t="n">
        <v>8</v>
      </c>
      <c r="AL12" t="n">
        <v>17</v>
      </c>
      <c r="AM12" t="n">
        <v>17</v>
      </c>
      <c r="AN12" t="n">
        <v>3</v>
      </c>
      <c r="AO12" t="n">
        <v>3</v>
      </c>
      <c r="AP12" t="n">
        <v>11</v>
      </c>
      <c r="AQ12" t="n">
        <v>12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HYPERLINK("https://creighton-primo.hosted.exlibrisgroup.com/primo-explore/search?tab=default_tab&amp;search_scope=EVERYTHING&amp;vid=01CRU&amp;lang=en_US&amp;offset=0&amp;query=any,contains,991001700139702656","Catalog Record")</f>
        <v/>
      </c>
      <c r="AV12">
        <f>HYPERLINK("http://www.worldcat.org/oclc/40251441","WorldCat Record")</f>
        <v/>
      </c>
      <c r="AW12" t="inlineStr">
        <is>
          <t>20620778:eng</t>
        </is>
      </c>
      <c r="AX12" t="inlineStr">
        <is>
          <t>40251441</t>
        </is>
      </c>
      <c r="AY12" t="inlineStr">
        <is>
          <t>991001700139702656</t>
        </is>
      </c>
      <c r="AZ12" t="inlineStr">
        <is>
          <t>991001700139702656</t>
        </is>
      </c>
      <c r="BA12" t="inlineStr">
        <is>
          <t>2256952940002656</t>
        </is>
      </c>
      <c r="BB12" t="inlineStr">
        <is>
          <t>BOOK</t>
        </is>
      </c>
      <c r="BD12" t="inlineStr">
        <is>
          <t>9780805060805</t>
        </is>
      </c>
      <c r="BE12" t="inlineStr">
        <is>
          <t>32285003711644</t>
        </is>
      </c>
      <c r="BF12" t="inlineStr">
        <is>
          <t>893703256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RG133.5 .B44 1994</t>
        </is>
      </c>
      <c r="E13" t="inlineStr">
        <is>
          <t>0                      RG 0133500B  44          1994</t>
        </is>
      </c>
      <c r="F13" t="inlineStr">
        <is>
          <t>The Beginning of human life / edited by Fritz K. Beller and Robert F. Weir.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Dordrecht ; Boston : Kluwer Academic Publishers, c1994.</t>
        </is>
      </c>
      <c r="O13" t="inlineStr">
        <is>
          <t>1994</t>
        </is>
      </c>
      <c r="Q13" t="inlineStr">
        <is>
          <t>eng</t>
        </is>
      </c>
      <c r="R13" t="inlineStr">
        <is>
          <t xml:space="preserve">ne </t>
        </is>
      </c>
      <c r="T13" t="inlineStr">
        <is>
          <t xml:space="preserve">RG </t>
        </is>
      </c>
      <c r="U13" t="n">
        <v>28</v>
      </c>
      <c r="V13" t="n">
        <v>28</v>
      </c>
      <c r="W13" t="inlineStr">
        <is>
          <t>2008-04-03</t>
        </is>
      </c>
      <c r="X13" t="inlineStr">
        <is>
          <t>2008-04-03</t>
        </is>
      </c>
      <c r="Y13" t="inlineStr">
        <is>
          <t>1997-02-10</t>
        </is>
      </c>
      <c r="Z13" t="inlineStr">
        <is>
          <t>1997-02-10</t>
        </is>
      </c>
      <c r="AA13" t="n">
        <v>130</v>
      </c>
      <c r="AB13" t="n">
        <v>91</v>
      </c>
      <c r="AC13" t="n">
        <v>104</v>
      </c>
      <c r="AD13" t="n">
        <v>1</v>
      </c>
      <c r="AE13" t="n">
        <v>1</v>
      </c>
      <c r="AF13" t="n">
        <v>6</v>
      </c>
      <c r="AG13" t="n">
        <v>7</v>
      </c>
      <c r="AH13" t="n">
        <v>1</v>
      </c>
      <c r="AI13" t="n">
        <v>2</v>
      </c>
      <c r="AJ13" t="n">
        <v>1</v>
      </c>
      <c r="AK13" t="n">
        <v>1</v>
      </c>
      <c r="AL13" t="n">
        <v>5</v>
      </c>
      <c r="AM13" t="n">
        <v>6</v>
      </c>
      <c r="AN13" t="n">
        <v>0</v>
      </c>
      <c r="AO13" t="n">
        <v>0</v>
      </c>
      <c r="AP13" t="n">
        <v>1</v>
      </c>
      <c r="AQ13" t="n">
        <v>1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HYPERLINK("https://creighton-primo.hosted.exlibrisgroup.com/primo-explore/search?tab=default_tab&amp;search_scope=EVERYTHING&amp;vid=01CRU&amp;lang=en_US&amp;offset=0&amp;query=any,contains,991002139129702656","Catalog Record")</f>
        <v/>
      </c>
      <c r="AV13">
        <f>HYPERLINK("http://www.worldcat.org/oclc/27430538","WorldCat Record")</f>
        <v/>
      </c>
      <c r="AW13" t="inlineStr">
        <is>
          <t>387644834:eng</t>
        </is>
      </c>
      <c r="AX13" t="inlineStr">
        <is>
          <t>27430538</t>
        </is>
      </c>
      <c r="AY13" t="inlineStr">
        <is>
          <t>991002139129702656</t>
        </is>
      </c>
      <c r="AZ13" t="inlineStr">
        <is>
          <t>991002139129702656</t>
        </is>
      </c>
      <c r="BA13" t="inlineStr">
        <is>
          <t>2266118930002656</t>
        </is>
      </c>
      <c r="BB13" t="inlineStr">
        <is>
          <t>BOOK</t>
        </is>
      </c>
      <c r="BD13" t="inlineStr">
        <is>
          <t>9780792321651</t>
        </is>
      </c>
      <c r="BE13" t="inlineStr">
        <is>
          <t>32285002398831</t>
        </is>
      </c>
      <c r="BF13" t="inlineStr">
        <is>
          <t>893504053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RG133.5 .B49 1990</t>
        </is>
      </c>
      <c r="E14" t="inlineStr">
        <is>
          <t>0                      RG 0133500B  49          1990</t>
        </is>
      </c>
      <c r="F14" t="inlineStr">
        <is>
          <t>Beyond Baby M : ethical issues in new reproductive techniques / edited by Dianne M. Bartels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Yes</t>
        </is>
      </c>
      <c r="K14" t="inlineStr">
        <is>
          <t>No</t>
        </is>
      </c>
      <c r="L14" t="inlineStr">
        <is>
          <t>0</t>
        </is>
      </c>
      <c r="N14" t="inlineStr">
        <is>
          <t>Clifton, N.J. : Humana Press, c1990.</t>
        </is>
      </c>
      <c r="O14" t="inlineStr">
        <is>
          <t>1990</t>
        </is>
      </c>
      <c r="Q14" t="inlineStr">
        <is>
          <t>eng</t>
        </is>
      </c>
      <c r="R14" t="inlineStr">
        <is>
          <t>nju</t>
        </is>
      </c>
      <c r="S14" t="inlineStr">
        <is>
          <t>Contemporary issues in biomedicine, ethics, and society</t>
        </is>
      </c>
      <c r="T14" t="inlineStr">
        <is>
          <t xml:space="preserve">RG </t>
        </is>
      </c>
      <c r="U14" t="n">
        <v>21</v>
      </c>
      <c r="V14" t="n">
        <v>23</v>
      </c>
      <c r="W14" t="inlineStr">
        <is>
          <t>2005-10-02</t>
        </is>
      </c>
      <c r="X14" t="inlineStr">
        <is>
          <t>2005-10-02</t>
        </is>
      </c>
      <c r="Y14" t="inlineStr">
        <is>
          <t>1992-09-14</t>
        </is>
      </c>
      <c r="Z14" t="inlineStr">
        <is>
          <t>1992-09-14</t>
        </is>
      </c>
      <c r="AA14" t="n">
        <v>400</v>
      </c>
      <c r="AB14" t="n">
        <v>336</v>
      </c>
      <c r="AC14" t="n">
        <v>354</v>
      </c>
      <c r="AD14" t="n">
        <v>2</v>
      </c>
      <c r="AE14" t="n">
        <v>2</v>
      </c>
      <c r="AF14" t="n">
        <v>16</v>
      </c>
      <c r="AG14" t="n">
        <v>16</v>
      </c>
      <c r="AH14" t="n">
        <v>5</v>
      </c>
      <c r="AI14" t="n">
        <v>5</v>
      </c>
      <c r="AJ14" t="n">
        <v>3</v>
      </c>
      <c r="AK14" t="n">
        <v>3</v>
      </c>
      <c r="AL14" t="n">
        <v>8</v>
      </c>
      <c r="AM14" t="n">
        <v>8</v>
      </c>
      <c r="AN14" t="n">
        <v>0</v>
      </c>
      <c r="AO14" t="n">
        <v>0</v>
      </c>
      <c r="AP14" t="n">
        <v>5</v>
      </c>
      <c r="AQ14" t="n">
        <v>5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HYPERLINK("https://creighton-primo.hosted.exlibrisgroup.com/primo-explore/search?tab=default_tab&amp;search_scope=EVERYTHING&amp;vid=01CRU&amp;lang=en_US&amp;offset=0&amp;query=any,contains,991001643819702656","Catalog Record")</f>
        <v/>
      </c>
      <c r="AV14">
        <f>HYPERLINK("http://www.worldcat.org/oclc/20828478","WorldCat Record")</f>
        <v/>
      </c>
      <c r="AW14" t="inlineStr">
        <is>
          <t>836776058:eng</t>
        </is>
      </c>
      <c r="AX14" t="inlineStr">
        <is>
          <t>20828478</t>
        </is>
      </c>
      <c r="AY14" t="inlineStr">
        <is>
          <t>991001643819702656</t>
        </is>
      </c>
      <c r="AZ14" t="inlineStr">
        <is>
          <t>991001643819702656</t>
        </is>
      </c>
      <c r="BA14" t="inlineStr">
        <is>
          <t>2257446300002656</t>
        </is>
      </c>
      <c r="BB14" t="inlineStr">
        <is>
          <t>BOOK</t>
        </is>
      </c>
      <c r="BD14" t="inlineStr">
        <is>
          <t>9780896031661</t>
        </is>
      </c>
      <c r="BE14" t="inlineStr">
        <is>
          <t>32285001287092</t>
        </is>
      </c>
      <c r="BF14" t="inlineStr">
        <is>
          <t>893897932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RG133.5 .C67 1994</t>
        </is>
      </c>
      <c r="E15" t="inlineStr">
        <is>
          <t>0                      RG 0133500C  67          1994</t>
        </is>
      </c>
      <c r="F15" t="inlineStr">
        <is>
          <t>Beyond infertility : the new paths to parenthood / Susan Lewis Cooper, Ellen Sarasohn Glazer.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Cooper, Susan, 1947-</t>
        </is>
      </c>
      <c r="N15" t="inlineStr">
        <is>
          <t>New York : Lexington Books ; Toronto : Maxwell Macmillan Canada ; New York : Maxwell Macmillan International, c1994.</t>
        </is>
      </c>
      <c r="O15" t="inlineStr">
        <is>
          <t>1994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RG </t>
        </is>
      </c>
      <c r="U15" t="n">
        <v>17</v>
      </c>
      <c r="V15" t="n">
        <v>17</v>
      </c>
      <c r="W15" t="inlineStr">
        <is>
          <t>2008-02-07</t>
        </is>
      </c>
      <c r="X15" t="inlineStr">
        <is>
          <t>2008-02-07</t>
        </is>
      </c>
      <c r="Y15" t="inlineStr">
        <is>
          <t>1995-04-24</t>
        </is>
      </c>
      <c r="Z15" t="inlineStr">
        <is>
          <t>1995-04-24</t>
        </is>
      </c>
      <c r="AA15" t="n">
        <v>453</v>
      </c>
      <c r="AB15" t="n">
        <v>412</v>
      </c>
      <c r="AC15" t="n">
        <v>418</v>
      </c>
      <c r="AD15" t="n">
        <v>2</v>
      </c>
      <c r="AE15" t="n">
        <v>2</v>
      </c>
      <c r="AF15" t="n">
        <v>10</v>
      </c>
      <c r="AG15" t="n">
        <v>10</v>
      </c>
      <c r="AH15" t="n">
        <v>4</v>
      </c>
      <c r="AI15" t="n">
        <v>4</v>
      </c>
      <c r="AJ15" t="n">
        <v>2</v>
      </c>
      <c r="AK15" t="n">
        <v>2</v>
      </c>
      <c r="AL15" t="n">
        <v>5</v>
      </c>
      <c r="AM15" t="n">
        <v>5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HYPERLINK("http://catalog.hathitrust.org/Record/002906695","HathiTrust Record")</f>
        <v/>
      </c>
      <c r="AU15">
        <f>HYPERLINK("https://creighton-primo.hosted.exlibrisgroup.com/primo-explore/search?tab=default_tab&amp;search_scope=EVERYTHING&amp;vid=01CRU&amp;lang=en_US&amp;offset=0&amp;query=any,contains,991002282559702656","Catalog Record")</f>
        <v/>
      </c>
      <c r="AV15">
        <f>HYPERLINK("http://www.worldcat.org/oclc/29595545","WorldCat Record")</f>
        <v/>
      </c>
      <c r="AW15" t="inlineStr">
        <is>
          <t>918740876:eng</t>
        </is>
      </c>
      <c r="AX15" t="inlineStr">
        <is>
          <t>29595545</t>
        </is>
      </c>
      <c r="AY15" t="inlineStr">
        <is>
          <t>991002282559702656</t>
        </is>
      </c>
      <c r="AZ15" t="inlineStr">
        <is>
          <t>991002282559702656</t>
        </is>
      </c>
      <c r="BA15" t="inlineStr">
        <is>
          <t>2261069950002656</t>
        </is>
      </c>
      <c r="BB15" t="inlineStr">
        <is>
          <t>BOOK</t>
        </is>
      </c>
      <c r="BD15" t="inlineStr">
        <is>
          <t>9780029118139</t>
        </is>
      </c>
      <c r="BE15" t="inlineStr">
        <is>
          <t>32285002035284</t>
        </is>
      </c>
      <c r="BF15" t="inlineStr">
        <is>
          <t>893804422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RG133.5 .F37 1996</t>
        </is>
      </c>
      <c r="E16" t="inlineStr">
        <is>
          <t>0                      RG 0133500F  37          1996</t>
        </is>
      </c>
      <c r="F16" t="inlineStr">
        <is>
          <t>The other machine : discourse and reproductive technologies / Dion Farquhar.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Farquhar, Dion, 1947-</t>
        </is>
      </c>
      <c r="N16" t="inlineStr">
        <is>
          <t>New York : Routledge, 1996.</t>
        </is>
      </c>
      <c r="O16" t="inlineStr">
        <is>
          <t>1996</t>
        </is>
      </c>
      <c r="Q16" t="inlineStr">
        <is>
          <t>eng</t>
        </is>
      </c>
      <c r="R16" t="inlineStr">
        <is>
          <t>nyu</t>
        </is>
      </c>
      <c r="S16" t="inlineStr">
        <is>
          <t>Thinking gender</t>
        </is>
      </c>
      <c r="T16" t="inlineStr">
        <is>
          <t xml:space="preserve">RG </t>
        </is>
      </c>
      <c r="U16" t="n">
        <v>21</v>
      </c>
      <c r="V16" t="n">
        <v>21</v>
      </c>
      <c r="W16" t="inlineStr">
        <is>
          <t>2005-10-17</t>
        </is>
      </c>
      <c r="X16" t="inlineStr">
        <is>
          <t>2005-10-17</t>
        </is>
      </c>
      <c r="Y16" t="inlineStr">
        <is>
          <t>1996-11-11</t>
        </is>
      </c>
      <c r="Z16" t="inlineStr">
        <is>
          <t>1996-11-11</t>
        </is>
      </c>
      <c r="AA16" t="n">
        <v>258</v>
      </c>
      <c r="AB16" t="n">
        <v>175</v>
      </c>
      <c r="AC16" t="n">
        <v>207</v>
      </c>
      <c r="AD16" t="n">
        <v>2</v>
      </c>
      <c r="AE16" t="n">
        <v>2</v>
      </c>
      <c r="AF16" t="n">
        <v>6</v>
      </c>
      <c r="AG16" t="n">
        <v>6</v>
      </c>
      <c r="AH16" t="n">
        <v>0</v>
      </c>
      <c r="AI16" t="n">
        <v>0</v>
      </c>
      <c r="AJ16" t="n">
        <v>4</v>
      </c>
      <c r="AK16" t="n">
        <v>4</v>
      </c>
      <c r="AL16" t="n">
        <v>3</v>
      </c>
      <c r="AM16" t="n">
        <v>3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HYPERLINK("https://creighton-primo.hosted.exlibrisgroup.com/primo-explore/search?tab=default_tab&amp;search_scope=EVERYTHING&amp;vid=01CRU&amp;lang=en_US&amp;offset=0&amp;query=any,contains,991002683519702656","Catalog Record")</f>
        <v/>
      </c>
      <c r="AV16">
        <f>HYPERLINK("http://www.worldcat.org/oclc/35068107","WorldCat Record")</f>
        <v/>
      </c>
      <c r="AW16" t="inlineStr">
        <is>
          <t>836990767:eng</t>
        </is>
      </c>
      <c r="AX16" t="inlineStr">
        <is>
          <t>35068107</t>
        </is>
      </c>
      <c r="AY16" t="inlineStr">
        <is>
          <t>991002683519702656</t>
        </is>
      </c>
      <c r="AZ16" t="inlineStr">
        <is>
          <t>991002683519702656</t>
        </is>
      </c>
      <c r="BA16" t="inlineStr">
        <is>
          <t>2255478440002656</t>
        </is>
      </c>
      <c r="BB16" t="inlineStr">
        <is>
          <t>BOOK</t>
        </is>
      </c>
      <c r="BD16" t="inlineStr">
        <is>
          <t>9780415912785</t>
        </is>
      </c>
      <c r="BE16" t="inlineStr">
        <is>
          <t>32285002371291</t>
        </is>
      </c>
      <c r="BF16" t="inlineStr">
        <is>
          <t>893233272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RG133.5 .F46 1998</t>
        </is>
      </c>
      <c r="E17" t="inlineStr">
        <is>
          <t>0                      RG 0133500F  46          1998</t>
        </is>
      </c>
      <c r="F17" t="inlineStr">
        <is>
          <t>Private choices, public consequences : reproductive technology and the new ethics of conception, pregnancy, and family / Lynda Beck Fenwick.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Fenwick, Lynda Beck, 1944-</t>
        </is>
      </c>
      <c r="N17" t="inlineStr">
        <is>
          <t>New York : Dutton, c1998.</t>
        </is>
      </c>
      <c r="O17" t="inlineStr">
        <is>
          <t>1998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RG </t>
        </is>
      </c>
      <c r="U17" t="n">
        <v>22</v>
      </c>
      <c r="V17" t="n">
        <v>22</v>
      </c>
      <c r="W17" t="inlineStr">
        <is>
          <t>2005-10-02</t>
        </is>
      </c>
      <c r="X17" t="inlineStr">
        <is>
          <t>2005-10-02</t>
        </is>
      </c>
      <c r="Y17" t="inlineStr">
        <is>
          <t>1998-02-05</t>
        </is>
      </c>
      <c r="Z17" t="inlineStr">
        <is>
          <t>1998-02-05</t>
        </is>
      </c>
      <c r="AA17" t="n">
        <v>725</v>
      </c>
      <c r="AB17" t="n">
        <v>672</v>
      </c>
      <c r="AC17" t="n">
        <v>679</v>
      </c>
      <c r="AD17" t="n">
        <v>3</v>
      </c>
      <c r="AE17" t="n">
        <v>3</v>
      </c>
      <c r="AF17" t="n">
        <v>28</v>
      </c>
      <c r="AG17" t="n">
        <v>28</v>
      </c>
      <c r="AH17" t="n">
        <v>7</v>
      </c>
      <c r="AI17" t="n">
        <v>7</v>
      </c>
      <c r="AJ17" t="n">
        <v>7</v>
      </c>
      <c r="AK17" t="n">
        <v>7</v>
      </c>
      <c r="AL17" t="n">
        <v>10</v>
      </c>
      <c r="AM17" t="n">
        <v>10</v>
      </c>
      <c r="AN17" t="n">
        <v>2</v>
      </c>
      <c r="AO17" t="n">
        <v>2</v>
      </c>
      <c r="AP17" t="n">
        <v>7</v>
      </c>
      <c r="AQ17" t="n">
        <v>7</v>
      </c>
      <c r="AR17" t="inlineStr">
        <is>
          <t>No</t>
        </is>
      </c>
      <c r="AS17" t="inlineStr">
        <is>
          <t>Yes</t>
        </is>
      </c>
      <c r="AT17">
        <f>HYPERLINK("http://catalog.hathitrust.org/Record/003259529","HathiTrust Record")</f>
        <v/>
      </c>
      <c r="AU17">
        <f>HYPERLINK("https://creighton-primo.hosted.exlibrisgroup.com/primo-explore/search?tab=default_tab&amp;search_scope=EVERYTHING&amp;vid=01CRU&amp;lang=en_US&amp;offset=0&amp;query=any,contains,991002833779702656","Catalog Record")</f>
        <v/>
      </c>
      <c r="AV17">
        <f>HYPERLINK("http://www.worldcat.org/oclc/37322186","WorldCat Record")</f>
        <v/>
      </c>
      <c r="AW17" t="inlineStr">
        <is>
          <t>474958540:eng</t>
        </is>
      </c>
      <c r="AX17" t="inlineStr">
        <is>
          <t>37322186</t>
        </is>
      </c>
      <c r="AY17" t="inlineStr">
        <is>
          <t>991002833779702656</t>
        </is>
      </c>
      <c r="AZ17" t="inlineStr">
        <is>
          <t>991002833779702656</t>
        </is>
      </c>
      <c r="BA17" t="inlineStr">
        <is>
          <t>2269402930002656</t>
        </is>
      </c>
      <c r="BB17" t="inlineStr">
        <is>
          <t>BOOK</t>
        </is>
      </c>
      <c r="BD17" t="inlineStr">
        <is>
          <t>9780525942634</t>
        </is>
      </c>
      <c r="BE17" t="inlineStr">
        <is>
          <t>32285003312591</t>
        </is>
      </c>
      <c r="BF17" t="inlineStr">
        <is>
          <t>893428107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RG133.5 .F87 1989</t>
        </is>
      </c>
      <c r="E18" t="inlineStr">
        <is>
          <t>0                      RG 0133500F  87          1989</t>
        </is>
      </c>
      <c r="F18" t="inlineStr">
        <is>
          <t>The Future of human reproduction / edited by Christine Overall.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Toronto : Women's Press, 1989.</t>
        </is>
      </c>
      <c r="O18" t="inlineStr">
        <is>
          <t>1989</t>
        </is>
      </c>
      <c r="Q18" t="inlineStr">
        <is>
          <t>eng</t>
        </is>
      </c>
      <c r="R18" t="inlineStr">
        <is>
          <t>onc</t>
        </is>
      </c>
      <c r="T18" t="inlineStr">
        <is>
          <t xml:space="preserve">RG </t>
        </is>
      </c>
      <c r="U18" t="n">
        <v>20</v>
      </c>
      <c r="V18" t="n">
        <v>20</v>
      </c>
      <c r="W18" t="inlineStr">
        <is>
          <t>2004-11-22</t>
        </is>
      </c>
      <c r="X18" t="inlineStr">
        <is>
          <t>2004-11-22</t>
        </is>
      </c>
      <c r="Y18" t="inlineStr">
        <is>
          <t>1990-06-04</t>
        </is>
      </c>
      <c r="Z18" t="inlineStr">
        <is>
          <t>1990-06-04</t>
        </is>
      </c>
      <c r="AA18" t="n">
        <v>400</v>
      </c>
      <c r="AB18" t="n">
        <v>310</v>
      </c>
      <c r="AC18" t="n">
        <v>311</v>
      </c>
      <c r="AD18" t="n">
        <v>3</v>
      </c>
      <c r="AE18" t="n">
        <v>3</v>
      </c>
      <c r="AF18" t="n">
        <v>15</v>
      </c>
      <c r="AG18" t="n">
        <v>15</v>
      </c>
      <c r="AH18" t="n">
        <v>5</v>
      </c>
      <c r="AI18" t="n">
        <v>5</v>
      </c>
      <c r="AJ18" t="n">
        <v>3</v>
      </c>
      <c r="AK18" t="n">
        <v>3</v>
      </c>
      <c r="AL18" t="n">
        <v>9</v>
      </c>
      <c r="AM18" t="n">
        <v>9</v>
      </c>
      <c r="AN18" t="n">
        <v>2</v>
      </c>
      <c r="AO18" t="n">
        <v>2</v>
      </c>
      <c r="AP18" t="n">
        <v>1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HYPERLINK("https://creighton-primo.hosted.exlibrisgroup.com/primo-explore/search?tab=default_tab&amp;search_scope=EVERYTHING&amp;vid=01CRU&amp;lang=en_US&amp;offset=0&amp;query=any,contains,991001468249702656","Catalog Record")</f>
        <v/>
      </c>
      <c r="AV18">
        <f>HYPERLINK("http://www.worldcat.org/oclc/22734176","WorldCat Record")</f>
        <v/>
      </c>
      <c r="AW18" t="inlineStr">
        <is>
          <t>55407245:eng</t>
        </is>
      </c>
      <c r="AX18" t="inlineStr">
        <is>
          <t>22734176</t>
        </is>
      </c>
      <c r="AY18" t="inlineStr">
        <is>
          <t>991001468249702656</t>
        </is>
      </c>
      <c r="AZ18" t="inlineStr">
        <is>
          <t>991001468249702656</t>
        </is>
      </c>
      <c r="BA18" t="inlineStr">
        <is>
          <t>2258329850002656</t>
        </is>
      </c>
      <c r="BB18" t="inlineStr">
        <is>
          <t>BOOK</t>
        </is>
      </c>
      <c r="BD18" t="inlineStr">
        <is>
          <t>9780889611320</t>
        </is>
      </c>
      <c r="BE18" t="inlineStr">
        <is>
          <t>32285000156967</t>
        </is>
      </c>
      <c r="BF18" t="inlineStr">
        <is>
          <t>893420350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RG133.5 .H5 1990</t>
        </is>
      </c>
      <c r="E19" t="inlineStr">
        <is>
          <t>0                      RG 0133500H  5           1990</t>
        </is>
      </c>
      <c r="F19" t="inlineStr">
        <is>
          <t>Hi-tech babies / [edited by] Gary E. McCuen.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Hudson, Wis. : G.E. McCuen, c1990.</t>
        </is>
      </c>
      <c r="O19" t="inlineStr">
        <is>
          <t>1990</t>
        </is>
      </c>
      <c r="Q19" t="inlineStr">
        <is>
          <t>eng</t>
        </is>
      </c>
      <c r="R19" t="inlineStr">
        <is>
          <t>wiu</t>
        </is>
      </c>
      <c r="S19" t="inlineStr">
        <is>
          <t>Ideas in conflict series</t>
        </is>
      </c>
      <c r="T19" t="inlineStr">
        <is>
          <t xml:space="preserve">RG </t>
        </is>
      </c>
      <c r="U19" t="n">
        <v>33</v>
      </c>
      <c r="V19" t="n">
        <v>33</v>
      </c>
      <c r="W19" t="inlineStr">
        <is>
          <t>2004-11-22</t>
        </is>
      </c>
      <c r="X19" t="inlineStr">
        <is>
          <t>2004-11-22</t>
        </is>
      </c>
      <c r="Y19" t="inlineStr">
        <is>
          <t>1993-11-22</t>
        </is>
      </c>
      <c r="Z19" t="inlineStr">
        <is>
          <t>1993-11-22</t>
        </is>
      </c>
      <c r="AA19" t="n">
        <v>350</v>
      </c>
      <c r="AB19" t="n">
        <v>330</v>
      </c>
      <c r="AC19" t="n">
        <v>340</v>
      </c>
      <c r="AD19" t="n">
        <v>5</v>
      </c>
      <c r="AE19" t="n">
        <v>5</v>
      </c>
      <c r="AF19" t="n">
        <v>2</v>
      </c>
      <c r="AG19" t="n">
        <v>2</v>
      </c>
      <c r="AH19" t="n">
        <v>1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HYPERLINK("https://creighton-primo.hosted.exlibrisgroup.com/primo-explore/search?tab=default_tab&amp;search_scope=EVERYTHING&amp;vid=01CRU&amp;lang=en_US&amp;offset=0&amp;query=any,contains,991001589539702656","Catalog Record")</f>
        <v/>
      </c>
      <c r="AV19">
        <f>HYPERLINK("http://www.worldcat.org/oclc/20563983","WorldCat Record")</f>
        <v/>
      </c>
      <c r="AW19" t="inlineStr">
        <is>
          <t>22200653:eng</t>
        </is>
      </c>
      <c r="AX19" t="inlineStr">
        <is>
          <t>20563983</t>
        </is>
      </c>
      <c r="AY19" t="inlineStr">
        <is>
          <t>991001589539702656</t>
        </is>
      </c>
      <c r="AZ19" t="inlineStr">
        <is>
          <t>991001589539702656</t>
        </is>
      </c>
      <c r="BA19" t="inlineStr">
        <is>
          <t>2257316210002656</t>
        </is>
      </c>
      <c r="BB19" t="inlineStr">
        <is>
          <t>BOOK</t>
        </is>
      </c>
      <c r="BD19" t="inlineStr">
        <is>
          <t>9780865960770</t>
        </is>
      </c>
      <c r="BE19" t="inlineStr">
        <is>
          <t>32285001811792</t>
        </is>
      </c>
      <c r="BF19" t="inlineStr">
        <is>
          <t>893244232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RG133.5 .L83 1998</t>
        </is>
      </c>
      <c r="E20" t="inlineStr">
        <is>
          <t>0                      RG 0133500L  83          1998</t>
        </is>
      </c>
      <c r="F20" t="inlineStr">
        <is>
          <t>Pandora's box : feminism confronts reproductive technology / Nancy Lublin.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Lublin, Nancy, 1971-</t>
        </is>
      </c>
      <c r="N20" t="inlineStr">
        <is>
          <t>Lanham, Md. : Rowman &amp; Littlefield Publishers, c1998.</t>
        </is>
      </c>
      <c r="O20" t="inlineStr">
        <is>
          <t>1998</t>
        </is>
      </c>
      <c r="Q20" t="inlineStr">
        <is>
          <t>eng</t>
        </is>
      </c>
      <c r="R20" t="inlineStr">
        <is>
          <t>mdu</t>
        </is>
      </c>
      <c r="S20" t="inlineStr">
        <is>
          <t>New feminist perspectives series</t>
        </is>
      </c>
      <c r="T20" t="inlineStr">
        <is>
          <t xml:space="preserve">RG </t>
        </is>
      </c>
      <c r="U20" t="n">
        <v>5</v>
      </c>
      <c r="V20" t="n">
        <v>5</v>
      </c>
      <c r="W20" t="inlineStr">
        <is>
          <t>2004-12-15</t>
        </is>
      </c>
      <c r="X20" t="inlineStr">
        <is>
          <t>2004-12-15</t>
        </is>
      </c>
      <c r="Y20" t="inlineStr">
        <is>
          <t>1999-01-27</t>
        </is>
      </c>
      <c r="Z20" t="inlineStr">
        <is>
          <t>1999-01-27</t>
        </is>
      </c>
      <c r="AA20" t="n">
        <v>432</v>
      </c>
      <c r="AB20" t="n">
        <v>363</v>
      </c>
      <c r="AC20" t="n">
        <v>769</v>
      </c>
      <c r="AD20" t="n">
        <v>3</v>
      </c>
      <c r="AE20" t="n">
        <v>4</v>
      </c>
      <c r="AF20" t="n">
        <v>23</v>
      </c>
      <c r="AG20" t="n">
        <v>29</v>
      </c>
      <c r="AH20" t="n">
        <v>6</v>
      </c>
      <c r="AI20" t="n">
        <v>11</v>
      </c>
      <c r="AJ20" t="n">
        <v>8</v>
      </c>
      <c r="AK20" t="n">
        <v>8</v>
      </c>
      <c r="AL20" t="n">
        <v>11</v>
      </c>
      <c r="AM20" t="n">
        <v>12</v>
      </c>
      <c r="AN20" t="n">
        <v>2</v>
      </c>
      <c r="AO20" t="n">
        <v>3</v>
      </c>
      <c r="AP20" t="n">
        <v>1</v>
      </c>
      <c r="AQ20" t="n">
        <v>1</v>
      </c>
      <c r="AR20" t="inlineStr">
        <is>
          <t>No</t>
        </is>
      </c>
      <c r="AS20" t="inlineStr">
        <is>
          <t>Yes</t>
        </is>
      </c>
      <c r="AT20">
        <f>HYPERLINK("http://catalog.hathitrust.org/Record/003960515","HathiTrust Record")</f>
        <v/>
      </c>
      <c r="AU20">
        <f>HYPERLINK("https://creighton-primo.hosted.exlibrisgroup.com/primo-explore/search?tab=default_tab&amp;search_scope=EVERYTHING&amp;vid=01CRU&amp;lang=en_US&amp;offset=0&amp;query=any,contains,991002830009702656","Catalog Record")</f>
        <v/>
      </c>
      <c r="AV20">
        <f>HYPERLINK("http://www.worldcat.org/oclc/37260963","WorldCat Record")</f>
        <v/>
      </c>
      <c r="AW20" t="inlineStr">
        <is>
          <t>799822063:eng</t>
        </is>
      </c>
      <c r="AX20" t="inlineStr">
        <is>
          <t>37260963</t>
        </is>
      </c>
      <c r="AY20" t="inlineStr">
        <is>
          <t>991002830009702656</t>
        </is>
      </c>
      <c r="AZ20" t="inlineStr">
        <is>
          <t>991002830009702656</t>
        </is>
      </c>
      <c r="BA20" t="inlineStr">
        <is>
          <t>2271500030002656</t>
        </is>
      </c>
      <c r="BB20" t="inlineStr">
        <is>
          <t>BOOK</t>
        </is>
      </c>
      <c r="BD20" t="inlineStr">
        <is>
          <t>9780847686360</t>
        </is>
      </c>
      <c r="BE20" t="inlineStr">
        <is>
          <t>32285003516688</t>
        </is>
      </c>
      <c r="BF20" t="inlineStr">
        <is>
          <t>893774075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RG133.5 .M33 1994</t>
        </is>
      </c>
      <c r="E21" t="inlineStr">
        <is>
          <t>0                      RG 0133500M  33          1994</t>
        </is>
      </c>
      <c r="F21" t="inlineStr">
        <is>
          <t>Surrogates &amp; other mothers : the debates over assisted reproduction / Ruth Macklin.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Macklin, Ruth, 1938-</t>
        </is>
      </c>
      <c r="N21" t="inlineStr">
        <is>
          <t>Philadelphia : Temple University Press, 1994.</t>
        </is>
      </c>
      <c r="O21" t="inlineStr">
        <is>
          <t>1994</t>
        </is>
      </c>
      <c r="Q21" t="inlineStr">
        <is>
          <t>eng</t>
        </is>
      </c>
      <c r="R21" t="inlineStr">
        <is>
          <t>pau</t>
        </is>
      </c>
      <c r="T21" t="inlineStr">
        <is>
          <t xml:space="preserve">RG </t>
        </is>
      </c>
      <c r="U21" t="n">
        <v>20</v>
      </c>
      <c r="V21" t="n">
        <v>20</v>
      </c>
      <c r="W21" t="inlineStr">
        <is>
          <t>2005-10-02</t>
        </is>
      </c>
      <c r="X21" t="inlineStr">
        <is>
          <t>2005-10-02</t>
        </is>
      </c>
      <c r="Y21" t="inlineStr">
        <is>
          <t>1995-07-05</t>
        </is>
      </c>
      <c r="Z21" t="inlineStr">
        <is>
          <t>1995-07-05</t>
        </is>
      </c>
      <c r="AA21" t="n">
        <v>560</v>
      </c>
      <c r="AB21" t="n">
        <v>517</v>
      </c>
      <c r="AC21" t="n">
        <v>743</v>
      </c>
      <c r="AD21" t="n">
        <v>3</v>
      </c>
      <c r="AE21" t="n">
        <v>3</v>
      </c>
      <c r="AF21" t="n">
        <v>27</v>
      </c>
      <c r="AG21" t="n">
        <v>37</v>
      </c>
      <c r="AH21" t="n">
        <v>8</v>
      </c>
      <c r="AI21" t="n">
        <v>13</v>
      </c>
      <c r="AJ21" t="n">
        <v>5</v>
      </c>
      <c r="AK21" t="n">
        <v>7</v>
      </c>
      <c r="AL21" t="n">
        <v>8</v>
      </c>
      <c r="AM21" t="n">
        <v>14</v>
      </c>
      <c r="AN21" t="n">
        <v>1</v>
      </c>
      <c r="AO21" t="n">
        <v>1</v>
      </c>
      <c r="AP21" t="n">
        <v>12</v>
      </c>
      <c r="AQ21" t="n">
        <v>12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HYPERLINK("https://creighton-primo.hosted.exlibrisgroup.com/primo-explore/search?tab=default_tab&amp;search_scope=EVERYTHING&amp;vid=01CRU&amp;lang=en_US&amp;offset=0&amp;query=any,contains,991002223769702656","Catalog Record")</f>
        <v/>
      </c>
      <c r="AV21">
        <f>HYPERLINK("http://www.worldcat.org/oclc/28634622","WorldCat Record")</f>
        <v/>
      </c>
      <c r="AW21" t="inlineStr">
        <is>
          <t>797276058:eng</t>
        </is>
      </c>
      <c r="AX21" t="inlineStr">
        <is>
          <t>28634622</t>
        </is>
      </c>
      <c r="AY21" t="inlineStr">
        <is>
          <t>991002223769702656</t>
        </is>
      </c>
      <c r="AZ21" t="inlineStr">
        <is>
          <t>991002223769702656</t>
        </is>
      </c>
      <c r="BA21" t="inlineStr">
        <is>
          <t>2257409930002656</t>
        </is>
      </c>
      <c r="BB21" t="inlineStr">
        <is>
          <t>BOOK</t>
        </is>
      </c>
      <c r="BD21" t="inlineStr">
        <is>
          <t>9781566391795</t>
        </is>
      </c>
      <c r="BE21" t="inlineStr">
        <is>
          <t>32285002053485</t>
        </is>
      </c>
      <c r="BF21" t="inlineStr">
        <is>
          <t>893609600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RG133.5 .M47 2003</t>
        </is>
      </c>
      <c r="E22" t="inlineStr">
        <is>
          <t>0                      RG 0133500M  47          2003</t>
        </is>
      </c>
      <c r="F22" t="inlineStr">
        <is>
          <t>Reproductive issues in America : a reference handbook / Janna C. Merrick, Robert H. Blank.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Merrick, Janna C.</t>
        </is>
      </c>
      <c r="N22" t="inlineStr">
        <is>
          <t>Santa Barbara, Calif. : ABC-CLIO, c2003.</t>
        </is>
      </c>
      <c r="O22" t="inlineStr">
        <is>
          <t>2003</t>
        </is>
      </c>
      <c r="Q22" t="inlineStr">
        <is>
          <t>eng</t>
        </is>
      </c>
      <c r="R22" t="inlineStr">
        <is>
          <t>cau</t>
        </is>
      </c>
      <c r="S22" t="inlineStr">
        <is>
          <t>Contemporary world issues</t>
        </is>
      </c>
      <c r="T22" t="inlineStr">
        <is>
          <t xml:space="preserve">RG </t>
        </is>
      </c>
      <c r="U22" t="n">
        <v>5</v>
      </c>
      <c r="V22" t="n">
        <v>5</v>
      </c>
      <c r="W22" t="inlineStr">
        <is>
          <t>2008-02-07</t>
        </is>
      </c>
      <c r="X22" t="inlineStr">
        <is>
          <t>2008-02-07</t>
        </is>
      </c>
      <c r="Y22" t="inlineStr">
        <is>
          <t>2003-08-27</t>
        </is>
      </c>
      <c r="Z22" t="inlineStr">
        <is>
          <t>2003-08-27</t>
        </is>
      </c>
      <c r="AA22" t="n">
        <v>689</v>
      </c>
      <c r="AB22" t="n">
        <v>656</v>
      </c>
      <c r="AC22" t="n">
        <v>1024</v>
      </c>
      <c r="AD22" t="n">
        <v>5</v>
      </c>
      <c r="AE22" t="n">
        <v>6</v>
      </c>
      <c r="AF22" t="n">
        <v>20</v>
      </c>
      <c r="AG22" t="n">
        <v>30</v>
      </c>
      <c r="AH22" t="n">
        <v>9</v>
      </c>
      <c r="AI22" t="n">
        <v>15</v>
      </c>
      <c r="AJ22" t="n">
        <v>2</v>
      </c>
      <c r="AK22" t="n">
        <v>5</v>
      </c>
      <c r="AL22" t="n">
        <v>9</v>
      </c>
      <c r="AM22" t="n">
        <v>14</v>
      </c>
      <c r="AN22" t="n">
        <v>3</v>
      </c>
      <c r="AO22" t="n">
        <v>4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HYPERLINK("https://creighton-primo.hosted.exlibrisgroup.com/primo-explore/search?tab=default_tab&amp;search_scope=EVERYTHING&amp;vid=01CRU&amp;lang=en_US&amp;offset=0&amp;query=any,contains,991004106579702656","Catalog Record")</f>
        <v/>
      </c>
      <c r="AV22">
        <f>HYPERLINK("http://www.worldcat.org/oclc/52041397","WorldCat Record")</f>
        <v/>
      </c>
      <c r="AW22" t="inlineStr">
        <is>
          <t>786155:eng</t>
        </is>
      </c>
      <c r="AX22" t="inlineStr">
        <is>
          <t>52041397</t>
        </is>
      </c>
      <c r="AY22" t="inlineStr">
        <is>
          <t>991004106579702656</t>
        </is>
      </c>
      <c r="AZ22" t="inlineStr">
        <is>
          <t>991004106579702656</t>
        </is>
      </c>
      <c r="BA22" t="inlineStr">
        <is>
          <t>2258979890002656</t>
        </is>
      </c>
      <c r="BB22" t="inlineStr">
        <is>
          <t>BOOK</t>
        </is>
      </c>
      <c r="BD22" t="inlineStr">
        <is>
          <t>9781576078167</t>
        </is>
      </c>
      <c r="BE22" t="inlineStr">
        <is>
          <t>32285004780010</t>
        </is>
      </c>
      <c r="BF22" t="inlineStr">
        <is>
          <t>893429664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RG133.5 .P87 1996</t>
        </is>
      </c>
      <c r="E23" t="inlineStr">
        <is>
          <t>0                      RG 0133500P  87          1996</t>
        </is>
      </c>
      <c r="F23" t="inlineStr">
        <is>
          <t>Reproducing persons : issues in feminist bioethics / Laura M. Purdy.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Purdy, Laura Martha.</t>
        </is>
      </c>
      <c r="N23" t="inlineStr">
        <is>
          <t>Ithaca, NY : Cornell University Press, c1996.</t>
        </is>
      </c>
      <c r="O23" t="inlineStr">
        <is>
          <t>1996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RG </t>
        </is>
      </c>
      <c r="U23" t="n">
        <v>18</v>
      </c>
      <c r="V23" t="n">
        <v>18</v>
      </c>
      <c r="W23" t="inlineStr">
        <is>
          <t>2006-04-23</t>
        </is>
      </c>
      <c r="X23" t="inlineStr">
        <is>
          <t>2006-04-23</t>
        </is>
      </c>
      <c r="Y23" t="inlineStr">
        <is>
          <t>1997-03-06</t>
        </is>
      </c>
      <c r="Z23" t="inlineStr">
        <is>
          <t>1997-03-06</t>
        </is>
      </c>
      <c r="AA23" t="n">
        <v>525</v>
      </c>
      <c r="AB23" t="n">
        <v>435</v>
      </c>
      <c r="AC23" t="n">
        <v>598</v>
      </c>
      <c r="AD23" t="n">
        <v>3</v>
      </c>
      <c r="AE23" t="n">
        <v>3</v>
      </c>
      <c r="AF23" t="n">
        <v>27</v>
      </c>
      <c r="AG23" t="n">
        <v>32</v>
      </c>
      <c r="AH23" t="n">
        <v>7</v>
      </c>
      <c r="AI23" t="n">
        <v>11</v>
      </c>
      <c r="AJ23" t="n">
        <v>7</v>
      </c>
      <c r="AK23" t="n">
        <v>9</v>
      </c>
      <c r="AL23" t="n">
        <v>13</v>
      </c>
      <c r="AM23" t="n">
        <v>14</v>
      </c>
      <c r="AN23" t="n">
        <v>2</v>
      </c>
      <c r="AO23" t="n">
        <v>2</v>
      </c>
      <c r="AP23" t="n">
        <v>4</v>
      </c>
      <c r="AQ23" t="n">
        <v>4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HYPERLINK("http://catalog.hathitrust.org/Record/003065478","HathiTrust Record")</f>
        <v/>
      </c>
      <c r="AU23">
        <f>HYPERLINK("https://creighton-primo.hosted.exlibrisgroup.com/primo-explore/search?tab=default_tab&amp;search_scope=EVERYTHING&amp;vid=01CRU&amp;lang=en_US&amp;offset=0&amp;query=any,contains,991002590049702656","Catalog Record")</f>
        <v/>
      </c>
      <c r="AV23">
        <f>HYPERLINK("http://www.worldcat.org/oclc/33947651","WorldCat Record")</f>
        <v/>
      </c>
      <c r="AW23" t="inlineStr">
        <is>
          <t>39604369:eng</t>
        </is>
      </c>
      <c r="AX23" t="inlineStr">
        <is>
          <t>33947651</t>
        </is>
      </c>
      <c r="AY23" t="inlineStr">
        <is>
          <t>991002590049702656</t>
        </is>
      </c>
      <c r="AZ23" t="inlineStr">
        <is>
          <t>991002590049702656</t>
        </is>
      </c>
      <c r="BA23" t="inlineStr">
        <is>
          <t>2261938560002656</t>
        </is>
      </c>
      <c r="BB23" t="inlineStr">
        <is>
          <t>BOOK</t>
        </is>
      </c>
      <c r="BD23" t="inlineStr">
        <is>
          <t>9780801432439</t>
        </is>
      </c>
      <c r="BE23" t="inlineStr">
        <is>
          <t>32285002440641</t>
        </is>
      </c>
      <c r="BF23" t="inlineStr">
        <is>
          <t>893597634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RG133.5 .R38 1993</t>
        </is>
      </c>
      <c r="E24" t="inlineStr">
        <is>
          <t>0                      RG 0133500R  38          1993</t>
        </is>
      </c>
      <c r="F24" t="inlineStr">
        <is>
          <t>Women as wombs : reproductive technologies and the battle over women's freedom / Janice G. Raymond.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Raymond, Janice G.</t>
        </is>
      </c>
      <c r="N24" t="inlineStr">
        <is>
          <t>[San Francisco] : HarperSanFrancisco, c1993.</t>
        </is>
      </c>
      <c r="O24" t="inlineStr">
        <is>
          <t>1993</t>
        </is>
      </c>
      <c r="P24" t="inlineStr">
        <is>
          <t>1st ed.</t>
        </is>
      </c>
      <c r="Q24" t="inlineStr">
        <is>
          <t>eng</t>
        </is>
      </c>
      <c r="R24" t="inlineStr">
        <is>
          <t>cau</t>
        </is>
      </c>
      <c r="T24" t="inlineStr">
        <is>
          <t xml:space="preserve">RG </t>
        </is>
      </c>
      <c r="U24" t="n">
        <v>14</v>
      </c>
      <c r="V24" t="n">
        <v>14</v>
      </c>
      <c r="W24" t="inlineStr">
        <is>
          <t>2002-11-11</t>
        </is>
      </c>
      <c r="X24" t="inlineStr">
        <is>
          <t>2002-11-11</t>
        </is>
      </c>
      <c r="Y24" t="inlineStr">
        <is>
          <t>1994-01-13</t>
        </is>
      </c>
      <c r="Z24" t="inlineStr">
        <is>
          <t>1994-01-13</t>
        </is>
      </c>
      <c r="AA24" t="n">
        <v>844</v>
      </c>
      <c r="AB24" t="n">
        <v>761</v>
      </c>
      <c r="AC24" t="n">
        <v>886</v>
      </c>
      <c r="AD24" t="n">
        <v>6</v>
      </c>
      <c r="AE24" t="n">
        <v>6</v>
      </c>
      <c r="AF24" t="n">
        <v>33</v>
      </c>
      <c r="AG24" t="n">
        <v>37</v>
      </c>
      <c r="AH24" t="n">
        <v>12</v>
      </c>
      <c r="AI24" t="n">
        <v>13</v>
      </c>
      <c r="AJ24" t="n">
        <v>7</v>
      </c>
      <c r="AK24" t="n">
        <v>8</v>
      </c>
      <c r="AL24" t="n">
        <v>16</v>
      </c>
      <c r="AM24" t="n">
        <v>17</v>
      </c>
      <c r="AN24" t="n">
        <v>4</v>
      </c>
      <c r="AO24" t="n">
        <v>4</v>
      </c>
      <c r="AP24" t="n">
        <v>3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HYPERLINK("http://catalog.hathitrust.org/Record/002738237","HathiTrust Record")</f>
        <v/>
      </c>
      <c r="AU24">
        <f>HYPERLINK("https://creighton-primo.hosted.exlibrisgroup.com/primo-explore/search?tab=default_tab&amp;search_scope=EVERYTHING&amp;vid=01CRU&amp;lang=en_US&amp;offset=0&amp;query=any,contains,991002168319702656","Catalog Record")</f>
        <v/>
      </c>
      <c r="AV24">
        <f>HYPERLINK("http://www.worldcat.org/oclc/27898001","WorldCat Record")</f>
        <v/>
      </c>
      <c r="AW24" t="inlineStr">
        <is>
          <t>890524086:eng</t>
        </is>
      </c>
      <c r="AX24" t="inlineStr">
        <is>
          <t>27898001</t>
        </is>
      </c>
      <c r="AY24" t="inlineStr">
        <is>
          <t>991002168319702656</t>
        </is>
      </c>
      <c r="AZ24" t="inlineStr">
        <is>
          <t>991002168319702656</t>
        </is>
      </c>
      <c r="BA24" t="inlineStr">
        <is>
          <t>2263312790002656</t>
        </is>
      </c>
      <c r="BB24" t="inlineStr">
        <is>
          <t>BOOK</t>
        </is>
      </c>
      <c r="BD24" t="inlineStr">
        <is>
          <t>9780062508980</t>
        </is>
      </c>
      <c r="BE24" t="inlineStr">
        <is>
          <t>32285001831113</t>
        </is>
      </c>
      <c r="BF24" t="inlineStr">
        <is>
          <t>893885927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RG133.5 .R465 2000</t>
        </is>
      </c>
      <c r="E25" t="inlineStr">
        <is>
          <t>0                      RG 0133500R  465         2000</t>
        </is>
      </c>
      <c r="F25" t="inlineStr">
        <is>
          <t>The reproduction revolution : a Christian appraisal of sexuality, reproductive technologies, and the family / edited by John F. Kilner, Paige C. Cunningham, and W. David Hager.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Grand Rapids, Mich. : W.B. Eerdmans Pub. Co., c2000.</t>
        </is>
      </c>
      <c r="O25" t="inlineStr">
        <is>
          <t>2000</t>
        </is>
      </c>
      <c r="Q25" t="inlineStr">
        <is>
          <t>eng</t>
        </is>
      </c>
      <c r="R25" t="inlineStr">
        <is>
          <t>miu</t>
        </is>
      </c>
      <c r="S25" t="inlineStr">
        <is>
          <t>A Horizons in bioethics series</t>
        </is>
      </c>
      <c r="T25" t="inlineStr">
        <is>
          <t xml:space="preserve">RG </t>
        </is>
      </c>
      <c r="U25" t="n">
        <v>13</v>
      </c>
      <c r="V25" t="n">
        <v>13</v>
      </c>
      <c r="W25" t="inlineStr">
        <is>
          <t>2008-04-13</t>
        </is>
      </c>
      <c r="X25" t="inlineStr">
        <is>
          <t>2008-04-13</t>
        </is>
      </c>
      <c r="Y25" t="inlineStr">
        <is>
          <t>2002-04-02</t>
        </is>
      </c>
      <c r="Z25" t="inlineStr">
        <is>
          <t>2002-04-02</t>
        </is>
      </c>
      <c r="AA25" t="n">
        <v>325</v>
      </c>
      <c r="AB25" t="n">
        <v>270</v>
      </c>
      <c r="AC25" t="n">
        <v>271</v>
      </c>
      <c r="AD25" t="n">
        <v>3</v>
      </c>
      <c r="AE25" t="n">
        <v>3</v>
      </c>
      <c r="AF25" t="n">
        <v>21</v>
      </c>
      <c r="AG25" t="n">
        <v>21</v>
      </c>
      <c r="AH25" t="n">
        <v>9</v>
      </c>
      <c r="AI25" t="n">
        <v>9</v>
      </c>
      <c r="AJ25" t="n">
        <v>5</v>
      </c>
      <c r="AK25" t="n">
        <v>5</v>
      </c>
      <c r="AL25" t="n">
        <v>11</v>
      </c>
      <c r="AM25" t="n">
        <v>11</v>
      </c>
      <c r="AN25" t="n">
        <v>2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HYPERLINK("https://creighton-primo.hosted.exlibrisgroup.com/primo-explore/search?tab=default_tab&amp;search_scope=EVERYTHING&amp;vid=01CRU&amp;lang=en_US&amp;offset=0&amp;query=any,contains,991003746599702656","Catalog Record")</f>
        <v/>
      </c>
      <c r="AV25">
        <f>HYPERLINK("http://www.worldcat.org/oclc/43060589","WorldCat Record")</f>
        <v/>
      </c>
      <c r="AW25" t="inlineStr">
        <is>
          <t>905503009:eng</t>
        </is>
      </c>
      <c r="AX25" t="inlineStr">
        <is>
          <t>43060589</t>
        </is>
      </c>
      <c r="AY25" t="inlineStr">
        <is>
          <t>991003746599702656</t>
        </is>
      </c>
      <c r="AZ25" t="inlineStr">
        <is>
          <t>991003746599702656</t>
        </is>
      </c>
      <c r="BA25" t="inlineStr">
        <is>
          <t>2270358150002656</t>
        </is>
      </c>
      <c r="BB25" t="inlineStr">
        <is>
          <t>BOOK</t>
        </is>
      </c>
      <c r="BD25" t="inlineStr">
        <is>
          <t>9780802847157</t>
        </is>
      </c>
      <c r="BE25" t="inlineStr">
        <is>
          <t>32285004476593</t>
        </is>
      </c>
      <c r="BF25" t="inlineStr">
        <is>
          <t>893330729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RG133.5 .R62 1998</t>
        </is>
      </c>
      <c r="E26" t="inlineStr">
        <is>
          <t>0                      RG 0133500R  62          1998</t>
        </is>
      </c>
      <c r="F26" t="inlineStr">
        <is>
          <t>Child versus childmaker : future persons and present duties in ethics and the law / Melinda A. Roberts.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Roberts, Melinda A., 1954-</t>
        </is>
      </c>
      <c r="N26" t="inlineStr">
        <is>
          <t>Lanham : Rowman &amp; Littlefield, c1998.</t>
        </is>
      </c>
      <c r="O26" t="inlineStr">
        <is>
          <t>1998</t>
        </is>
      </c>
      <c r="Q26" t="inlineStr">
        <is>
          <t>eng</t>
        </is>
      </c>
      <c r="R26" t="inlineStr">
        <is>
          <t>mdu</t>
        </is>
      </c>
      <c r="S26" t="inlineStr">
        <is>
          <t>Studies in social, political, and legal philosophy</t>
        </is>
      </c>
      <c r="T26" t="inlineStr">
        <is>
          <t xml:space="preserve">RG </t>
        </is>
      </c>
      <c r="U26" t="n">
        <v>14</v>
      </c>
      <c r="V26" t="n">
        <v>14</v>
      </c>
      <c r="W26" t="inlineStr">
        <is>
          <t>2004-07-15</t>
        </is>
      </c>
      <c r="X26" t="inlineStr">
        <is>
          <t>2004-07-15</t>
        </is>
      </c>
      <c r="Y26" t="inlineStr">
        <is>
          <t>1999-04-26</t>
        </is>
      </c>
      <c r="Z26" t="inlineStr">
        <is>
          <t>1999-04-26</t>
        </is>
      </c>
      <c r="AA26" t="n">
        <v>288</v>
      </c>
      <c r="AB26" t="n">
        <v>235</v>
      </c>
      <c r="AC26" t="n">
        <v>236</v>
      </c>
      <c r="AD26" t="n">
        <v>1</v>
      </c>
      <c r="AE26" t="n">
        <v>1</v>
      </c>
      <c r="AF26" t="n">
        <v>19</v>
      </c>
      <c r="AG26" t="n">
        <v>19</v>
      </c>
      <c r="AH26" t="n">
        <v>1</v>
      </c>
      <c r="AI26" t="n">
        <v>1</v>
      </c>
      <c r="AJ26" t="n">
        <v>5</v>
      </c>
      <c r="AK26" t="n">
        <v>5</v>
      </c>
      <c r="AL26" t="n">
        <v>5</v>
      </c>
      <c r="AM26" t="n">
        <v>5</v>
      </c>
      <c r="AN26" t="n">
        <v>0</v>
      </c>
      <c r="AO26" t="n">
        <v>0</v>
      </c>
      <c r="AP26" t="n">
        <v>10</v>
      </c>
      <c r="AQ26" t="n">
        <v>10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HYPERLINK("http://catalog.hathitrust.org/Record/004023611","HathiTrust Record")</f>
        <v/>
      </c>
      <c r="AU26">
        <f>HYPERLINK("https://creighton-primo.hosted.exlibrisgroup.com/primo-explore/search?tab=default_tab&amp;search_scope=EVERYTHING&amp;vid=01CRU&amp;lang=en_US&amp;offset=0&amp;query=any,contains,991002916269702656","Catalog Record")</f>
        <v/>
      </c>
      <c r="AV26">
        <f>HYPERLINK("http://www.worldcat.org/oclc/38557300","WorldCat Record")</f>
        <v/>
      </c>
      <c r="AW26" t="inlineStr">
        <is>
          <t>837066148:eng</t>
        </is>
      </c>
      <c r="AX26" t="inlineStr">
        <is>
          <t>38557300</t>
        </is>
      </c>
      <c r="AY26" t="inlineStr">
        <is>
          <t>991002916269702656</t>
        </is>
      </c>
      <c r="AZ26" t="inlineStr">
        <is>
          <t>991002916269702656</t>
        </is>
      </c>
      <c r="BA26" t="inlineStr">
        <is>
          <t>2262353340002656</t>
        </is>
      </c>
      <c r="BB26" t="inlineStr">
        <is>
          <t>BOOK</t>
        </is>
      </c>
      <c r="BD26" t="inlineStr">
        <is>
          <t>9780847689002</t>
        </is>
      </c>
      <c r="BE26" t="inlineStr">
        <is>
          <t>32285003555264</t>
        </is>
      </c>
      <c r="BF26" t="inlineStr">
        <is>
          <t>893799166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RG133.5 .R926 2001</t>
        </is>
      </c>
      <c r="E27" t="inlineStr">
        <is>
          <t>0                      RG 0133500R  926         2001</t>
        </is>
      </c>
      <c r="F27" t="inlineStr">
        <is>
          <t>Ethics and economics of assisted reproduction : the cost of longing / Maura A. Ryan.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Ryan, Maura A., 1957-</t>
        </is>
      </c>
      <c r="N27" t="inlineStr">
        <is>
          <t>Washington, D.C. : Georgetown University Press, c2001.</t>
        </is>
      </c>
      <c r="O27" t="inlineStr">
        <is>
          <t>2001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RG </t>
        </is>
      </c>
      <c r="U27" t="n">
        <v>4</v>
      </c>
      <c r="V27" t="n">
        <v>4</v>
      </c>
      <c r="W27" t="inlineStr">
        <is>
          <t>2008-02-07</t>
        </is>
      </c>
      <c r="X27" t="inlineStr">
        <is>
          <t>2008-02-07</t>
        </is>
      </c>
      <c r="Y27" t="inlineStr">
        <is>
          <t>2005-11-07</t>
        </is>
      </c>
      <c r="Z27" t="inlineStr">
        <is>
          <t>2005-11-07</t>
        </is>
      </c>
      <c r="AA27" t="n">
        <v>444</v>
      </c>
      <c r="AB27" t="n">
        <v>382</v>
      </c>
      <c r="AC27" t="n">
        <v>384</v>
      </c>
      <c r="AD27" t="n">
        <v>2</v>
      </c>
      <c r="AE27" t="n">
        <v>2</v>
      </c>
      <c r="AF27" t="n">
        <v>27</v>
      </c>
      <c r="AG27" t="n">
        <v>27</v>
      </c>
      <c r="AH27" t="n">
        <v>10</v>
      </c>
      <c r="AI27" t="n">
        <v>10</v>
      </c>
      <c r="AJ27" t="n">
        <v>8</v>
      </c>
      <c r="AK27" t="n">
        <v>8</v>
      </c>
      <c r="AL27" t="n">
        <v>17</v>
      </c>
      <c r="AM27" t="n">
        <v>17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HYPERLINK("http://catalog.hathitrust.org/Record/004211484","HathiTrust Record")</f>
        <v/>
      </c>
      <c r="AU27">
        <f>HYPERLINK("https://creighton-primo.hosted.exlibrisgroup.com/primo-explore/search?tab=default_tab&amp;search_scope=EVERYTHING&amp;vid=01CRU&amp;lang=en_US&amp;offset=0&amp;query=any,contains,991004683209702656","Catalog Record")</f>
        <v/>
      </c>
      <c r="AV27">
        <f>HYPERLINK("http://www.worldcat.org/oclc/45917206","WorldCat Record")</f>
        <v/>
      </c>
      <c r="AW27" t="inlineStr">
        <is>
          <t>732509:eng</t>
        </is>
      </c>
      <c r="AX27" t="inlineStr">
        <is>
          <t>45917206</t>
        </is>
      </c>
      <c r="AY27" t="inlineStr">
        <is>
          <t>991004683209702656</t>
        </is>
      </c>
      <c r="AZ27" t="inlineStr">
        <is>
          <t>991004683209702656</t>
        </is>
      </c>
      <c r="BA27" t="inlineStr">
        <is>
          <t>2268427510002656</t>
        </is>
      </c>
      <c r="BB27" t="inlineStr">
        <is>
          <t>BOOK</t>
        </is>
      </c>
      <c r="BD27" t="inlineStr">
        <is>
          <t>9780878408719</t>
        </is>
      </c>
      <c r="BE27" t="inlineStr">
        <is>
          <t>32285005144687</t>
        </is>
      </c>
      <c r="BF27" t="inlineStr">
        <is>
          <t>893513546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RG133.5 .S63 1989</t>
        </is>
      </c>
      <c r="E28" t="inlineStr">
        <is>
          <t>0                      RG 0133500S  63          1989</t>
        </is>
      </c>
      <c r="F28" t="inlineStr">
        <is>
          <t>Beyond conception : the new politics of reproduction / Patricia Spallone.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Spallone, Patricia.</t>
        </is>
      </c>
      <c r="N28" t="inlineStr">
        <is>
          <t>Granby, Mass. : Bergin &amp; Garvey Publishers, 1989.</t>
        </is>
      </c>
      <c r="O28" t="inlineStr">
        <is>
          <t>1989</t>
        </is>
      </c>
      <c r="Q28" t="inlineStr">
        <is>
          <t>eng</t>
        </is>
      </c>
      <c r="R28" t="inlineStr">
        <is>
          <t>mau</t>
        </is>
      </c>
      <c r="T28" t="inlineStr">
        <is>
          <t xml:space="preserve">RG </t>
        </is>
      </c>
      <c r="U28" t="n">
        <v>12</v>
      </c>
      <c r="V28" t="n">
        <v>12</v>
      </c>
      <c r="W28" t="inlineStr">
        <is>
          <t>1995-10-25</t>
        </is>
      </c>
      <c r="X28" t="inlineStr">
        <is>
          <t>1995-10-25</t>
        </is>
      </c>
      <c r="Y28" t="inlineStr">
        <is>
          <t>1989-12-18</t>
        </is>
      </c>
      <c r="Z28" t="inlineStr">
        <is>
          <t>1989-12-18</t>
        </is>
      </c>
      <c r="AA28" t="n">
        <v>319</v>
      </c>
      <c r="AB28" t="n">
        <v>275</v>
      </c>
      <c r="AC28" t="n">
        <v>317</v>
      </c>
      <c r="AD28" t="n">
        <v>3</v>
      </c>
      <c r="AE28" t="n">
        <v>4</v>
      </c>
      <c r="AF28" t="n">
        <v>15</v>
      </c>
      <c r="AG28" t="n">
        <v>16</v>
      </c>
      <c r="AH28" t="n">
        <v>4</v>
      </c>
      <c r="AI28" t="n">
        <v>4</v>
      </c>
      <c r="AJ28" t="n">
        <v>3</v>
      </c>
      <c r="AK28" t="n">
        <v>3</v>
      </c>
      <c r="AL28" t="n">
        <v>8</v>
      </c>
      <c r="AM28" t="n">
        <v>8</v>
      </c>
      <c r="AN28" t="n">
        <v>1</v>
      </c>
      <c r="AO28" t="n">
        <v>2</v>
      </c>
      <c r="AP28" t="n">
        <v>2</v>
      </c>
      <c r="AQ28" t="n">
        <v>2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HYPERLINK("https://creighton-primo.hosted.exlibrisgroup.com/primo-explore/search?tab=default_tab&amp;search_scope=EVERYTHING&amp;vid=01CRU&amp;lang=en_US&amp;offset=0&amp;query=any,contains,991001364439702656","Catalog Record")</f>
        <v/>
      </c>
      <c r="AV28">
        <f>HYPERLINK("http://www.worldcat.org/oclc/18557334","WorldCat Record")</f>
        <v/>
      </c>
      <c r="AW28" t="inlineStr">
        <is>
          <t>2888861:eng</t>
        </is>
      </c>
      <c r="AX28" t="inlineStr">
        <is>
          <t>18557334</t>
        </is>
      </c>
      <c r="AY28" t="inlineStr">
        <is>
          <t>991001364439702656</t>
        </is>
      </c>
      <c r="AZ28" t="inlineStr">
        <is>
          <t>991001364439702656</t>
        </is>
      </c>
      <c r="BA28" t="inlineStr">
        <is>
          <t>2264145960002656</t>
        </is>
      </c>
      <c r="BB28" t="inlineStr">
        <is>
          <t>BOOK</t>
        </is>
      </c>
      <c r="BD28" t="inlineStr">
        <is>
          <t>9780897891981</t>
        </is>
      </c>
      <c r="BE28" t="inlineStr">
        <is>
          <t>32285000018274</t>
        </is>
      </c>
      <c r="BF28" t="inlineStr">
        <is>
          <t>893225803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RG134 .O36 1984</t>
        </is>
      </c>
      <c r="E29" t="inlineStr">
        <is>
          <t>0                      RG 0134000O  36          1984</t>
        </is>
      </c>
      <c r="F29" t="inlineStr">
        <is>
          <t>Begotten or made? / Oliver O'Donovan.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O'Donovan, Oliver.</t>
        </is>
      </c>
      <c r="N29" t="inlineStr">
        <is>
          <t>Oxford [Oxfordshire] : Clarendon Press ; New York : Oxford University Press, c1984, 1985 printing.</t>
        </is>
      </c>
      <c r="O29" t="inlineStr">
        <is>
          <t>1984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RG </t>
        </is>
      </c>
      <c r="U29" t="n">
        <v>39</v>
      </c>
      <c r="V29" t="n">
        <v>39</v>
      </c>
      <c r="W29" t="inlineStr">
        <is>
          <t>2003-04-09</t>
        </is>
      </c>
      <c r="X29" t="inlineStr">
        <is>
          <t>2003-04-09</t>
        </is>
      </c>
      <c r="Y29" t="inlineStr">
        <is>
          <t>1990-04-04</t>
        </is>
      </c>
      <c r="Z29" t="inlineStr">
        <is>
          <t>1990-04-04</t>
        </is>
      </c>
      <c r="AA29" t="n">
        <v>528</v>
      </c>
      <c r="AB29" t="n">
        <v>381</v>
      </c>
      <c r="AC29" t="n">
        <v>386</v>
      </c>
      <c r="AD29" t="n">
        <v>2</v>
      </c>
      <c r="AE29" t="n">
        <v>2</v>
      </c>
      <c r="AF29" t="n">
        <v>23</v>
      </c>
      <c r="AG29" t="n">
        <v>23</v>
      </c>
      <c r="AH29" t="n">
        <v>9</v>
      </c>
      <c r="AI29" t="n">
        <v>9</v>
      </c>
      <c r="AJ29" t="n">
        <v>5</v>
      </c>
      <c r="AK29" t="n">
        <v>5</v>
      </c>
      <c r="AL29" t="n">
        <v>16</v>
      </c>
      <c r="AM29" t="n">
        <v>16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HYPERLINK("https://creighton-primo.hosted.exlibrisgroup.com/primo-explore/search?tab=default_tab&amp;search_scope=EVERYTHING&amp;vid=01CRU&amp;lang=en_US&amp;offset=0&amp;query=any,contains,991000424429702656","Catalog Record")</f>
        <v/>
      </c>
      <c r="AV29">
        <f>HYPERLINK("http://www.worldcat.org/oclc/10752659","WorldCat Record")</f>
        <v/>
      </c>
      <c r="AW29" t="inlineStr">
        <is>
          <t>2894522:eng</t>
        </is>
      </c>
      <c r="AX29" t="inlineStr">
        <is>
          <t>10752659</t>
        </is>
      </c>
      <c r="AY29" t="inlineStr">
        <is>
          <t>991000424429702656</t>
        </is>
      </c>
      <c r="AZ29" t="inlineStr">
        <is>
          <t>991000424429702656</t>
        </is>
      </c>
      <c r="BA29" t="inlineStr">
        <is>
          <t>2264644020002656</t>
        </is>
      </c>
      <c r="BB29" t="inlineStr">
        <is>
          <t>BOOK</t>
        </is>
      </c>
      <c r="BD29" t="inlineStr">
        <is>
          <t>9780198266785</t>
        </is>
      </c>
      <c r="BE29" t="inlineStr">
        <is>
          <t>32285000110089</t>
        </is>
      </c>
      <c r="BF29" t="inlineStr">
        <is>
          <t>893425686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RG135 .E43 1990</t>
        </is>
      </c>
      <c r="E30" t="inlineStr">
        <is>
          <t>0                      RG 0135000E  43          1990</t>
        </is>
      </c>
      <c r="F30" t="inlineStr">
        <is>
          <t>Embryo experimentation / edited by Peter Singer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Cambridge ; New York : Cambridge University Press, 1990.</t>
        </is>
      </c>
      <c r="O30" t="inlineStr">
        <is>
          <t>1990</t>
        </is>
      </c>
      <c r="Q30" t="inlineStr">
        <is>
          <t>eng</t>
        </is>
      </c>
      <c r="R30" t="inlineStr">
        <is>
          <t>enk</t>
        </is>
      </c>
      <c r="T30" t="inlineStr">
        <is>
          <t xml:space="preserve">RG </t>
        </is>
      </c>
      <c r="U30" t="n">
        <v>33</v>
      </c>
      <c r="V30" t="n">
        <v>33</v>
      </c>
      <c r="W30" t="inlineStr">
        <is>
          <t>2003-03-28</t>
        </is>
      </c>
      <c r="X30" t="inlineStr">
        <is>
          <t>2003-03-28</t>
        </is>
      </c>
      <c r="Y30" t="inlineStr">
        <is>
          <t>1991-12-15</t>
        </is>
      </c>
      <c r="Z30" t="inlineStr">
        <is>
          <t>1991-12-15</t>
        </is>
      </c>
      <c r="AA30" t="n">
        <v>503</v>
      </c>
      <c r="AB30" t="n">
        <v>333</v>
      </c>
      <c r="AC30" t="n">
        <v>401</v>
      </c>
      <c r="AD30" t="n">
        <v>2</v>
      </c>
      <c r="AE30" t="n">
        <v>2</v>
      </c>
      <c r="AF30" t="n">
        <v>28</v>
      </c>
      <c r="AG30" t="n">
        <v>29</v>
      </c>
      <c r="AH30" t="n">
        <v>7</v>
      </c>
      <c r="AI30" t="n">
        <v>7</v>
      </c>
      <c r="AJ30" t="n">
        <v>5</v>
      </c>
      <c r="AK30" t="n">
        <v>5</v>
      </c>
      <c r="AL30" t="n">
        <v>13</v>
      </c>
      <c r="AM30" t="n">
        <v>14</v>
      </c>
      <c r="AN30" t="n">
        <v>1</v>
      </c>
      <c r="AO30" t="n">
        <v>1</v>
      </c>
      <c r="AP30" t="n">
        <v>8</v>
      </c>
      <c r="AQ30" t="n">
        <v>8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HYPERLINK("https://creighton-primo.hosted.exlibrisgroup.com/primo-explore/search?tab=default_tab&amp;search_scope=EVERYTHING&amp;vid=01CRU&amp;lang=en_US&amp;offset=0&amp;query=any,contains,991001588379702656","Catalog Record")</f>
        <v/>
      </c>
      <c r="AV30">
        <f>HYPERLINK("http://www.worldcat.org/oclc/20561475","WorldCat Record")</f>
        <v/>
      </c>
      <c r="AW30" t="inlineStr">
        <is>
          <t>890335587:eng</t>
        </is>
      </c>
      <c r="AX30" t="inlineStr">
        <is>
          <t>20561475</t>
        </is>
      </c>
      <c r="AY30" t="inlineStr">
        <is>
          <t>991001588379702656</t>
        </is>
      </c>
      <c r="AZ30" t="inlineStr">
        <is>
          <t>991001588379702656</t>
        </is>
      </c>
      <c r="BA30" t="inlineStr">
        <is>
          <t>2258621730002656</t>
        </is>
      </c>
      <c r="BB30" t="inlineStr">
        <is>
          <t>BOOK</t>
        </is>
      </c>
      <c r="BD30" t="inlineStr">
        <is>
          <t>9780521383592</t>
        </is>
      </c>
      <c r="BE30" t="inlineStr">
        <is>
          <t>32285000819853</t>
        </is>
      </c>
      <c r="BF30" t="inlineStr">
        <is>
          <t>893522661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RG135 .F47 1983</t>
        </is>
      </c>
      <c r="E31" t="inlineStr">
        <is>
          <t>0                      RG 0135000F  47          1983</t>
        </is>
      </c>
      <c r="F31" t="inlineStr">
        <is>
          <t>Fertilization of the human egg in vitro : biological basis and clinical application / edited by Henning M. Beier and Hans R. Lindner.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Berlin ; New York : Springer-Verlag, 1983.</t>
        </is>
      </c>
      <c r="O31" t="inlineStr">
        <is>
          <t>1983</t>
        </is>
      </c>
      <c r="Q31" t="inlineStr">
        <is>
          <t>eng</t>
        </is>
      </c>
      <c r="R31" t="inlineStr">
        <is>
          <t xml:space="preserve">gw </t>
        </is>
      </c>
      <c r="T31" t="inlineStr">
        <is>
          <t xml:space="preserve">RG </t>
        </is>
      </c>
      <c r="U31" t="n">
        <v>21</v>
      </c>
      <c r="V31" t="n">
        <v>21</v>
      </c>
      <c r="W31" t="inlineStr">
        <is>
          <t>1995-11-22</t>
        </is>
      </c>
      <c r="X31" t="inlineStr">
        <is>
          <t>1995-11-22</t>
        </is>
      </c>
      <c r="Y31" t="inlineStr">
        <is>
          <t>1991-11-25</t>
        </is>
      </c>
      <c r="Z31" t="inlineStr">
        <is>
          <t>1991-11-25</t>
        </is>
      </c>
      <c r="AA31" t="n">
        <v>147</v>
      </c>
      <c r="AB31" t="n">
        <v>105</v>
      </c>
      <c r="AC31" t="n">
        <v>125</v>
      </c>
      <c r="AD31" t="n">
        <v>2</v>
      </c>
      <c r="AE31" t="n">
        <v>2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HYPERLINK("http://catalog.hathitrust.org/Record/000318188","HathiTrust Record")</f>
        <v/>
      </c>
      <c r="AU31">
        <f>HYPERLINK("https://creighton-primo.hosted.exlibrisgroup.com/primo-explore/search?tab=default_tab&amp;search_scope=EVERYTHING&amp;vid=01CRU&amp;lang=en_US&amp;offset=0&amp;query=any,contains,991000176359702656","Catalog Record")</f>
        <v/>
      </c>
      <c r="AV31">
        <f>HYPERLINK("http://www.worldcat.org/oclc/9280161","WorldCat Record")</f>
        <v/>
      </c>
      <c r="AW31" t="inlineStr">
        <is>
          <t>365841872:eng</t>
        </is>
      </c>
      <c r="AX31" t="inlineStr">
        <is>
          <t>9280161</t>
        </is>
      </c>
      <c r="AY31" t="inlineStr">
        <is>
          <t>991000176359702656</t>
        </is>
      </c>
      <c r="AZ31" t="inlineStr">
        <is>
          <t>991000176359702656</t>
        </is>
      </c>
      <c r="BA31" t="inlineStr">
        <is>
          <t>2262147330002656</t>
        </is>
      </c>
      <c r="BB31" t="inlineStr">
        <is>
          <t>BOOK</t>
        </is>
      </c>
      <c r="BD31" t="inlineStr">
        <is>
          <t>9780387118963</t>
        </is>
      </c>
      <c r="BE31" t="inlineStr">
        <is>
          <t>32285000845411</t>
        </is>
      </c>
      <c r="BF31" t="inlineStr">
        <is>
          <t>893425507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RG135 .G76</t>
        </is>
      </c>
      <c r="E32" t="inlineStr">
        <is>
          <t>0                      RG 0135000G  76</t>
        </is>
      </c>
      <c r="F32" t="inlineStr">
        <is>
          <t>From chance to purpose : an appraisal of external human fertilization / Clifford Grobstein.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Grobstein, Clifford, 1916-1998.</t>
        </is>
      </c>
      <c r="N32" t="inlineStr">
        <is>
          <t>Reading, Mass. : Addison-Wesley Pub. Co., 1981.</t>
        </is>
      </c>
      <c r="O32" t="inlineStr">
        <is>
          <t>1981</t>
        </is>
      </c>
      <c r="Q32" t="inlineStr">
        <is>
          <t>eng</t>
        </is>
      </c>
      <c r="R32" t="inlineStr">
        <is>
          <t>mau</t>
        </is>
      </c>
      <c r="T32" t="inlineStr">
        <is>
          <t xml:space="preserve">RG </t>
        </is>
      </c>
      <c r="U32" t="n">
        <v>19</v>
      </c>
      <c r="V32" t="n">
        <v>19</v>
      </c>
      <c r="W32" t="inlineStr">
        <is>
          <t>2002-10-23</t>
        </is>
      </c>
      <c r="X32" t="inlineStr">
        <is>
          <t>2002-10-23</t>
        </is>
      </c>
      <c r="Y32" t="inlineStr">
        <is>
          <t>1991-12-09</t>
        </is>
      </c>
      <c r="Z32" t="inlineStr">
        <is>
          <t>1991-12-09</t>
        </is>
      </c>
      <c r="AA32" t="n">
        <v>609</v>
      </c>
      <c r="AB32" t="n">
        <v>544</v>
      </c>
      <c r="AC32" t="n">
        <v>551</v>
      </c>
      <c r="AD32" t="n">
        <v>7</v>
      </c>
      <c r="AE32" t="n">
        <v>7</v>
      </c>
      <c r="AF32" t="n">
        <v>19</v>
      </c>
      <c r="AG32" t="n">
        <v>19</v>
      </c>
      <c r="AH32" t="n">
        <v>6</v>
      </c>
      <c r="AI32" t="n">
        <v>6</v>
      </c>
      <c r="AJ32" t="n">
        <v>5</v>
      </c>
      <c r="AK32" t="n">
        <v>5</v>
      </c>
      <c r="AL32" t="n">
        <v>7</v>
      </c>
      <c r="AM32" t="n">
        <v>7</v>
      </c>
      <c r="AN32" t="n">
        <v>5</v>
      </c>
      <c r="AO32" t="n">
        <v>5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HYPERLINK("http://catalog.hathitrust.org/Record/000230284","HathiTrust Record")</f>
        <v/>
      </c>
      <c r="AU32">
        <f>HYPERLINK("https://creighton-primo.hosted.exlibrisgroup.com/primo-explore/search?tab=default_tab&amp;search_scope=EVERYTHING&amp;vid=01CRU&amp;lang=en_US&amp;offset=0&amp;query=any,contains,991005097199702656","Catalog Record")</f>
        <v/>
      </c>
      <c r="AV32">
        <f>HYPERLINK("http://www.worldcat.org/oclc/7275368","WorldCat Record")</f>
        <v/>
      </c>
      <c r="AW32" t="inlineStr">
        <is>
          <t>862386348:eng</t>
        </is>
      </c>
      <c r="AX32" t="inlineStr">
        <is>
          <t>7275368</t>
        </is>
      </c>
      <c r="AY32" t="inlineStr">
        <is>
          <t>991005097199702656</t>
        </is>
      </c>
      <c r="AZ32" t="inlineStr">
        <is>
          <t>991005097199702656</t>
        </is>
      </c>
      <c r="BA32" t="inlineStr">
        <is>
          <t>2260599280002656</t>
        </is>
      </c>
      <c r="BB32" t="inlineStr">
        <is>
          <t>BOOK</t>
        </is>
      </c>
      <c r="BD32" t="inlineStr">
        <is>
          <t>9780201045857</t>
        </is>
      </c>
      <c r="BE32" t="inlineStr">
        <is>
          <t>32285000829993</t>
        </is>
      </c>
      <c r="BF32" t="inlineStr">
        <is>
          <t>893895861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RG135 .H85 1982</t>
        </is>
      </c>
      <c r="E33" t="inlineStr">
        <is>
          <t>0                      RG 0135000H  85          1982</t>
        </is>
      </c>
      <c r="F33" t="inlineStr">
        <is>
          <t>Human conception in vitro : proceedings of the first Bourn Hall meeting / edited by R.G. Edwards and Jean M. Purdy.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London ; New York : Academic Press, 1982.</t>
        </is>
      </c>
      <c r="O33" t="inlineStr">
        <is>
          <t>1982</t>
        </is>
      </c>
      <c r="Q33" t="inlineStr">
        <is>
          <t>eng</t>
        </is>
      </c>
      <c r="R33" t="inlineStr">
        <is>
          <t>enk</t>
        </is>
      </c>
      <c r="T33" t="inlineStr">
        <is>
          <t xml:space="preserve">RG </t>
        </is>
      </c>
      <c r="U33" t="n">
        <v>13</v>
      </c>
      <c r="V33" t="n">
        <v>13</v>
      </c>
      <c r="W33" t="inlineStr">
        <is>
          <t>1996-04-30</t>
        </is>
      </c>
      <c r="X33" t="inlineStr">
        <is>
          <t>1996-04-30</t>
        </is>
      </c>
      <c r="Y33" t="inlineStr">
        <is>
          <t>1991-10-11</t>
        </is>
      </c>
      <c r="Z33" t="inlineStr">
        <is>
          <t>1991-10-11</t>
        </is>
      </c>
      <c r="AA33" t="n">
        <v>187</v>
      </c>
      <c r="AB33" t="n">
        <v>118</v>
      </c>
      <c r="AC33" t="n">
        <v>120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HYPERLINK("http://catalog.hathitrust.org/Record/000769318","HathiTrust Record")</f>
        <v/>
      </c>
      <c r="AU33">
        <f>HYPERLINK("https://creighton-primo.hosted.exlibrisgroup.com/primo-explore/search?tab=default_tab&amp;search_scope=EVERYTHING&amp;vid=01CRU&amp;lang=en_US&amp;offset=0&amp;query=any,contains,991000083549702656","Catalog Record")</f>
        <v/>
      </c>
      <c r="AV33">
        <f>HYPERLINK("http://www.worldcat.org/oclc/8846359","WorldCat Record")</f>
        <v/>
      </c>
      <c r="AW33" t="inlineStr">
        <is>
          <t>836703761:eng</t>
        </is>
      </c>
      <c r="AX33" t="inlineStr">
        <is>
          <t>8846359</t>
        </is>
      </c>
      <c r="AY33" t="inlineStr">
        <is>
          <t>991000083549702656</t>
        </is>
      </c>
      <c r="AZ33" t="inlineStr">
        <is>
          <t>991000083549702656</t>
        </is>
      </c>
      <c r="BA33" t="inlineStr">
        <is>
          <t>2254867240002656</t>
        </is>
      </c>
      <c r="BB33" t="inlineStr">
        <is>
          <t>BOOK</t>
        </is>
      </c>
      <c r="BD33" t="inlineStr">
        <is>
          <t>9780122327407</t>
        </is>
      </c>
      <c r="BE33" t="inlineStr">
        <is>
          <t>32285000708536</t>
        </is>
      </c>
      <c r="BF33" t="inlineStr">
        <is>
          <t>893777667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RG135 .H86 1984</t>
        </is>
      </c>
      <c r="E34" t="inlineStr">
        <is>
          <t>0                      RG 0135000H  86          1984</t>
        </is>
      </c>
      <c r="F34" t="inlineStr">
        <is>
          <t>Human in vitro fertilization and embryo transfer / edited by Don P. Wolf and Martin M. Quigley.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New York : Plenum Press, c1984.</t>
        </is>
      </c>
      <c r="O34" t="inlineStr">
        <is>
          <t>1984</t>
        </is>
      </c>
      <c r="Q34" t="inlineStr">
        <is>
          <t>eng</t>
        </is>
      </c>
      <c r="R34" t="inlineStr">
        <is>
          <t>nyu</t>
        </is>
      </c>
      <c r="T34" t="inlineStr">
        <is>
          <t xml:space="preserve">RG </t>
        </is>
      </c>
      <c r="U34" t="n">
        <v>14</v>
      </c>
      <c r="V34" t="n">
        <v>14</v>
      </c>
      <c r="W34" t="inlineStr">
        <is>
          <t>2005-10-10</t>
        </is>
      </c>
      <c r="X34" t="inlineStr">
        <is>
          <t>2005-10-10</t>
        </is>
      </c>
      <c r="Y34" t="inlineStr">
        <is>
          <t>1991-11-25</t>
        </is>
      </c>
      <c r="Z34" t="inlineStr">
        <is>
          <t>1991-11-25</t>
        </is>
      </c>
      <c r="AA34" t="n">
        <v>160</v>
      </c>
      <c r="AB34" t="n">
        <v>125</v>
      </c>
      <c r="AC34" t="n">
        <v>152</v>
      </c>
      <c r="AD34" t="n">
        <v>1</v>
      </c>
      <c r="AE34" t="n">
        <v>1</v>
      </c>
      <c r="AF34" t="n">
        <v>3</v>
      </c>
      <c r="AG34" t="n">
        <v>4</v>
      </c>
      <c r="AH34" t="n">
        <v>1</v>
      </c>
      <c r="AI34" t="n">
        <v>2</v>
      </c>
      <c r="AJ34" t="n">
        <v>0</v>
      </c>
      <c r="AK34" t="n">
        <v>0</v>
      </c>
      <c r="AL34" t="n">
        <v>2</v>
      </c>
      <c r="AM34" t="n">
        <v>3</v>
      </c>
      <c r="AN34" t="n">
        <v>0</v>
      </c>
      <c r="AO34" t="n">
        <v>0</v>
      </c>
      <c r="AP34" t="n">
        <v>1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HYPERLINK("http://catalog.hathitrust.org/Record/000119989","HathiTrust Record")</f>
        <v/>
      </c>
      <c r="AU34">
        <f>HYPERLINK("https://creighton-primo.hosted.exlibrisgroup.com/primo-explore/search?tab=default_tab&amp;search_scope=EVERYTHING&amp;vid=01CRU&amp;lang=en_US&amp;offset=0&amp;query=any,contains,991000349619702656","Catalog Record")</f>
        <v/>
      </c>
      <c r="AV34">
        <f>HYPERLINK("http://www.worldcat.org/oclc/10300660","WorldCat Record")</f>
        <v/>
      </c>
      <c r="AW34" t="inlineStr">
        <is>
          <t>355956873:eng</t>
        </is>
      </c>
      <c r="AX34" t="inlineStr">
        <is>
          <t>10300660</t>
        </is>
      </c>
      <c r="AY34" t="inlineStr">
        <is>
          <t>991000349619702656</t>
        </is>
      </c>
      <c r="AZ34" t="inlineStr">
        <is>
          <t>991000349619702656</t>
        </is>
      </c>
      <c r="BA34" t="inlineStr">
        <is>
          <t>2269731000002656</t>
        </is>
      </c>
      <c r="BB34" t="inlineStr">
        <is>
          <t>BOOK</t>
        </is>
      </c>
      <c r="BD34" t="inlineStr">
        <is>
          <t>9780306416231</t>
        </is>
      </c>
      <c r="BE34" t="inlineStr">
        <is>
          <t>32285000845403</t>
        </is>
      </c>
      <c r="BF34" t="inlineStr">
        <is>
          <t>893320979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RG135 .I53 1985</t>
        </is>
      </c>
      <c r="E35" t="inlineStr">
        <is>
          <t>0                      RG 0135000I  53          1985</t>
        </is>
      </c>
      <c r="F35" t="inlineStr">
        <is>
          <t>Implantation of the human embryo : proceedings of the second Bourn Hall meeting / edited by R.G. Edwards, Jean M. Purdy, P.C. Steptoe.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London ; Orlando : Academic Press, 1985.</t>
        </is>
      </c>
      <c r="O35" t="inlineStr">
        <is>
          <t>1985</t>
        </is>
      </c>
      <c r="Q35" t="inlineStr">
        <is>
          <t>eng</t>
        </is>
      </c>
      <c r="R35" t="inlineStr">
        <is>
          <t>enk</t>
        </is>
      </c>
      <c r="T35" t="inlineStr">
        <is>
          <t xml:space="preserve">RG </t>
        </is>
      </c>
      <c r="U35" t="n">
        <v>8</v>
      </c>
      <c r="V35" t="n">
        <v>8</v>
      </c>
      <c r="W35" t="inlineStr">
        <is>
          <t>1997-06-26</t>
        </is>
      </c>
      <c r="X35" t="inlineStr">
        <is>
          <t>1997-06-26</t>
        </is>
      </c>
      <c r="Y35" t="inlineStr">
        <is>
          <t>1991-12-09</t>
        </is>
      </c>
      <c r="Z35" t="inlineStr">
        <is>
          <t>1991-12-09</t>
        </is>
      </c>
      <c r="AA35" t="n">
        <v>151</v>
      </c>
      <c r="AB35" t="n">
        <v>106</v>
      </c>
      <c r="AC35" t="n">
        <v>108</v>
      </c>
      <c r="AD35" t="n">
        <v>1</v>
      </c>
      <c r="AE35" t="n">
        <v>1</v>
      </c>
      <c r="AF35" t="n">
        <v>2</v>
      </c>
      <c r="AG35" t="n">
        <v>2</v>
      </c>
      <c r="AH35" t="n">
        <v>2</v>
      </c>
      <c r="AI35" t="n">
        <v>2</v>
      </c>
      <c r="AJ35" t="n">
        <v>0</v>
      </c>
      <c r="AK35" t="n">
        <v>0</v>
      </c>
      <c r="AL35" t="n">
        <v>1</v>
      </c>
      <c r="AM35" t="n">
        <v>1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HYPERLINK("http://catalog.hathitrust.org/Record/000587999","HathiTrust Record")</f>
        <v/>
      </c>
      <c r="AU35">
        <f>HYPERLINK("https://creighton-primo.hosted.exlibrisgroup.com/primo-explore/search?tab=default_tab&amp;search_scope=EVERYTHING&amp;vid=01CRU&amp;lang=en_US&amp;offset=0&amp;query=any,contains,991000683489702656","Catalog Record")</f>
        <v/>
      </c>
      <c r="AV35">
        <f>HYPERLINK("http://www.worldcat.org/oclc/12419071","WorldCat Record")</f>
        <v/>
      </c>
      <c r="AW35" t="inlineStr">
        <is>
          <t>836726001:eng</t>
        </is>
      </c>
      <c r="AX35" t="inlineStr">
        <is>
          <t>12419071</t>
        </is>
      </c>
      <c r="AY35" t="inlineStr">
        <is>
          <t>991000683489702656</t>
        </is>
      </c>
      <c r="AZ35" t="inlineStr">
        <is>
          <t>991000683489702656</t>
        </is>
      </c>
      <c r="BA35" t="inlineStr">
        <is>
          <t>2261924220002656</t>
        </is>
      </c>
      <c r="BB35" t="inlineStr">
        <is>
          <t>BOOK</t>
        </is>
      </c>
      <c r="BD35" t="inlineStr">
        <is>
          <t>9780122324550</t>
        </is>
      </c>
      <c r="BE35" t="inlineStr">
        <is>
          <t>32285000890011</t>
        </is>
      </c>
      <c r="BF35" t="inlineStr">
        <is>
          <t>893778144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RG135 .T4 1984</t>
        </is>
      </c>
      <c r="E36" t="inlineStr">
        <is>
          <t>0                      RG 0135000T  4           1984</t>
        </is>
      </c>
      <c r="F36" t="inlineStr">
        <is>
          <t>Test-tube babies : a guide to moral questions, present techniques and future possibilities / Edited by William A.W. Walters and Peter Singer.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Melbourne ; New York : Oxford University Press, 1984.</t>
        </is>
      </c>
      <c r="O36" t="inlineStr">
        <is>
          <t>1984</t>
        </is>
      </c>
      <c r="Q36" t="inlineStr">
        <is>
          <t>eng</t>
        </is>
      </c>
      <c r="R36" t="inlineStr">
        <is>
          <t xml:space="preserve">at </t>
        </is>
      </c>
      <c r="T36" t="inlineStr">
        <is>
          <t xml:space="preserve">RG </t>
        </is>
      </c>
      <c r="U36" t="n">
        <v>32</v>
      </c>
      <c r="V36" t="n">
        <v>32</v>
      </c>
      <c r="W36" t="inlineStr">
        <is>
          <t>2004-11-22</t>
        </is>
      </c>
      <c r="X36" t="inlineStr">
        <is>
          <t>2004-11-22</t>
        </is>
      </c>
      <c r="Y36" t="inlineStr">
        <is>
          <t>1991-12-13</t>
        </is>
      </c>
      <c r="Z36" t="inlineStr">
        <is>
          <t>1991-12-13</t>
        </is>
      </c>
      <c r="AA36" t="n">
        <v>62</v>
      </c>
      <c r="AB36" t="n">
        <v>60</v>
      </c>
      <c r="AC36" t="n">
        <v>626</v>
      </c>
      <c r="AD36" t="n">
        <v>2</v>
      </c>
      <c r="AE36" t="n">
        <v>5</v>
      </c>
      <c r="AF36" t="n">
        <v>1</v>
      </c>
      <c r="AG36" t="n">
        <v>26</v>
      </c>
      <c r="AH36" t="n">
        <v>0</v>
      </c>
      <c r="AI36" t="n">
        <v>11</v>
      </c>
      <c r="AJ36" t="n">
        <v>0</v>
      </c>
      <c r="AK36" t="n">
        <v>3</v>
      </c>
      <c r="AL36" t="n">
        <v>0</v>
      </c>
      <c r="AM36" t="n">
        <v>11</v>
      </c>
      <c r="AN36" t="n">
        <v>1</v>
      </c>
      <c r="AO36" t="n">
        <v>4</v>
      </c>
      <c r="AP36" t="n">
        <v>0</v>
      </c>
      <c r="AQ36" t="n">
        <v>3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HYPERLINK("https://creighton-primo.hosted.exlibrisgroup.com/primo-explore/search?tab=default_tab&amp;search_scope=EVERYTHING&amp;vid=01CRU&amp;lang=en_US&amp;offset=0&amp;query=any,contains,991000536859702656","Catalog Record")</f>
        <v/>
      </c>
      <c r="AV36">
        <f>HYPERLINK("http://www.worldcat.org/oclc/11466791","WorldCat Record")</f>
        <v/>
      </c>
      <c r="AW36" t="inlineStr">
        <is>
          <t>355669823:eng</t>
        </is>
      </c>
      <c r="AX36" t="inlineStr">
        <is>
          <t>11466791</t>
        </is>
      </c>
      <c r="AY36" t="inlineStr">
        <is>
          <t>991000536859702656</t>
        </is>
      </c>
      <c r="AZ36" t="inlineStr">
        <is>
          <t>991000536859702656</t>
        </is>
      </c>
      <c r="BA36" t="inlineStr">
        <is>
          <t>2268021230002656</t>
        </is>
      </c>
      <c r="BB36" t="inlineStr">
        <is>
          <t>BOOK</t>
        </is>
      </c>
      <c r="BD36" t="inlineStr">
        <is>
          <t>9780195543407</t>
        </is>
      </c>
      <c r="BE36" t="inlineStr">
        <is>
          <t>32285000905199</t>
        </is>
      </c>
      <c r="BF36" t="inlineStr">
        <is>
          <t>893243361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RG135 .W66 1984</t>
        </is>
      </c>
      <c r="E37" t="inlineStr">
        <is>
          <t>0                      RG 0135000W  66          1984</t>
        </is>
      </c>
      <c r="F37" t="inlineStr">
        <is>
          <t>Test-tube conception / Carl Wood, Ann Westmore.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Wood, Carl.</t>
        </is>
      </c>
      <c r="N37" t="inlineStr">
        <is>
          <t>Englewood Cliffs, N.J. : Prentice-Hall, c1984.</t>
        </is>
      </c>
      <c r="O37" t="inlineStr">
        <is>
          <t>1984</t>
        </is>
      </c>
      <c r="Q37" t="inlineStr">
        <is>
          <t>eng</t>
        </is>
      </c>
      <c r="R37" t="inlineStr">
        <is>
          <t>nju</t>
        </is>
      </c>
      <c r="T37" t="inlineStr">
        <is>
          <t xml:space="preserve">RG </t>
        </is>
      </c>
      <c r="U37" t="n">
        <v>14</v>
      </c>
      <c r="V37" t="n">
        <v>14</v>
      </c>
      <c r="W37" t="inlineStr">
        <is>
          <t>2002-04-08</t>
        </is>
      </c>
      <c r="X37" t="inlineStr">
        <is>
          <t>2002-04-08</t>
        </is>
      </c>
      <c r="Y37" t="inlineStr">
        <is>
          <t>1991-12-09</t>
        </is>
      </c>
      <c r="Z37" t="inlineStr">
        <is>
          <t>1991-12-09</t>
        </is>
      </c>
      <c r="AA37" t="n">
        <v>268</v>
      </c>
      <c r="AB37" t="n">
        <v>257</v>
      </c>
      <c r="AC37" t="n">
        <v>263</v>
      </c>
      <c r="AD37" t="n">
        <v>2</v>
      </c>
      <c r="AE37" t="n">
        <v>2</v>
      </c>
      <c r="AF37" t="n">
        <v>4</v>
      </c>
      <c r="AG37" t="n">
        <v>4</v>
      </c>
      <c r="AH37" t="n">
        <v>2</v>
      </c>
      <c r="AI37" t="n">
        <v>2</v>
      </c>
      <c r="AJ37" t="n">
        <v>0</v>
      </c>
      <c r="AK37" t="n">
        <v>0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HYPERLINK("http://catalog.hathitrust.org/Record/008514606","HathiTrust Record")</f>
        <v/>
      </c>
      <c r="AU37">
        <f>HYPERLINK("https://creighton-primo.hosted.exlibrisgroup.com/primo-explore/search?tab=default_tab&amp;search_scope=EVERYTHING&amp;vid=01CRU&amp;lang=en_US&amp;offset=0&amp;query=any,contains,991000357849702656","Catalog Record")</f>
        <v/>
      </c>
      <c r="AV37">
        <f>HYPERLINK("http://www.worldcat.org/oclc/10348569","WorldCat Record")</f>
        <v/>
      </c>
      <c r="AW37" t="inlineStr">
        <is>
          <t>3696106:eng</t>
        </is>
      </c>
      <c r="AX37" t="inlineStr">
        <is>
          <t>10348569</t>
        </is>
      </c>
      <c r="AY37" t="inlineStr">
        <is>
          <t>991000357849702656</t>
        </is>
      </c>
      <c r="AZ37" t="inlineStr">
        <is>
          <t>991000357849702656</t>
        </is>
      </c>
      <c r="BA37" t="inlineStr">
        <is>
          <t>2264170410002656</t>
        </is>
      </c>
      <c r="BB37" t="inlineStr">
        <is>
          <t>BOOK</t>
        </is>
      </c>
      <c r="BD37" t="inlineStr">
        <is>
          <t>9780139119095</t>
        </is>
      </c>
      <c r="BE37" t="inlineStr">
        <is>
          <t>32285000829712</t>
        </is>
      </c>
      <c r="BF37" t="inlineStr">
        <is>
          <t>893720652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RG136 .D57 1979</t>
        </is>
      </c>
      <c r="E38" t="inlineStr">
        <is>
          <t>0                      RG 0136000D  57          1979</t>
        </is>
      </c>
      <c r="F38" t="inlineStr">
        <is>
          <t>The politics of contraception / Carl Djerassi.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Djerassi, Carl.</t>
        </is>
      </c>
      <c r="N38" t="inlineStr">
        <is>
          <t>New York : Norton, 1979.</t>
        </is>
      </c>
      <c r="O38" t="inlineStr">
        <is>
          <t>1979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RG </t>
        </is>
      </c>
      <c r="U38" t="n">
        <v>6</v>
      </c>
      <c r="V38" t="n">
        <v>6</v>
      </c>
      <c r="W38" t="inlineStr">
        <is>
          <t>2007-12-03</t>
        </is>
      </c>
      <c r="X38" t="inlineStr">
        <is>
          <t>2007-12-03</t>
        </is>
      </c>
      <c r="Y38" t="inlineStr">
        <is>
          <t>1993-03-25</t>
        </is>
      </c>
      <c r="Z38" t="inlineStr">
        <is>
          <t>1993-03-25</t>
        </is>
      </c>
      <c r="AA38" t="n">
        <v>600</v>
      </c>
      <c r="AB38" t="n">
        <v>531</v>
      </c>
      <c r="AC38" t="n">
        <v>739</v>
      </c>
      <c r="AD38" t="n">
        <v>3</v>
      </c>
      <c r="AE38" t="n">
        <v>4</v>
      </c>
      <c r="AF38" t="n">
        <v>25</v>
      </c>
      <c r="AG38" t="n">
        <v>30</v>
      </c>
      <c r="AH38" t="n">
        <v>11</v>
      </c>
      <c r="AI38" t="n">
        <v>13</v>
      </c>
      <c r="AJ38" t="n">
        <v>4</v>
      </c>
      <c r="AK38" t="n">
        <v>5</v>
      </c>
      <c r="AL38" t="n">
        <v>11</v>
      </c>
      <c r="AM38" t="n">
        <v>12</v>
      </c>
      <c r="AN38" t="n">
        <v>2</v>
      </c>
      <c r="AO38" t="n">
        <v>3</v>
      </c>
      <c r="AP38" t="n">
        <v>3</v>
      </c>
      <c r="AQ38" t="n">
        <v>4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HYPERLINK("https://creighton-primo.hosted.exlibrisgroup.com/primo-explore/search?tab=default_tab&amp;search_scope=EVERYTHING&amp;vid=01CRU&amp;lang=en_US&amp;offset=0&amp;query=any,contains,991004835439702656","Catalog Record")</f>
        <v/>
      </c>
      <c r="AV38">
        <f>HYPERLINK("http://www.worldcat.org/oclc/5447601","WorldCat Record")</f>
        <v/>
      </c>
      <c r="AW38" t="inlineStr">
        <is>
          <t>2793960904:eng</t>
        </is>
      </c>
      <c r="AX38" t="inlineStr">
        <is>
          <t>5447601</t>
        </is>
      </c>
      <c r="AY38" t="inlineStr">
        <is>
          <t>991004835439702656</t>
        </is>
      </c>
      <c r="AZ38" t="inlineStr">
        <is>
          <t>991004835439702656</t>
        </is>
      </c>
      <c r="BA38" t="inlineStr">
        <is>
          <t>2259190250002656</t>
        </is>
      </c>
      <c r="BB38" t="inlineStr">
        <is>
          <t>BOOK</t>
        </is>
      </c>
      <c r="BD38" t="inlineStr">
        <is>
          <t>9780393012644</t>
        </is>
      </c>
      <c r="BE38" t="inlineStr">
        <is>
          <t>32285001609253</t>
        </is>
      </c>
      <c r="BF38" t="inlineStr">
        <is>
          <t>893319689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RG136 .E3 1977</t>
        </is>
      </c>
      <c r="E39" t="inlineStr">
        <is>
          <t>0                      RG 0136000E  3           1977</t>
        </is>
      </c>
      <c r="F39" t="inlineStr">
        <is>
          <t>Health : the family planning factor / Erik Eckholm, Kathleen Newland.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Eckholm, Erik P.</t>
        </is>
      </c>
      <c r="N39" t="inlineStr">
        <is>
          <t>[Washington : Worldwatch Institute], 1977.</t>
        </is>
      </c>
      <c r="O39" t="inlineStr">
        <is>
          <t>1977</t>
        </is>
      </c>
      <c r="Q39" t="inlineStr">
        <is>
          <t>eng</t>
        </is>
      </c>
      <c r="R39" t="inlineStr">
        <is>
          <t>dcu</t>
        </is>
      </c>
      <c r="S39" t="inlineStr">
        <is>
          <t>Worldwatch paper ; 10</t>
        </is>
      </c>
      <c r="T39" t="inlineStr">
        <is>
          <t xml:space="preserve">RG </t>
        </is>
      </c>
      <c r="U39" t="n">
        <v>1</v>
      </c>
      <c r="V39" t="n">
        <v>1</v>
      </c>
      <c r="W39" t="inlineStr">
        <is>
          <t>1995-06-21</t>
        </is>
      </c>
      <c r="X39" t="inlineStr">
        <is>
          <t>1995-06-21</t>
        </is>
      </c>
      <c r="Y39" t="inlineStr">
        <is>
          <t>1993-03-25</t>
        </is>
      </c>
      <c r="Z39" t="inlineStr">
        <is>
          <t>1993-03-25</t>
        </is>
      </c>
      <c r="AA39" t="n">
        <v>287</v>
      </c>
      <c r="AB39" t="n">
        <v>236</v>
      </c>
      <c r="AC39" t="n">
        <v>236</v>
      </c>
      <c r="AD39" t="n">
        <v>2</v>
      </c>
      <c r="AE39" t="n">
        <v>2</v>
      </c>
      <c r="AF39" t="n">
        <v>5</v>
      </c>
      <c r="AG39" t="n">
        <v>5</v>
      </c>
      <c r="AH39" t="n">
        <v>1</v>
      </c>
      <c r="AI39" t="n">
        <v>1</v>
      </c>
      <c r="AJ39" t="n">
        <v>2</v>
      </c>
      <c r="AK39" t="n">
        <v>2</v>
      </c>
      <c r="AL39" t="n">
        <v>2</v>
      </c>
      <c r="AM39" t="n">
        <v>2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HYPERLINK("https://creighton-primo.hosted.exlibrisgroup.com/primo-explore/search?tab=default_tab&amp;search_scope=EVERYTHING&amp;vid=01CRU&amp;lang=en_US&amp;offset=0&amp;query=any,contains,991004365529702656","Catalog Record")</f>
        <v/>
      </c>
      <c r="AV39">
        <f>HYPERLINK("http://www.worldcat.org/oclc/3169290","WorldCat Record")</f>
        <v/>
      </c>
      <c r="AW39" t="inlineStr">
        <is>
          <t>42727765:eng</t>
        </is>
      </c>
      <c r="AX39" t="inlineStr">
        <is>
          <t>3169290</t>
        </is>
      </c>
      <c r="AY39" t="inlineStr">
        <is>
          <t>991004365529702656</t>
        </is>
      </c>
      <c r="AZ39" t="inlineStr">
        <is>
          <t>991004365529702656</t>
        </is>
      </c>
      <c r="BA39" t="inlineStr">
        <is>
          <t>2263260990002656</t>
        </is>
      </c>
      <c r="BB39" t="inlineStr">
        <is>
          <t>BOOK</t>
        </is>
      </c>
      <c r="BD39" t="inlineStr">
        <is>
          <t>9780916468095</t>
        </is>
      </c>
      <c r="BE39" t="inlineStr">
        <is>
          <t>32285004295795</t>
        </is>
      </c>
      <c r="BF39" t="inlineStr">
        <is>
          <t>893349927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RG136 .H355 1982</t>
        </is>
      </c>
      <c r="E40" t="inlineStr">
        <is>
          <t>0                      RG 0136000H  355         1982</t>
        </is>
      </c>
      <c r="F40" t="inlineStr">
        <is>
          <t>Contraceptive technology, 1982-1983 / Robert A. Hatcher ... [et al.].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Hatcher, Robert A. (Robert Anthony), 1937-</t>
        </is>
      </c>
      <c r="N40" t="inlineStr">
        <is>
          <t>New York, N.Y. : Irvington Publishers, c1982.</t>
        </is>
      </c>
      <c r="O40" t="inlineStr">
        <is>
          <t>1982</t>
        </is>
      </c>
      <c r="P40" t="inlineStr">
        <is>
          <t>11th rev. ed.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RG </t>
        </is>
      </c>
      <c r="U40" t="n">
        <v>16</v>
      </c>
      <c r="V40" t="n">
        <v>16</v>
      </c>
      <c r="W40" t="inlineStr">
        <is>
          <t>1995-09-27</t>
        </is>
      </c>
      <c r="X40" t="inlineStr">
        <is>
          <t>1995-09-27</t>
        </is>
      </c>
      <c r="Y40" t="inlineStr">
        <is>
          <t>1992-04-28</t>
        </is>
      </c>
      <c r="Z40" t="inlineStr">
        <is>
          <t>1992-04-28</t>
        </is>
      </c>
      <c r="AA40" t="n">
        <v>97</v>
      </c>
      <c r="AB40" t="n">
        <v>81</v>
      </c>
      <c r="AC40" t="n">
        <v>87</v>
      </c>
      <c r="AD40" t="n">
        <v>1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HYPERLINK("http://catalog.hathitrust.org/Record/010389172","HathiTrust Record")</f>
        <v/>
      </c>
      <c r="AU40">
        <f>HYPERLINK("https://creighton-primo.hosted.exlibrisgroup.com/primo-explore/search?tab=default_tab&amp;search_scope=EVERYTHING&amp;vid=01CRU&amp;lang=en_US&amp;offset=0&amp;query=any,contains,991005213589702656","Catalog Record")</f>
        <v/>
      </c>
      <c r="AV40">
        <f>HYPERLINK("http://www.worldcat.org/oclc/8171217","WorldCat Record")</f>
        <v/>
      </c>
      <c r="AW40" t="inlineStr">
        <is>
          <t>30957584:eng</t>
        </is>
      </c>
      <c r="AX40" t="inlineStr">
        <is>
          <t>8171217</t>
        </is>
      </c>
      <c r="AY40" t="inlineStr">
        <is>
          <t>991005213589702656</t>
        </is>
      </c>
      <c r="AZ40" t="inlineStr">
        <is>
          <t>991005213589702656</t>
        </is>
      </c>
      <c r="BA40" t="inlineStr">
        <is>
          <t>2257163580002656</t>
        </is>
      </c>
      <c r="BB40" t="inlineStr">
        <is>
          <t>BOOK</t>
        </is>
      </c>
      <c r="BD40" t="inlineStr">
        <is>
          <t>9780829007053</t>
        </is>
      </c>
      <c r="BE40" t="inlineStr">
        <is>
          <t>32285001102473</t>
        </is>
      </c>
      <c r="BF40" t="inlineStr">
        <is>
          <t>893520644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RG136 .K574 1979</t>
        </is>
      </c>
      <c r="E41" t="inlineStr">
        <is>
          <t>0                      RG 0136000K  574         1979</t>
        </is>
      </c>
      <c r="F41" t="inlineStr">
        <is>
          <t>The art of natural family planning / by John and Sheila Kippley ; foreword by Konald A. Prem.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Kippley, John F.</t>
        </is>
      </c>
      <c r="N41" t="inlineStr">
        <is>
          <t>Cincinnati : The Couple to Couple League International, c1979.</t>
        </is>
      </c>
      <c r="O41" t="inlineStr">
        <is>
          <t>1979</t>
        </is>
      </c>
      <c r="P41" t="inlineStr">
        <is>
          <t>2d ed.</t>
        </is>
      </c>
      <c r="Q41" t="inlineStr">
        <is>
          <t>eng</t>
        </is>
      </c>
      <c r="R41" t="inlineStr">
        <is>
          <t>ohu</t>
        </is>
      </c>
      <c r="T41" t="inlineStr">
        <is>
          <t xml:space="preserve">RG </t>
        </is>
      </c>
      <c r="U41" t="n">
        <v>14</v>
      </c>
      <c r="V41" t="n">
        <v>14</v>
      </c>
      <c r="W41" t="inlineStr">
        <is>
          <t>2007-12-01</t>
        </is>
      </c>
      <c r="X41" t="inlineStr">
        <is>
          <t>2007-12-01</t>
        </is>
      </c>
      <c r="Y41" t="inlineStr">
        <is>
          <t>1990-07-03</t>
        </is>
      </c>
      <c r="Z41" t="inlineStr">
        <is>
          <t>1990-07-03</t>
        </is>
      </c>
      <c r="AA41" t="n">
        <v>100</v>
      </c>
      <c r="AB41" t="n">
        <v>95</v>
      </c>
      <c r="AC41" t="n">
        <v>410</v>
      </c>
      <c r="AD41" t="n">
        <v>3</v>
      </c>
      <c r="AE41" t="n">
        <v>8</v>
      </c>
      <c r="AF41" t="n">
        <v>3</v>
      </c>
      <c r="AG41" t="n">
        <v>19</v>
      </c>
      <c r="AH41" t="n">
        <v>1</v>
      </c>
      <c r="AI41" t="n">
        <v>5</v>
      </c>
      <c r="AJ41" t="n">
        <v>1</v>
      </c>
      <c r="AK41" t="n">
        <v>5</v>
      </c>
      <c r="AL41" t="n">
        <v>2</v>
      </c>
      <c r="AM41" t="n">
        <v>13</v>
      </c>
      <c r="AN41" t="n">
        <v>0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HYPERLINK("https://creighton-primo.hosted.exlibrisgroup.com/primo-explore/search?tab=default_tab&amp;search_scope=EVERYTHING&amp;vid=01CRU&amp;lang=en_US&amp;offset=0&amp;query=any,contains,991004876329702656","Catalog Record")</f>
        <v/>
      </c>
      <c r="AV41">
        <f>HYPERLINK("http://www.worldcat.org/oclc/7693904","WorldCat Record")</f>
        <v/>
      </c>
      <c r="AW41" t="inlineStr">
        <is>
          <t>103338:eng</t>
        </is>
      </c>
      <c r="AX41" t="inlineStr">
        <is>
          <t>7693904</t>
        </is>
      </c>
      <c r="AY41" t="inlineStr">
        <is>
          <t>991004876329702656</t>
        </is>
      </c>
      <c r="AZ41" t="inlineStr">
        <is>
          <t>991004876329702656</t>
        </is>
      </c>
      <c r="BA41" t="inlineStr">
        <is>
          <t>2269688990002656</t>
        </is>
      </c>
      <c r="BB41" t="inlineStr">
        <is>
          <t>BOOK</t>
        </is>
      </c>
      <c r="BD41" t="inlineStr">
        <is>
          <t>9780960103638</t>
        </is>
      </c>
      <c r="BE41" t="inlineStr">
        <is>
          <t>32285000220920</t>
        </is>
      </c>
      <c r="BF41" t="inlineStr">
        <is>
          <t>893619180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RG136 .P67</t>
        </is>
      </c>
      <c r="E42" t="inlineStr">
        <is>
          <t>0                      RG 0136000P  67</t>
        </is>
      </c>
      <c r="F42" t="inlineStr">
        <is>
          <t>Proceedings of a research conference on natural family planning, edited by William A. Uricchio. Associate editor: Mary Kay Williams.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Washington, Human Life Foundation [c1973]</t>
        </is>
      </c>
      <c r="O42" t="inlineStr">
        <is>
          <t>1973</t>
        </is>
      </c>
      <c r="Q42" t="inlineStr">
        <is>
          <t>eng</t>
        </is>
      </c>
      <c r="R42" t="inlineStr">
        <is>
          <t>dcu</t>
        </is>
      </c>
      <c r="T42" t="inlineStr">
        <is>
          <t xml:space="preserve">RG </t>
        </is>
      </c>
      <c r="U42" t="n">
        <v>1</v>
      </c>
      <c r="V42" t="n">
        <v>1</v>
      </c>
      <c r="W42" t="inlineStr">
        <is>
          <t>2004-09-30</t>
        </is>
      </c>
      <c r="X42" t="inlineStr">
        <is>
          <t>2004-09-30</t>
        </is>
      </c>
      <c r="Y42" t="inlineStr">
        <is>
          <t>1997-08-12</t>
        </is>
      </c>
      <c r="Z42" t="inlineStr">
        <is>
          <t>1997-08-12</t>
        </is>
      </c>
      <c r="AA42" t="n">
        <v>179</v>
      </c>
      <c r="AB42" t="n">
        <v>152</v>
      </c>
      <c r="AC42" t="n">
        <v>154</v>
      </c>
      <c r="AD42" t="n">
        <v>3</v>
      </c>
      <c r="AE42" t="n">
        <v>3</v>
      </c>
      <c r="AF42" t="n">
        <v>9</v>
      </c>
      <c r="AG42" t="n">
        <v>9</v>
      </c>
      <c r="AH42" t="n">
        <v>2</v>
      </c>
      <c r="AI42" t="n">
        <v>2</v>
      </c>
      <c r="AJ42" t="n">
        <v>2</v>
      </c>
      <c r="AK42" t="n">
        <v>2</v>
      </c>
      <c r="AL42" t="n">
        <v>8</v>
      </c>
      <c r="AM42" t="n">
        <v>8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HYPERLINK("http://catalog.hathitrust.org/Record/001569619","HathiTrust Record")</f>
        <v/>
      </c>
      <c r="AU42">
        <f>HYPERLINK("https://creighton-primo.hosted.exlibrisgroup.com/primo-explore/search?tab=default_tab&amp;search_scope=EVERYTHING&amp;vid=01CRU&amp;lang=en_US&amp;offset=0&amp;query=any,contains,991005264929702656","Catalog Record")</f>
        <v/>
      </c>
      <c r="AV42">
        <f>HYPERLINK("http://www.worldcat.org/oclc/1009147","WorldCat Record")</f>
        <v/>
      </c>
      <c r="AW42" t="inlineStr">
        <is>
          <t>1928521:eng</t>
        </is>
      </c>
      <c r="AX42" t="inlineStr">
        <is>
          <t>1009147</t>
        </is>
      </c>
      <c r="AY42" t="inlineStr">
        <is>
          <t>991005264929702656</t>
        </is>
      </c>
      <c r="AZ42" t="inlineStr">
        <is>
          <t>991005264929702656</t>
        </is>
      </c>
      <c r="BA42" t="inlineStr">
        <is>
          <t>2263685980002656</t>
        </is>
      </c>
      <c r="BB42" t="inlineStr">
        <is>
          <t>BOOK</t>
        </is>
      </c>
      <c r="BE42" t="inlineStr">
        <is>
          <t>32285003093183</t>
        </is>
      </c>
      <c r="BF42" t="inlineStr">
        <is>
          <t>893437426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RG136 .S48</t>
        </is>
      </c>
      <c r="E43" t="inlineStr">
        <is>
          <t>0                      RG 0136000S  48</t>
        </is>
      </c>
      <c r="F43" t="inlineStr">
        <is>
          <t>The birth control book / by Howard I. Shapiro.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Shapiro, Howard I., 1937-</t>
        </is>
      </c>
      <c r="N43" t="inlineStr">
        <is>
          <t>New York : St. Martin's Press, c1977.</t>
        </is>
      </c>
      <c r="O43" t="inlineStr">
        <is>
          <t>1977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RG </t>
        </is>
      </c>
      <c r="U43" t="n">
        <v>24</v>
      </c>
      <c r="V43" t="n">
        <v>24</v>
      </c>
      <c r="W43" t="inlineStr">
        <is>
          <t>1999-03-29</t>
        </is>
      </c>
      <c r="X43" t="inlineStr">
        <is>
          <t>1999-03-29</t>
        </is>
      </c>
      <c r="Y43" t="inlineStr">
        <is>
          <t>1989-12-08</t>
        </is>
      </c>
      <c r="Z43" t="inlineStr">
        <is>
          <t>1989-12-08</t>
        </is>
      </c>
      <c r="AA43" t="n">
        <v>471</v>
      </c>
      <c r="AB43" t="n">
        <v>446</v>
      </c>
      <c r="AC43" t="n">
        <v>500</v>
      </c>
      <c r="AD43" t="n">
        <v>6</v>
      </c>
      <c r="AE43" t="n">
        <v>7</v>
      </c>
      <c r="AF43" t="n">
        <v>9</v>
      </c>
      <c r="AG43" t="n">
        <v>10</v>
      </c>
      <c r="AH43" t="n">
        <v>2</v>
      </c>
      <c r="AI43" t="n">
        <v>2</v>
      </c>
      <c r="AJ43" t="n">
        <v>1</v>
      </c>
      <c r="AK43" t="n">
        <v>1</v>
      </c>
      <c r="AL43" t="n">
        <v>3</v>
      </c>
      <c r="AM43" t="n">
        <v>3</v>
      </c>
      <c r="AN43" t="n">
        <v>3</v>
      </c>
      <c r="AO43" t="n">
        <v>4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HYPERLINK("https://creighton-primo.hosted.exlibrisgroup.com/primo-explore/search?tab=default_tab&amp;search_scope=EVERYTHING&amp;vid=01CRU&amp;lang=en_US&amp;offset=0&amp;query=any,contains,991005264939702656","Catalog Record")</f>
        <v/>
      </c>
      <c r="AV43">
        <f>HYPERLINK("http://www.worldcat.org/oclc/2967653","WorldCat Record")</f>
        <v/>
      </c>
      <c r="AW43" t="inlineStr">
        <is>
          <t>3369878:eng</t>
        </is>
      </c>
      <c r="AX43" t="inlineStr">
        <is>
          <t>2967653</t>
        </is>
      </c>
      <c r="AY43" t="inlineStr">
        <is>
          <t>991005264939702656</t>
        </is>
      </c>
      <c r="AZ43" t="inlineStr">
        <is>
          <t>991005264939702656</t>
        </is>
      </c>
      <c r="BA43" t="inlineStr">
        <is>
          <t>2269373760002656</t>
        </is>
      </c>
      <c r="BB43" t="inlineStr">
        <is>
          <t>BOOK</t>
        </is>
      </c>
      <c r="BD43" t="inlineStr">
        <is>
          <t>9780312081720</t>
        </is>
      </c>
      <c r="BE43" t="inlineStr">
        <is>
          <t>32285000030451</t>
        </is>
      </c>
      <c r="BF43" t="inlineStr">
        <is>
          <t>893808099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RG136.5 .H8</t>
        </is>
      </c>
      <c r="E44" t="inlineStr">
        <is>
          <t>0                      RG 0136500H  8</t>
        </is>
      </c>
      <c r="F44" t="inlineStr">
        <is>
          <t>Natural family planning : selected bibliography / compiled and annotated by Clara R. Ross ; foreword by William A. Lynch.</t>
        </is>
      </c>
      <c r="G44" t="inlineStr">
        <is>
          <t>V. 1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Ross, Clara R.</t>
        </is>
      </c>
      <c r="N44" t="inlineStr">
        <is>
          <t>Washington : Human Life Foundation, 1975-</t>
        </is>
      </c>
      <c r="O44" t="inlineStr">
        <is>
          <t>1975</t>
        </is>
      </c>
      <c r="Q44" t="inlineStr">
        <is>
          <t>eng</t>
        </is>
      </c>
      <c r="R44" t="inlineStr">
        <is>
          <t>dcu</t>
        </is>
      </c>
      <c r="T44" t="inlineStr">
        <is>
          <t xml:space="preserve">RG </t>
        </is>
      </c>
      <c r="U44" t="n">
        <v>4</v>
      </c>
      <c r="V44" t="n">
        <v>4</v>
      </c>
      <c r="W44" t="inlineStr">
        <is>
          <t>2004-09-30</t>
        </is>
      </c>
      <c r="X44" t="inlineStr">
        <is>
          <t>2004-09-30</t>
        </is>
      </c>
      <c r="Y44" t="inlineStr">
        <is>
          <t>1993-03-25</t>
        </is>
      </c>
      <c r="Z44" t="inlineStr">
        <is>
          <t>1993-03-25</t>
        </is>
      </c>
      <c r="AA44" t="n">
        <v>37</v>
      </c>
      <c r="AB44" t="n">
        <v>36</v>
      </c>
      <c r="AC44" t="n">
        <v>51</v>
      </c>
      <c r="AD44" t="n">
        <v>2</v>
      </c>
      <c r="AE44" t="n">
        <v>2</v>
      </c>
      <c r="AF44" t="n">
        <v>4</v>
      </c>
      <c r="AG44" t="n">
        <v>5</v>
      </c>
      <c r="AH44" t="n">
        <v>0</v>
      </c>
      <c r="AI44" t="n">
        <v>0</v>
      </c>
      <c r="AJ44" t="n">
        <v>0</v>
      </c>
      <c r="AK44" t="n">
        <v>0</v>
      </c>
      <c r="AL44" t="n">
        <v>3</v>
      </c>
      <c r="AM44" t="n">
        <v>4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HYPERLINK("https://creighton-primo.hosted.exlibrisgroup.com/primo-explore/search?tab=default_tab&amp;search_scope=EVERYTHING&amp;vid=01CRU&amp;lang=en_US&amp;offset=0&amp;query=any,contains,991003905629702656","Catalog Record")</f>
        <v/>
      </c>
      <c r="AV44">
        <f>HYPERLINK("http://www.worldcat.org/oclc/1836775","WorldCat Record")</f>
        <v/>
      </c>
      <c r="AW44" t="inlineStr">
        <is>
          <t>9065978:eng</t>
        </is>
      </c>
      <c r="AX44" t="inlineStr">
        <is>
          <t>1836775</t>
        </is>
      </c>
      <c r="AY44" t="inlineStr">
        <is>
          <t>991003905629702656</t>
        </is>
      </c>
      <c r="AZ44" t="inlineStr">
        <is>
          <t>991003905629702656</t>
        </is>
      </c>
      <c r="BA44" t="inlineStr">
        <is>
          <t>2257557300002656</t>
        </is>
      </c>
      <c r="BB44" t="inlineStr">
        <is>
          <t>BOOK</t>
        </is>
      </c>
      <c r="BE44" t="inlineStr">
        <is>
          <t>32285001609279</t>
        </is>
      </c>
      <c r="BF44" t="inlineStr">
        <is>
          <t>893624120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RG136.5 .N64 1978</t>
        </is>
      </c>
      <c r="E45" t="inlineStr">
        <is>
          <t>0                      RG 0136500N  64          1978</t>
        </is>
      </c>
      <c r="F45" t="inlineStr">
        <is>
          <t>A cooperative method of natural birth control / by Margaret Nofziger.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Nofziger, Margaret.</t>
        </is>
      </c>
      <c r="N45" t="inlineStr">
        <is>
          <t>Collegeville, Minn. : Liturgical Press, c1978.</t>
        </is>
      </c>
      <c r="O45" t="inlineStr">
        <is>
          <t>1978</t>
        </is>
      </c>
      <c r="P45" t="inlineStr">
        <is>
          <t>2nd ed., rev.</t>
        </is>
      </c>
      <c r="Q45" t="inlineStr">
        <is>
          <t>eng</t>
        </is>
      </c>
      <c r="R45" t="inlineStr">
        <is>
          <t>mnu</t>
        </is>
      </c>
      <c r="T45" t="inlineStr">
        <is>
          <t xml:space="preserve">RG </t>
        </is>
      </c>
      <c r="U45" t="n">
        <v>10</v>
      </c>
      <c r="V45" t="n">
        <v>10</v>
      </c>
      <c r="W45" t="inlineStr">
        <is>
          <t>2000-07-11</t>
        </is>
      </c>
      <c r="X45" t="inlineStr">
        <is>
          <t>2000-07-11</t>
        </is>
      </c>
      <c r="Y45" t="inlineStr">
        <is>
          <t>1990-07-03</t>
        </is>
      </c>
      <c r="Z45" t="inlineStr">
        <is>
          <t>1990-07-03</t>
        </is>
      </c>
      <c r="AA45" t="n">
        <v>7</v>
      </c>
      <c r="AB45" t="n">
        <v>6</v>
      </c>
      <c r="AC45" t="n">
        <v>293</v>
      </c>
      <c r="AD45" t="n">
        <v>1</v>
      </c>
      <c r="AE45" t="n">
        <v>4</v>
      </c>
      <c r="AF45" t="n">
        <v>0</v>
      </c>
      <c r="AG45" t="n">
        <v>6</v>
      </c>
      <c r="AH45" t="n">
        <v>0</v>
      </c>
      <c r="AI45" t="n">
        <v>2</v>
      </c>
      <c r="AJ45" t="n">
        <v>0</v>
      </c>
      <c r="AK45" t="n">
        <v>1</v>
      </c>
      <c r="AL45" t="n">
        <v>0</v>
      </c>
      <c r="AM45" t="n">
        <v>3</v>
      </c>
      <c r="AN45" t="n">
        <v>0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HYPERLINK("https://creighton-primo.hosted.exlibrisgroup.com/primo-explore/search?tab=default_tab&amp;search_scope=EVERYTHING&amp;vid=01CRU&amp;lang=en_US&amp;offset=0&amp;query=any,contains,991000946179702656","Catalog Record")</f>
        <v/>
      </c>
      <c r="AV45">
        <f>HYPERLINK("http://www.worldcat.org/oclc/14584742","WorldCat Record")</f>
        <v/>
      </c>
      <c r="AW45" t="inlineStr">
        <is>
          <t>1862521200:eng</t>
        </is>
      </c>
      <c r="AX45" t="inlineStr">
        <is>
          <t>14584742</t>
        </is>
      </c>
      <c r="AY45" t="inlineStr">
        <is>
          <t>991000946179702656</t>
        </is>
      </c>
      <c r="AZ45" t="inlineStr">
        <is>
          <t>991000946179702656</t>
        </is>
      </c>
      <c r="BA45" t="inlineStr">
        <is>
          <t>2269710730002656</t>
        </is>
      </c>
      <c r="BB45" t="inlineStr">
        <is>
          <t>BOOK</t>
        </is>
      </c>
      <c r="BD45" t="inlineStr">
        <is>
          <t>9780913990131</t>
        </is>
      </c>
      <c r="BE45" t="inlineStr">
        <is>
          <t>32285000220946</t>
        </is>
      </c>
      <c r="BF45" t="inlineStr">
        <is>
          <t>893784670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RG136.5 .S54 1979</t>
        </is>
      </c>
      <c r="E46" t="inlineStr">
        <is>
          <t>0                      RG 0136500S  54          1979</t>
        </is>
      </c>
      <c r="F46" t="inlineStr">
        <is>
          <t>Natural sex / by Mary Shivanandan.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Shivanandan, Mary.</t>
        </is>
      </c>
      <c r="N46" t="inlineStr">
        <is>
          <t>New York : Rawson, Wade Publishers, c1979.</t>
        </is>
      </c>
      <c r="O46" t="inlineStr">
        <is>
          <t>1979</t>
        </is>
      </c>
      <c r="P46" t="inlineStr">
        <is>
          <t>1st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RG </t>
        </is>
      </c>
      <c r="U46" t="n">
        <v>8</v>
      </c>
      <c r="V46" t="n">
        <v>8</v>
      </c>
      <c r="W46" t="inlineStr">
        <is>
          <t>1996-03-28</t>
        </is>
      </c>
      <c r="X46" t="inlineStr">
        <is>
          <t>1996-03-28</t>
        </is>
      </c>
      <c r="Y46" t="inlineStr">
        <is>
          <t>1993-03-25</t>
        </is>
      </c>
      <c r="Z46" t="inlineStr">
        <is>
          <t>1993-03-25</t>
        </is>
      </c>
      <c r="AA46" t="n">
        <v>180</v>
      </c>
      <c r="AB46" t="n">
        <v>171</v>
      </c>
      <c r="AC46" t="n">
        <v>175</v>
      </c>
      <c r="AD46" t="n">
        <v>3</v>
      </c>
      <c r="AE46" t="n">
        <v>3</v>
      </c>
      <c r="AF46" t="n">
        <v>8</v>
      </c>
      <c r="AG46" t="n">
        <v>8</v>
      </c>
      <c r="AH46" t="n">
        <v>2</v>
      </c>
      <c r="AI46" t="n">
        <v>2</v>
      </c>
      <c r="AJ46" t="n">
        <v>1</v>
      </c>
      <c r="AK46" t="n">
        <v>1</v>
      </c>
      <c r="AL46" t="n">
        <v>6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HYPERLINK("https://creighton-primo.hosted.exlibrisgroup.com/primo-explore/search?tab=default_tab&amp;search_scope=EVERYTHING&amp;vid=01CRU&amp;lang=en_US&amp;offset=0&amp;query=any,contains,991004646709702656","Catalog Record")</f>
        <v/>
      </c>
      <c r="AV46">
        <f>HYPERLINK("http://www.worldcat.org/oclc/4492337","WorldCat Record")</f>
        <v/>
      </c>
      <c r="AW46" t="inlineStr">
        <is>
          <t>12424670:eng</t>
        </is>
      </c>
      <c r="AX46" t="inlineStr">
        <is>
          <t>4492337</t>
        </is>
      </c>
      <c r="AY46" t="inlineStr">
        <is>
          <t>991004646709702656</t>
        </is>
      </c>
      <c r="AZ46" t="inlineStr">
        <is>
          <t>991004646709702656</t>
        </is>
      </c>
      <c r="BA46" t="inlineStr">
        <is>
          <t>2263633190002656</t>
        </is>
      </c>
      <c r="BB46" t="inlineStr">
        <is>
          <t>BOOK</t>
        </is>
      </c>
      <c r="BD46" t="inlineStr">
        <is>
          <t>9780892560752</t>
        </is>
      </c>
      <c r="BE46" t="inlineStr">
        <is>
          <t>32285001609295</t>
        </is>
      </c>
      <c r="BF46" t="inlineStr">
        <is>
          <t>893442893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RG136.A2 B54 1980</t>
        </is>
      </c>
      <c r="E47" t="inlineStr">
        <is>
          <t>0                      RG 0136000A  2                  B  54          1980</t>
        </is>
      </c>
      <c r="F47" t="inlineStr">
        <is>
          <t>Birth control and controlling birth : women-centered perspectives / edited by Helen B. Holmes, Betty B. Hoskins, and Michael Gross.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N47" t="inlineStr">
        <is>
          <t>Clifton, N.J. : Humana Press, c1980.</t>
        </is>
      </c>
      <c r="O47" t="inlineStr">
        <is>
          <t>1980</t>
        </is>
      </c>
      <c r="Q47" t="inlineStr">
        <is>
          <t>eng</t>
        </is>
      </c>
      <c r="R47" t="inlineStr">
        <is>
          <t>nju</t>
        </is>
      </c>
      <c r="S47" t="inlineStr">
        <is>
          <t>Contemporary issues in biomedicine, ethics, and society</t>
        </is>
      </c>
      <c r="T47" t="inlineStr">
        <is>
          <t xml:space="preserve">RG </t>
        </is>
      </c>
      <c r="U47" t="n">
        <v>13</v>
      </c>
      <c r="V47" t="n">
        <v>13</v>
      </c>
      <c r="W47" t="inlineStr">
        <is>
          <t>1999-03-29</t>
        </is>
      </c>
      <c r="X47" t="inlineStr">
        <is>
          <t>1999-03-29</t>
        </is>
      </c>
      <c r="Y47" t="inlineStr">
        <is>
          <t>1993-03-25</t>
        </is>
      </c>
      <c r="Z47" t="inlineStr">
        <is>
          <t>1993-03-25</t>
        </is>
      </c>
      <c r="AA47" t="n">
        <v>532</v>
      </c>
      <c r="AB47" t="n">
        <v>454</v>
      </c>
      <c r="AC47" t="n">
        <v>472</v>
      </c>
      <c r="AD47" t="n">
        <v>3</v>
      </c>
      <c r="AE47" t="n">
        <v>3</v>
      </c>
      <c r="AF47" t="n">
        <v>16</v>
      </c>
      <c r="AG47" t="n">
        <v>17</v>
      </c>
      <c r="AH47" t="n">
        <v>7</v>
      </c>
      <c r="AI47" t="n">
        <v>8</v>
      </c>
      <c r="AJ47" t="n">
        <v>3</v>
      </c>
      <c r="AK47" t="n">
        <v>3</v>
      </c>
      <c r="AL47" t="n">
        <v>8</v>
      </c>
      <c r="AM47" t="n">
        <v>9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HYPERLINK("https://creighton-primo.hosted.exlibrisgroup.com/primo-explore/search?tab=default_tab&amp;search_scope=EVERYTHING&amp;vid=01CRU&amp;lang=en_US&amp;offset=0&amp;query=any,contains,991005032739702656","Catalog Record")</f>
        <v/>
      </c>
      <c r="AV47">
        <f>HYPERLINK("http://www.worldcat.org/oclc/6734812","WorldCat Record")</f>
        <v/>
      </c>
      <c r="AW47" t="inlineStr">
        <is>
          <t>909678848:eng</t>
        </is>
      </c>
      <c r="AX47" t="inlineStr">
        <is>
          <t>6734812</t>
        </is>
      </c>
      <c r="AY47" t="inlineStr">
        <is>
          <t>991005032739702656</t>
        </is>
      </c>
      <c r="AZ47" t="inlineStr">
        <is>
          <t>991005032739702656</t>
        </is>
      </c>
      <c r="BA47" t="inlineStr">
        <is>
          <t>2268605690002656</t>
        </is>
      </c>
      <c r="BB47" t="inlineStr">
        <is>
          <t>BOOK</t>
        </is>
      </c>
      <c r="BD47" t="inlineStr">
        <is>
          <t>9780896030220</t>
        </is>
      </c>
      <c r="BE47" t="inlineStr">
        <is>
          <t>32285001609246</t>
        </is>
      </c>
      <c r="BF47" t="inlineStr">
        <is>
          <t>893430738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RG136.P4 T4</t>
        </is>
      </c>
      <c r="E48" t="inlineStr">
        <is>
          <t>0                      RG 0136000P  4                  T  4</t>
        </is>
      </c>
      <c r="F48" t="inlineStr">
        <is>
          <t>Textbook of contraceptive practice, by John Peel &amp; Malcolm Potts.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Peel, John.</t>
        </is>
      </c>
      <c r="N48" t="inlineStr">
        <is>
          <t>London, Cambridge U.P., 1969.</t>
        </is>
      </c>
      <c r="O48" t="inlineStr">
        <is>
          <t>1969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RG </t>
        </is>
      </c>
      <c r="U48" t="n">
        <v>1</v>
      </c>
      <c r="V48" t="n">
        <v>1</v>
      </c>
      <c r="W48" t="inlineStr">
        <is>
          <t>1998-12-01</t>
        </is>
      </c>
      <c r="X48" t="inlineStr">
        <is>
          <t>1998-12-01</t>
        </is>
      </c>
      <c r="Y48" t="inlineStr">
        <is>
          <t>1997-08-12</t>
        </is>
      </c>
      <c r="Z48" t="inlineStr">
        <is>
          <t>1997-08-12</t>
        </is>
      </c>
      <c r="AA48" t="n">
        <v>331</v>
      </c>
      <c r="AB48" t="n">
        <v>245</v>
      </c>
      <c r="AC48" t="n">
        <v>347</v>
      </c>
      <c r="AD48" t="n">
        <v>5</v>
      </c>
      <c r="AE48" t="n">
        <v>5</v>
      </c>
      <c r="AF48" t="n">
        <v>13</v>
      </c>
      <c r="AG48" t="n">
        <v>13</v>
      </c>
      <c r="AH48" t="n">
        <v>2</v>
      </c>
      <c r="AI48" t="n">
        <v>2</v>
      </c>
      <c r="AJ48" t="n">
        <v>3</v>
      </c>
      <c r="AK48" t="n">
        <v>3</v>
      </c>
      <c r="AL48" t="n">
        <v>6</v>
      </c>
      <c r="AM48" t="n">
        <v>6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HYPERLINK("https://creighton-primo.hosted.exlibrisgroup.com/primo-explore/search?tab=default_tab&amp;search_scope=EVERYTHING&amp;vid=01CRU&amp;lang=en_US&amp;offset=0&amp;query=any,contains,991000056729702656","Catalog Record")</f>
        <v/>
      </c>
      <c r="AV48">
        <f>HYPERLINK("http://www.worldcat.org/oclc/23627","WorldCat Record")</f>
        <v/>
      </c>
      <c r="AW48" t="inlineStr">
        <is>
          <t>1145849:eng</t>
        </is>
      </c>
      <c r="AX48" t="inlineStr">
        <is>
          <t>23627</t>
        </is>
      </c>
      <c r="AY48" t="inlineStr">
        <is>
          <t>991000056729702656</t>
        </is>
      </c>
      <c r="AZ48" t="inlineStr">
        <is>
          <t>991000056729702656</t>
        </is>
      </c>
      <c r="BA48" t="inlineStr">
        <is>
          <t>2267646550002656</t>
        </is>
      </c>
      <c r="BB48" t="inlineStr">
        <is>
          <t>BOOK</t>
        </is>
      </c>
      <c r="BD48" t="inlineStr">
        <is>
          <t>9780521075152</t>
        </is>
      </c>
      <c r="BE48" t="inlineStr">
        <is>
          <t>32285003093167</t>
        </is>
      </c>
      <c r="BF48" t="inlineStr">
        <is>
          <t>893406888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RG137.5 .C3</t>
        </is>
      </c>
      <c r="E49" t="inlineStr">
        <is>
          <t>0                      RG 0137500C  3</t>
        </is>
      </c>
      <c r="F49" t="inlineStr">
        <is>
          <t>The popes, the pill, and the people : a documentary study / [by] John R. Cavanagh.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Cavanagh, John R., 1904-</t>
        </is>
      </c>
      <c r="N49" t="inlineStr">
        <is>
          <t>Milwaukee : Bruce Pub. Co., [1965]</t>
        </is>
      </c>
      <c r="O49" t="inlineStr">
        <is>
          <t>1965</t>
        </is>
      </c>
      <c r="Q49" t="inlineStr">
        <is>
          <t>eng</t>
        </is>
      </c>
      <c r="R49" t="inlineStr">
        <is>
          <t>wiu</t>
        </is>
      </c>
      <c r="T49" t="inlineStr">
        <is>
          <t xml:space="preserve">RG </t>
        </is>
      </c>
      <c r="U49" t="n">
        <v>10</v>
      </c>
      <c r="V49" t="n">
        <v>10</v>
      </c>
      <c r="W49" t="inlineStr">
        <is>
          <t>2007-12-01</t>
        </is>
      </c>
      <c r="X49" t="inlineStr">
        <is>
          <t>2007-12-01</t>
        </is>
      </c>
      <c r="Y49" t="inlineStr">
        <is>
          <t>1989-12-08</t>
        </is>
      </c>
      <c r="Z49" t="inlineStr">
        <is>
          <t>1989-12-08</t>
        </is>
      </c>
      <c r="AA49" t="n">
        <v>249</v>
      </c>
      <c r="AB49" t="n">
        <v>221</v>
      </c>
      <c r="AC49" t="n">
        <v>223</v>
      </c>
      <c r="AD49" t="n">
        <v>3</v>
      </c>
      <c r="AE49" t="n">
        <v>3</v>
      </c>
      <c r="AF49" t="n">
        <v>17</v>
      </c>
      <c r="AG49" t="n">
        <v>17</v>
      </c>
      <c r="AH49" t="n">
        <v>4</v>
      </c>
      <c r="AI49" t="n">
        <v>4</v>
      </c>
      <c r="AJ49" t="n">
        <v>5</v>
      </c>
      <c r="AK49" t="n">
        <v>5</v>
      </c>
      <c r="AL49" t="n">
        <v>12</v>
      </c>
      <c r="AM49" t="n">
        <v>12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HYPERLINK("http://catalog.hathitrust.org/Record/001569638","HathiTrust Record")</f>
        <v/>
      </c>
      <c r="AU49">
        <f>HYPERLINK("https://creighton-primo.hosted.exlibrisgroup.com/primo-explore/search?tab=default_tab&amp;search_scope=EVERYTHING&amp;vid=01CRU&amp;lang=en_US&amp;offset=0&amp;query=any,contains,991002913859702656","Catalog Record")</f>
        <v/>
      </c>
      <c r="AV49">
        <f>HYPERLINK("http://www.worldcat.org/oclc/523449","WorldCat Record")</f>
        <v/>
      </c>
      <c r="AW49" t="inlineStr">
        <is>
          <t>1523737:eng</t>
        </is>
      </c>
      <c r="AX49" t="inlineStr">
        <is>
          <t>523449</t>
        </is>
      </c>
      <c r="AY49" t="inlineStr">
        <is>
          <t>991002913859702656</t>
        </is>
      </c>
      <c r="AZ49" t="inlineStr">
        <is>
          <t>991002913859702656</t>
        </is>
      </c>
      <c r="BA49" t="inlineStr">
        <is>
          <t>2261828540002656</t>
        </is>
      </c>
      <c r="BB49" t="inlineStr">
        <is>
          <t>BOOK</t>
        </is>
      </c>
      <c r="BE49" t="inlineStr">
        <is>
          <t>32285000019439</t>
        </is>
      </c>
      <c r="BF49" t="inlineStr">
        <is>
          <t>893793102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RG14.U6 R88 1978</t>
        </is>
      </c>
      <c r="E50" t="inlineStr">
        <is>
          <t>0                      RG 0014000U  6                  R  88          1978</t>
        </is>
      </c>
      <c r="F50" t="inlineStr">
        <is>
          <t>The women's health movement : feminist alternatives to medical control / Sheryl K. Ruzek.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Ruzek, Sheryl Burt.</t>
        </is>
      </c>
      <c r="N50" t="inlineStr">
        <is>
          <t>New York : Praeger, 1978.</t>
        </is>
      </c>
      <c r="O50" t="inlineStr">
        <is>
          <t>1978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RG </t>
        </is>
      </c>
      <c r="U50" t="n">
        <v>2</v>
      </c>
      <c r="V50" t="n">
        <v>2</v>
      </c>
      <c r="W50" t="inlineStr">
        <is>
          <t>2006-05-17</t>
        </is>
      </c>
      <c r="X50" t="inlineStr">
        <is>
          <t>2006-05-17</t>
        </is>
      </c>
      <c r="Y50" t="inlineStr">
        <is>
          <t>1993-03-25</t>
        </is>
      </c>
      <c r="Z50" t="inlineStr">
        <is>
          <t>1993-03-25</t>
        </is>
      </c>
      <c r="AA50" t="n">
        <v>550</v>
      </c>
      <c r="AB50" t="n">
        <v>473</v>
      </c>
      <c r="AC50" t="n">
        <v>480</v>
      </c>
      <c r="AD50" t="n">
        <v>2</v>
      </c>
      <c r="AE50" t="n">
        <v>2</v>
      </c>
      <c r="AF50" t="n">
        <v>14</v>
      </c>
      <c r="AG50" t="n">
        <v>14</v>
      </c>
      <c r="AH50" t="n">
        <v>6</v>
      </c>
      <c r="AI50" t="n">
        <v>6</v>
      </c>
      <c r="AJ50" t="n">
        <v>4</v>
      </c>
      <c r="AK50" t="n">
        <v>4</v>
      </c>
      <c r="AL50" t="n">
        <v>7</v>
      </c>
      <c r="AM50" t="n">
        <v>7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HYPERLINK("https://creighton-primo.hosted.exlibrisgroup.com/primo-explore/search?tab=default_tab&amp;search_scope=EVERYTHING&amp;vid=01CRU&amp;lang=en_US&amp;offset=0&amp;query=any,contains,991004580219702656","Catalog Record")</f>
        <v/>
      </c>
      <c r="AV50">
        <f>HYPERLINK("http://www.worldcat.org/oclc/4056590","WorldCat Record")</f>
        <v/>
      </c>
      <c r="AW50" t="inlineStr">
        <is>
          <t>895263097:eng</t>
        </is>
      </c>
      <c r="AX50" t="inlineStr">
        <is>
          <t>4056590</t>
        </is>
      </c>
      <c r="AY50" t="inlineStr">
        <is>
          <t>991004580219702656</t>
        </is>
      </c>
      <c r="AZ50" t="inlineStr">
        <is>
          <t>991004580219702656</t>
        </is>
      </c>
      <c r="BA50" t="inlineStr">
        <is>
          <t>2272103960002656</t>
        </is>
      </c>
      <c r="BB50" t="inlineStr">
        <is>
          <t>BOOK</t>
        </is>
      </c>
      <c r="BD50" t="inlineStr">
        <is>
          <t>9780030414367</t>
        </is>
      </c>
      <c r="BE50" t="inlineStr">
        <is>
          <t>32285001609212</t>
        </is>
      </c>
      <c r="BF50" t="inlineStr">
        <is>
          <t>893901392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RG143.A1 S37 1994</t>
        </is>
      </c>
      <c r="E51" t="inlineStr">
        <is>
          <t>0                      RG 0143000A  1                  S  37          1994</t>
        </is>
      </c>
      <c r="F51" t="inlineStr">
        <is>
          <t>Men who control women's health : the miseducation of obstetrician-gynecologists / Diana Scully.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Scully, Diana.</t>
        </is>
      </c>
      <c r="N51" t="inlineStr">
        <is>
          <t>New York : Teachers College Press, 1994.</t>
        </is>
      </c>
      <c r="O51" t="inlineStr">
        <is>
          <t>1994</t>
        </is>
      </c>
      <c r="Q51" t="inlineStr">
        <is>
          <t>eng</t>
        </is>
      </c>
      <c r="R51" t="inlineStr">
        <is>
          <t>nyu</t>
        </is>
      </c>
      <c r="S51" t="inlineStr">
        <is>
          <t>Athene series</t>
        </is>
      </c>
      <c r="T51" t="inlineStr">
        <is>
          <t xml:space="preserve">RG </t>
        </is>
      </c>
      <c r="U51" t="n">
        <v>7</v>
      </c>
      <c r="V51" t="n">
        <v>7</v>
      </c>
      <c r="W51" t="inlineStr">
        <is>
          <t>2005-03-29</t>
        </is>
      </c>
      <c r="X51" t="inlineStr">
        <is>
          <t>2005-03-29</t>
        </is>
      </c>
      <c r="Y51" t="inlineStr">
        <is>
          <t>1994-08-02</t>
        </is>
      </c>
      <c r="Z51" t="inlineStr">
        <is>
          <t>1994-08-02</t>
        </is>
      </c>
      <c r="AA51" t="n">
        <v>177</v>
      </c>
      <c r="AB51" t="n">
        <v>151</v>
      </c>
      <c r="AC51" t="n">
        <v>460</v>
      </c>
      <c r="AD51" t="n">
        <v>1</v>
      </c>
      <c r="AE51" t="n">
        <v>3</v>
      </c>
      <c r="AF51" t="n">
        <v>12</v>
      </c>
      <c r="AG51" t="n">
        <v>18</v>
      </c>
      <c r="AH51" t="n">
        <v>6</v>
      </c>
      <c r="AI51" t="n">
        <v>8</v>
      </c>
      <c r="AJ51" t="n">
        <v>4</v>
      </c>
      <c r="AK51" t="n">
        <v>5</v>
      </c>
      <c r="AL51" t="n">
        <v>5</v>
      </c>
      <c r="AM51" t="n">
        <v>7</v>
      </c>
      <c r="AN51" t="n">
        <v>0</v>
      </c>
      <c r="AO51" t="n">
        <v>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HYPERLINK("https://creighton-primo.hosted.exlibrisgroup.com/primo-explore/search?tab=default_tab&amp;search_scope=EVERYTHING&amp;vid=01CRU&amp;lang=en_US&amp;offset=0&amp;query=any,contains,991002275399702656","Catalog Record")</f>
        <v/>
      </c>
      <c r="AV51">
        <f>HYPERLINK("http://www.worldcat.org/oclc/29521031","WorldCat Record")</f>
        <v/>
      </c>
      <c r="AW51" t="inlineStr">
        <is>
          <t>468765:eng</t>
        </is>
      </c>
      <c r="AX51" t="inlineStr">
        <is>
          <t>29521031</t>
        </is>
      </c>
      <c r="AY51" t="inlineStr">
        <is>
          <t>991002275399702656</t>
        </is>
      </c>
      <c r="AZ51" t="inlineStr">
        <is>
          <t>991002275399702656</t>
        </is>
      </c>
      <c r="BA51" t="inlineStr">
        <is>
          <t>2268293780002656</t>
        </is>
      </c>
      <c r="BB51" t="inlineStr">
        <is>
          <t>BOOK</t>
        </is>
      </c>
      <c r="BD51" t="inlineStr">
        <is>
          <t>9780807762738</t>
        </is>
      </c>
      <c r="BE51" t="inlineStr">
        <is>
          <t>32285001934768</t>
        </is>
      </c>
      <c r="BF51" t="inlineStr">
        <is>
          <t>893433700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RG161 .L44</t>
        </is>
      </c>
      <c r="E52" t="inlineStr">
        <is>
          <t>0                      RG 0161000L  44</t>
        </is>
      </c>
      <c r="F52" t="inlineStr">
        <is>
          <t>The cycling female, her menstrual rhythm / Allen Lein.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Lein, Allen, 1913-</t>
        </is>
      </c>
      <c r="N52" t="inlineStr">
        <is>
          <t>San Francisco : W. H. Freeman, c1979.</t>
        </is>
      </c>
      <c r="O52" t="inlineStr">
        <is>
          <t>1979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RG </t>
        </is>
      </c>
      <c r="U52" t="n">
        <v>13</v>
      </c>
      <c r="V52" t="n">
        <v>13</v>
      </c>
      <c r="W52" t="inlineStr">
        <is>
          <t>2004-03-30</t>
        </is>
      </c>
      <c r="X52" t="inlineStr">
        <is>
          <t>2004-03-30</t>
        </is>
      </c>
      <c r="Y52" t="inlineStr">
        <is>
          <t>1990-02-06</t>
        </is>
      </c>
      <c r="Z52" t="inlineStr">
        <is>
          <t>1990-02-06</t>
        </is>
      </c>
      <c r="AA52" t="n">
        <v>400</v>
      </c>
      <c r="AB52" t="n">
        <v>313</v>
      </c>
      <c r="AC52" t="n">
        <v>318</v>
      </c>
      <c r="AD52" t="n">
        <v>4</v>
      </c>
      <c r="AE52" t="n">
        <v>4</v>
      </c>
      <c r="AF52" t="n">
        <v>10</v>
      </c>
      <c r="AG52" t="n">
        <v>10</v>
      </c>
      <c r="AH52" t="n">
        <v>5</v>
      </c>
      <c r="AI52" t="n">
        <v>5</v>
      </c>
      <c r="AJ52" t="n">
        <v>0</v>
      </c>
      <c r="AK52" t="n">
        <v>0</v>
      </c>
      <c r="AL52" t="n">
        <v>4</v>
      </c>
      <c r="AM52" t="n">
        <v>4</v>
      </c>
      <c r="AN52" t="n">
        <v>3</v>
      </c>
      <c r="AO52" t="n">
        <v>3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HYPERLINK("https://creighton-primo.hosted.exlibrisgroup.com/primo-explore/search?tab=default_tab&amp;search_scope=EVERYTHING&amp;vid=01CRU&amp;lang=en_US&amp;offset=0&amp;query=any,contains,991004650099702656","Catalog Record")</f>
        <v/>
      </c>
      <c r="AV52">
        <f>HYPERLINK("http://www.worldcat.org/oclc/4493566","WorldCat Record")</f>
        <v/>
      </c>
      <c r="AW52" t="inlineStr">
        <is>
          <t>447137:eng</t>
        </is>
      </c>
      <c r="AX52" t="inlineStr">
        <is>
          <t>4493566</t>
        </is>
      </c>
      <c r="AY52" t="inlineStr">
        <is>
          <t>991004650099702656</t>
        </is>
      </c>
      <c r="AZ52" t="inlineStr">
        <is>
          <t>991004650099702656</t>
        </is>
      </c>
      <c r="BA52" t="inlineStr">
        <is>
          <t>2263078630002656</t>
        </is>
      </c>
      <c r="BB52" t="inlineStr">
        <is>
          <t>BOOK</t>
        </is>
      </c>
      <c r="BD52" t="inlineStr">
        <is>
          <t>9780716710387</t>
        </is>
      </c>
      <c r="BE52" t="inlineStr">
        <is>
          <t>32285000039585</t>
        </is>
      </c>
      <c r="BF52" t="inlineStr">
        <is>
          <t>893526356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RG163 .D44 1976</t>
        </is>
      </c>
      <c r="E53" t="inlineStr">
        <is>
          <t>0                      RG 0163000D  44          1976</t>
        </is>
      </c>
      <c r="F53" t="inlineStr">
        <is>
          <t>The curse : a cultural history of menstruation / Janice Delaney, Mary Jane Lupton, Emily Toth.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Delaney, Janice.</t>
        </is>
      </c>
      <c r="N53" t="inlineStr">
        <is>
          <t>New York : Dutton, c1976.</t>
        </is>
      </c>
      <c r="O53" t="inlineStr">
        <is>
          <t>1976</t>
        </is>
      </c>
      <c r="P53" t="inlineStr">
        <is>
          <t>1st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RG </t>
        </is>
      </c>
      <c r="U53" t="n">
        <v>9</v>
      </c>
      <c r="V53" t="n">
        <v>9</v>
      </c>
      <c r="W53" t="inlineStr">
        <is>
          <t>2004-03-30</t>
        </is>
      </c>
      <c r="X53" t="inlineStr">
        <is>
          <t>2004-03-30</t>
        </is>
      </c>
      <c r="Y53" t="inlineStr">
        <is>
          <t>1993-07-06</t>
        </is>
      </c>
      <c r="Z53" t="inlineStr">
        <is>
          <t>1993-07-06</t>
        </is>
      </c>
      <c r="AA53" t="n">
        <v>593</v>
      </c>
      <c r="AB53" t="n">
        <v>530</v>
      </c>
      <c r="AC53" t="n">
        <v>959</v>
      </c>
      <c r="AD53" t="n">
        <v>7</v>
      </c>
      <c r="AE53" t="n">
        <v>8</v>
      </c>
      <c r="AF53" t="n">
        <v>14</v>
      </c>
      <c r="AG53" t="n">
        <v>29</v>
      </c>
      <c r="AH53" t="n">
        <v>1</v>
      </c>
      <c r="AI53" t="n">
        <v>9</v>
      </c>
      <c r="AJ53" t="n">
        <v>6</v>
      </c>
      <c r="AK53" t="n">
        <v>7</v>
      </c>
      <c r="AL53" t="n">
        <v>6</v>
      </c>
      <c r="AM53" t="n">
        <v>16</v>
      </c>
      <c r="AN53" t="n">
        <v>4</v>
      </c>
      <c r="AO53" t="n">
        <v>5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HYPERLINK("https://creighton-primo.hosted.exlibrisgroup.com/primo-explore/search?tab=default_tab&amp;search_scope=EVERYTHING&amp;vid=01CRU&amp;lang=en_US&amp;offset=0&amp;query=any,contains,991004001869702656","Catalog Record")</f>
        <v/>
      </c>
      <c r="AV53">
        <f>HYPERLINK("http://www.worldcat.org/oclc/2074311","WorldCat Record")</f>
        <v/>
      </c>
      <c r="AW53" t="inlineStr">
        <is>
          <t>3999820:eng</t>
        </is>
      </c>
      <c r="AX53" t="inlineStr">
        <is>
          <t>2074311</t>
        </is>
      </c>
      <c r="AY53" t="inlineStr">
        <is>
          <t>991004001869702656</t>
        </is>
      </c>
      <c r="AZ53" t="inlineStr">
        <is>
          <t>991004001869702656</t>
        </is>
      </c>
      <c r="BA53" t="inlineStr">
        <is>
          <t>2263926360002656</t>
        </is>
      </c>
      <c r="BB53" t="inlineStr">
        <is>
          <t>BOOK</t>
        </is>
      </c>
      <c r="BD53" t="inlineStr">
        <is>
          <t>9780876902226</t>
        </is>
      </c>
      <c r="BE53" t="inlineStr">
        <is>
          <t>32285001720027</t>
        </is>
      </c>
      <c r="BF53" t="inlineStr">
        <is>
          <t>893417104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RG163 .M46</t>
        </is>
      </c>
      <c r="E54" t="inlineStr">
        <is>
          <t>0                      RG 0163000M  46</t>
        </is>
      </c>
      <c r="F54" t="inlineStr">
        <is>
          <t>The Menstrual cycle / edited by Alice J. Dan, Effie A. Graham, Carol P. Beecher.</t>
        </is>
      </c>
      <c r="G54" t="inlineStr">
        <is>
          <t>V. 2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N54" t="inlineStr">
        <is>
          <t>New York : Springer Pub. Co., c1980-&lt;1981&gt;</t>
        </is>
      </c>
      <c r="O54" t="inlineStr">
        <is>
          <t>1980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RG </t>
        </is>
      </c>
      <c r="U54" t="n">
        <v>9</v>
      </c>
      <c r="V54" t="n">
        <v>15</v>
      </c>
      <c r="W54" t="inlineStr">
        <is>
          <t>2004-03-30</t>
        </is>
      </c>
      <c r="X54" t="inlineStr">
        <is>
          <t>2004-03-30</t>
        </is>
      </c>
      <c r="Y54" t="inlineStr">
        <is>
          <t>1993-04-05</t>
        </is>
      </c>
      <c r="Z54" t="inlineStr">
        <is>
          <t>1993-04-05</t>
        </is>
      </c>
      <c r="AA54" t="n">
        <v>192</v>
      </c>
      <c r="AB54" t="n">
        <v>168</v>
      </c>
      <c r="AC54" t="n">
        <v>170</v>
      </c>
      <c r="AD54" t="n">
        <v>3</v>
      </c>
      <c r="AE54" t="n">
        <v>3</v>
      </c>
      <c r="AF54" t="n">
        <v>6</v>
      </c>
      <c r="AG54" t="n">
        <v>6</v>
      </c>
      <c r="AH54" t="n">
        <v>1</v>
      </c>
      <c r="AI54" t="n">
        <v>1</v>
      </c>
      <c r="AJ54" t="n">
        <v>1</v>
      </c>
      <c r="AK54" t="n">
        <v>1</v>
      </c>
      <c r="AL54" t="n">
        <v>4</v>
      </c>
      <c r="AM54" t="n">
        <v>4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HYPERLINK("http://catalog.hathitrust.org/Record/000270406","HathiTrust Record")</f>
        <v/>
      </c>
      <c r="AU54">
        <f>HYPERLINK("https://creighton-primo.hosted.exlibrisgroup.com/primo-explore/search?tab=default_tab&amp;search_scope=EVERYTHING&amp;vid=01CRU&amp;lang=en_US&amp;offset=0&amp;query=any,contains,991001784569702656","Catalog Record")</f>
        <v/>
      </c>
      <c r="AV54">
        <f>HYPERLINK("http://www.worldcat.org/oclc/6487563","WorldCat Record")</f>
        <v/>
      </c>
      <c r="AW54" t="inlineStr">
        <is>
          <t>8911012921:eng</t>
        </is>
      </c>
      <c r="AX54" t="inlineStr">
        <is>
          <t>6487563</t>
        </is>
      </c>
      <c r="AY54" t="inlineStr">
        <is>
          <t>991001784569702656</t>
        </is>
      </c>
      <c r="AZ54" t="inlineStr">
        <is>
          <t>991001784569702656</t>
        </is>
      </c>
      <c r="BA54" t="inlineStr">
        <is>
          <t>2271780900002656</t>
        </is>
      </c>
      <c r="BB54" t="inlineStr">
        <is>
          <t>BOOK</t>
        </is>
      </c>
      <c r="BD54" t="inlineStr">
        <is>
          <t>9780826126306</t>
        </is>
      </c>
      <c r="BE54" t="inlineStr">
        <is>
          <t>32285001601995</t>
        </is>
      </c>
      <c r="BF54" t="inlineStr">
        <is>
          <t>893232262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RG186 .G74 1993</t>
        </is>
      </c>
      <c r="E55" t="inlineStr">
        <is>
          <t>0                      RG 0186000G  74          1993</t>
        </is>
      </c>
      <c r="F55" t="inlineStr">
        <is>
          <t>The change : women, aging and the menopause / Germaine Greer.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Greer, Germaine, 1939-</t>
        </is>
      </c>
      <c r="N55" t="inlineStr">
        <is>
          <t>New York : Ballantine, 1993.</t>
        </is>
      </c>
      <c r="O55" t="inlineStr">
        <is>
          <t>1993</t>
        </is>
      </c>
      <c r="P55" t="inlineStr">
        <is>
          <t>1st Ballantine Books ed.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RG </t>
        </is>
      </c>
      <c r="U55" t="n">
        <v>7</v>
      </c>
      <c r="V55" t="n">
        <v>7</v>
      </c>
      <c r="W55" t="inlineStr">
        <is>
          <t>2006-01-17</t>
        </is>
      </c>
      <c r="X55" t="inlineStr">
        <is>
          <t>2006-01-17</t>
        </is>
      </c>
      <c r="Y55" t="inlineStr">
        <is>
          <t>1997-02-05</t>
        </is>
      </c>
      <c r="Z55" t="inlineStr">
        <is>
          <t>1997-02-05</t>
        </is>
      </c>
      <c r="AA55" t="n">
        <v>135</v>
      </c>
      <c r="AB55" t="n">
        <v>115</v>
      </c>
      <c r="AC55" t="n">
        <v>1674</v>
      </c>
      <c r="AD55" t="n">
        <v>2</v>
      </c>
      <c r="AE55" t="n">
        <v>11</v>
      </c>
      <c r="AF55" t="n">
        <v>2</v>
      </c>
      <c r="AG55" t="n">
        <v>35</v>
      </c>
      <c r="AH55" t="n">
        <v>0</v>
      </c>
      <c r="AI55" t="n">
        <v>14</v>
      </c>
      <c r="AJ55" t="n">
        <v>0</v>
      </c>
      <c r="AK55" t="n">
        <v>5</v>
      </c>
      <c r="AL55" t="n">
        <v>1</v>
      </c>
      <c r="AM55" t="n">
        <v>16</v>
      </c>
      <c r="AN55" t="n">
        <v>1</v>
      </c>
      <c r="AO55" t="n">
        <v>4</v>
      </c>
      <c r="AP55" t="n">
        <v>0</v>
      </c>
      <c r="AQ55" t="n">
        <v>1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HYPERLINK("https://creighton-primo.hosted.exlibrisgroup.com/primo-explore/search?tab=default_tab&amp;search_scope=EVERYTHING&amp;vid=01CRU&amp;lang=en_US&amp;offset=0&amp;query=any,contains,991002232809702656","Catalog Record")</f>
        <v/>
      </c>
      <c r="AV55">
        <f>HYPERLINK("http://www.worldcat.org/oclc/28785007","WorldCat Record")</f>
        <v/>
      </c>
      <c r="AW55" t="inlineStr">
        <is>
          <t>5453742407:eng</t>
        </is>
      </c>
      <c r="AX55" t="inlineStr">
        <is>
          <t>28785007</t>
        </is>
      </c>
      <c r="AY55" t="inlineStr">
        <is>
          <t>991002232809702656</t>
        </is>
      </c>
      <c r="AZ55" t="inlineStr">
        <is>
          <t>991002232809702656</t>
        </is>
      </c>
      <c r="BA55" t="inlineStr">
        <is>
          <t>2267738080002656</t>
        </is>
      </c>
      <c r="BB55" t="inlineStr">
        <is>
          <t>BOOK</t>
        </is>
      </c>
      <c r="BD55" t="inlineStr">
        <is>
          <t>9780449908532</t>
        </is>
      </c>
      <c r="BE55" t="inlineStr">
        <is>
          <t>32285002414125</t>
        </is>
      </c>
      <c r="BF55" t="inlineStr">
        <is>
          <t>893414974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RG186 .M47</t>
        </is>
      </c>
      <c r="E56" t="inlineStr">
        <is>
          <t>0                      RG 0186000M  47</t>
        </is>
      </c>
      <c r="F56" t="inlineStr">
        <is>
          <t>The Menopause book / Barrie Anderson ... [et al.] ; edited by Louisa Rose.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New York : Hawthorn Books, c1977.</t>
        </is>
      </c>
      <c r="O56" t="inlineStr">
        <is>
          <t>1977</t>
        </is>
      </c>
      <c r="Q56" t="inlineStr">
        <is>
          <t>eng</t>
        </is>
      </c>
      <c r="R56" t="inlineStr">
        <is>
          <t>nyu</t>
        </is>
      </c>
      <c r="T56" t="inlineStr">
        <is>
          <t xml:space="preserve">RG </t>
        </is>
      </c>
      <c r="U56" t="n">
        <v>11</v>
      </c>
      <c r="V56" t="n">
        <v>11</v>
      </c>
      <c r="W56" t="inlineStr">
        <is>
          <t>2006-03-26</t>
        </is>
      </c>
      <c r="X56" t="inlineStr">
        <is>
          <t>2006-03-26</t>
        </is>
      </c>
      <c r="Y56" t="inlineStr">
        <is>
          <t>1992-02-01</t>
        </is>
      </c>
      <c r="Z56" t="inlineStr">
        <is>
          <t>1992-02-01</t>
        </is>
      </c>
      <c r="AA56" t="n">
        <v>352</v>
      </c>
      <c r="AB56" t="n">
        <v>328</v>
      </c>
      <c r="AC56" t="n">
        <v>333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HYPERLINK("https://creighton-primo.hosted.exlibrisgroup.com/primo-explore/search?tab=default_tab&amp;search_scope=EVERYTHING&amp;vid=01CRU&amp;lang=en_US&amp;offset=0&amp;query=any,contains,991004436629702656","Catalog Record")</f>
        <v/>
      </c>
      <c r="AV56">
        <f>HYPERLINK("http://www.worldcat.org/oclc/3445235","WorldCat Record")</f>
        <v/>
      </c>
      <c r="AW56" t="inlineStr">
        <is>
          <t>375231519:eng</t>
        </is>
      </c>
      <c r="AX56" t="inlineStr">
        <is>
          <t>3445235</t>
        </is>
      </c>
      <c r="AY56" t="inlineStr">
        <is>
          <t>991004436629702656</t>
        </is>
      </c>
      <c r="AZ56" t="inlineStr">
        <is>
          <t>991004436629702656</t>
        </is>
      </c>
      <c r="BA56" t="inlineStr">
        <is>
          <t>2266970240002656</t>
        </is>
      </c>
      <c r="BB56" t="inlineStr">
        <is>
          <t>BOOK</t>
        </is>
      </c>
      <c r="BD56" t="inlineStr">
        <is>
          <t>9780801549939</t>
        </is>
      </c>
      <c r="BE56" t="inlineStr">
        <is>
          <t>32285000933126</t>
        </is>
      </c>
      <c r="BF56" t="inlineStr">
        <is>
          <t>893807068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RG186 .S42 2003</t>
        </is>
      </c>
      <c r="E57" t="inlineStr">
        <is>
          <t>0                      RG 0186000S  42          2003</t>
        </is>
      </c>
      <c r="F57" t="inlineStr">
        <is>
          <t>The greatest experiment ever performed on women : exploding the estrogen myth / Barbara Seaman.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Seaman, Barbara.</t>
        </is>
      </c>
      <c r="N57" t="inlineStr">
        <is>
          <t>New York : Hyperion, c2003.</t>
        </is>
      </c>
      <c r="O57" t="inlineStr">
        <is>
          <t>2003</t>
        </is>
      </c>
      <c r="P57" t="inlineStr">
        <is>
          <t>1st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RG </t>
        </is>
      </c>
      <c r="U57" t="n">
        <v>2</v>
      </c>
      <c r="V57" t="n">
        <v>2</v>
      </c>
      <c r="W57" t="inlineStr">
        <is>
          <t>2003-09-11</t>
        </is>
      </c>
      <c r="X57" t="inlineStr">
        <is>
          <t>2003-09-11</t>
        </is>
      </c>
      <c r="Y57" t="inlineStr">
        <is>
          <t>2003-09-11</t>
        </is>
      </c>
      <c r="Z57" t="inlineStr">
        <is>
          <t>2003-09-11</t>
        </is>
      </c>
      <c r="AA57" t="n">
        <v>1127</v>
      </c>
      <c r="AB57" t="n">
        <v>1054</v>
      </c>
      <c r="AC57" t="n">
        <v>1098</v>
      </c>
      <c r="AD57" t="n">
        <v>9</v>
      </c>
      <c r="AE57" t="n">
        <v>10</v>
      </c>
      <c r="AF57" t="n">
        <v>19</v>
      </c>
      <c r="AG57" t="n">
        <v>20</v>
      </c>
      <c r="AH57" t="n">
        <v>6</v>
      </c>
      <c r="AI57" t="n">
        <v>6</v>
      </c>
      <c r="AJ57" t="n">
        <v>5</v>
      </c>
      <c r="AK57" t="n">
        <v>5</v>
      </c>
      <c r="AL57" t="n">
        <v>10</v>
      </c>
      <c r="AM57" t="n">
        <v>10</v>
      </c>
      <c r="AN57" t="n">
        <v>5</v>
      </c>
      <c r="AO57" t="n">
        <v>6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HYPERLINK("https://creighton-primo.hosted.exlibrisgroup.com/primo-explore/search?tab=default_tab&amp;search_scope=EVERYTHING&amp;vid=01CRU&amp;lang=en_US&amp;offset=0&amp;query=any,contains,991004110949702656","Catalog Record")</f>
        <v/>
      </c>
      <c r="AV57">
        <f>HYPERLINK("http://www.worldcat.org/oclc/52515011","WorldCat Record")</f>
        <v/>
      </c>
      <c r="AW57" t="inlineStr">
        <is>
          <t>772398:eng</t>
        </is>
      </c>
      <c r="AX57" t="inlineStr">
        <is>
          <t>52515011</t>
        </is>
      </c>
      <c r="AY57" t="inlineStr">
        <is>
          <t>991004110949702656</t>
        </is>
      </c>
      <c r="AZ57" t="inlineStr">
        <is>
          <t>991004110949702656</t>
        </is>
      </c>
      <c r="BA57" t="inlineStr">
        <is>
          <t>2261322360002656</t>
        </is>
      </c>
      <c r="BB57" t="inlineStr">
        <is>
          <t>BOOK</t>
        </is>
      </c>
      <c r="BD57" t="inlineStr">
        <is>
          <t>9780786868537</t>
        </is>
      </c>
      <c r="BE57" t="inlineStr">
        <is>
          <t>32285004782776</t>
        </is>
      </c>
      <c r="BF57" t="inlineStr">
        <is>
          <t>893411135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RG186 .S665 1992</t>
        </is>
      </c>
      <c r="E58" t="inlineStr">
        <is>
          <t>0                      RG 0186000S  665         1992</t>
        </is>
      </c>
      <c r="F58" t="inlineStr">
        <is>
          <t>The silent passage : menopause / Gail Sheehy.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Sheehy, Gail.</t>
        </is>
      </c>
      <c r="N58" t="inlineStr">
        <is>
          <t>New York : Random House, c1992.</t>
        </is>
      </c>
      <c r="O58" t="inlineStr">
        <is>
          <t>1992</t>
        </is>
      </c>
      <c r="P58" t="inlineStr">
        <is>
          <t>1st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RG </t>
        </is>
      </c>
      <c r="U58" t="n">
        <v>13</v>
      </c>
      <c r="V58" t="n">
        <v>13</v>
      </c>
      <c r="W58" t="inlineStr">
        <is>
          <t>2007-04-28</t>
        </is>
      </c>
      <c r="X58" t="inlineStr">
        <is>
          <t>2007-04-28</t>
        </is>
      </c>
      <c r="Y58" t="inlineStr">
        <is>
          <t>1992-08-12</t>
        </is>
      </c>
      <c r="Z58" t="inlineStr">
        <is>
          <t>1992-08-12</t>
        </is>
      </c>
      <c r="AA58" t="n">
        <v>2392</v>
      </c>
      <c r="AB58" t="n">
        <v>2261</v>
      </c>
      <c r="AC58" t="n">
        <v>2611</v>
      </c>
      <c r="AD58" t="n">
        <v>23</v>
      </c>
      <c r="AE58" t="n">
        <v>24</v>
      </c>
      <c r="AF58" t="n">
        <v>33</v>
      </c>
      <c r="AG58" t="n">
        <v>36</v>
      </c>
      <c r="AH58" t="n">
        <v>14</v>
      </c>
      <c r="AI58" t="n">
        <v>15</v>
      </c>
      <c r="AJ58" t="n">
        <v>3</v>
      </c>
      <c r="AK58" t="n">
        <v>5</v>
      </c>
      <c r="AL58" t="n">
        <v>16</v>
      </c>
      <c r="AM58" t="n">
        <v>17</v>
      </c>
      <c r="AN58" t="n">
        <v>5</v>
      </c>
      <c r="AO58" t="n">
        <v>5</v>
      </c>
      <c r="AP58" t="n">
        <v>1</v>
      </c>
      <c r="AQ58" t="n">
        <v>1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HYPERLINK("http://catalog.hathitrust.org/Record/002797401","HathiTrust Record")</f>
        <v/>
      </c>
      <c r="AU58">
        <f>HYPERLINK("https://creighton-primo.hosted.exlibrisgroup.com/primo-explore/search?tab=default_tab&amp;search_scope=EVERYTHING&amp;vid=01CRU&amp;lang=en_US&amp;offset=0&amp;query=any,contains,991001994229702656","Catalog Record")</f>
        <v/>
      </c>
      <c r="AV58">
        <f>HYPERLINK("http://www.worldcat.org/oclc/25318595","WorldCat Record")</f>
        <v/>
      </c>
      <c r="AW58" t="inlineStr">
        <is>
          <t>18856201:eng</t>
        </is>
      </c>
      <c r="AX58" t="inlineStr">
        <is>
          <t>25318595</t>
        </is>
      </c>
      <c r="AY58" t="inlineStr">
        <is>
          <t>991001994229702656</t>
        </is>
      </c>
      <c r="AZ58" t="inlineStr">
        <is>
          <t>991001994229702656</t>
        </is>
      </c>
      <c r="BA58" t="inlineStr">
        <is>
          <t>2266926670002656</t>
        </is>
      </c>
      <c r="BB58" t="inlineStr">
        <is>
          <t>BOOK</t>
        </is>
      </c>
      <c r="BD58" t="inlineStr">
        <is>
          <t>9780679413882</t>
        </is>
      </c>
      <c r="BE58" t="inlineStr">
        <is>
          <t>32285001197473</t>
        </is>
      </c>
      <c r="BF58" t="inlineStr">
        <is>
          <t>893892015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RG493 .R67 1976</t>
        </is>
      </c>
      <c r="E59" t="inlineStr">
        <is>
          <t>0                      RG 0493000R  67          1976</t>
        </is>
      </c>
      <c r="F59" t="inlineStr">
        <is>
          <t>The complete book of breast care / by Robert E. Rothenberg.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Rothenberg, Robert E.</t>
        </is>
      </c>
      <c r="N59" t="inlineStr">
        <is>
          <t>New York : Ballantine Books, 1976, c1975.</t>
        </is>
      </c>
      <c r="O59" t="inlineStr">
        <is>
          <t>1976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RG </t>
        </is>
      </c>
      <c r="U59" t="n">
        <v>2</v>
      </c>
      <c r="V59" t="n">
        <v>2</v>
      </c>
      <c r="W59" t="inlineStr">
        <is>
          <t>1992-03-13</t>
        </is>
      </c>
      <c r="X59" t="inlineStr">
        <is>
          <t>1992-03-13</t>
        </is>
      </c>
      <c r="Y59" t="inlineStr">
        <is>
          <t>1992-03-13</t>
        </is>
      </c>
      <c r="Z59" t="inlineStr">
        <is>
          <t>1992-03-13</t>
        </is>
      </c>
      <c r="AA59" t="n">
        <v>10</v>
      </c>
      <c r="AB59" t="n">
        <v>8</v>
      </c>
      <c r="AC59" t="n">
        <v>329</v>
      </c>
      <c r="AD59" t="n">
        <v>1</v>
      </c>
      <c r="AE59" t="n">
        <v>2</v>
      </c>
      <c r="AF59" t="n">
        <v>0</v>
      </c>
      <c r="AG59" t="n">
        <v>7</v>
      </c>
      <c r="AH59" t="n">
        <v>0</v>
      </c>
      <c r="AI59" t="n">
        <v>4</v>
      </c>
      <c r="AJ59" t="n">
        <v>0</v>
      </c>
      <c r="AK59" t="n">
        <v>1</v>
      </c>
      <c r="AL59" t="n">
        <v>0</v>
      </c>
      <c r="AM59" t="n">
        <v>2</v>
      </c>
      <c r="AN59" t="n">
        <v>0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HYPERLINK("https://creighton-primo.hosted.exlibrisgroup.com/primo-explore/search?tab=default_tab&amp;search_scope=EVERYTHING&amp;vid=01CRU&amp;lang=en_US&amp;offset=0&amp;query=any,contains,991004323079702656","Catalog Record")</f>
        <v/>
      </c>
      <c r="AV59">
        <f>HYPERLINK("http://www.worldcat.org/oclc/3024738","WorldCat Record")</f>
        <v/>
      </c>
      <c r="AW59" t="inlineStr">
        <is>
          <t>499045:eng</t>
        </is>
      </c>
      <c r="AX59" t="inlineStr">
        <is>
          <t>3024738</t>
        </is>
      </c>
      <c r="AY59" t="inlineStr">
        <is>
          <t>991004323079702656</t>
        </is>
      </c>
      <c r="AZ59" t="inlineStr">
        <is>
          <t>991004323079702656</t>
        </is>
      </c>
      <c r="BA59" t="inlineStr">
        <is>
          <t>2258044260002656</t>
        </is>
      </c>
      <c r="BB59" t="inlineStr">
        <is>
          <t>BOOK</t>
        </is>
      </c>
      <c r="BD59" t="inlineStr">
        <is>
          <t>9780345251145</t>
        </is>
      </c>
      <c r="BE59" t="inlineStr">
        <is>
          <t>32285001005106</t>
        </is>
      </c>
      <c r="BF59" t="inlineStr">
        <is>
          <t>893247435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RG516 .O2 1984</t>
        </is>
      </c>
      <c r="E60" t="inlineStr">
        <is>
          <t>0                      RG 0516000O  2           1984</t>
        </is>
      </c>
      <c r="F60" t="inlineStr">
        <is>
          <t>The captured womb : a history of the medical care of pregnant women / Ann Oakley.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Oakley, Ann.</t>
        </is>
      </c>
      <c r="N60" t="inlineStr">
        <is>
          <t>Oxford [Oxfordshire] ; New York, N.Y. : B. Blackwell, 1984.</t>
        </is>
      </c>
      <c r="O60" t="inlineStr">
        <is>
          <t>1984</t>
        </is>
      </c>
      <c r="Q60" t="inlineStr">
        <is>
          <t>eng</t>
        </is>
      </c>
      <c r="R60" t="inlineStr">
        <is>
          <t>enk</t>
        </is>
      </c>
      <c r="T60" t="inlineStr">
        <is>
          <t xml:space="preserve">RG </t>
        </is>
      </c>
      <c r="U60" t="n">
        <v>9</v>
      </c>
      <c r="V60" t="n">
        <v>9</v>
      </c>
      <c r="W60" t="inlineStr">
        <is>
          <t>2001-04-12</t>
        </is>
      </c>
      <c r="X60" t="inlineStr">
        <is>
          <t>2001-04-12</t>
        </is>
      </c>
      <c r="Y60" t="inlineStr">
        <is>
          <t>1993-04-23</t>
        </is>
      </c>
      <c r="Z60" t="inlineStr">
        <is>
          <t>1993-04-23</t>
        </is>
      </c>
      <c r="AA60" t="n">
        <v>709</v>
      </c>
      <c r="AB60" t="n">
        <v>502</v>
      </c>
      <c r="AC60" t="n">
        <v>576</v>
      </c>
      <c r="AD60" t="n">
        <v>6</v>
      </c>
      <c r="AE60" t="n">
        <v>6</v>
      </c>
      <c r="AF60" t="n">
        <v>22</v>
      </c>
      <c r="AG60" t="n">
        <v>24</v>
      </c>
      <c r="AH60" t="n">
        <v>6</v>
      </c>
      <c r="AI60" t="n">
        <v>7</v>
      </c>
      <c r="AJ60" t="n">
        <v>5</v>
      </c>
      <c r="AK60" t="n">
        <v>5</v>
      </c>
      <c r="AL60" t="n">
        <v>13</v>
      </c>
      <c r="AM60" t="n">
        <v>14</v>
      </c>
      <c r="AN60" t="n">
        <v>4</v>
      </c>
      <c r="AO60" t="n">
        <v>4</v>
      </c>
      <c r="AP60" t="n">
        <v>1</v>
      </c>
      <c r="AQ60" t="n">
        <v>1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HYPERLINK("https://creighton-primo.hosted.exlibrisgroup.com/primo-explore/search?tab=default_tab&amp;search_scope=EVERYTHING&amp;vid=01CRU&amp;lang=en_US&amp;offset=0&amp;query=any,contains,991000459799702656","Catalog Record")</f>
        <v/>
      </c>
      <c r="AV60">
        <f>HYPERLINK("http://www.worldcat.org/oclc/10924942","WorldCat Record")</f>
        <v/>
      </c>
      <c r="AW60" t="inlineStr">
        <is>
          <t>836670802:eng</t>
        </is>
      </c>
      <c r="AX60" t="inlineStr">
        <is>
          <t>10924942</t>
        </is>
      </c>
      <c r="AY60" t="inlineStr">
        <is>
          <t>991000459799702656</t>
        </is>
      </c>
      <c r="AZ60" t="inlineStr">
        <is>
          <t>991000459799702656</t>
        </is>
      </c>
      <c r="BA60" t="inlineStr">
        <is>
          <t>2272518420002656</t>
        </is>
      </c>
      <c r="BB60" t="inlineStr">
        <is>
          <t>BOOK</t>
        </is>
      </c>
      <c r="BD60" t="inlineStr">
        <is>
          <t>9780631141525</t>
        </is>
      </c>
      <c r="BE60" t="inlineStr">
        <is>
          <t>32285001623742</t>
        </is>
      </c>
      <c r="BF60" t="inlineStr">
        <is>
          <t>893496247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RG525 .A79 1977</t>
        </is>
      </c>
      <c r="E61" t="inlineStr">
        <is>
          <t>0                      RG 0525000A  79          1977</t>
        </is>
      </c>
      <c r="F61" t="inlineStr">
        <is>
          <t>Immaculate deception : a new look at women and childbirth in America / Suzanne Arms ; with a foreword by Frederick Leboyer.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Arms, Suzanne.</t>
        </is>
      </c>
      <c r="N61" t="inlineStr">
        <is>
          <t>New York : Bantam Books, 1977, c1975.</t>
        </is>
      </c>
      <c r="O61" t="inlineStr">
        <is>
          <t>1977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RG </t>
        </is>
      </c>
      <c r="U61" t="n">
        <v>1</v>
      </c>
      <c r="V61" t="n">
        <v>1</v>
      </c>
      <c r="W61" t="inlineStr">
        <is>
          <t>1995-04-04</t>
        </is>
      </c>
      <c r="X61" t="inlineStr">
        <is>
          <t>1995-04-04</t>
        </is>
      </c>
      <c r="Y61" t="inlineStr">
        <is>
          <t>1995-03-31</t>
        </is>
      </c>
      <c r="Z61" t="inlineStr">
        <is>
          <t>1995-03-31</t>
        </is>
      </c>
      <c r="AA61" t="n">
        <v>76</v>
      </c>
      <c r="AB61" t="n">
        <v>66</v>
      </c>
      <c r="AC61" t="n">
        <v>611</v>
      </c>
      <c r="AD61" t="n">
        <v>1</v>
      </c>
      <c r="AE61" t="n">
        <v>6</v>
      </c>
      <c r="AF61" t="n">
        <v>0</v>
      </c>
      <c r="AG61" t="n">
        <v>18</v>
      </c>
      <c r="AH61" t="n">
        <v>0</v>
      </c>
      <c r="AI61" t="n">
        <v>6</v>
      </c>
      <c r="AJ61" t="n">
        <v>0</v>
      </c>
      <c r="AK61" t="n">
        <v>3</v>
      </c>
      <c r="AL61" t="n">
        <v>0</v>
      </c>
      <c r="AM61" t="n">
        <v>7</v>
      </c>
      <c r="AN61" t="n">
        <v>0</v>
      </c>
      <c r="AO61" t="n">
        <v>4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HYPERLINK("http://catalog.hathitrust.org/Record/008514023","HathiTrust Record")</f>
        <v/>
      </c>
      <c r="AU61">
        <f>HYPERLINK("https://creighton-primo.hosted.exlibrisgroup.com/primo-explore/search?tab=default_tab&amp;search_scope=EVERYTHING&amp;vid=01CRU&amp;lang=en_US&amp;offset=0&amp;query=any,contains,991004353129702656","Catalog Record")</f>
        <v/>
      </c>
      <c r="AV61">
        <f>HYPERLINK("http://www.worldcat.org/oclc/3123274","WorldCat Record")</f>
        <v/>
      </c>
      <c r="AW61" t="inlineStr">
        <is>
          <t>817348680:eng</t>
        </is>
      </c>
      <c r="AX61" t="inlineStr">
        <is>
          <t>3123274</t>
        </is>
      </c>
      <c r="AY61" t="inlineStr">
        <is>
          <t>991004353129702656</t>
        </is>
      </c>
      <c r="AZ61" t="inlineStr">
        <is>
          <t>991004353129702656</t>
        </is>
      </c>
      <c r="BA61" t="inlineStr">
        <is>
          <t>2264477070002656</t>
        </is>
      </c>
      <c r="BB61" t="inlineStr">
        <is>
          <t>BOOK</t>
        </is>
      </c>
      <c r="BD61" t="inlineStr">
        <is>
          <t>9780553022575</t>
        </is>
      </c>
      <c r="BE61" t="inlineStr">
        <is>
          <t>32285002015732</t>
        </is>
      </c>
      <c r="BF61" t="inlineStr">
        <is>
          <t>893253591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RG525 .D38 1982</t>
        </is>
      </c>
      <c r="E62" t="inlineStr">
        <is>
          <t>0                      RG 0525000D  38          1982</t>
        </is>
      </c>
      <c r="F62" t="inlineStr">
        <is>
          <t>Out of our hands / Nick Davidson and Jill Rakusen ; design by Tony Fry.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Davidson, Nick.</t>
        </is>
      </c>
      <c r="N62" t="inlineStr">
        <is>
          <t>London : Pan Books in conjunction with Channel Fur Television Company, Ltd., 1982.</t>
        </is>
      </c>
      <c r="O62" t="inlineStr">
        <is>
          <t>1982</t>
        </is>
      </c>
      <c r="Q62" t="inlineStr">
        <is>
          <t>eng</t>
        </is>
      </c>
      <c r="R62" t="inlineStr">
        <is>
          <t>enk</t>
        </is>
      </c>
      <c r="S62" t="inlineStr">
        <is>
          <t>Science in society</t>
        </is>
      </c>
      <c r="T62" t="inlineStr">
        <is>
          <t xml:space="preserve">RG </t>
        </is>
      </c>
      <c r="U62" t="n">
        <v>10</v>
      </c>
      <c r="V62" t="n">
        <v>10</v>
      </c>
      <c r="W62" t="inlineStr">
        <is>
          <t>1998-07-05</t>
        </is>
      </c>
      <c r="X62" t="inlineStr">
        <is>
          <t>1998-07-05</t>
        </is>
      </c>
      <c r="Y62" t="inlineStr">
        <is>
          <t>1995-06-30</t>
        </is>
      </c>
      <c r="Z62" t="inlineStr">
        <is>
          <t>1995-06-30</t>
        </is>
      </c>
      <c r="AA62" t="n">
        <v>38</v>
      </c>
      <c r="AB62" t="n">
        <v>13</v>
      </c>
      <c r="AC62" t="n">
        <v>13</v>
      </c>
      <c r="AD62" t="n">
        <v>1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HYPERLINK("https://creighton-primo.hosted.exlibrisgroup.com/primo-explore/search?tab=default_tab&amp;search_scope=EVERYTHING&amp;vid=01CRU&amp;lang=en_US&amp;offset=0&amp;query=any,contains,991000390059702656","Catalog Record")</f>
        <v/>
      </c>
      <c r="AV62">
        <f>HYPERLINK("http://www.worldcat.org/oclc/10540986","WorldCat Record")</f>
        <v/>
      </c>
      <c r="AW62" t="inlineStr">
        <is>
          <t>3520833:eng</t>
        </is>
      </c>
      <c r="AX62" t="inlineStr">
        <is>
          <t>10540986</t>
        </is>
      </c>
      <c r="AY62" t="inlineStr">
        <is>
          <t>991000390059702656</t>
        </is>
      </c>
      <c r="AZ62" t="inlineStr">
        <is>
          <t>991000390059702656</t>
        </is>
      </c>
      <c r="BA62" t="inlineStr">
        <is>
          <t>2271504350002656</t>
        </is>
      </c>
      <c r="BB62" t="inlineStr">
        <is>
          <t>BOOK</t>
        </is>
      </c>
      <c r="BD62" t="inlineStr">
        <is>
          <t>9780330269612</t>
        </is>
      </c>
      <c r="BE62" t="inlineStr">
        <is>
          <t>32285002021912</t>
        </is>
      </c>
      <c r="BF62" t="inlineStr">
        <is>
          <t>893808671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RG525 .L5475 2009</t>
        </is>
      </c>
      <c r="E63" t="inlineStr">
        <is>
          <t>0                      RG 0525000L  5475        2009</t>
        </is>
      </c>
      <c r="F63" t="inlineStr">
        <is>
          <t>The stress-free pregnancy guide : a doctor tells you what to really expect / Carol Livoti and Elizabeth Topp.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Livoti, Carol.</t>
        </is>
      </c>
      <c r="N63" t="inlineStr">
        <is>
          <t>New York : AMACOM, c2009.</t>
        </is>
      </c>
      <c r="O63" t="inlineStr">
        <is>
          <t>2009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RG </t>
        </is>
      </c>
      <c r="U63" t="n">
        <v>5</v>
      </c>
      <c r="V63" t="n">
        <v>5</v>
      </c>
      <c r="W63" t="inlineStr">
        <is>
          <t>2010-10-14</t>
        </is>
      </c>
      <c r="X63" t="inlineStr">
        <is>
          <t>2010-10-14</t>
        </is>
      </c>
      <c r="Y63" t="inlineStr">
        <is>
          <t>2008-09-22</t>
        </is>
      </c>
      <c r="Z63" t="inlineStr">
        <is>
          <t>2008-09-22</t>
        </is>
      </c>
      <c r="AA63" t="n">
        <v>152</v>
      </c>
      <c r="AB63" t="n">
        <v>128</v>
      </c>
      <c r="AC63" t="n">
        <v>612</v>
      </c>
      <c r="AD63" t="n">
        <v>1</v>
      </c>
      <c r="AE63" t="n">
        <v>21</v>
      </c>
      <c r="AF63" t="n">
        <v>0</v>
      </c>
      <c r="AG63" t="n">
        <v>14</v>
      </c>
      <c r="AH63" t="n">
        <v>0</v>
      </c>
      <c r="AI63" t="n">
        <v>4</v>
      </c>
      <c r="AJ63" t="n">
        <v>0</v>
      </c>
      <c r="AK63" t="n">
        <v>2</v>
      </c>
      <c r="AL63" t="n">
        <v>0</v>
      </c>
      <c r="AM63" t="n">
        <v>0</v>
      </c>
      <c r="AN63" t="n">
        <v>0</v>
      </c>
      <c r="AO63" t="n">
        <v>9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HYPERLINK("https://creighton-primo.hosted.exlibrisgroup.com/primo-explore/search?tab=default_tab&amp;search_scope=EVERYTHING&amp;vid=01CRU&amp;lang=en_US&amp;offset=0&amp;query=any,contains,991005267329702656","Catalog Record")</f>
        <v/>
      </c>
      <c r="AV63">
        <f>HYPERLINK("http://www.worldcat.org/oclc/154772644","WorldCat Record")</f>
        <v/>
      </c>
      <c r="AW63" t="inlineStr">
        <is>
          <t>793004722:eng</t>
        </is>
      </c>
      <c r="AX63" t="inlineStr">
        <is>
          <t>154772644</t>
        </is>
      </c>
      <c r="AY63" t="inlineStr">
        <is>
          <t>991005267329702656</t>
        </is>
      </c>
      <c r="AZ63" t="inlineStr">
        <is>
          <t>991005267329702656</t>
        </is>
      </c>
      <c r="BA63" t="inlineStr">
        <is>
          <t>2267854370002656</t>
        </is>
      </c>
      <c r="BB63" t="inlineStr">
        <is>
          <t>BOOK</t>
        </is>
      </c>
      <c r="BD63" t="inlineStr">
        <is>
          <t>9780814480557</t>
        </is>
      </c>
      <c r="BE63" t="inlineStr">
        <is>
          <t>32285005459457</t>
        </is>
      </c>
      <c r="BF63" t="inlineStr">
        <is>
          <t>893889946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RG525 .M48 1984</t>
        </is>
      </c>
      <c r="E64" t="inlineStr">
        <is>
          <t>0                      RG 0525000M  48          1984</t>
        </is>
      </c>
      <c r="F64" t="inlineStr">
        <is>
          <t>The facts of life : three-dimensional, movable illustrations show the development of a baby from conception to birth / Jonathan Miller and David Pelham ; illustrated by Harry Willock.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Miller, Jonathan, 1934-2019.</t>
        </is>
      </c>
      <c r="N64" t="inlineStr">
        <is>
          <t>New York : Viking, c1984.</t>
        </is>
      </c>
      <c r="O64" t="inlineStr">
        <is>
          <t>1984</t>
        </is>
      </c>
      <c r="Q64" t="inlineStr">
        <is>
          <t>eng</t>
        </is>
      </c>
      <c r="R64" t="inlineStr">
        <is>
          <t>nyu</t>
        </is>
      </c>
      <c r="T64" t="inlineStr">
        <is>
          <t xml:space="preserve">RG </t>
        </is>
      </c>
      <c r="U64" t="n">
        <v>18</v>
      </c>
      <c r="V64" t="n">
        <v>18</v>
      </c>
      <c r="W64" t="inlineStr">
        <is>
          <t>2010-01-31</t>
        </is>
      </c>
      <c r="X64" t="inlineStr">
        <is>
          <t>2010-01-31</t>
        </is>
      </c>
      <c r="Y64" t="inlineStr">
        <is>
          <t>1991-11-21</t>
        </is>
      </c>
      <c r="Z64" t="inlineStr">
        <is>
          <t>1991-11-21</t>
        </is>
      </c>
      <c r="AA64" t="n">
        <v>577</v>
      </c>
      <c r="AB64" t="n">
        <v>550</v>
      </c>
      <c r="AC64" t="n">
        <v>550</v>
      </c>
      <c r="AD64" t="n">
        <v>4</v>
      </c>
      <c r="AE64" t="n">
        <v>4</v>
      </c>
      <c r="AF64" t="n">
        <v>7</v>
      </c>
      <c r="AG64" t="n">
        <v>7</v>
      </c>
      <c r="AH64" t="n">
        <v>5</v>
      </c>
      <c r="AI64" t="n">
        <v>5</v>
      </c>
      <c r="AJ64" t="n">
        <v>0</v>
      </c>
      <c r="AK64" t="n">
        <v>0</v>
      </c>
      <c r="AL64" t="n">
        <v>2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HYPERLINK("https://creighton-primo.hosted.exlibrisgroup.com/primo-explore/search?tab=default_tab&amp;search_scope=EVERYTHING&amp;vid=01CRU&amp;lang=en_US&amp;offset=0&amp;query=any,contains,991000524049702656","Catalog Record")</f>
        <v/>
      </c>
      <c r="AV64">
        <f>HYPERLINK("http://www.worldcat.org/oclc/11426872","WorldCat Record")</f>
        <v/>
      </c>
      <c r="AW64" t="inlineStr">
        <is>
          <t>3932982297:eng</t>
        </is>
      </c>
      <c r="AX64" t="inlineStr">
        <is>
          <t>11426872</t>
        </is>
      </c>
      <c r="AY64" t="inlineStr">
        <is>
          <t>991000524049702656</t>
        </is>
      </c>
      <c r="AZ64" t="inlineStr">
        <is>
          <t>991000524049702656</t>
        </is>
      </c>
      <c r="BA64" t="inlineStr">
        <is>
          <t>2255770790002656</t>
        </is>
      </c>
      <c r="BB64" t="inlineStr">
        <is>
          <t>BOOK</t>
        </is>
      </c>
      <c r="BE64" t="inlineStr">
        <is>
          <t>32285000843473</t>
        </is>
      </c>
      <c r="BF64" t="inlineStr">
        <is>
          <t>893708450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RG525 .Y68 2007</t>
        </is>
      </c>
      <c r="E65" t="inlineStr">
        <is>
          <t>0                      RG 0525000Y  68          2007</t>
        </is>
      </c>
      <c r="F65" t="inlineStr">
        <is>
          <t>Moments and milestones pregnancy journal : a week-by-week companion / Jennifer Leigh Youngs and Bettie B. Youngs.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Youngs, Jennifer Leigh, 1974-</t>
        </is>
      </c>
      <c r="N65" t="inlineStr">
        <is>
          <t>New York : AMACOM, 2007.</t>
        </is>
      </c>
      <c r="O65" t="inlineStr">
        <is>
          <t>2007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RG </t>
        </is>
      </c>
      <c r="U65" t="n">
        <v>5</v>
      </c>
      <c r="V65" t="n">
        <v>5</v>
      </c>
      <c r="W65" t="inlineStr">
        <is>
          <t>2010-10-14</t>
        </is>
      </c>
      <c r="X65" t="inlineStr">
        <is>
          <t>2010-10-14</t>
        </is>
      </c>
      <c r="Y65" t="inlineStr">
        <is>
          <t>2007-02-22</t>
        </is>
      </c>
      <c r="Z65" t="inlineStr">
        <is>
          <t>2007-02-22</t>
        </is>
      </c>
      <c r="AA65" t="n">
        <v>35</v>
      </c>
      <c r="AB65" t="n">
        <v>34</v>
      </c>
      <c r="AC65" t="n">
        <v>34</v>
      </c>
      <c r="AD65" t="n">
        <v>2</v>
      </c>
      <c r="AE65" t="n">
        <v>2</v>
      </c>
      <c r="AF65" t="n">
        <v>4</v>
      </c>
      <c r="AG65" t="n">
        <v>4</v>
      </c>
      <c r="AH65" t="n">
        <v>2</v>
      </c>
      <c r="AI65" t="n">
        <v>2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HYPERLINK("https://creighton-primo.hosted.exlibrisgroup.com/primo-explore/search?tab=default_tab&amp;search_scope=EVERYTHING&amp;vid=01CRU&amp;lang=en_US&amp;offset=0&amp;query=any,contains,991005041949702656","Catalog Record")</f>
        <v/>
      </c>
      <c r="AV65">
        <f>HYPERLINK("http://www.worldcat.org/oclc/81145397","WorldCat Record")</f>
        <v/>
      </c>
      <c r="AW65" t="inlineStr">
        <is>
          <t>66003487:eng</t>
        </is>
      </c>
      <c r="AX65" t="inlineStr">
        <is>
          <t>81145397</t>
        </is>
      </c>
      <c r="AY65" t="inlineStr">
        <is>
          <t>991005041949702656</t>
        </is>
      </c>
      <c r="AZ65" t="inlineStr">
        <is>
          <t>991005041949702656</t>
        </is>
      </c>
      <c r="BA65" t="inlineStr">
        <is>
          <t>2271073960002656</t>
        </is>
      </c>
      <c r="BB65" t="inlineStr">
        <is>
          <t>BOOK</t>
        </is>
      </c>
      <c r="BD65" t="inlineStr">
        <is>
          <t>9780814473771</t>
        </is>
      </c>
      <c r="BE65" t="inlineStr">
        <is>
          <t>32285005278626</t>
        </is>
      </c>
      <c r="BF65" t="inlineStr">
        <is>
          <t>893707161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RG526 .A76 1985</t>
        </is>
      </c>
      <c r="E66" t="inlineStr">
        <is>
          <t>0                      RG 0526000A  76          1985</t>
        </is>
      </c>
      <c r="F66" t="inlineStr">
        <is>
          <t>Power and the profession of obstetrics / William Ray Arney.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Arney, William Ray.</t>
        </is>
      </c>
      <c r="N66" t="inlineStr">
        <is>
          <t>Chicago : University of Chicago Press, 1985, c1982.</t>
        </is>
      </c>
      <c r="O66" t="inlineStr">
        <is>
          <t>1982</t>
        </is>
      </c>
      <c r="P66" t="inlineStr">
        <is>
          <t>Paperback ed. 1985.</t>
        </is>
      </c>
      <c r="Q66" t="inlineStr">
        <is>
          <t>eng</t>
        </is>
      </c>
      <c r="R66" t="inlineStr">
        <is>
          <t>ilu</t>
        </is>
      </c>
      <c r="T66" t="inlineStr">
        <is>
          <t xml:space="preserve">RG </t>
        </is>
      </c>
      <c r="U66" t="n">
        <v>6</v>
      </c>
      <c r="V66" t="n">
        <v>6</v>
      </c>
      <c r="W66" t="inlineStr">
        <is>
          <t>1994-10-03</t>
        </is>
      </c>
      <c r="X66" t="inlineStr">
        <is>
          <t>1994-10-03</t>
        </is>
      </c>
      <c r="Y66" t="inlineStr">
        <is>
          <t>1992-02-19</t>
        </is>
      </c>
      <c r="Z66" t="inlineStr">
        <is>
          <t>1992-02-19</t>
        </is>
      </c>
      <c r="AA66" t="n">
        <v>435</v>
      </c>
      <c r="AB66" t="n">
        <v>349</v>
      </c>
      <c r="AC66" t="n">
        <v>354</v>
      </c>
      <c r="AD66" t="n">
        <v>1</v>
      </c>
      <c r="AE66" t="n">
        <v>1</v>
      </c>
      <c r="AF66" t="n">
        <v>13</v>
      </c>
      <c r="AG66" t="n">
        <v>13</v>
      </c>
      <c r="AH66" t="n">
        <v>4</v>
      </c>
      <c r="AI66" t="n">
        <v>4</v>
      </c>
      <c r="AJ66" t="n">
        <v>3</v>
      </c>
      <c r="AK66" t="n">
        <v>3</v>
      </c>
      <c r="AL66" t="n">
        <v>9</v>
      </c>
      <c r="AM66" t="n">
        <v>9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HYPERLINK("https://creighton-primo.hosted.exlibrisgroup.com/primo-explore/search?tab=default_tab&amp;search_scope=EVERYTHING&amp;vid=01CRU&amp;lang=en_US&amp;offset=0&amp;query=any,contains,991005248559702656","Catalog Record")</f>
        <v/>
      </c>
      <c r="AV66">
        <f>HYPERLINK("http://www.worldcat.org/oclc/8475516","WorldCat Record")</f>
        <v/>
      </c>
      <c r="AW66" t="inlineStr">
        <is>
          <t>417843:eng</t>
        </is>
      </c>
      <c r="AX66" t="inlineStr">
        <is>
          <t>8475516</t>
        </is>
      </c>
      <c r="AY66" t="inlineStr">
        <is>
          <t>991005248559702656</t>
        </is>
      </c>
      <c r="AZ66" t="inlineStr">
        <is>
          <t>991005248559702656</t>
        </is>
      </c>
      <c r="BA66" t="inlineStr">
        <is>
          <t>2259533220002656</t>
        </is>
      </c>
      <c r="BB66" t="inlineStr">
        <is>
          <t>BOOK</t>
        </is>
      </c>
      <c r="BD66" t="inlineStr">
        <is>
          <t>9780226027289</t>
        </is>
      </c>
      <c r="BE66" t="inlineStr">
        <is>
          <t>32285000981794</t>
        </is>
      </c>
      <c r="BF66" t="inlineStr">
        <is>
          <t>893619691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RG526 .C87 1981</t>
        </is>
      </c>
      <c r="E67" t="inlineStr">
        <is>
          <t>0                      RG 0526000C  87          1981</t>
        </is>
      </c>
      <c r="F67" t="inlineStr">
        <is>
          <t>The Custom-made child? : Women-centered perspectives / edited by Helen B. Holmes, Betty B. Hoskins, and Michael Gross.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N67" t="inlineStr">
        <is>
          <t>Clifton, N.J. : Humana Press, c1981.</t>
        </is>
      </c>
      <c r="O67" t="inlineStr">
        <is>
          <t>1981</t>
        </is>
      </c>
      <c r="Q67" t="inlineStr">
        <is>
          <t>eng</t>
        </is>
      </c>
      <c r="R67" t="inlineStr">
        <is>
          <t>nju</t>
        </is>
      </c>
      <c r="S67" t="inlineStr">
        <is>
          <t>Contemporary issues in biomedicine, ethics, and society</t>
        </is>
      </c>
      <c r="T67" t="inlineStr">
        <is>
          <t xml:space="preserve">RG </t>
        </is>
      </c>
      <c r="U67" t="n">
        <v>4</v>
      </c>
      <c r="V67" t="n">
        <v>10</v>
      </c>
      <c r="W67" t="inlineStr">
        <is>
          <t>1993-05-26</t>
        </is>
      </c>
      <c r="X67" t="inlineStr">
        <is>
          <t>1993-05-26</t>
        </is>
      </c>
      <c r="Y67" t="inlineStr">
        <is>
          <t>1992-02-17</t>
        </is>
      </c>
      <c r="Z67" t="inlineStr">
        <is>
          <t>1992-02-17</t>
        </is>
      </c>
      <c r="AA67" t="n">
        <v>372</v>
      </c>
      <c r="AB67" t="n">
        <v>304</v>
      </c>
      <c r="AC67" t="n">
        <v>328</v>
      </c>
      <c r="AD67" t="n">
        <v>4</v>
      </c>
      <c r="AE67" t="n">
        <v>4</v>
      </c>
      <c r="AF67" t="n">
        <v>10</v>
      </c>
      <c r="AG67" t="n">
        <v>11</v>
      </c>
      <c r="AH67" t="n">
        <v>2</v>
      </c>
      <c r="AI67" t="n">
        <v>3</v>
      </c>
      <c r="AJ67" t="n">
        <v>2</v>
      </c>
      <c r="AK67" t="n">
        <v>2</v>
      </c>
      <c r="AL67" t="n">
        <v>6</v>
      </c>
      <c r="AM67" t="n">
        <v>7</v>
      </c>
      <c r="AN67" t="n">
        <v>2</v>
      </c>
      <c r="AO67" t="n">
        <v>2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HYPERLINK("https://creighton-primo.hosted.exlibrisgroup.com/primo-explore/search?tab=default_tab&amp;search_scope=EVERYTHING&amp;vid=01CRU&amp;lang=en_US&amp;offset=0&amp;query=any,contains,991001789189702656","Catalog Record")</f>
        <v/>
      </c>
      <c r="AV67">
        <f>HYPERLINK("http://www.worldcat.org/oclc/7177928","WorldCat Record")</f>
        <v/>
      </c>
      <c r="AW67" t="inlineStr">
        <is>
          <t>985277945:eng</t>
        </is>
      </c>
      <c r="AX67" t="inlineStr">
        <is>
          <t>7177928</t>
        </is>
      </c>
      <c r="AY67" t="inlineStr">
        <is>
          <t>991001789189702656</t>
        </is>
      </c>
      <c r="AZ67" t="inlineStr">
        <is>
          <t>991001789189702656</t>
        </is>
      </c>
      <c r="BA67" t="inlineStr">
        <is>
          <t>2271614190002656</t>
        </is>
      </c>
      <c r="BB67" t="inlineStr">
        <is>
          <t>BOOK</t>
        </is>
      </c>
      <c r="BD67" t="inlineStr">
        <is>
          <t>9780896030244</t>
        </is>
      </c>
      <c r="BE67" t="inlineStr">
        <is>
          <t>32285000970722</t>
        </is>
      </c>
      <c r="BF67" t="inlineStr">
        <is>
          <t>893244419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RG556 .M34 2004</t>
        </is>
      </c>
      <c r="E68" t="inlineStr">
        <is>
          <t>0                      RG 0556000M  34          2004</t>
        </is>
      </c>
      <c r="F68" t="inlineStr">
        <is>
          <t>Belly laughs : the naked truth about pregnancy and childbirth / Jenny McCarthy.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McCarthy, Jenny, 1972-</t>
        </is>
      </c>
      <c r="N68" t="inlineStr">
        <is>
          <t>Cambridge, MA : Da Capo Lifelong, 2004.</t>
        </is>
      </c>
      <c r="O68" t="inlineStr">
        <is>
          <t>2004</t>
        </is>
      </c>
      <c r="P68" t="inlineStr">
        <is>
          <t>1st Da Capo Lifelong Books ed.</t>
        </is>
      </c>
      <c r="Q68" t="inlineStr">
        <is>
          <t>eng</t>
        </is>
      </c>
      <c r="R68" t="inlineStr">
        <is>
          <t>mau</t>
        </is>
      </c>
      <c r="T68" t="inlineStr">
        <is>
          <t xml:space="preserve">RG </t>
        </is>
      </c>
      <c r="U68" t="n">
        <v>10</v>
      </c>
      <c r="V68" t="n">
        <v>10</v>
      </c>
      <c r="W68" t="inlineStr">
        <is>
          <t>2007-10-17</t>
        </is>
      </c>
      <c r="X68" t="inlineStr">
        <is>
          <t>2007-10-17</t>
        </is>
      </c>
      <c r="Y68" t="inlineStr">
        <is>
          <t>2004-06-14</t>
        </is>
      </c>
      <c r="Z68" t="inlineStr">
        <is>
          <t>2004-06-14</t>
        </is>
      </c>
      <c r="AA68" t="n">
        <v>898</v>
      </c>
      <c r="AB68" t="n">
        <v>847</v>
      </c>
      <c r="AC68" t="n">
        <v>1094</v>
      </c>
      <c r="AD68" t="n">
        <v>10</v>
      </c>
      <c r="AE68" t="n">
        <v>12</v>
      </c>
      <c r="AF68" t="n">
        <v>2</v>
      </c>
      <c r="AG68" t="n">
        <v>2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1</v>
      </c>
      <c r="AO68" t="n">
        <v>1</v>
      </c>
      <c r="AP68" t="n">
        <v>1</v>
      </c>
      <c r="AQ68" t="n">
        <v>1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HYPERLINK("https://creighton-primo.hosted.exlibrisgroup.com/primo-explore/search?tab=default_tab&amp;search_scope=EVERYTHING&amp;vid=01CRU&amp;lang=en_US&amp;offset=0&amp;query=any,contains,991004311159702656","Catalog Record")</f>
        <v/>
      </c>
      <c r="AV68">
        <f>HYPERLINK("http://www.worldcat.org/oclc/54501585","WorldCat Record")</f>
        <v/>
      </c>
      <c r="AW68" t="inlineStr">
        <is>
          <t>62202864:eng</t>
        </is>
      </c>
      <c r="AX68" t="inlineStr">
        <is>
          <t>54501585</t>
        </is>
      </c>
      <c r="AY68" t="inlineStr">
        <is>
          <t>991004311159702656</t>
        </is>
      </c>
      <c r="AZ68" t="inlineStr">
        <is>
          <t>991004311159702656</t>
        </is>
      </c>
      <c r="BA68" t="inlineStr">
        <is>
          <t>2264641160002656</t>
        </is>
      </c>
      <c r="BB68" t="inlineStr">
        <is>
          <t>BOOK</t>
        </is>
      </c>
      <c r="BD68" t="inlineStr">
        <is>
          <t>9780738209494</t>
        </is>
      </c>
      <c r="BE68" t="inlineStr">
        <is>
          <t>32285004909916</t>
        </is>
      </c>
      <c r="BF68" t="inlineStr">
        <is>
          <t>893429910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RG556 .S4</t>
        </is>
      </c>
      <c r="E69" t="inlineStr">
        <is>
          <t>0                      RG 0556000S  4</t>
        </is>
      </c>
      <c r="F69" t="inlineStr">
        <is>
          <t>Teen-age pregnancy, including management of emotional and constitutional problems / by James P. Semmens and William M. Lamers.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Semmens, James P.</t>
        </is>
      </c>
      <c r="N69" t="inlineStr">
        <is>
          <t>Springfield, Ill. : C. C. Thomas, [1968]</t>
        </is>
      </c>
      <c r="O69" t="inlineStr">
        <is>
          <t>1968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RG </t>
        </is>
      </c>
      <c r="U69" t="n">
        <v>13</v>
      </c>
      <c r="V69" t="n">
        <v>13</v>
      </c>
      <c r="W69" t="inlineStr">
        <is>
          <t>2002-11-07</t>
        </is>
      </c>
      <c r="X69" t="inlineStr">
        <is>
          <t>2002-11-07</t>
        </is>
      </c>
      <c r="Y69" t="inlineStr">
        <is>
          <t>1990-11-12</t>
        </is>
      </c>
      <c r="Z69" t="inlineStr">
        <is>
          <t>1990-11-12</t>
        </is>
      </c>
      <c r="AA69" t="n">
        <v>212</v>
      </c>
      <c r="AB69" t="n">
        <v>174</v>
      </c>
      <c r="AC69" t="n">
        <v>176</v>
      </c>
      <c r="AD69" t="n">
        <v>2</v>
      </c>
      <c r="AE69" t="n">
        <v>2</v>
      </c>
      <c r="AF69" t="n">
        <v>6</v>
      </c>
      <c r="AG69" t="n">
        <v>6</v>
      </c>
      <c r="AH69" t="n">
        <v>2</v>
      </c>
      <c r="AI69" t="n">
        <v>2</v>
      </c>
      <c r="AJ69" t="n">
        <v>1</v>
      </c>
      <c r="AK69" t="n">
        <v>1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HYPERLINK("http://catalog.hathitrust.org/Record/000002705","HathiTrust Record")</f>
        <v/>
      </c>
      <c r="AU69">
        <f>HYPERLINK("https://creighton-primo.hosted.exlibrisgroup.com/primo-explore/search?tab=default_tab&amp;search_scope=EVERYTHING&amp;vid=01CRU&amp;lang=en_US&amp;offset=0&amp;query=any,contains,991003952469702656","Catalog Record")</f>
        <v/>
      </c>
      <c r="AV69">
        <f>HYPERLINK("http://www.worldcat.org/oclc/1959179","WorldCat Record")</f>
        <v/>
      </c>
      <c r="AW69" t="inlineStr">
        <is>
          <t>3901586408:eng</t>
        </is>
      </c>
      <c r="AX69" t="inlineStr">
        <is>
          <t>1959179</t>
        </is>
      </c>
      <c r="AY69" t="inlineStr">
        <is>
          <t>991003952469702656</t>
        </is>
      </c>
      <c r="AZ69" t="inlineStr">
        <is>
          <t>991003952469702656</t>
        </is>
      </c>
      <c r="BA69" t="inlineStr">
        <is>
          <t>2265933320002656</t>
        </is>
      </c>
      <c r="BB69" t="inlineStr">
        <is>
          <t>BOOK</t>
        </is>
      </c>
      <c r="BE69" t="inlineStr">
        <is>
          <t>32285000367721</t>
        </is>
      </c>
      <c r="BF69" t="inlineStr">
        <is>
          <t>893259121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RG556.5 .S36 1986</t>
        </is>
      </c>
      <c r="E70" t="inlineStr">
        <is>
          <t>0                      RG 0556500S  36          1986</t>
        </is>
      </c>
      <c r="F70" t="inlineStr">
        <is>
          <t>School-age pregnancy and parenthood : biosocial dimensions / edited by Jane B. Lancaster and Beatrix A. Hamburg ; sponsored by the Social Science Research Council.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New York : Aldine-De Gruyter Pub. Co., 1986.</t>
        </is>
      </c>
      <c r="O70" t="inlineStr">
        <is>
          <t>1986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RG </t>
        </is>
      </c>
      <c r="U70" t="n">
        <v>11</v>
      </c>
      <c r="V70" t="n">
        <v>11</v>
      </c>
      <c r="W70" t="inlineStr">
        <is>
          <t>2002-11-07</t>
        </is>
      </c>
      <c r="X70" t="inlineStr">
        <is>
          <t>2002-11-07</t>
        </is>
      </c>
      <c r="Y70" t="inlineStr">
        <is>
          <t>1991-12-09</t>
        </is>
      </c>
      <c r="Z70" t="inlineStr">
        <is>
          <t>1991-12-09</t>
        </is>
      </c>
      <c r="AA70" t="n">
        <v>743</v>
      </c>
      <c r="AB70" t="n">
        <v>632</v>
      </c>
      <c r="AC70" t="n">
        <v>685</v>
      </c>
      <c r="AD70" t="n">
        <v>6</v>
      </c>
      <c r="AE70" t="n">
        <v>7</v>
      </c>
      <c r="AF70" t="n">
        <v>23</v>
      </c>
      <c r="AG70" t="n">
        <v>24</v>
      </c>
      <c r="AH70" t="n">
        <v>9</v>
      </c>
      <c r="AI70" t="n">
        <v>9</v>
      </c>
      <c r="AJ70" t="n">
        <v>4</v>
      </c>
      <c r="AK70" t="n">
        <v>4</v>
      </c>
      <c r="AL70" t="n">
        <v>10</v>
      </c>
      <c r="AM70" t="n">
        <v>10</v>
      </c>
      <c r="AN70" t="n">
        <v>5</v>
      </c>
      <c r="AO70" t="n">
        <v>6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HYPERLINK("https://creighton-primo.hosted.exlibrisgroup.com/primo-explore/search?tab=default_tab&amp;search_scope=EVERYTHING&amp;vid=01CRU&amp;lang=en_US&amp;offset=0&amp;query=any,contains,991000780359702656","Catalog Record")</f>
        <v/>
      </c>
      <c r="AV70">
        <f>HYPERLINK("http://www.worldcat.org/oclc/13095299","WorldCat Record")</f>
        <v/>
      </c>
      <c r="AW70" t="inlineStr">
        <is>
          <t>890219657:eng</t>
        </is>
      </c>
      <c r="AX70" t="inlineStr">
        <is>
          <t>13095299</t>
        </is>
      </c>
      <c r="AY70" t="inlineStr">
        <is>
          <t>991000780359702656</t>
        </is>
      </c>
      <c r="AZ70" t="inlineStr">
        <is>
          <t>991000780359702656</t>
        </is>
      </c>
      <c r="BA70" t="inlineStr">
        <is>
          <t>2255673280002656</t>
        </is>
      </c>
      <c r="BB70" t="inlineStr">
        <is>
          <t>BOOK</t>
        </is>
      </c>
      <c r="BD70" t="inlineStr">
        <is>
          <t>9780202303215</t>
        </is>
      </c>
      <c r="BE70" t="inlineStr">
        <is>
          <t>32285000872597</t>
        </is>
      </c>
      <c r="BF70" t="inlineStr">
        <is>
          <t>893351658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RG558.7 .E94 1991</t>
        </is>
      </c>
      <c r="E71" t="inlineStr">
        <is>
          <t>0                      RG 0558700E  94          1991</t>
        </is>
      </c>
      <c r="F71" t="inlineStr">
        <is>
          <t>Exercise in pregnancy / editors by Raul Artal Mittelmark, Robert A. Wiswell, Barbara L. Drinkwater.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N71" t="inlineStr">
        <is>
          <t>Baltimore : Williams &amp; Wilkins, c1991.</t>
        </is>
      </c>
      <c r="O71" t="inlineStr">
        <is>
          <t>1991</t>
        </is>
      </c>
      <c r="P71" t="inlineStr">
        <is>
          <t>2nd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RG </t>
        </is>
      </c>
      <c r="U71" t="n">
        <v>34</v>
      </c>
      <c r="V71" t="n">
        <v>64</v>
      </c>
      <c r="W71" t="inlineStr">
        <is>
          <t>2009-09-29</t>
        </is>
      </c>
      <c r="X71" t="inlineStr">
        <is>
          <t>2009-09-29</t>
        </is>
      </c>
      <c r="Y71" t="inlineStr">
        <is>
          <t>1992-01-28</t>
        </is>
      </c>
      <c r="Z71" t="inlineStr">
        <is>
          <t>1992-01-28</t>
        </is>
      </c>
      <c r="AA71" t="n">
        <v>234</v>
      </c>
      <c r="AB71" t="n">
        <v>172</v>
      </c>
      <c r="AC71" t="n">
        <v>172</v>
      </c>
      <c r="AD71" t="n">
        <v>4</v>
      </c>
      <c r="AE71" t="n">
        <v>4</v>
      </c>
      <c r="AF71" t="n">
        <v>5</v>
      </c>
      <c r="AG71" t="n">
        <v>5</v>
      </c>
      <c r="AH71" t="n">
        <v>1</v>
      </c>
      <c r="AI71" t="n">
        <v>1</v>
      </c>
      <c r="AJ71" t="n">
        <v>0</v>
      </c>
      <c r="AK71" t="n">
        <v>0</v>
      </c>
      <c r="AL71" t="n">
        <v>2</v>
      </c>
      <c r="AM71" t="n">
        <v>2</v>
      </c>
      <c r="AN71" t="n">
        <v>2</v>
      </c>
      <c r="AO71" t="n">
        <v>2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HYPERLINK("https://creighton-primo.hosted.exlibrisgroup.com/primo-explore/search?tab=default_tab&amp;search_scope=EVERYTHING&amp;vid=01CRU&amp;lang=en_US&amp;offset=0&amp;query=any,contains,991001777129702656","Catalog Record")</f>
        <v/>
      </c>
      <c r="AV71">
        <f>HYPERLINK("http://www.worldcat.org/oclc/21079396","WorldCat Record")</f>
        <v/>
      </c>
      <c r="AW71" t="inlineStr">
        <is>
          <t>2070192183:eng</t>
        </is>
      </c>
      <c r="AX71" t="inlineStr">
        <is>
          <t>21079396</t>
        </is>
      </c>
      <c r="AY71" t="inlineStr">
        <is>
          <t>991001777129702656</t>
        </is>
      </c>
      <c r="AZ71" t="inlineStr">
        <is>
          <t>991001777129702656</t>
        </is>
      </c>
      <c r="BA71" t="inlineStr">
        <is>
          <t>2271417110002656</t>
        </is>
      </c>
      <c r="BB71" t="inlineStr">
        <is>
          <t>BOOK</t>
        </is>
      </c>
      <c r="BE71" t="inlineStr">
        <is>
          <t>32285000866938</t>
        </is>
      </c>
      <c r="BF71" t="inlineStr">
        <is>
          <t>893316056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RG558.7 .F56 1995</t>
        </is>
      </c>
      <c r="E72" t="inlineStr">
        <is>
          <t>0                      RG 0558700F  56          1995</t>
        </is>
      </c>
      <c r="F72" t="inlineStr">
        <is>
          <t>Fit for two : the official YMCA prenatal exercise guide / YMCA of the USA, with Thomas W. Hanlon.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Champaign, IL : Human Kinetics, c1995.</t>
        </is>
      </c>
      <c r="O72" t="inlineStr">
        <is>
          <t>1995</t>
        </is>
      </c>
      <c r="Q72" t="inlineStr">
        <is>
          <t>eng</t>
        </is>
      </c>
      <c r="R72" t="inlineStr">
        <is>
          <t>ilu</t>
        </is>
      </c>
      <c r="T72" t="inlineStr">
        <is>
          <t xml:space="preserve">RG </t>
        </is>
      </c>
      <c r="U72" t="n">
        <v>18</v>
      </c>
      <c r="V72" t="n">
        <v>18</v>
      </c>
      <c r="W72" t="inlineStr">
        <is>
          <t>2010-10-14</t>
        </is>
      </c>
      <c r="X72" t="inlineStr">
        <is>
          <t>2010-10-14</t>
        </is>
      </c>
      <c r="Y72" t="inlineStr">
        <is>
          <t>1996-01-17</t>
        </is>
      </c>
      <c r="Z72" t="inlineStr">
        <is>
          <t>1996-01-17</t>
        </is>
      </c>
      <c r="AA72" t="n">
        <v>255</v>
      </c>
      <c r="AB72" t="n">
        <v>204</v>
      </c>
      <c r="AC72" t="n">
        <v>439</v>
      </c>
      <c r="AD72" t="n">
        <v>2</v>
      </c>
      <c r="AE72" t="n">
        <v>2</v>
      </c>
      <c r="AF72" t="n">
        <v>1</v>
      </c>
      <c r="AG72" t="n">
        <v>4</v>
      </c>
      <c r="AH72" t="n">
        <v>0</v>
      </c>
      <c r="AI72" t="n">
        <v>0</v>
      </c>
      <c r="AJ72" t="n">
        <v>0</v>
      </c>
      <c r="AK72" t="n">
        <v>1</v>
      </c>
      <c r="AL72" t="n">
        <v>0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HYPERLINK("http://catalog.hathitrust.org/Record/003107936","HathiTrust Record")</f>
        <v/>
      </c>
      <c r="AU72">
        <f>HYPERLINK("https://creighton-primo.hosted.exlibrisgroup.com/primo-explore/search?tab=default_tab&amp;search_scope=EVERYTHING&amp;vid=01CRU&amp;lang=en_US&amp;offset=0&amp;query=any,contains,991002435539702656","Catalog Record")</f>
        <v/>
      </c>
      <c r="AV72">
        <f>HYPERLINK("http://www.worldcat.org/oclc/31753608","WorldCat Record")</f>
        <v/>
      </c>
      <c r="AW72" t="inlineStr">
        <is>
          <t>799739236:eng</t>
        </is>
      </c>
      <c r="AX72" t="inlineStr">
        <is>
          <t>31753608</t>
        </is>
      </c>
      <c r="AY72" t="inlineStr">
        <is>
          <t>991002435539702656</t>
        </is>
      </c>
      <c r="AZ72" t="inlineStr">
        <is>
          <t>991002435539702656</t>
        </is>
      </c>
      <c r="BA72" t="inlineStr">
        <is>
          <t>2272273920002656</t>
        </is>
      </c>
      <c r="BB72" t="inlineStr">
        <is>
          <t>BOOK</t>
        </is>
      </c>
      <c r="BD72" t="inlineStr">
        <is>
          <t>9780873228282</t>
        </is>
      </c>
      <c r="BE72" t="inlineStr">
        <is>
          <t>32285002119070</t>
        </is>
      </c>
      <c r="BF72" t="inlineStr">
        <is>
          <t>893691609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RG558.7 .N62 1988</t>
        </is>
      </c>
      <c r="E73" t="inlineStr">
        <is>
          <t>0                      RG 0558700N  62          1988</t>
        </is>
      </c>
      <c r="F73" t="inlineStr">
        <is>
          <t>Essential exercises for the childbearing year : a guide to health and comfort before and after your baby is born / Elizabeth Noble ; foreword by Emanuel A. Friedman ; preface by Doris Haire.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Noble, Elizabeth, 1945-</t>
        </is>
      </c>
      <c r="N73" t="inlineStr">
        <is>
          <t>Boston : Houghton Mifflin, c1988.</t>
        </is>
      </c>
      <c r="O73" t="inlineStr">
        <is>
          <t>1988</t>
        </is>
      </c>
      <c r="P73" t="inlineStr">
        <is>
          <t>3rd ed.</t>
        </is>
      </c>
      <c r="Q73" t="inlineStr">
        <is>
          <t>eng</t>
        </is>
      </c>
      <c r="R73" t="inlineStr">
        <is>
          <t>mau</t>
        </is>
      </c>
      <c r="T73" t="inlineStr">
        <is>
          <t xml:space="preserve">RG </t>
        </is>
      </c>
      <c r="U73" t="n">
        <v>13</v>
      </c>
      <c r="V73" t="n">
        <v>13</v>
      </c>
      <c r="W73" t="inlineStr">
        <is>
          <t>2009-09-29</t>
        </is>
      </c>
      <c r="X73" t="inlineStr">
        <is>
          <t>2009-09-29</t>
        </is>
      </c>
      <c r="Y73" t="inlineStr">
        <is>
          <t>1991-06-20</t>
        </is>
      </c>
      <c r="Z73" t="inlineStr">
        <is>
          <t>1991-06-20</t>
        </is>
      </c>
      <c r="AA73" t="n">
        <v>171</v>
      </c>
      <c r="AB73" t="n">
        <v>151</v>
      </c>
      <c r="AC73" t="n">
        <v>648</v>
      </c>
      <c r="AD73" t="n">
        <v>2</v>
      </c>
      <c r="AE73" t="n">
        <v>3</v>
      </c>
      <c r="AF73" t="n">
        <v>1</v>
      </c>
      <c r="AG73" t="n">
        <v>7</v>
      </c>
      <c r="AH73" t="n">
        <v>0</v>
      </c>
      <c r="AI73" t="n">
        <v>3</v>
      </c>
      <c r="AJ73" t="n">
        <v>0</v>
      </c>
      <c r="AK73" t="n">
        <v>0</v>
      </c>
      <c r="AL73" t="n">
        <v>0</v>
      </c>
      <c r="AM73" t="n">
        <v>4</v>
      </c>
      <c r="AN73" t="n">
        <v>1</v>
      </c>
      <c r="AO73" t="n">
        <v>1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HYPERLINK("https://creighton-primo.hosted.exlibrisgroup.com/primo-explore/search?tab=default_tab&amp;search_scope=EVERYTHING&amp;vid=01CRU&amp;lang=en_US&amp;offset=0&amp;query=any,contains,991001193999702656","Catalog Record")</f>
        <v/>
      </c>
      <c r="AV73">
        <f>HYPERLINK("http://www.worldcat.org/oclc/17263947","WorldCat Record")</f>
        <v/>
      </c>
      <c r="AW73" t="inlineStr">
        <is>
          <t>5072846:eng</t>
        </is>
      </c>
      <c r="AX73" t="inlineStr">
        <is>
          <t>17263947</t>
        </is>
      </c>
      <c r="AY73" t="inlineStr">
        <is>
          <t>991001193999702656</t>
        </is>
      </c>
      <c r="AZ73" t="inlineStr">
        <is>
          <t>991001193999702656</t>
        </is>
      </c>
      <c r="BA73" t="inlineStr">
        <is>
          <t>2266781870002656</t>
        </is>
      </c>
      <c r="BB73" t="inlineStr">
        <is>
          <t>BOOK</t>
        </is>
      </c>
      <c r="BD73" t="inlineStr">
        <is>
          <t>9780395477809</t>
        </is>
      </c>
      <c r="BE73" t="inlineStr">
        <is>
          <t>32285000657956</t>
        </is>
      </c>
      <c r="BF73" t="inlineStr">
        <is>
          <t>893509459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RG560 .B34 1978</t>
        </is>
      </c>
      <c r="E74" t="inlineStr">
        <is>
          <t>0                      RG 0560000B  34          1978</t>
        </is>
      </c>
      <c r="F74" t="inlineStr">
        <is>
          <t>The psychology of pregnancy : reconciliation and resolution / Judith W. Ballou.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Ballou, Judith W.</t>
        </is>
      </c>
      <c r="N74" t="inlineStr">
        <is>
          <t>Lexington, Mass. : Lexington Books, c1978.</t>
        </is>
      </c>
      <c r="O74" t="inlineStr">
        <is>
          <t>1978</t>
        </is>
      </c>
      <c r="Q74" t="inlineStr">
        <is>
          <t>eng</t>
        </is>
      </c>
      <c r="R74" t="inlineStr">
        <is>
          <t>mau</t>
        </is>
      </c>
      <c r="T74" t="inlineStr">
        <is>
          <t xml:space="preserve">RG </t>
        </is>
      </c>
      <c r="U74" t="n">
        <v>6</v>
      </c>
      <c r="V74" t="n">
        <v>6</v>
      </c>
      <c r="W74" t="inlineStr">
        <is>
          <t>1995-10-26</t>
        </is>
      </c>
      <c r="X74" t="inlineStr">
        <is>
          <t>1995-10-26</t>
        </is>
      </c>
      <c r="Y74" t="inlineStr">
        <is>
          <t>1993-03-25</t>
        </is>
      </c>
      <c r="Z74" t="inlineStr">
        <is>
          <t>1993-03-25</t>
        </is>
      </c>
      <c r="AA74" t="n">
        <v>286</v>
      </c>
      <c r="AB74" t="n">
        <v>220</v>
      </c>
      <c r="AC74" t="n">
        <v>223</v>
      </c>
      <c r="AD74" t="n">
        <v>2</v>
      </c>
      <c r="AE74" t="n">
        <v>2</v>
      </c>
      <c r="AF74" t="n">
        <v>11</v>
      </c>
      <c r="AG74" t="n">
        <v>11</v>
      </c>
      <c r="AH74" t="n">
        <v>5</v>
      </c>
      <c r="AI74" t="n">
        <v>5</v>
      </c>
      <c r="AJ74" t="n">
        <v>2</v>
      </c>
      <c r="AK74" t="n">
        <v>2</v>
      </c>
      <c r="AL74" t="n">
        <v>6</v>
      </c>
      <c r="AM74" t="n">
        <v>6</v>
      </c>
      <c r="AN74" t="n">
        <v>1</v>
      </c>
      <c r="AO74" t="n">
        <v>1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HYPERLINK("http://catalog.hathitrust.org/Record/000255571","HathiTrust Record")</f>
        <v/>
      </c>
      <c r="AU74">
        <f>HYPERLINK("https://creighton-primo.hosted.exlibrisgroup.com/primo-explore/search?tab=default_tab&amp;search_scope=EVERYTHING&amp;vid=01CRU&amp;lang=en_US&amp;offset=0&amp;query=any,contains,991005265149702656","Catalog Record")</f>
        <v/>
      </c>
      <c r="AV74">
        <f>HYPERLINK("http://www.worldcat.org/oclc/4492573","WorldCat Record")</f>
        <v/>
      </c>
      <c r="AW74" t="inlineStr">
        <is>
          <t>793851301:eng</t>
        </is>
      </c>
      <c r="AX74" t="inlineStr">
        <is>
          <t>4492573</t>
        </is>
      </c>
      <c r="AY74" t="inlineStr">
        <is>
          <t>991005265149702656</t>
        </is>
      </c>
      <c r="AZ74" t="inlineStr">
        <is>
          <t>991005265149702656</t>
        </is>
      </c>
      <c r="BA74" t="inlineStr">
        <is>
          <t>2263605920002656</t>
        </is>
      </c>
      <c r="BB74" t="inlineStr">
        <is>
          <t>BOOK</t>
        </is>
      </c>
      <c r="BD74" t="inlineStr">
        <is>
          <t>9780669023770</t>
        </is>
      </c>
      <c r="BE74" t="inlineStr">
        <is>
          <t>32285001609352</t>
        </is>
      </c>
      <c r="BF74" t="inlineStr">
        <is>
          <t>893263712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RG560 .D8313 1993</t>
        </is>
      </c>
      <c r="E75" t="inlineStr">
        <is>
          <t>0                      RG 0560000D  8313        1993</t>
        </is>
      </c>
      <c r="F75" t="inlineStr">
        <is>
          <t>Disembodying women : perspectives on pregnancy and the unborn / Barbara Duden ; translated by Lee Hoinacki.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Duden, Barbara.</t>
        </is>
      </c>
      <c r="N75" t="inlineStr">
        <is>
          <t>Cambridge, Mass. : Harvard University Press, 1993.</t>
        </is>
      </c>
      <c r="O75" t="inlineStr">
        <is>
          <t>1993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RG </t>
        </is>
      </c>
      <c r="U75" t="n">
        <v>2</v>
      </c>
      <c r="V75" t="n">
        <v>2</v>
      </c>
      <c r="W75" t="inlineStr">
        <is>
          <t>1995-01-19</t>
        </is>
      </c>
      <c r="X75" t="inlineStr">
        <is>
          <t>1995-01-19</t>
        </is>
      </c>
      <c r="Y75" t="inlineStr">
        <is>
          <t>1994-12-13</t>
        </is>
      </c>
      <c r="Z75" t="inlineStr">
        <is>
          <t>1994-12-13</t>
        </is>
      </c>
      <c r="AA75" t="n">
        <v>451</v>
      </c>
      <c r="AB75" t="n">
        <v>317</v>
      </c>
      <c r="AC75" t="n">
        <v>321</v>
      </c>
      <c r="AD75" t="n">
        <v>3</v>
      </c>
      <c r="AE75" t="n">
        <v>3</v>
      </c>
      <c r="AF75" t="n">
        <v>14</v>
      </c>
      <c r="AG75" t="n">
        <v>14</v>
      </c>
      <c r="AH75" t="n">
        <v>3</v>
      </c>
      <c r="AI75" t="n">
        <v>3</v>
      </c>
      <c r="AJ75" t="n">
        <v>5</v>
      </c>
      <c r="AK75" t="n">
        <v>5</v>
      </c>
      <c r="AL75" t="n">
        <v>6</v>
      </c>
      <c r="AM75" t="n">
        <v>6</v>
      </c>
      <c r="AN75" t="n">
        <v>2</v>
      </c>
      <c r="AO75" t="n">
        <v>2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HYPERLINK("https://creighton-primo.hosted.exlibrisgroup.com/primo-explore/search?tab=default_tab&amp;search_scope=EVERYTHING&amp;vid=01CRU&amp;lang=en_US&amp;offset=0&amp;query=any,contains,991002172579702656","Catalog Record")</f>
        <v/>
      </c>
      <c r="AV75">
        <f>HYPERLINK("http://www.worldcat.org/oclc/27973872","WorldCat Record")</f>
        <v/>
      </c>
      <c r="AW75" t="inlineStr">
        <is>
          <t>346428:eng</t>
        </is>
      </c>
      <c r="AX75" t="inlineStr">
        <is>
          <t>27973872</t>
        </is>
      </c>
      <c r="AY75" t="inlineStr">
        <is>
          <t>991002172579702656</t>
        </is>
      </c>
      <c r="AZ75" t="inlineStr">
        <is>
          <t>991002172579702656</t>
        </is>
      </c>
      <c r="BA75" t="inlineStr">
        <is>
          <t>2263955900002656</t>
        </is>
      </c>
      <c r="BB75" t="inlineStr">
        <is>
          <t>BOOK</t>
        </is>
      </c>
      <c r="BD75" t="inlineStr">
        <is>
          <t>9780674212671</t>
        </is>
      </c>
      <c r="BE75" t="inlineStr">
        <is>
          <t>32285001976397</t>
        </is>
      </c>
      <c r="BF75" t="inlineStr">
        <is>
          <t>893685051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RG560 .G76</t>
        </is>
      </c>
      <c r="E76" t="inlineStr">
        <is>
          <t>0                      RG 0560000G  76</t>
        </is>
      </c>
      <c r="F76" t="inlineStr">
        <is>
          <t>Pregnancy, birth, and parenthood / Frances Kaplan Grossman, Lois S. Eichler, Susan A. Winickoff, with Margery Kistin Anzalone, Mirian H. Gofseyeff, Susan P. Sargent.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Grossman, Frances Kaplan, 1939-</t>
        </is>
      </c>
      <c r="N76" t="inlineStr">
        <is>
          <t>San Francisco : Jossey-Bass Publishers, 1980.</t>
        </is>
      </c>
      <c r="O76" t="inlineStr">
        <is>
          <t>1980</t>
        </is>
      </c>
      <c r="P76" t="inlineStr">
        <is>
          <t>1st ed.</t>
        </is>
      </c>
      <c r="Q76" t="inlineStr">
        <is>
          <t>eng</t>
        </is>
      </c>
      <c r="R76" t="inlineStr">
        <is>
          <t>cau</t>
        </is>
      </c>
      <c r="S76" t="inlineStr">
        <is>
          <t>The Jossey-Bass social and behavioral science series</t>
        </is>
      </c>
      <c r="T76" t="inlineStr">
        <is>
          <t xml:space="preserve">RG </t>
        </is>
      </c>
      <c r="U76" t="n">
        <v>13</v>
      </c>
      <c r="V76" t="n">
        <v>13</v>
      </c>
      <c r="W76" t="inlineStr">
        <is>
          <t>1994-09-08</t>
        </is>
      </c>
      <c r="X76" t="inlineStr">
        <is>
          <t>1994-09-08</t>
        </is>
      </c>
      <c r="Y76" t="inlineStr">
        <is>
          <t>1991-11-12</t>
        </is>
      </c>
      <c r="Z76" t="inlineStr">
        <is>
          <t>1991-11-12</t>
        </is>
      </c>
      <c r="AA76" t="n">
        <v>375</v>
      </c>
      <c r="AB76" t="n">
        <v>311</v>
      </c>
      <c r="AC76" t="n">
        <v>328</v>
      </c>
      <c r="AD76" t="n">
        <v>2</v>
      </c>
      <c r="AE76" t="n">
        <v>2</v>
      </c>
      <c r="AF76" t="n">
        <v>7</v>
      </c>
      <c r="AG76" t="n">
        <v>7</v>
      </c>
      <c r="AH76" t="n">
        <v>4</v>
      </c>
      <c r="AI76" t="n">
        <v>4</v>
      </c>
      <c r="AJ76" t="n">
        <v>2</v>
      </c>
      <c r="AK76" t="n">
        <v>2</v>
      </c>
      <c r="AL76" t="n">
        <v>3</v>
      </c>
      <c r="AM76" t="n">
        <v>3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HYPERLINK("http://catalog.hathitrust.org/Record/000745822","HathiTrust Record")</f>
        <v/>
      </c>
      <c r="AU76">
        <f>HYPERLINK("https://creighton-primo.hosted.exlibrisgroup.com/primo-explore/search?tab=default_tab&amp;search_scope=EVERYTHING&amp;vid=01CRU&amp;lang=en_US&amp;offset=0&amp;query=any,contains,991004961439702656","Catalog Record")</f>
        <v/>
      </c>
      <c r="AV76">
        <f>HYPERLINK("http://www.worldcat.org/oclc/6305243","WorldCat Record")</f>
        <v/>
      </c>
      <c r="AW76" t="inlineStr">
        <is>
          <t>532823:eng</t>
        </is>
      </c>
      <c r="AX76" t="inlineStr">
        <is>
          <t>6305243</t>
        </is>
      </c>
      <c r="AY76" t="inlineStr">
        <is>
          <t>991004961439702656</t>
        </is>
      </c>
      <c r="AZ76" t="inlineStr">
        <is>
          <t>991004961439702656</t>
        </is>
      </c>
      <c r="BA76" t="inlineStr">
        <is>
          <t>2259137550002656</t>
        </is>
      </c>
      <c r="BB76" t="inlineStr">
        <is>
          <t>BOOK</t>
        </is>
      </c>
      <c r="BD76" t="inlineStr">
        <is>
          <t>9780875894652</t>
        </is>
      </c>
      <c r="BE76" t="inlineStr">
        <is>
          <t>32285000821495</t>
        </is>
      </c>
      <c r="BF76" t="inlineStr">
        <is>
          <t>893883154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RG560 .L43 1984</t>
        </is>
      </c>
      <c r="E77" t="inlineStr">
        <is>
          <t>0                      RG 0560000L  43          1984</t>
        </is>
      </c>
      <c r="F77" t="inlineStr">
        <is>
          <t>Psychosocial adaptation in pregnancy : assessment of seven dimensions of maternal development / Regina P. Lederman ; with cont. by Edward Lederman.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Lederman, Regina Placzek.</t>
        </is>
      </c>
      <c r="N77" t="inlineStr">
        <is>
          <t>Englewood Cliffs, N.J. : Prentice-Hall, 1984.</t>
        </is>
      </c>
      <c r="O77" t="inlineStr">
        <is>
          <t>1984</t>
        </is>
      </c>
      <c r="Q77" t="inlineStr">
        <is>
          <t>eng</t>
        </is>
      </c>
      <c r="R77" t="inlineStr">
        <is>
          <t>nju</t>
        </is>
      </c>
      <c r="T77" t="inlineStr">
        <is>
          <t xml:space="preserve">RG </t>
        </is>
      </c>
      <c r="U77" t="n">
        <v>2</v>
      </c>
      <c r="V77" t="n">
        <v>2</v>
      </c>
      <c r="W77" t="inlineStr">
        <is>
          <t>1995-10-26</t>
        </is>
      </c>
      <c r="X77" t="inlineStr">
        <is>
          <t>1995-10-26</t>
        </is>
      </c>
      <c r="Y77" t="inlineStr">
        <is>
          <t>1993-03-25</t>
        </is>
      </c>
      <c r="Z77" t="inlineStr">
        <is>
          <t>1993-03-25</t>
        </is>
      </c>
      <c r="AA77" t="n">
        <v>254</v>
      </c>
      <c r="AB77" t="n">
        <v>207</v>
      </c>
      <c r="AC77" t="n">
        <v>209</v>
      </c>
      <c r="AD77" t="n">
        <v>1</v>
      </c>
      <c r="AE77" t="n">
        <v>1</v>
      </c>
      <c r="AF77" t="n">
        <v>4</v>
      </c>
      <c r="AG77" t="n">
        <v>4</v>
      </c>
      <c r="AH77" t="n">
        <v>2</v>
      </c>
      <c r="AI77" t="n">
        <v>2</v>
      </c>
      <c r="AJ77" t="n">
        <v>0</v>
      </c>
      <c r="AK77" t="n">
        <v>0</v>
      </c>
      <c r="AL77" t="n">
        <v>3</v>
      </c>
      <c r="AM77" t="n">
        <v>3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HYPERLINK("http://catalog.hathitrust.org/Record/000322157","HathiTrust Record")</f>
        <v/>
      </c>
      <c r="AU77">
        <f>HYPERLINK("https://creighton-primo.hosted.exlibrisgroup.com/primo-explore/search?tab=default_tab&amp;search_scope=EVERYTHING&amp;vid=01CRU&amp;lang=en_US&amp;offset=0&amp;query=any,contains,991000296869702656","Catalog Record")</f>
        <v/>
      </c>
      <c r="AV77">
        <f>HYPERLINK("http://www.worldcat.org/oclc/10017740","WorldCat Record")</f>
        <v/>
      </c>
      <c r="AW77" t="inlineStr">
        <is>
          <t>5218096924:eng</t>
        </is>
      </c>
      <c r="AX77" t="inlineStr">
        <is>
          <t>10017740</t>
        </is>
      </c>
      <c r="AY77" t="inlineStr">
        <is>
          <t>991000296869702656</t>
        </is>
      </c>
      <c r="AZ77" t="inlineStr">
        <is>
          <t>991000296869702656</t>
        </is>
      </c>
      <c r="BA77" t="inlineStr">
        <is>
          <t>2269599510002656</t>
        </is>
      </c>
      <c r="BB77" t="inlineStr">
        <is>
          <t>BOOK</t>
        </is>
      </c>
      <c r="BD77" t="inlineStr">
        <is>
          <t>9780137367603</t>
        </is>
      </c>
      <c r="BE77" t="inlineStr">
        <is>
          <t>32285001609360</t>
        </is>
      </c>
      <c r="BF77" t="inlineStr">
        <is>
          <t>893339444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RG560 .L44 1980</t>
        </is>
      </c>
      <c r="E78" t="inlineStr">
        <is>
          <t>0                      RG 0560000L  44          1980</t>
        </is>
      </c>
      <c r="F78" t="inlineStr">
        <is>
          <t>Psychological effects of motherhood : a study of first pregnancy / Myra Leifer.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Leifer, Myra.</t>
        </is>
      </c>
      <c r="N78" t="inlineStr">
        <is>
          <t>New York : Praeger, 1980.</t>
        </is>
      </c>
      <c r="O78" t="inlineStr">
        <is>
          <t>1980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RG </t>
        </is>
      </c>
      <c r="U78" t="n">
        <v>16</v>
      </c>
      <c r="V78" t="n">
        <v>16</v>
      </c>
      <c r="W78" t="inlineStr">
        <is>
          <t>1996-11-13</t>
        </is>
      </c>
      <c r="X78" t="inlineStr">
        <is>
          <t>1996-11-13</t>
        </is>
      </c>
      <c r="Y78" t="inlineStr">
        <is>
          <t>1993-03-25</t>
        </is>
      </c>
      <c r="Z78" t="inlineStr">
        <is>
          <t>1993-03-25</t>
        </is>
      </c>
      <c r="AA78" t="n">
        <v>398</v>
      </c>
      <c r="AB78" t="n">
        <v>326</v>
      </c>
      <c r="AC78" t="n">
        <v>327</v>
      </c>
      <c r="AD78" t="n">
        <v>2</v>
      </c>
      <c r="AE78" t="n">
        <v>2</v>
      </c>
      <c r="AF78" t="n">
        <v>9</v>
      </c>
      <c r="AG78" t="n">
        <v>9</v>
      </c>
      <c r="AH78" t="n">
        <v>5</v>
      </c>
      <c r="AI78" t="n">
        <v>5</v>
      </c>
      <c r="AJ78" t="n">
        <v>2</v>
      </c>
      <c r="AK78" t="n">
        <v>2</v>
      </c>
      <c r="AL78" t="n">
        <v>4</v>
      </c>
      <c r="AM78" t="n">
        <v>4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HYPERLINK("http://catalog.hathitrust.org/Record/000707127","HathiTrust Record")</f>
        <v/>
      </c>
      <c r="AU78">
        <f>HYPERLINK("https://creighton-primo.hosted.exlibrisgroup.com/primo-explore/search?tab=default_tab&amp;search_scope=EVERYTHING&amp;vid=01CRU&amp;lang=en_US&amp;offset=0&amp;query=any,contains,991004866429702656","Catalog Record")</f>
        <v/>
      </c>
      <c r="AV78">
        <f>HYPERLINK("http://www.worldcat.org/oclc/5727061","WorldCat Record")</f>
        <v/>
      </c>
      <c r="AW78" t="inlineStr">
        <is>
          <t>916222032:eng</t>
        </is>
      </c>
      <c r="AX78" t="inlineStr">
        <is>
          <t>5727061</t>
        </is>
      </c>
      <c r="AY78" t="inlineStr">
        <is>
          <t>991004866429702656</t>
        </is>
      </c>
      <c r="AZ78" t="inlineStr">
        <is>
          <t>991004866429702656</t>
        </is>
      </c>
      <c r="BA78" t="inlineStr">
        <is>
          <t>2263419350002656</t>
        </is>
      </c>
      <c r="BB78" t="inlineStr">
        <is>
          <t>BOOK</t>
        </is>
      </c>
      <c r="BD78" t="inlineStr">
        <is>
          <t>9780030557767</t>
        </is>
      </c>
      <c r="BE78" t="inlineStr">
        <is>
          <t>32285001609378</t>
        </is>
      </c>
      <c r="BF78" t="inlineStr">
        <is>
          <t>893507319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RG560 .M827 2005</t>
        </is>
      </c>
      <c r="E79" t="inlineStr">
        <is>
          <t>0                      RG 0560000M  827         2005</t>
        </is>
      </c>
      <c r="F79" t="inlineStr">
        <is>
          <t>Reconceiving pregnancy and childcare : ethics, experience, and reproductive labor / Amy Mullin.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Mullin, Amy, 1963-</t>
        </is>
      </c>
      <c r="N79" t="inlineStr">
        <is>
          <t>New York : Cambridge University Press, 2005.</t>
        </is>
      </c>
      <c r="O79" t="inlineStr">
        <is>
          <t>2005</t>
        </is>
      </c>
      <c r="Q79" t="inlineStr">
        <is>
          <t>eng</t>
        </is>
      </c>
      <c r="R79" t="inlineStr">
        <is>
          <t>nyu</t>
        </is>
      </c>
      <c r="S79" t="inlineStr">
        <is>
          <t>Cambridge studies in philosophy and public policy</t>
        </is>
      </c>
      <c r="T79" t="inlineStr">
        <is>
          <t xml:space="preserve">RG </t>
        </is>
      </c>
      <c r="U79" t="n">
        <v>1</v>
      </c>
      <c r="V79" t="n">
        <v>1</v>
      </c>
      <c r="W79" t="inlineStr">
        <is>
          <t>2008-08-11</t>
        </is>
      </c>
      <c r="X79" t="inlineStr">
        <is>
          <t>2008-08-11</t>
        </is>
      </c>
      <c r="Y79" t="inlineStr">
        <is>
          <t>2008-08-11</t>
        </is>
      </c>
      <c r="Z79" t="inlineStr">
        <is>
          <t>2008-08-11</t>
        </is>
      </c>
      <c r="AA79" t="n">
        <v>257</v>
      </c>
      <c r="AB79" t="n">
        <v>189</v>
      </c>
      <c r="AC79" t="n">
        <v>205</v>
      </c>
      <c r="AD79" t="n">
        <v>2</v>
      </c>
      <c r="AE79" t="n">
        <v>2</v>
      </c>
      <c r="AF79" t="n">
        <v>12</v>
      </c>
      <c r="AG79" t="n">
        <v>12</v>
      </c>
      <c r="AH79" t="n">
        <v>5</v>
      </c>
      <c r="AI79" t="n">
        <v>5</v>
      </c>
      <c r="AJ79" t="n">
        <v>3</v>
      </c>
      <c r="AK79" t="n">
        <v>3</v>
      </c>
      <c r="AL79" t="n">
        <v>3</v>
      </c>
      <c r="AM79" t="n">
        <v>3</v>
      </c>
      <c r="AN79" t="n">
        <v>1</v>
      </c>
      <c r="AO79" t="n">
        <v>1</v>
      </c>
      <c r="AP79" t="n">
        <v>2</v>
      </c>
      <c r="AQ79" t="n">
        <v>2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HYPERLINK("https://creighton-primo.hosted.exlibrisgroup.com/primo-explore/search?tab=default_tab&amp;search_scope=EVERYTHING&amp;vid=01CRU&amp;lang=en_US&amp;offset=0&amp;query=any,contains,991005024659702656","Catalog Record")</f>
        <v/>
      </c>
      <c r="AV79">
        <f>HYPERLINK("http://www.worldcat.org/oclc/57251286","WorldCat Record")</f>
        <v/>
      </c>
      <c r="AW79" t="inlineStr">
        <is>
          <t>197673022:eng</t>
        </is>
      </c>
      <c r="AX79" t="inlineStr">
        <is>
          <t>57251286</t>
        </is>
      </c>
      <c r="AY79" t="inlineStr">
        <is>
          <t>991005024659702656</t>
        </is>
      </c>
      <c r="AZ79" t="inlineStr">
        <is>
          <t>991005024659702656</t>
        </is>
      </c>
      <c r="BA79" t="inlineStr">
        <is>
          <t>2272049980002656</t>
        </is>
      </c>
      <c r="BB79" t="inlineStr">
        <is>
          <t>BOOK</t>
        </is>
      </c>
      <c r="BD79" t="inlineStr">
        <is>
          <t>9780521605861</t>
        </is>
      </c>
      <c r="BE79" t="inlineStr">
        <is>
          <t>32285005452239</t>
        </is>
      </c>
      <c r="BF79" t="inlineStr">
        <is>
          <t>893437037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RG560 .N48 1989</t>
        </is>
      </c>
      <c r="E80" t="inlineStr">
        <is>
          <t>0                      RG 0560000N  48          1989</t>
        </is>
      </c>
      <c r="F80" t="inlineStr">
        <is>
          <t>New approaches to human reproduction : social and ethical dimensions / edited by Linda M. Whiteford and Marilyn L. Poland.</t>
        </is>
      </c>
      <c r="H80" t="inlineStr">
        <is>
          <t>No</t>
        </is>
      </c>
      <c r="I80" t="inlineStr">
        <is>
          <t>1</t>
        </is>
      </c>
      <c r="J80" t="inlineStr">
        <is>
          <t>Yes</t>
        </is>
      </c>
      <c r="K80" t="inlineStr">
        <is>
          <t>No</t>
        </is>
      </c>
      <c r="L80" t="inlineStr">
        <is>
          <t>0</t>
        </is>
      </c>
      <c r="N80" t="inlineStr">
        <is>
          <t>Boulder : Westview Press, 1989.</t>
        </is>
      </c>
      <c r="O80" t="inlineStr">
        <is>
          <t>1989</t>
        </is>
      </c>
      <c r="Q80" t="inlineStr">
        <is>
          <t>eng</t>
        </is>
      </c>
      <c r="R80" t="inlineStr">
        <is>
          <t>cou</t>
        </is>
      </c>
      <c r="T80" t="inlineStr">
        <is>
          <t xml:space="preserve">RG </t>
        </is>
      </c>
      <c r="U80" t="n">
        <v>18</v>
      </c>
      <c r="V80" t="n">
        <v>27</v>
      </c>
      <c r="W80" t="inlineStr">
        <is>
          <t>1998-10-27</t>
        </is>
      </c>
      <c r="X80" t="inlineStr">
        <is>
          <t>2005-10-20</t>
        </is>
      </c>
      <c r="Y80" t="inlineStr">
        <is>
          <t>1991-11-06</t>
        </is>
      </c>
      <c r="Z80" t="inlineStr">
        <is>
          <t>1991-11-06</t>
        </is>
      </c>
      <c r="AA80" t="n">
        <v>410</v>
      </c>
      <c r="AB80" t="n">
        <v>336</v>
      </c>
      <c r="AC80" t="n">
        <v>358</v>
      </c>
      <c r="AD80" t="n">
        <v>5</v>
      </c>
      <c r="AE80" t="n">
        <v>5</v>
      </c>
      <c r="AF80" t="n">
        <v>15</v>
      </c>
      <c r="AG80" t="n">
        <v>15</v>
      </c>
      <c r="AH80" t="n">
        <v>1</v>
      </c>
      <c r="AI80" t="n">
        <v>1</v>
      </c>
      <c r="AJ80" t="n">
        <v>1</v>
      </c>
      <c r="AK80" t="n">
        <v>1</v>
      </c>
      <c r="AL80" t="n">
        <v>5</v>
      </c>
      <c r="AM80" t="n">
        <v>5</v>
      </c>
      <c r="AN80" t="n">
        <v>3</v>
      </c>
      <c r="AO80" t="n">
        <v>3</v>
      </c>
      <c r="AP80" t="n">
        <v>6</v>
      </c>
      <c r="AQ80" t="n">
        <v>6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HYPERLINK("https://creighton-primo.hosted.exlibrisgroup.com/primo-explore/search?tab=default_tab&amp;search_scope=EVERYTHING&amp;vid=01CRU&amp;lang=en_US&amp;offset=0&amp;query=any,contains,991001786439702656","Catalog Record")</f>
        <v/>
      </c>
      <c r="AV80">
        <f>HYPERLINK("http://www.worldcat.org/oclc/17953873","WorldCat Record")</f>
        <v/>
      </c>
      <c r="AW80" t="inlineStr">
        <is>
          <t>836884342:eng</t>
        </is>
      </c>
      <c r="AX80" t="inlineStr">
        <is>
          <t>17953873</t>
        </is>
      </c>
      <c r="AY80" t="inlineStr">
        <is>
          <t>991001786439702656</t>
        </is>
      </c>
      <c r="AZ80" t="inlineStr">
        <is>
          <t>991001786439702656</t>
        </is>
      </c>
      <c r="BA80" t="inlineStr">
        <is>
          <t>2271895560002656</t>
        </is>
      </c>
      <c r="BB80" t="inlineStr">
        <is>
          <t>BOOK</t>
        </is>
      </c>
      <c r="BD80" t="inlineStr">
        <is>
          <t>9780813304502</t>
        </is>
      </c>
      <c r="BE80" t="inlineStr">
        <is>
          <t>32285000796887</t>
        </is>
      </c>
      <c r="BF80" t="inlineStr">
        <is>
          <t>893596733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RG560 .O24 1980</t>
        </is>
      </c>
      <c r="E81" t="inlineStr">
        <is>
          <t>0                      RG 0560000O  24          1980</t>
        </is>
      </c>
      <c r="F81" t="inlineStr">
        <is>
          <t>Becoming a mother / Ann Oakley.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Oakley, Ann.</t>
        </is>
      </c>
      <c r="N81" t="inlineStr">
        <is>
          <t>New York : Schocken Books, 1980, c1979.</t>
        </is>
      </c>
      <c r="O81" t="inlineStr">
        <is>
          <t>1980</t>
        </is>
      </c>
      <c r="Q81" t="inlineStr">
        <is>
          <t>eng</t>
        </is>
      </c>
      <c r="R81" t="inlineStr">
        <is>
          <t>nyu</t>
        </is>
      </c>
      <c r="T81" t="inlineStr">
        <is>
          <t xml:space="preserve">RG </t>
        </is>
      </c>
      <c r="U81" t="n">
        <v>7</v>
      </c>
      <c r="V81" t="n">
        <v>7</v>
      </c>
      <c r="W81" t="inlineStr">
        <is>
          <t>2001-04-12</t>
        </is>
      </c>
      <c r="X81" t="inlineStr">
        <is>
          <t>2001-04-12</t>
        </is>
      </c>
      <c r="Y81" t="inlineStr">
        <is>
          <t>1993-05-06</t>
        </is>
      </c>
      <c r="Z81" t="inlineStr">
        <is>
          <t>1993-05-06</t>
        </is>
      </c>
      <c r="AA81" t="n">
        <v>170</v>
      </c>
      <c r="AB81" t="n">
        <v>156</v>
      </c>
      <c r="AC81" t="n">
        <v>194</v>
      </c>
      <c r="AD81" t="n">
        <v>2</v>
      </c>
      <c r="AE81" t="n">
        <v>2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HYPERLINK("http://catalog.hathitrust.org/Record/000714899","HathiTrust Record")</f>
        <v/>
      </c>
      <c r="AU81">
        <f>HYPERLINK("https://creighton-primo.hosted.exlibrisgroup.com/primo-explore/search?tab=default_tab&amp;search_scope=EVERYTHING&amp;vid=01CRU&amp;lang=en_US&amp;offset=0&amp;query=any,contains,991004845119702656","Catalog Record")</f>
        <v/>
      </c>
      <c r="AV81">
        <f>HYPERLINK("http://www.worldcat.org/oclc/5563962","WorldCat Record")</f>
        <v/>
      </c>
      <c r="AW81" t="inlineStr">
        <is>
          <t>460620:eng</t>
        </is>
      </c>
      <c r="AX81" t="inlineStr">
        <is>
          <t>5563962</t>
        </is>
      </c>
      <c r="AY81" t="inlineStr">
        <is>
          <t>991004845119702656</t>
        </is>
      </c>
      <c r="AZ81" t="inlineStr">
        <is>
          <t>991004845119702656</t>
        </is>
      </c>
      <c r="BA81" t="inlineStr">
        <is>
          <t>2268022120002656</t>
        </is>
      </c>
      <c r="BB81" t="inlineStr">
        <is>
          <t>BOOK</t>
        </is>
      </c>
      <c r="BD81" t="inlineStr">
        <is>
          <t>9780805237351</t>
        </is>
      </c>
      <c r="BE81" t="inlineStr">
        <is>
          <t>32285001652063</t>
        </is>
      </c>
      <c r="BF81" t="inlineStr">
        <is>
          <t>893688281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RG560 .P74</t>
        </is>
      </c>
      <c r="E82" t="inlineStr">
        <is>
          <t>0                      RG 0560000P  74</t>
        </is>
      </c>
      <c r="F82" t="inlineStr">
        <is>
          <t>Pregnancy, a psychological and social study / edited by S. Wolkind and E. Zajicek.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London : Academic Press ; New York : Grune Stratton, 1981.</t>
        </is>
      </c>
      <c r="O82" t="inlineStr">
        <is>
          <t>1981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RG </t>
        </is>
      </c>
      <c r="U82" t="n">
        <v>14</v>
      </c>
      <c r="V82" t="n">
        <v>14</v>
      </c>
      <c r="W82" t="inlineStr">
        <is>
          <t>2001-04-12</t>
        </is>
      </c>
      <c r="X82" t="inlineStr">
        <is>
          <t>2001-04-12</t>
        </is>
      </c>
      <c r="Y82" t="inlineStr">
        <is>
          <t>1993-03-25</t>
        </is>
      </c>
      <c r="Z82" t="inlineStr">
        <is>
          <t>1993-03-25</t>
        </is>
      </c>
      <c r="AA82" t="n">
        <v>191</v>
      </c>
      <c r="AB82" t="n">
        <v>126</v>
      </c>
      <c r="AC82" t="n">
        <v>128</v>
      </c>
      <c r="AD82" t="n">
        <v>1</v>
      </c>
      <c r="AE82" t="n">
        <v>1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2</v>
      </c>
      <c r="AM82" t="n">
        <v>2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HYPERLINK("http://catalog.hathitrust.org/Record/008580098","HathiTrust Record")</f>
        <v/>
      </c>
      <c r="AU82">
        <f>HYPERLINK("https://creighton-primo.hosted.exlibrisgroup.com/primo-explore/search?tab=default_tab&amp;search_scope=EVERYTHING&amp;vid=01CRU&amp;lang=en_US&amp;offset=0&amp;query=any,contains,991005191909702656","Catalog Record")</f>
        <v/>
      </c>
      <c r="AV82">
        <f>HYPERLINK("http://www.worldcat.org/oclc/8453453","WorldCat Record")</f>
        <v/>
      </c>
      <c r="AW82" t="inlineStr">
        <is>
          <t>465792:eng</t>
        </is>
      </c>
      <c r="AX82" t="inlineStr">
        <is>
          <t>8453453</t>
        </is>
      </c>
      <c r="AY82" t="inlineStr">
        <is>
          <t>991005191909702656</t>
        </is>
      </c>
      <c r="AZ82" t="inlineStr">
        <is>
          <t>991005191909702656</t>
        </is>
      </c>
      <c r="BA82" t="inlineStr">
        <is>
          <t>2264675290002656</t>
        </is>
      </c>
      <c r="BB82" t="inlineStr">
        <is>
          <t>BOOK</t>
        </is>
      </c>
      <c r="BD82" t="inlineStr">
        <is>
          <t>9780127620800</t>
        </is>
      </c>
      <c r="BE82" t="inlineStr">
        <is>
          <t>32285001609394</t>
        </is>
      </c>
      <c r="BF82" t="inlineStr">
        <is>
          <t>893520604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RG560 .P79</t>
        </is>
      </c>
      <c r="E83" t="inlineStr">
        <is>
          <t>0                      RG 0560000P  79</t>
        </is>
      </c>
      <c r="F83" t="inlineStr">
        <is>
          <t>Psychological aspects of pregnancy, birthing, and bonding / edited by Barbara L. Blum, with James L. Fosshage ... [et al.].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N83" t="inlineStr">
        <is>
          <t>New York, N.Y. : Human Sciences Press, [1980]</t>
        </is>
      </c>
      <c r="O83" t="inlineStr">
        <is>
          <t>1980</t>
        </is>
      </c>
      <c r="Q83" t="inlineStr">
        <is>
          <t>eng</t>
        </is>
      </c>
      <c r="R83" t="inlineStr">
        <is>
          <t>nyu</t>
        </is>
      </c>
      <c r="S83" t="inlineStr">
        <is>
          <t>New directions in psychotherapy ; v. 4</t>
        </is>
      </c>
      <c r="T83" t="inlineStr">
        <is>
          <t xml:space="preserve">RG </t>
        </is>
      </c>
      <c r="U83" t="n">
        <v>13</v>
      </c>
      <c r="V83" t="n">
        <v>13</v>
      </c>
      <c r="W83" t="inlineStr">
        <is>
          <t>1998-03-25</t>
        </is>
      </c>
      <c r="X83" t="inlineStr">
        <is>
          <t>1998-03-25</t>
        </is>
      </c>
      <c r="Y83" t="inlineStr">
        <is>
          <t>1992-11-03</t>
        </is>
      </c>
      <c r="Z83" t="inlineStr">
        <is>
          <t>1992-11-03</t>
        </is>
      </c>
      <c r="AA83" t="n">
        <v>377</v>
      </c>
      <c r="AB83" t="n">
        <v>302</v>
      </c>
      <c r="AC83" t="n">
        <v>303</v>
      </c>
      <c r="AD83" t="n">
        <v>2</v>
      </c>
      <c r="AE83" t="n">
        <v>2</v>
      </c>
      <c r="AF83" t="n">
        <v>10</v>
      </c>
      <c r="AG83" t="n">
        <v>10</v>
      </c>
      <c r="AH83" t="n">
        <v>4</v>
      </c>
      <c r="AI83" t="n">
        <v>4</v>
      </c>
      <c r="AJ83" t="n">
        <v>1</v>
      </c>
      <c r="AK83" t="n">
        <v>1</v>
      </c>
      <c r="AL83" t="n">
        <v>7</v>
      </c>
      <c r="AM83" t="n">
        <v>7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HYPERLINK("http://catalog.hathitrust.org/Record/000709070","HathiTrust Record")</f>
        <v/>
      </c>
      <c r="AU83">
        <f>HYPERLINK("https://creighton-primo.hosted.exlibrisgroup.com/primo-explore/search?tab=default_tab&amp;search_scope=EVERYTHING&amp;vid=01CRU&amp;lang=en_US&amp;offset=0&amp;query=any,contains,991004948979702656","Catalog Record")</f>
        <v/>
      </c>
      <c r="AV83">
        <f>HYPERLINK("http://www.worldcat.org/oclc/6223578","WorldCat Record")</f>
        <v/>
      </c>
      <c r="AW83" t="inlineStr">
        <is>
          <t>535219:eng</t>
        </is>
      </c>
      <c r="AX83" t="inlineStr">
        <is>
          <t>6223578</t>
        </is>
      </c>
      <c r="AY83" t="inlineStr">
        <is>
          <t>991004948979702656</t>
        </is>
      </c>
      <c r="AZ83" t="inlineStr">
        <is>
          <t>991004948979702656</t>
        </is>
      </c>
      <c r="BA83" t="inlineStr">
        <is>
          <t>2268417080002656</t>
        </is>
      </c>
      <c r="BB83" t="inlineStr">
        <is>
          <t>BOOK</t>
        </is>
      </c>
      <c r="BD83" t="inlineStr">
        <is>
          <t>9780877052104</t>
        </is>
      </c>
      <c r="BE83" t="inlineStr">
        <is>
          <t>32285001380947</t>
        </is>
      </c>
      <c r="BF83" t="inlineStr">
        <is>
          <t>893236095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RG560 .R83 1984</t>
        </is>
      </c>
      <c r="E84" t="inlineStr">
        <is>
          <t>0                      RG 0560000R  83          1984</t>
        </is>
      </c>
      <c r="F84" t="inlineStr">
        <is>
          <t>Maternal identity and the maternal experience / Reva Rubin.</t>
        </is>
      </c>
      <c r="H84" t="inlineStr">
        <is>
          <t>No</t>
        </is>
      </c>
      <c r="I84" t="inlineStr">
        <is>
          <t>1</t>
        </is>
      </c>
      <c r="J84" t="inlineStr">
        <is>
          <t>Yes</t>
        </is>
      </c>
      <c r="K84" t="inlineStr">
        <is>
          <t>No</t>
        </is>
      </c>
      <c r="L84" t="inlineStr">
        <is>
          <t>0</t>
        </is>
      </c>
      <c r="M84" t="inlineStr">
        <is>
          <t>Rubin, Reva.</t>
        </is>
      </c>
      <c r="N84" t="inlineStr">
        <is>
          <t>New York : Springer Pub. Co., c1984.</t>
        </is>
      </c>
      <c r="O84" t="inlineStr">
        <is>
          <t>1984</t>
        </is>
      </c>
      <c r="Q84" t="inlineStr">
        <is>
          <t>eng</t>
        </is>
      </c>
      <c r="R84" t="inlineStr">
        <is>
          <t>nyu</t>
        </is>
      </c>
      <c r="T84" t="inlineStr">
        <is>
          <t xml:space="preserve">RG </t>
        </is>
      </c>
      <c r="U84" t="n">
        <v>8</v>
      </c>
      <c r="V84" t="n">
        <v>8</v>
      </c>
      <c r="W84" t="inlineStr">
        <is>
          <t>1996-09-22</t>
        </is>
      </c>
      <c r="X84" t="inlineStr">
        <is>
          <t>1996-09-22</t>
        </is>
      </c>
      <c r="Y84" t="inlineStr">
        <is>
          <t>1993-03-25</t>
        </is>
      </c>
      <c r="Z84" t="inlineStr">
        <is>
          <t>1993-03-25</t>
        </is>
      </c>
      <c r="AA84" t="n">
        <v>448</v>
      </c>
      <c r="AB84" t="n">
        <v>391</v>
      </c>
      <c r="AC84" t="n">
        <v>393</v>
      </c>
      <c r="AD84" t="n">
        <v>2</v>
      </c>
      <c r="AE84" t="n">
        <v>2</v>
      </c>
      <c r="AF84" t="n">
        <v>15</v>
      </c>
      <c r="AG84" t="n">
        <v>15</v>
      </c>
      <c r="AH84" t="n">
        <v>7</v>
      </c>
      <c r="AI84" t="n">
        <v>7</v>
      </c>
      <c r="AJ84" t="n">
        <v>5</v>
      </c>
      <c r="AK84" t="n">
        <v>5</v>
      </c>
      <c r="AL84" t="n">
        <v>8</v>
      </c>
      <c r="AM84" t="n">
        <v>8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HYPERLINK("http://catalog.hathitrust.org/Record/000323549","HathiTrust Record")</f>
        <v/>
      </c>
      <c r="AU84">
        <f>HYPERLINK("https://creighton-primo.hosted.exlibrisgroup.com/primo-explore/search?tab=default_tab&amp;search_scope=EVERYTHING&amp;vid=01CRU&amp;lang=en_US&amp;offset=0&amp;query=any,contains,991000312669702656","Catalog Record")</f>
        <v/>
      </c>
      <c r="AV84">
        <f>HYPERLINK("http://www.worldcat.org/oclc/10100736","WorldCat Record")</f>
        <v/>
      </c>
      <c r="AW84" t="inlineStr">
        <is>
          <t>967022:eng</t>
        </is>
      </c>
      <c r="AX84" t="inlineStr">
        <is>
          <t>10100736</t>
        </is>
      </c>
      <c r="AY84" t="inlineStr">
        <is>
          <t>991000312669702656</t>
        </is>
      </c>
      <c r="AZ84" t="inlineStr">
        <is>
          <t>991000312669702656</t>
        </is>
      </c>
      <c r="BA84" t="inlineStr">
        <is>
          <t>2256157520002656</t>
        </is>
      </c>
      <c r="BB84" t="inlineStr">
        <is>
          <t>BOOK</t>
        </is>
      </c>
      <c r="BD84" t="inlineStr">
        <is>
          <t>9780826141002</t>
        </is>
      </c>
      <c r="BE84" t="inlineStr">
        <is>
          <t>32285001609402</t>
        </is>
      </c>
      <c r="BF84" t="inlineStr">
        <is>
          <t>893314826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RG580.A44 A35 1991</t>
        </is>
      </c>
      <c r="E85" t="inlineStr">
        <is>
          <t>0                      RG 0580000A  44                 A  35          1991</t>
        </is>
      </c>
      <c r="F85" t="inlineStr">
        <is>
          <t>AIDS, women, and the next generation : towards a morally acceptable public policy for HIV testing of pregnant women and newborns / edited by Ruth R. Faden, Gail Geller, Madison Powers.</t>
        </is>
      </c>
      <c r="H85" t="inlineStr">
        <is>
          <t>No</t>
        </is>
      </c>
      <c r="I85" t="inlineStr">
        <is>
          <t>1</t>
        </is>
      </c>
      <c r="J85" t="inlineStr">
        <is>
          <t>Yes</t>
        </is>
      </c>
      <c r="K85" t="inlineStr">
        <is>
          <t>No</t>
        </is>
      </c>
      <c r="L85" t="inlineStr">
        <is>
          <t>0</t>
        </is>
      </c>
      <c r="N85" t="inlineStr">
        <is>
          <t>New York : Oxford University Press, 1991.</t>
        </is>
      </c>
      <c r="O85" t="inlineStr">
        <is>
          <t>1991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RG </t>
        </is>
      </c>
      <c r="U85" t="n">
        <v>13</v>
      </c>
      <c r="V85" t="n">
        <v>23</v>
      </c>
      <c r="W85" t="inlineStr">
        <is>
          <t>2006-11-15</t>
        </is>
      </c>
      <c r="X85" t="inlineStr">
        <is>
          <t>2006-11-15</t>
        </is>
      </c>
      <c r="Y85" t="inlineStr">
        <is>
          <t>1994-09-07</t>
        </is>
      </c>
      <c r="Z85" t="inlineStr">
        <is>
          <t>1994-09-07</t>
        </is>
      </c>
      <c r="AA85" t="n">
        <v>554</v>
      </c>
      <c r="AB85" t="n">
        <v>476</v>
      </c>
      <c r="AC85" t="n">
        <v>481</v>
      </c>
      <c r="AD85" t="n">
        <v>2</v>
      </c>
      <c r="AE85" t="n">
        <v>2</v>
      </c>
      <c r="AF85" t="n">
        <v>21</v>
      </c>
      <c r="AG85" t="n">
        <v>21</v>
      </c>
      <c r="AH85" t="n">
        <v>2</v>
      </c>
      <c r="AI85" t="n">
        <v>2</v>
      </c>
      <c r="AJ85" t="n">
        <v>2</v>
      </c>
      <c r="AK85" t="n">
        <v>2</v>
      </c>
      <c r="AL85" t="n">
        <v>5</v>
      </c>
      <c r="AM85" t="n">
        <v>5</v>
      </c>
      <c r="AN85" t="n">
        <v>0</v>
      </c>
      <c r="AO85" t="n">
        <v>0</v>
      </c>
      <c r="AP85" t="n">
        <v>13</v>
      </c>
      <c r="AQ85" t="n">
        <v>13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HYPERLINK("https://creighton-primo.hosted.exlibrisgroup.com/primo-explore/search?tab=default_tab&amp;search_scope=EVERYTHING&amp;vid=01CRU&amp;lang=en_US&amp;offset=0&amp;query=any,contains,991001780479702656","Catalog Record")</f>
        <v/>
      </c>
      <c r="AV85">
        <f>HYPERLINK("http://www.worldcat.org/oclc/22764577","WorldCat Record")</f>
        <v/>
      </c>
      <c r="AW85" t="inlineStr">
        <is>
          <t>836756092:eng</t>
        </is>
      </c>
      <c r="AX85" t="inlineStr">
        <is>
          <t>22764577</t>
        </is>
      </c>
      <c r="AY85" t="inlineStr">
        <is>
          <t>991001780479702656</t>
        </is>
      </c>
      <c r="AZ85" t="inlineStr">
        <is>
          <t>991001780479702656</t>
        </is>
      </c>
      <c r="BA85" t="inlineStr">
        <is>
          <t>2259646510002656</t>
        </is>
      </c>
      <c r="BB85" t="inlineStr">
        <is>
          <t>BOOK</t>
        </is>
      </c>
      <c r="BD85" t="inlineStr">
        <is>
          <t>9780195065725</t>
        </is>
      </c>
      <c r="BE85" t="inlineStr">
        <is>
          <t>32285001945186</t>
        </is>
      </c>
      <c r="BF85" t="inlineStr">
        <is>
          <t>893509915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RG580.D76 E34 1982</t>
        </is>
      </c>
      <c r="E86" t="inlineStr">
        <is>
          <t>0                      RG 0580000D  76                 E  34          1982</t>
        </is>
      </c>
      <c r="F86" t="inlineStr">
        <is>
          <t>The Effects of maternal alcohol and drug abuse on the newborn / Barry Stimmel, editor.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New York, N.Y. : Haworth Press, c1982.</t>
        </is>
      </c>
      <c r="O86" t="inlineStr">
        <is>
          <t>1982</t>
        </is>
      </c>
      <c r="Q86" t="inlineStr">
        <is>
          <t>eng</t>
        </is>
      </c>
      <c r="R86" t="inlineStr">
        <is>
          <t>nyu</t>
        </is>
      </c>
      <c r="S86" t="inlineStr">
        <is>
          <t>Advances in alcohol &amp; substance abuse ; v. 1, no. 3/4</t>
        </is>
      </c>
      <c r="T86" t="inlineStr">
        <is>
          <t xml:space="preserve">RG </t>
        </is>
      </c>
      <c r="U86" t="n">
        <v>35</v>
      </c>
      <c r="V86" t="n">
        <v>35</v>
      </c>
      <c r="W86" t="inlineStr">
        <is>
          <t>2006-01-24</t>
        </is>
      </c>
      <c r="X86" t="inlineStr">
        <is>
          <t>2006-01-24</t>
        </is>
      </c>
      <c r="Y86" t="inlineStr">
        <is>
          <t>1993-04-21</t>
        </is>
      </c>
      <c r="Z86" t="inlineStr">
        <is>
          <t>1993-04-21</t>
        </is>
      </c>
      <c r="AA86" t="n">
        <v>228</v>
      </c>
      <c r="AB86" t="n">
        <v>190</v>
      </c>
      <c r="AC86" t="n">
        <v>191</v>
      </c>
      <c r="AD86" t="n">
        <v>2</v>
      </c>
      <c r="AE86" t="n">
        <v>2</v>
      </c>
      <c r="AF86" t="n">
        <v>6</v>
      </c>
      <c r="AG86" t="n">
        <v>6</v>
      </c>
      <c r="AH86" t="n">
        <v>3</v>
      </c>
      <c r="AI86" t="n">
        <v>3</v>
      </c>
      <c r="AJ86" t="n">
        <v>0</v>
      </c>
      <c r="AK86" t="n">
        <v>0</v>
      </c>
      <c r="AL86" t="n">
        <v>4</v>
      </c>
      <c r="AM86" t="n">
        <v>4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HYPERLINK("https://creighton-primo.hosted.exlibrisgroup.com/primo-explore/search?tab=default_tab&amp;search_scope=EVERYTHING&amp;vid=01CRU&amp;lang=en_US&amp;offset=0&amp;query=any,contains,991000010179702656","Catalog Record")</f>
        <v/>
      </c>
      <c r="AV86">
        <f>HYPERLINK("http://www.worldcat.org/oclc/8533472","WorldCat Record")</f>
        <v/>
      </c>
      <c r="AW86" t="inlineStr">
        <is>
          <t>54504220:eng</t>
        </is>
      </c>
      <c r="AX86" t="inlineStr">
        <is>
          <t>8533472</t>
        </is>
      </c>
      <c r="AY86" t="inlineStr">
        <is>
          <t>991000010179702656</t>
        </is>
      </c>
      <c r="AZ86" t="inlineStr">
        <is>
          <t>991000010179702656</t>
        </is>
      </c>
      <c r="BA86" t="inlineStr">
        <is>
          <t>2267380370002656</t>
        </is>
      </c>
      <c r="BB86" t="inlineStr">
        <is>
          <t>BOOK</t>
        </is>
      </c>
      <c r="BD86" t="inlineStr">
        <is>
          <t>9780917724923</t>
        </is>
      </c>
      <c r="BE86" t="inlineStr">
        <is>
          <t>32285001622884</t>
        </is>
      </c>
      <c r="BF86" t="inlineStr">
        <is>
          <t>893708010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RG580.D76 M68 1995</t>
        </is>
      </c>
      <c r="E87" t="inlineStr">
        <is>
          <t>0                      RG 0580000D  76                 M  68          1995</t>
        </is>
      </c>
      <c r="F87" t="inlineStr">
        <is>
          <t>Mothers, babies, and cocaine : the role of toxins in development / edited by Michael Lewis, Margaret Bendersky.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Hillsdale, N.J. : Lawrence Erlbaum Associates, 1995.</t>
        </is>
      </c>
      <c r="O87" t="inlineStr">
        <is>
          <t>1995</t>
        </is>
      </c>
      <c r="Q87" t="inlineStr">
        <is>
          <t>eng</t>
        </is>
      </c>
      <c r="R87" t="inlineStr">
        <is>
          <t>nju</t>
        </is>
      </c>
      <c r="T87" t="inlineStr">
        <is>
          <t xml:space="preserve">RG </t>
        </is>
      </c>
      <c r="U87" t="n">
        <v>10</v>
      </c>
      <c r="V87" t="n">
        <v>10</v>
      </c>
      <c r="W87" t="inlineStr">
        <is>
          <t>2002-04-22</t>
        </is>
      </c>
      <c r="X87" t="inlineStr">
        <is>
          <t>2002-04-22</t>
        </is>
      </c>
      <c r="Y87" t="inlineStr">
        <is>
          <t>1996-10-16</t>
        </is>
      </c>
      <c r="Z87" t="inlineStr">
        <is>
          <t>1996-10-16</t>
        </is>
      </c>
      <c r="AA87" t="n">
        <v>416</v>
      </c>
      <c r="AB87" t="n">
        <v>370</v>
      </c>
      <c r="AC87" t="n">
        <v>372</v>
      </c>
      <c r="AD87" t="n">
        <v>2</v>
      </c>
      <c r="AE87" t="n">
        <v>2</v>
      </c>
      <c r="AF87" t="n">
        <v>15</v>
      </c>
      <c r="AG87" t="n">
        <v>15</v>
      </c>
      <c r="AH87" t="n">
        <v>7</v>
      </c>
      <c r="AI87" t="n">
        <v>7</v>
      </c>
      <c r="AJ87" t="n">
        <v>1</v>
      </c>
      <c r="AK87" t="n">
        <v>1</v>
      </c>
      <c r="AL87" t="n">
        <v>7</v>
      </c>
      <c r="AM87" t="n">
        <v>7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HYPERLINK("http://catalog.hathitrust.org/Record/003007564","HathiTrust Record")</f>
        <v/>
      </c>
      <c r="AU87">
        <f>HYPERLINK("https://creighton-primo.hosted.exlibrisgroup.com/primo-explore/search?tab=default_tab&amp;search_scope=EVERYTHING&amp;vid=01CRU&amp;lang=en_US&amp;offset=0&amp;query=any,contains,991002425839702656","Catalog Record")</f>
        <v/>
      </c>
      <c r="AV87">
        <f>HYPERLINK("http://www.worldcat.org/oclc/31607664","WorldCat Record")</f>
        <v/>
      </c>
      <c r="AW87" t="inlineStr">
        <is>
          <t>836992825:eng</t>
        </is>
      </c>
      <c r="AX87" t="inlineStr">
        <is>
          <t>31607664</t>
        </is>
      </c>
      <c r="AY87" t="inlineStr">
        <is>
          <t>991002425839702656</t>
        </is>
      </c>
      <c r="AZ87" t="inlineStr">
        <is>
          <t>991002425839702656</t>
        </is>
      </c>
      <c r="BA87" t="inlineStr">
        <is>
          <t>2264782010002656</t>
        </is>
      </c>
      <c r="BB87" t="inlineStr">
        <is>
          <t>BOOK</t>
        </is>
      </c>
      <c r="BD87" t="inlineStr">
        <is>
          <t>9780805815832</t>
        </is>
      </c>
      <c r="BE87" t="inlineStr">
        <is>
          <t>32285002366317</t>
        </is>
      </c>
      <c r="BF87" t="inlineStr">
        <is>
          <t>893341420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RG580.G45 G46 1981</t>
        </is>
      </c>
      <c r="E88" t="inlineStr">
        <is>
          <t>0                      RG 0580000G  45                 G  46          1981</t>
        </is>
      </c>
      <c r="F88" t="inlineStr">
        <is>
          <t>Genetic diseases in pregnancy : maternal effects and fetal outcome / edited by Joseph D. Schulman, Joe Leigh Simpson.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New York : Academic Press, 1981.</t>
        </is>
      </c>
      <c r="O88" t="inlineStr">
        <is>
          <t>1981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RG </t>
        </is>
      </c>
      <c r="U88" t="n">
        <v>15</v>
      </c>
      <c r="V88" t="n">
        <v>15</v>
      </c>
      <c r="W88" t="inlineStr">
        <is>
          <t>2002-04-29</t>
        </is>
      </c>
      <c r="X88" t="inlineStr">
        <is>
          <t>2002-04-29</t>
        </is>
      </c>
      <c r="Y88" t="inlineStr">
        <is>
          <t>1992-01-28</t>
        </is>
      </c>
      <c r="Z88" t="inlineStr">
        <is>
          <t>1992-01-28</t>
        </is>
      </c>
      <c r="AA88" t="n">
        <v>208</v>
      </c>
      <c r="AB88" t="n">
        <v>143</v>
      </c>
      <c r="AC88" t="n">
        <v>146</v>
      </c>
      <c r="AD88" t="n">
        <v>1</v>
      </c>
      <c r="AE88" t="n">
        <v>1</v>
      </c>
      <c r="AF88" t="n">
        <v>2</v>
      </c>
      <c r="AG88" t="n">
        <v>2</v>
      </c>
      <c r="AH88" t="n">
        <v>1</v>
      </c>
      <c r="AI88" t="n">
        <v>1</v>
      </c>
      <c r="AJ88" t="n">
        <v>0</v>
      </c>
      <c r="AK88" t="n">
        <v>0</v>
      </c>
      <c r="AL88" t="n">
        <v>1</v>
      </c>
      <c r="AM88" t="n">
        <v>1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HYPERLINK("http://catalog.hathitrust.org/Record/000102194","HathiTrust Record")</f>
        <v/>
      </c>
      <c r="AU88">
        <f>HYPERLINK("https://creighton-primo.hosted.exlibrisgroup.com/primo-explore/search?tab=default_tab&amp;search_scope=EVERYTHING&amp;vid=01CRU&amp;lang=en_US&amp;offset=0&amp;query=any,contains,991005114899702656","Catalog Record")</f>
        <v/>
      </c>
      <c r="AV88">
        <f>HYPERLINK("http://www.worldcat.org/oclc/7461656","WorldCat Record")</f>
        <v/>
      </c>
      <c r="AW88" t="inlineStr">
        <is>
          <t>904455419:eng</t>
        </is>
      </c>
      <c r="AX88" t="inlineStr">
        <is>
          <t>7461656</t>
        </is>
      </c>
      <c r="AY88" t="inlineStr">
        <is>
          <t>991005114899702656</t>
        </is>
      </c>
      <c r="AZ88" t="inlineStr">
        <is>
          <t>991005114899702656</t>
        </is>
      </c>
      <c r="BA88" t="inlineStr">
        <is>
          <t>2265873720002656</t>
        </is>
      </c>
      <c r="BB88" t="inlineStr">
        <is>
          <t>BOOK</t>
        </is>
      </c>
      <c r="BD88" t="inlineStr">
        <is>
          <t>9780126309409</t>
        </is>
      </c>
      <c r="BE88" t="inlineStr">
        <is>
          <t>32285000899327</t>
        </is>
      </c>
      <c r="BF88" t="inlineStr">
        <is>
          <t>893625473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RG588 .B76</t>
        </is>
      </c>
      <c r="E89" t="inlineStr">
        <is>
          <t>0                      RG 0588000B  76</t>
        </is>
      </c>
      <c r="F89" t="inlineStr">
        <is>
          <t>Psychological care during pregnancy and the postpartum period / Walter Armin Brown.</t>
        </is>
      </c>
      <c r="H89" t="inlineStr">
        <is>
          <t>No</t>
        </is>
      </c>
      <c r="I89" t="inlineStr">
        <is>
          <t>1</t>
        </is>
      </c>
      <c r="J89" t="inlineStr">
        <is>
          <t>Yes</t>
        </is>
      </c>
      <c r="K89" t="inlineStr">
        <is>
          <t>No</t>
        </is>
      </c>
      <c r="L89" t="inlineStr">
        <is>
          <t>0</t>
        </is>
      </c>
      <c r="M89" t="inlineStr">
        <is>
          <t>Brown, Walter A. (Walter Armin), 1941-</t>
        </is>
      </c>
      <c r="N89" t="inlineStr">
        <is>
          <t>New York : Raven Books, c1979.</t>
        </is>
      </c>
      <c r="O89" t="inlineStr">
        <is>
          <t>1979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RG </t>
        </is>
      </c>
      <c r="U89" t="n">
        <v>19</v>
      </c>
      <c r="V89" t="n">
        <v>19</v>
      </c>
      <c r="W89" t="inlineStr">
        <is>
          <t>1999-10-27</t>
        </is>
      </c>
      <c r="X89" t="inlineStr">
        <is>
          <t>1999-10-27</t>
        </is>
      </c>
      <c r="Y89" t="inlineStr">
        <is>
          <t>1992-01-21</t>
        </is>
      </c>
      <c r="Z89" t="inlineStr">
        <is>
          <t>1992-01-21</t>
        </is>
      </c>
      <c r="AA89" t="n">
        <v>200</v>
      </c>
      <c r="AB89" t="n">
        <v>133</v>
      </c>
      <c r="AC89" t="n">
        <v>138</v>
      </c>
      <c r="AD89" t="n">
        <v>2</v>
      </c>
      <c r="AE89" t="n">
        <v>2</v>
      </c>
      <c r="AF89" t="n">
        <v>1</v>
      </c>
      <c r="AG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1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HYPERLINK("https://creighton-primo.hosted.exlibrisgroup.com/primo-explore/search?tab=default_tab&amp;search_scope=EVERYTHING&amp;vid=01CRU&amp;lang=en_US&amp;offset=0&amp;query=any,contains,991004894139702656","Catalog Record")</f>
        <v/>
      </c>
      <c r="AV89">
        <f>HYPERLINK("http://www.worldcat.org/oclc/5891420","WorldCat Record")</f>
        <v/>
      </c>
      <c r="AW89" t="inlineStr">
        <is>
          <t>546285:eng</t>
        </is>
      </c>
      <c r="AX89" t="inlineStr">
        <is>
          <t>5891420</t>
        </is>
      </c>
      <c r="AY89" t="inlineStr">
        <is>
          <t>991004894139702656</t>
        </is>
      </c>
      <c r="AZ89" t="inlineStr">
        <is>
          <t>991004894139702656</t>
        </is>
      </c>
      <c r="BA89" t="inlineStr">
        <is>
          <t>2266111200002656</t>
        </is>
      </c>
      <c r="BB89" t="inlineStr">
        <is>
          <t>BOOK</t>
        </is>
      </c>
      <c r="BD89" t="inlineStr">
        <is>
          <t>9780890043714</t>
        </is>
      </c>
      <c r="BE89" t="inlineStr">
        <is>
          <t>32285000916121</t>
        </is>
      </c>
      <c r="BF89" t="inlineStr">
        <is>
          <t>893700793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RG588 .H3</t>
        </is>
      </c>
      <c r="E90" t="inlineStr">
        <is>
          <t>0                      RG 0588000H  3</t>
        </is>
      </c>
      <c r="F90" t="inlineStr">
        <is>
          <t>Postpartum psychiatric problems.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Hamilton, James Alexander, 1907-</t>
        </is>
      </c>
      <c r="N90" t="inlineStr">
        <is>
          <t>St. Louis : Mosby, 1962.</t>
        </is>
      </c>
      <c r="O90" t="inlineStr">
        <is>
          <t>1962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RG </t>
        </is>
      </c>
      <c r="U90" t="n">
        <v>7</v>
      </c>
      <c r="V90" t="n">
        <v>7</v>
      </c>
      <c r="W90" t="inlineStr">
        <is>
          <t>1999-10-27</t>
        </is>
      </c>
      <c r="X90" t="inlineStr">
        <is>
          <t>1999-10-27</t>
        </is>
      </c>
      <c r="Y90" t="inlineStr">
        <is>
          <t>1990-10-22</t>
        </is>
      </c>
      <c r="Z90" t="inlineStr">
        <is>
          <t>1990-10-22</t>
        </is>
      </c>
      <c r="AA90" t="n">
        <v>167</v>
      </c>
      <c r="AB90" t="n">
        <v>119</v>
      </c>
      <c r="AC90" t="n">
        <v>135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0</v>
      </c>
      <c r="AJ90" t="n">
        <v>0</v>
      </c>
      <c r="AK90" t="n">
        <v>0</v>
      </c>
      <c r="AL90" t="n">
        <v>2</v>
      </c>
      <c r="AM90" t="n">
        <v>2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Yes</t>
        </is>
      </c>
      <c r="AS90" t="inlineStr">
        <is>
          <t>No</t>
        </is>
      </c>
      <c r="AT90">
        <f>HYPERLINK("http://catalog.hathitrust.org/Record/001569835","HathiTrust Record")</f>
        <v/>
      </c>
      <c r="AU90">
        <f>HYPERLINK("https://creighton-primo.hosted.exlibrisgroup.com/primo-explore/search?tab=default_tab&amp;search_scope=EVERYTHING&amp;vid=01CRU&amp;lang=en_US&amp;offset=0&amp;query=any,contains,991005323979702656","Catalog Record")</f>
        <v/>
      </c>
      <c r="AV90">
        <f>HYPERLINK("http://www.worldcat.org/oclc/744744","WorldCat Record")</f>
        <v/>
      </c>
      <c r="AW90" t="inlineStr">
        <is>
          <t>146178438:eng</t>
        </is>
      </c>
      <c r="AX90" t="inlineStr">
        <is>
          <t>744744</t>
        </is>
      </c>
      <c r="AY90" t="inlineStr">
        <is>
          <t>991005323979702656</t>
        </is>
      </c>
      <c r="AZ90" t="inlineStr">
        <is>
          <t>991005323979702656</t>
        </is>
      </c>
      <c r="BA90" t="inlineStr">
        <is>
          <t>2269266670002656</t>
        </is>
      </c>
      <c r="BB90" t="inlineStr">
        <is>
          <t>BOOK</t>
        </is>
      </c>
      <c r="BE90" t="inlineStr">
        <is>
          <t>32285000351550</t>
        </is>
      </c>
      <c r="BF90" t="inlineStr">
        <is>
          <t>893514438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RG600 .A55</t>
        </is>
      </c>
      <c r="E91" t="inlineStr">
        <is>
          <t>0                      RG 0600000A  55</t>
        </is>
      </c>
      <c r="F91" t="inlineStr">
        <is>
          <t>The child before birth / Linda Ferrill Annis.</t>
        </is>
      </c>
      <c r="H91" t="inlineStr">
        <is>
          <t>No</t>
        </is>
      </c>
      <c r="I91" t="inlineStr">
        <is>
          <t>1</t>
        </is>
      </c>
      <c r="J91" t="inlineStr">
        <is>
          <t>Yes</t>
        </is>
      </c>
      <c r="K91" t="inlineStr">
        <is>
          <t>No</t>
        </is>
      </c>
      <c r="L91" t="inlineStr">
        <is>
          <t>0</t>
        </is>
      </c>
      <c r="M91" t="inlineStr">
        <is>
          <t>Annis, Linda Ferrill, 1943-</t>
        </is>
      </c>
      <c r="N91" t="inlineStr">
        <is>
          <t>Ithaca, N.Y. : Cornell University Press, 1978.</t>
        </is>
      </c>
      <c r="O91" t="inlineStr">
        <is>
          <t>1978</t>
        </is>
      </c>
      <c r="Q91" t="inlineStr">
        <is>
          <t>eng</t>
        </is>
      </c>
      <c r="R91" t="inlineStr">
        <is>
          <t>nyu</t>
        </is>
      </c>
      <c r="S91" t="inlineStr">
        <is>
          <t>Cornell paperbacks</t>
        </is>
      </c>
      <c r="T91" t="inlineStr">
        <is>
          <t xml:space="preserve">RG </t>
        </is>
      </c>
      <c r="U91" t="n">
        <v>27</v>
      </c>
      <c r="V91" t="n">
        <v>35</v>
      </c>
      <c r="W91" t="inlineStr">
        <is>
          <t>1998-11-19</t>
        </is>
      </c>
      <c r="X91" t="inlineStr">
        <is>
          <t>1998-11-19</t>
        </is>
      </c>
      <c r="Y91" t="inlineStr">
        <is>
          <t>1992-04-03</t>
        </is>
      </c>
      <c r="Z91" t="inlineStr">
        <is>
          <t>1992-04-03</t>
        </is>
      </c>
      <c r="AA91" t="n">
        <v>645</v>
      </c>
      <c r="AB91" t="n">
        <v>584</v>
      </c>
      <c r="AC91" t="n">
        <v>757</v>
      </c>
      <c r="AD91" t="n">
        <v>4</v>
      </c>
      <c r="AE91" t="n">
        <v>4</v>
      </c>
      <c r="AF91" t="n">
        <v>23</v>
      </c>
      <c r="AG91" t="n">
        <v>32</v>
      </c>
      <c r="AH91" t="n">
        <v>8</v>
      </c>
      <c r="AI91" t="n">
        <v>14</v>
      </c>
      <c r="AJ91" t="n">
        <v>5</v>
      </c>
      <c r="AK91" t="n">
        <v>8</v>
      </c>
      <c r="AL91" t="n">
        <v>12</v>
      </c>
      <c r="AM91" t="n">
        <v>17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HYPERLINK("http://catalog.hathitrust.org/Record/000295038","HathiTrust Record")</f>
        <v/>
      </c>
      <c r="AU91">
        <f>HYPERLINK("https://creighton-primo.hosted.exlibrisgroup.com/primo-explore/search?tab=default_tab&amp;search_scope=EVERYTHING&amp;vid=01CRU&amp;lang=en_US&amp;offset=0&amp;query=any,contains,991001785279702656","Catalog Record")</f>
        <v/>
      </c>
      <c r="AV91">
        <f>HYPERLINK("http://www.worldcat.org/oclc/3205431","WorldCat Record")</f>
        <v/>
      </c>
      <c r="AW91" t="inlineStr">
        <is>
          <t>450907:eng</t>
        </is>
      </c>
      <c r="AX91" t="inlineStr">
        <is>
          <t>3205431</t>
        </is>
      </c>
      <c r="AY91" t="inlineStr">
        <is>
          <t>991001785279702656</t>
        </is>
      </c>
      <c r="AZ91" t="inlineStr">
        <is>
          <t>991001785279702656</t>
        </is>
      </c>
      <c r="BA91" t="inlineStr">
        <is>
          <t>2269244970002656</t>
        </is>
      </c>
      <c r="BB91" t="inlineStr">
        <is>
          <t>BOOK</t>
        </is>
      </c>
      <c r="BD91" t="inlineStr">
        <is>
          <t>9780801410390</t>
        </is>
      </c>
      <c r="BE91" t="inlineStr">
        <is>
          <t>32285001033181</t>
        </is>
      </c>
      <c r="BF91" t="inlineStr">
        <is>
          <t>893322255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RG600 .B48 1977</t>
        </is>
      </c>
      <c r="E92" t="inlineStr">
        <is>
          <t>0                      RG 0600000B  48          1977</t>
        </is>
      </c>
      <c r="F92" t="inlineStr">
        <is>
          <t>Biological and clinical aspects of the fetus / edited by Yukio Notake and Shuetu Suzuki.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Baltimore : University Park Press, c1977.</t>
        </is>
      </c>
      <c r="O92" t="inlineStr">
        <is>
          <t>1977</t>
        </is>
      </c>
      <c r="P92" t="inlineStr">
        <is>
          <t>1st ed.</t>
        </is>
      </c>
      <c r="Q92" t="inlineStr">
        <is>
          <t>eng</t>
        </is>
      </c>
      <c r="R92" t="inlineStr">
        <is>
          <t>mdu</t>
        </is>
      </c>
      <c r="T92" t="inlineStr">
        <is>
          <t xml:space="preserve">RG </t>
        </is>
      </c>
      <c r="U92" t="n">
        <v>4</v>
      </c>
      <c r="V92" t="n">
        <v>4</v>
      </c>
      <c r="W92" t="inlineStr">
        <is>
          <t>1996-02-01</t>
        </is>
      </c>
      <c r="X92" t="inlineStr">
        <is>
          <t>1996-02-01</t>
        </is>
      </c>
      <c r="Y92" t="inlineStr">
        <is>
          <t>1990-03-08</t>
        </is>
      </c>
      <c r="Z92" t="inlineStr">
        <is>
          <t>1990-03-08</t>
        </is>
      </c>
      <c r="AA92" t="n">
        <v>103</v>
      </c>
      <c r="AB92" t="n">
        <v>85</v>
      </c>
      <c r="AC92" t="n">
        <v>89</v>
      </c>
      <c r="AD92" t="n">
        <v>2</v>
      </c>
      <c r="AE92" t="n">
        <v>2</v>
      </c>
      <c r="AF92" t="n">
        <v>4</v>
      </c>
      <c r="AG92" t="n">
        <v>4</v>
      </c>
      <c r="AH92" t="n">
        <v>1</v>
      </c>
      <c r="AI92" t="n">
        <v>1</v>
      </c>
      <c r="AJ92" t="n">
        <v>0</v>
      </c>
      <c r="AK92" t="n">
        <v>0</v>
      </c>
      <c r="AL92" t="n">
        <v>3</v>
      </c>
      <c r="AM92" t="n">
        <v>3</v>
      </c>
      <c r="AN92" t="n">
        <v>1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HYPERLINK("http://catalog.hathitrust.org/Record/000130217","HathiTrust Record")</f>
        <v/>
      </c>
      <c r="AU92">
        <f>HYPERLINK("https://creighton-primo.hosted.exlibrisgroup.com/primo-explore/search?tab=default_tab&amp;search_scope=EVERYTHING&amp;vid=01CRU&amp;lang=en_US&amp;offset=0&amp;query=any,contains,991004199019702656","Catalog Record")</f>
        <v/>
      </c>
      <c r="AV92">
        <f>HYPERLINK("http://www.worldcat.org/oclc/2646399","WorldCat Record")</f>
        <v/>
      </c>
      <c r="AW92" t="inlineStr">
        <is>
          <t>364765030:eng</t>
        </is>
      </c>
      <c r="AX92" t="inlineStr">
        <is>
          <t>2646399</t>
        </is>
      </c>
      <c r="AY92" t="inlineStr">
        <is>
          <t>991004199019702656</t>
        </is>
      </c>
      <c r="AZ92" t="inlineStr">
        <is>
          <t>991004199019702656</t>
        </is>
      </c>
      <c r="BA92" t="inlineStr">
        <is>
          <t>2255193150002656</t>
        </is>
      </c>
      <c r="BB92" t="inlineStr">
        <is>
          <t>BOOK</t>
        </is>
      </c>
      <c r="BD92" t="inlineStr">
        <is>
          <t>9780839109860</t>
        </is>
      </c>
      <c r="BE92" t="inlineStr">
        <is>
          <t>32285000081215</t>
        </is>
      </c>
      <c r="BF92" t="inlineStr">
        <is>
          <t>893532111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RG600 .G76 1988</t>
        </is>
      </c>
      <c r="E93" t="inlineStr">
        <is>
          <t>0                      RG 0600000G  76          1988</t>
        </is>
      </c>
      <c r="F93" t="inlineStr">
        <is>
          <t>Science and the unborn : choosing human futures / Clifford Grobstein.</t>
        </is>
      </c>
      <c r="H93" t="inlineStr">
        <is>
          <t>No</t>
        </is>
      </c>
      <c r="I93" t="inlineStr">
        <is>
          <t>1</t>
        </is>
      </c>
      <c r="J93" t="inlineStr">
        <is>
          <t>Yes</t>
        </is>
      </c>
      <c r="K93" t="inlineStr">
        <is>
          <t>No</t>
        </is>
      </c>
      <c r="L93" t="inlineStr">
        <is>
          <t>0</t>
        </is>
      </c>
      <c r="M93" t="inlineStr">
        <is>
          <t>Grobstein, Clifford, 1916-1998.</t>
        </is>
      </c>
      <c r="N93" t="inlineStr">
        <is>
          <t>New York : Basic Books, c1988.</t>
        </is>
      </c>
      <c r="O93" t="inlineStr">
        <is>
          <t>1988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RG </t>
        </is>
      </c>
      <c r="U93" t="n">
        <v>17</v>
      </c>
      <c r="V93" t="n">
        <v>17</v>
      </c>
      <c r="W93" t="inlineStr">
        <is>
          <t>2005-10-10</t>
        </is>
      </c>
      <c r="X93" t="inlineStr">
        <is>
          <t>2005-10-10</t>
        </is>
      </c>
      <c r="Y93" t="inlineStr">
        <is>
          <t>1992-05-15</t>
        </is>
      </c>
      <c r="Z93" t="inlineStr">
        <is>
          <t>1994-10-04</t>
        </is>
      </c>
      <c r="AA93" t="n">
        <v>556</v>
      </c>
      <c r="AB93" t="n">
        <v>496</v>
      </c>
      <c r="AC93" t="n">
        <v>503</v>
      </c>
      <c r="AD93" t="n">
        <v>3</v>
      </c>
      <c r="AE93" t="n">
        <v>3</v>
      </c>
      <c r="AF93" t="n">
        <v>17</v>
      </c>
      <c r="AG93" t="n">
        <v>17</v>
      </c>
      <c r="AH93" t="n">
        <v>5</v>
      </c>
      <c r="AI93" t="n">
        <v>5</v>
      </c>
      <c r="AJ93" t="n">
        <v>4</v>
      </c>
      <c r="AK93" t="n">
        <v>4</v>
      </c>
      <c r="AL93" t="n">
        <v>11</v>
      </c>
      <c r="AM93" t="n">
        <v>11</v>
      </c>
      <c r="AN93" t="n">
        <v>1</v>
      </c>
      <c r="AO93" t="n">
        <v>1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HYPERLINK("http://catalog.hathitrust.org/Record/001087547","HathiTrust Record")</f>
        <v/>
      </c>
      <c r="AU93">
        <f>HYPERLINK("https://creighton-primo.hosted.exlibrisgroup.com/primo-explore/search?tab=default_tab&amp;search_scope=EVERYTHING&amp;vid=01CRU&amp;lang=en_US&amp;offset=0&amp;query=any,contains,991001639119702656","Catalog Record")</f>
        <v/>
      </c>
      <c r="AV93">
        <f>HYPERLINK("http://www.worldcat.org/oclc/18049878","WorldCat Record")</f>
        <v/>
      </c>
      <c r="AW93" t="inlineStr">
        <is>
          <t>862395931:eng</t>
        </is>
      </c>
      <c r="AX93" t="inlineStr">
        <is>
          <t>18049878</t>
        </is>
      </c>
      <c r="AY93" t="inlineStr">
        <is>
          <t>991001639119702656</t>
        </is>
      </c>
      <c r="AZ93" t="inlineStr">
        <is>
          <t>991001639119702656</t>
        </is>
      </c>
      <c r="BA93" t="inlineStr">
        <is>
          <t>2260544260002656</t>
        </is>
      </c>
      <c r="BB93" t="inlineStr">
        <is>
          <t>BOOK</t>
        </is>
      </c>
      <c r="BD93" t="inlineStr">
        <is>
          <t>9780465072958</t>
        </is>
      </c>
      <c r="BE93" t="inlineStr">
        <is>
          <t>32285001098028</t>
        </is>
      </c>
      <c r="BF93" t="inlineStr">
        <is>
          <t>893340566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RG600 .S73 1978</t>
        </is>
      </c>
      <c r="E94" t="inlineStr">
        <is>
          <t>0                      RG 0600000S  73          1978</t>
        </is>
      </c>
      <c r="F94" t="inlineStr">
        <is>
          <t>Perinatal physiology / edited by Uwe Stave ; with a foreword by A. Ashley Weech. --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Plenum Medical Book Co., c1978.</t>
        </is>
      </c>
      <c r="O94" t="inlineStr">
        <is>
          <t>1978</t>
        </is>
      </c>
      <c r="P94" t="inlineStr">
        <is>
          <t>2d ed. of Physiology of the perinatal period. --</t>
        </is>
      </c>
      <c r="Q94" t="inlineStr">
        <is>
          <t>eng</t>
        </is>
      </c>
      <c r="R94" t="inlineStr">
        <is>
          <t>nyu</t>
        </is>
      </c>
      <c r="T94" t="inlineStr">
        <is>
          <t xml:space="preserve">RG </t>
        </is>
      </c>
      <c r="U94" t="n">
        <v>7</v>
      </c>
      <c r="V94" t="n">
        <v>7</v>
      </c>
      <c r="W94" t="inlineStr">
        <is>
          <t>1998-09-24</t>
        </is>
      </c>
      <c r="X94" t="inlineStr">
        <is>
          <t>1998-09-24</t>
        </is>
      </c>
      <c r="Y94" t="inlineStr">
        <is>
          <t>1993-03-25</t>
        </is>
      </c>
      <c r="Z94" t="inlineStr">
        <is>
          <t>1993-03-25</t>
        </is>
      </c>
      <c r="AA94" t="n">
        <v>172</v>
      </c>
      <c r="AB94" t="n">
        <v>111</v>
      </c>
      <c r="AC94" t="n">
        <v>139</v>
      </c>
      <c r="AD94" t="n">
        <v>2</v>
      </c>
      <c r="AE94" t="n">
        <v>2</v>
      </c>
      <c r="AF94" t="n">
        <v>1</v>
      </c>
      <c r="AG94" t="n">
        <v>2</v>
      </c>
      <c r="AH94" t="n">
        <v>0</v>
      </c>
      <c r="AI94" t="n">
        <v>1</v>
      </c>
      <c r="AJ94" t="n">
        <v>0</v>
      </c>
      <c r="AK94" t="n">
        <v>0</v>
      </c>
      <c r="AL94" t="n">
        <v>0</v>
      </c>
      <c r="AM94" t="n">
        <v>1</v>
      </c>
      <c r="AN94" t="n">
        <v>1</v>
      </c>
      <c r="AO94" t="n">
        <v>1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HYPERLINK("http://catalog.hathitrust.org/Record/000747340","HathiTrust Record")</f>
        <v/>
      </c>
      <c r="AU94">
        <f>HYPERLINK("https://creighton-primo.hosted.exlibrisgroup.com/primo-explore/search?tab=default_tab&amp;search_scope=EVERYTHING&amp;vid=01CRU&amp;lang=en_US&amp;offset=0&amp;query=any,contains,991004394879702656","Catalog Record")</f>
        <v/>
      </c>
      <c r="AV94">
        <f>HYPERLINK("http://www.worldcat.org/oclc/3275495","WorldCat Record")</f>
        <v/>
      </c>
      <c r="AW94" t="inlineStr">
        <is>
          <t>436473:eng</t>
        </is>
      </c>
      <c r="AX94" t="inlineStr">
        <is>
          <t>3275495</t>
        </is>
      </c>
      <c r="AY94" t="inlineStr">
        <is>
          <t>991004394879702656</t>
        </is>
      </c>
      <c r="AZ94" t="inlineStr">
        <is>
          <t>991004394879702656</t>
        </is>
      </c>
      <c r="BA94" t="inlineStr">
        <is>
          <t>2255552590002656</t>
        </is>
      </c>
      <c r="BB94" t="inlineStr">
        <is>
          <t>BOOK</t>
        </is>
      </c>
      <c r="BD94" t="inlineStr">
        <is>
          <t>9780306309991</t>
        </is>
      </c>
      <c r="BE94" t="inlineStr">
        <is>
          <t>32285001609410</t>
        </is>
      </c>
      <c r="BF94" t="inlineStr">
        <is>
          <t>893599794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RG613 .B44 1988</t>
        </is>
      </c>
      <c r="E95" t="inlineStr">
        <is>
          <t>0                      RG 0613000B  44          1988</t>
        </is>
      </c>
      <c r="F95" t="inlineStr">
        <is>
          <t>Behavior of the fetus / [edited by] William P. Smotherman, Scott R. Robinson.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Caldwell, N.J. : Telford Press, c1988.</t>
        </is>
      </c>
      <c r="O95" t="inlineStr">
        <is>
          <t>1988</t>
        </is>
      </c>
      <c r="Q95" t="inlineStr">
        <is>
          <t>eng</t>
        </is>
      </c>
      <c r="R95" t="inlineStr">
        <is>
          <t>nju</t>
        </is>
      </c>
      <c r="T95" t="inlineStr">
        <is>
          <t xml:space="preserve">RG </t>
        </is>
      </c>
      <c r="U95" t="n">
        <v>27</v>
      </c>
      <c r="V95" t="n">
        <v>27</v>
      </c>
      <c r="W95" t="inlineStr">
        <is>
          <t>1999-11-19</t>
        </is>
      </c>
      <c r="X95" t="inlineStr">
        <is>
          <t>1999-11-19</t>
        </is>
      </c>
      <c r="Y95" t="inlineStr">
        <is>
          <t>1990-08-08</t>
        </is>
      </c>
      <c r="Z95" t="inlineStr">
        <is>
          <t>1990-08-08</t>
        </is>
      </c>
      <c r="AA95" t="n">
        <v>333</v>
      </c>
      <c r="AB95" t="n">
        <v>291</v>
      </c>
      <c r="AC95" t="n">
        <v>296</v>
      </c>
      <c r="AD95" t="n">
        <v>5</v>
      </c>
      <c r="AE95" t="n">
        <v>5</v>
      </c>
      <c r="AF95" t="n">
        <v>17</v>
      </c>
      <c r="AG95" t="n">
        <v>17</v>
      </c>
      <c r="AH95" t="n">
        <v>6</v>
      </c>
      <c r="AI95" t="n">
        <v>6</v>
      </c>
      <c r="AJ95" t="n">
        <v>4</v>
      </c>
      <c r="AK95" t="n">
        <v>4</v>
      </c>
      <c r="AL95" t="n">
        <v>7</v>
      </c>
      <c r="AM95" t="n">
        <v>7</v>
      </c>
      <c r="AN95" t="n">
        <v>4</v>
      </c>
      <c r="AO95" t="n">
        <v>4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HYPERLINK("https://creighton-primo.hosted.exlibrisgroup.com/primo-explore/search?tab=default_tab&amp;search_scope=EVERYTHING&amp;vid=01CRU&amp;lang=en_US&amp;offset=0&amp;query=any,contains,991001302659702656","Catalog Record")</f>
        <v/>
      </c>
      <c r="AV95">
        <f>HYPERLINK("http://www.worldcat.org/oclc/18071826","WorldCat Record")</f>
        <v/>
      </c>
      <c r="AW95" t="inlineStr">
        <is>
          <t>16673062:eng</t>
        </is>
      </c>
      <c r="AX95" t="inlineStr">
        <is>
          <t>18071826</t>
        </is>
      </c>
      <c r="AY95" t="inlineStr">
        <is>
          <t>991001302659702656</t>
        </is>
      </c>
      <c r="AZ95" t="inlineStr">
        <is>
          <t>991001302659702656</t>
        </is>
      </c>
      <c r="BA95" t="inlineStr">
        <is>
          <t>2270028060002656</t>
        </is>
      </c>
      <c r="BB95" t="inlineStr">
        <is>
          <t>BOOK</t>
        </is>
      </c>
      <c r="BD95" t="inlineStr">
        <is>
          <t>9780936923147</t>
        </is>
      </c>
      <c r="BE95" t="inlineStr">
        <is>
          <t>32285000242759</t>
        </is>
      </c>
      <c r="BF95" t="inlineStr">
        <is>
          <t>893439050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RG626 .B63 v.14, no.7</t>
        </is>
      </c>
      <c r="E96" t="inlineStr">
        <is>
          <t>0                      RG 0626000B  63                                                      v.14, no.7</t>
        </is>
      </c>
      <c r="F96" t="inlineStr">
        <is>
          <t>Morphogenesis and malformation of the cardiovascular system / the Fourth International Workshop on Morphogenesis and Malformation, held at Grand Canyon, Ariz., Nov. 9-12, 1977 ; sponsored by the National Foundation-March of Dimes ; editors, Glenn C. Rosenquist, Daniel Bergsma, associate editor, Natalie W. Paul.</t>
        </is>
      </c>
      <c r="G96" t="inlineStr">
        <is>
          <t>V.14 NO.7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International Workshop on Morphogenesis and Malformation (4th : 1977 : Grand Canyon, Ariz.)</t>
        </is>
      </c>
      <c r="N96" t="inlineStr">
        <is>
          <t>New York : A. R. Liss, c1978.</t>
        </is>
      </c>
      <c r="O96" t="inlineStr">
        <is>
          <t>1978</t>
        </is>
      </c>
      <c r="Q96" t="inlineStr">
        <is>
          <t>eng</t>
        </is>
      </c>
      <c r="R96" t="inlineStr">
        <is>
          <t>nyu</t>
        </is>
      </c>
      <c r="S96" t="inlineStr">
        <is>
          <t>Birth defects original article series ; v. 14, no. 7</t>
        </is>
      </c>
      <c r="T96" t="inlineStr">
        <is>
          <t xml:space="preserve">RG </t>
        </is>
      </c>
      <c r="U96" t="n">
        <v>2</v>
      </c>
      <c r="V96" t="n">
        <v>2</v>
      </c>
      <c r="W96" t="inlineStr">
        <is>
          <t>1998-05-08</t>
        </is>
      </c>
      <c r="X96" t="inlineStr">
        <is>
          <t>1998-05-08</t>
        </is>
      </c>
      <c r="Y96" t="inlineStr">
        <is>
          <t>1993-03-25</t>
        </is>
      </c>
      <c r="Z96" t="inlineStr">
        <is>
          <t>1993-03-25</t>
        </is>
      </c>
      <c r="AA96" t="n">
        <v>122</v>
      </c>
      <c r="AB96" t="n">
        <v>95</v>
      </c>
      <c r="AC96" t="n">
        <v>96</v>
      </c>
      <c r="AD96" t="n">
        <v>2</v>
      </c>
      <c r="AE96" t="n">
        <v>2</v>
      </c>
      <c r="AF96" t="n">
        <v>2</v>
      </c>
      <c r="AG96" t="n">
        <v>2</v>
      </c>
      <c r="AH96" t="n">
        <v>1</v>
      </c>
      <c r="AI96" t="n">
        <v>1</v>
      </c>
      <c r="AJ96" t="n">
        <v>1</v>
      </c>
      <c r="AK96" t="n">
        <v>1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HYPERLINK("http://catalog.hathitrust.org/Record/000180313","HathiTrust Record")</f>
        <v/>
      </c>
      <c r="AU96">
        <f>HYPERLINK("https://creighton-primo.hosted.exlibrisgroup.com/primo-explore/search?tab=default_tab&amp;search_scope=EVERYTHING&amp;vid=01CRU&amp;lang=en_US&amp;offset=0&amp;query=any,contains,991004593149702656","Catalog Record")</f>
        <v/>
      </c>
      <c r="AV96">
        <f>HYPERLINK("http://www.worldcat.org/oclc/4135585","WorldCat Record")</f>
        <v/>
      </c>
      <c r="AW96" t="inlineStr">
        <is>
          <t>14588291:eng</t>
        </is>
      </c>
      <c r="AX96" t="inlineStr">
        <is>
          <t>4135585</t>
        </is>
      </c>
      <c r="AY96" t="inlineStr">
        <is>
          <t>991004593149702656</t>
        </is>
      </c>
      <c r="AZ96" t="inlineStr">
        <is>
          <t>991004593149702656</t>
        </is>
      </c>
      <c r="BA96" t="inlineStr">
        <is>
          <t>2254943080002656</t>
        </is>
      </c>
      <c r="BB96" t="inlineStr">
        <is>
          <t>BOOK</t>
        </is>
      </c>
      <c r="BD96" t="inlineStr">
        <is>
          <t>9780845110232</t>
        </is>
      </c>
      <c r="BE96" t="inlineStr">
        <is>
          <t>32285001609428</t>
        </is>
      </c>
      <c r="BF96" t="inlineStr">
        <is>
          <t>893507013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RG627 .B56 1988</t>
        </is>
      </c>
      <c r="E97" t="inlineStr">
        <is>
          <t>0                      RG 0627000B  56          1988</t>
        </is>
      </c>
      <c r="F97" t="inlineStr">
        <is>
          <t>Biomedical ethics and fetal therapy / edited by Carl Nimrod and Glenn Griener ; essays by Carl Nimrod ... [et al.].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N97" t="inlineStr">
        <is>
          <t>Waterloo, Ont. : Wilfrid Laurier University Press for the Calgary Institute for the Humanities, c1988.</t>
        </is>
      </c>
      <c r="O97" t="inlineStr">
        <is>
          <t>1988</t>
        </is>
      </c>
      <c r="Q97" t="inlineStr">
        <is>
          <t>eng</t>
        </is>
      </c>
      <c r="R97" t="inlineStr">
        <is>
          <t>onc</t>
        </is>
      </c>
      <c r="T97" t="inlineStr">
        <is>
          <t xml:space="preserve">RG </t>
        </is>
      </c>
      <c r="U97" t="n">
        <v>12</v>
      </c>
      <c r="V97" t="n">
        <v>22</v>
      </c>
      <c r="W97" t="inlineStr">
        <is>
          <t>1996-11-19</t>
        </is>
      </c>
      <c r="X97" t="inlineStr">
        <is>
          <t>2000-02-18</t>
        </is>
      </c>
      <c r="Y97" t="inlineStr">
        <is>
          <t>1991-12-04</t>
        </is>
      </c>
      <c r="Z97" t="inlineStr">
        <is>
          <t>1991-12-04</t>
        </is>
      </c>
      <c r="AA97" t="n">
        <v>187</v>
      </c>
      <c r="AB97" t="n">
        <v>138</v>
      </c>
      <c r="AC97" t="n">
        <v>252</v>
      </c>
      <c r="AD97" t="n">
        <v>2</v>
      </c>
      <c r="AE97" t="n">
        <v>3</v>
      </c>
      <c r="AF97" t="n">
        <v>13</v>
      </c>
      <c r="AG97" t="n">
        <v>17</v>
      </c>
      <c r="AH97" t="n">
        <v>4</v>
      </c>
      <c r="AI97" t="n">
        <v>6</v>
      </c>
      <c r="AJ97" t="n">
        <v>4</v>
      </c>
      <c r="AK97" t="n">
        <v>6</v>
      </c>
      <c r="AL97" t="n">
        <v>7</v>
      </c>
      <c r="AM97" t="n">
        <v>7</v>
      </c>
      <c r="AN97" t="n">
        <v>0</v>
      </c>
      <c r="AO97" t="n">
        <v>1</v>
      </c>
      <c r="AP97" t="n">
        <v>1</v>
      </c>
      <c r="AQ97" t="n">
        <v>1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HYPERLINK("http://catalog.hathitrust.org/Record/001085034","HathiTrust Record")</f>
        <v/>
      </c>
      <c r="AU97">
        <f>HYPERLINK("https://creighton-primo.hosted.exlibrisgroup.com/primo-explore/search?tab=default_tab&amp;search_scope=EVERYTHING&amp;vid=01CRU&amp;lang=en_US&amp;offset=0&amp;query=any,contains,991001786339702656","Catalog Record")</f>
        <v/>
      </c>
      <c r="AV97">
        <f>HYPERLINK("http://www.worldcat.org/oclc/22984528","WorldCat Record")</f>
        <v/>
      </c>
      <c r="AW97" t="inlineStr">
        <is>
          <t>312172137:eng</t>
        </is>
      </c>
      <c r="AX97" t="inlineStr">
        <is>
          <t>22984528</t>
        </is>
      </c>
      <c r="AY97" t="inlineStr">
        <is>
          <t>991001786339702656</t>
        </is>
      </c>
      <c r="AZ97" t="inlineStr">
        <is>
          <t>991001786339702656</t>
        </is>
      </c>
      <c r="BA97" t="inlineStr">
        <is>
          <t>2262016100002656</t>
        </is>
      </c>
      <c r="BB97" t="inlineStr">
        <is>
          <t>BOOK</t>
        </is>
      </c>
      <c r="BD97" t="inlineStr">
        <is>
          <t>9780889209626</t>
        </is>
      </c>
      <c r="BE97" t="inlineStr">
        <is>
          <t>32285000847045</t>
        </is>
      </c>
      <c r="BF97" t="inlineStr">
        <is>
          <t>893340698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RG627 .L5</t>
        </is>
      </c>
      <c r="E98" t="inlineStr">
        <is>
          <t>0                      RG 0627000L  5</t>
        </is>
      </c>
      <c r="F98" t="inlineStr">
        <is>
          <t>Sex and the unborn child : damage to the fetus resulting from sexual intercourse during pregnancy / introd. by Carl T. Javert. Forewords by Alan F. Guttmacher and Theodor Reik.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Limner, Roman Rechnitz.</t>
        </is>
      </c>
      <c r="N98" t="inlineStr">
        <is>
          <t>New York : Julian Press, [1969]</t>
        </is>
      </c>
      <c r="O98" t="inlineStr">
        <is>
          <t>1969</t>
        </is>
      </c>
      <c r="Q98" t="inlineStr">
        <is>
          <t>eng</t>
        </is>
      </c>
      <c r="R98" t="inlineStr">
        <is>
          <t>nyu</t>
        </is>
      </c>
      <c r="T98" t="inlineStr">
        <is>
          <t xml:space="preserve">RG </t>
        </is>
      </c>
      <c r="U98" t="n">
        <v>3</v>
      </c>
      <c r="V98" t="n">
        <v>3</v>
      </c>
      <c r="W98" t="inlineStr">
        <is>
          <t>1995-09-03</t>
        </is>
      </c>
      <c r="X98" t="inlineStr">
        <is>
          <t>1995-09-03</t>
        </is>
      </c>
      <c r="Y98" t="inlineStr">
        <is>
          <t>1990-11-19</t>
        </is>
      </c>
      <c r="Z98" t="inlineStr">
        <is>
          <t>1990-11-19</t>
        </is>
      </c>
      <c r="AA98" t="n">
        <v>131</v>
      </c>
      <c r="AB98" t="n">
        <v>99</v>
      </c>
      <c r="AC98" t="n">
        <v>106</v>
      </c>
      <c r="AD98" t="n">
        <v>2</v>
      </c>
      <c r="AE98" t="n">
        <v>2</v>
      </c>
      <c r="AF98" t="n">
        <v>5</v>
      </c>
      <c r="AG98" t="n">
        <v>5</v>
      </c>
      <c r="AH98" t="n">
        <v>0</v>
      </c>
      <c r="AI98" t="n">
        <v>0</v>
      </c>
      <c r="AJ98" t="n">
        <v>1</v>
      </c>
      <c r="AK98" t="n">
        <v>1</v>
      </c>
      <c r="AL98" t="n">
        <v>3</v>
      </c>
      <c r="AM98" t="n">
        <v>3</v>
      </c>
      <c r="AN98" t="n">
        <v>1</v>
      </c>
      <c r="AO98" t="n">
        <v>1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HYPERLINK("http://catalog.hathitrust.org/Record/001569881","HathiTrust Record")</f>
        <v/>
      </c>
      <c r="AU98">
        <f>HYPERLINK("https://creighton-primo.hosted.exlibrisgroup.com/primo-explore/search?tab=default_tab&amp;search_scope=EVERYTHING&amp;vid=01CRU&amp;lang=en_US&amp;offset=0&amp;query=any,contains,991000030349702656","Catalog Record")</f>
        <v/>
      </c>
      <c r="AV98">
        <f>HYPERLINK("http://www.worldcat.org/oclc/19328","WorldCat Record")</f>
        <v/>
      </c>
      <c r="AW98" t="inlineStr">
        <is>
          <t>1141794:eng</t>
        </is>
      </c>
      <c r="AX98" t="inlineStr">
        <is>
          <t>19328</t>
        </is>
      </c>
      <c r="AY98" t="inlineStr">
        <is>
          <t>991000030349702656</t>
        </is>
      </c>
      <c r="AZ98" t="inlineStr">
        <is>
          <t>991000030349702656</t>
        </is>
      </c>
      <c r="BA98" t="inlineStr">
        <is>
          <t>2271875580002656</t>
        </is>
      </c>
      <c r="BB98" t="inlineStr">
        <is>
          <t>BOOK</t>
        </is>
      </c>
      <c r="BE98" t="inlineStr">
        <is>
          <t>32285000397025</t>
        </is>
      </c>
      <c r="BF98" t="inlineStr">
        <is>
          <t>893595192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RG627 .S56</t>
        </is>
      </c>
      <c r="E99" t="inlineStr">
        <is>
          <t>0                      RG 0627000S  56</t>
        </is>
      </c>
      <c r="F99" t="inlineStr">
        <is>
          <t>Birth defects and drugs in pregnancy / Olli P. Heinonen, Dennis Slone, Samuel Shapiro, with Leonard F. Gaetano ... [et al.] ; David W. Kaufman,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Heinonen, Olli P.</t>
        </is>
      </c>
      <c r="N99" t="inlineStr">
        <is>
          <t>Littleton, Mass. : Publishing Sciences Group, 1977.</t>
        </is>
      </c>
      <c r="O99" t="inlineStr">
        <is>
          <t>1977</t>
        </is>
      </c>
      <c r="Q99" t="inlineStr">
        <is>
          <t>eng</t>
        </is>
      </c>
      <c r="R99" t="inlineStr">
        <is>
          <t>mau</t>
        </is>
      </c>
      <c r="T99" t="inlineStr">
        <is>
          <t xml:space="preserve">RG </t>
        </is>
      </c>
      <c r="U99" t="n">
        <v>19</v>
      </c>
      <c r="V99" t="n">
        <v>19</v>
      </c>
      <c r="W99" t="inlineStr">
        <is>
          <t>2002-04-29</t>
        </is>
      </c>
      <c r="X99" t="inlineStr">
        <is>
          <t>2002-04-29</t>
        </is>
      </c>
      <c r="Y99" t="inlineStr">
        <is>
          <t>1992-01-30</t>
        </is>
      </c>
      <c r="Z99" t="inlineStr">
        <is>
          <t>1992-01-30</t>
        </is>
      </c>
      <c r="AA99" t="n">
        <v>321</v>
      </c>
      <c r="AB99" t="n">
        <v>255</v>
      </c>
      <c r="AC99" t="n">
        <v>268</v>
      </c>
      <c r="AD99" t="n">
        <v>2</v>
      </c>
      <c r="AE99" t="n">
        <v>2</v>
      </c>
      <c r="AF99" t="n">
        <v>8</v>
      </c>
      <c r="AG99" t="n">
        <v>8</v>
      </c>
      <c r="AH99" t="n">
        <v>4</v>
      </c>
      <c r="AI99" t="n">
        <v>4</v>
      </c>
      <c r="AJ99" t="n">
        <v>2</v>
      </c>
      <c r="AK99" t="n">
        <v>2</v>
      </c>
      <c r="AL99" t="n">
        <v>2</v>
      </c>
      <c r="AM99" t="n">
        <v>2</v>
      </c>
      <c r="AN99" t="n">
        <v>1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HYPERLINK("http://catalog.hathitrust.org/Record/000736159","HathiTrust Record")</f>
        <v/>
      </c>
      <c r="AU99">
        <f>HYPERLINK("https://creighton-primo.hosted.exlibrisgroup.com/primo-explore/search?tab=default_tab&amp;search_scope=EVERYTHING&amp;vid=01CRU&amp;lang=en_US&amp;offset=0&amp;query=any,contains,991004106959702656","Catalog Record")</f>
        <v/>
      </c>
      <c r="AV99">
        <f>HYPERLINK("http://www.worldcat.org/oclc/2387745","WorldCat Record")</f>
        <v/>
      </c>
      <c r="AW99" t="inlineStr">
        <is>
          <t>4945932:eng</t>
        </is>
      </c>
      <c r="AX99" t="inlineStr">
        <is>
          <t>2387745</t>
        </is>
      </c>
      <c r="AY99" t="inlineStr">
        <is>
          <t>991004106959702656</t>
        </is>
      </c>
      <c r="AZ99" t="inlineStr">
        <is>
          <t>991004106959702656</t>
        </is>
      </c>
      <c r="BA99" t="inlineStr">
        <is>
          <t>2258687430002656</t>
        </is>
      </c>
      <c r="BB99" t="inlineStr">
        <is>
          <t>BOOK</t>
        </is>
      </c>
      <c r="BD99" t="inlineStr">
        <is>
          <t>9780884160342</t>
        </is>
      </c>
      <c r="BE99" t="inlineStr">
        <is>
          <t>32285000930452</t>
        </is>
      </c>
      <c r="BF99" t="inlineStr">
        <is>
          <t>893446038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RG627 .S94 1970</t>
        </is>
      </c>
      <c r="E100" t="inlineStr">
        <is>
          <t>0                      RG 0627000S  94          1970</t>
        </is>
      </c>
      <c r="F100" t="inlineStr">
        <is>
          <t>Monitoring, birth defects and environment : the problem of surveillance : proceedings / edited by Ernest B. Hook, Dwight T. Janerich [and] Ian H. Porter. Assistant editors: Sally Kelly [and] Richard G. Skalko.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Symposium on Monitoring, Birth Defects and Environment (1970 : Albany, N.Y.)</t>
        </is>
      </c>
      <c r="N100" t="inlineStr">
        <is>
          <t>New York : Academic Press, 1971.</t>
        </is>
      </c>
      <c r="O100" t="inlineStr">
        <is>
          <t>1971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RG </t>
        </is>
      </c>
      <c r="U100" t="n">
        <v>4</v>
      </c>
      <c r="V100" t="n">
        <v>4</v>
      </c>
      <c r="W100" t="inlineStr">
        <is>
          <t>2002-04-29</t>
        </is>
      </c>
      <c r="X100" t="inlineStr">
        <is>
          <t>2002-04-29</t>
        </is>
      </c>
      <c r="Y100" t="inlineStr">
        <is>
          <t>1992-04-28</t>
        </is>
      </c>
      <c r="Z100" t="inlineStr">
        <is>
          <t>1992-04-28</t>
        </is>
      </c>
      <c r="AA100" t="n">
        <v>288</v>
      </c>
      <c r="AB100" t="n">
        <v>232</v>
      </c>
      <c r="AC100" t="n">
        <v>239</v>
      </c>
      <c r="AD100" t="n">
        <v>3</v>
      </c>
      <c r="AE100" t="n">
        <v>3</v>
      </c>
      <c r="AF100" t="n">
        <v>7</v>
      </c>
      <c r="AG100" t="n">
        <v>7</v>
      </c>
      <c r="AH100" t="n">
        <v>0</v>
      </c>
      <c r="AI100" t="n">
        <v>0</v>
      </c>
      <c r="AJ100" t="n">
        <v>2</v>
      </c>
      <c r="AK100" t="n">
        <v>2</v>
      </c>
      <c r="AL100" t="n">
        <v>3</v>
      </c>
      <c r="AM100" t="n">
        <v>3</v>
      </c>
      <c r="AN100" t="n">
        <v>2</v>
      </c>
      <c r="AO100" t="n">
        <v>2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HYPERLINK("http://catalog.hathitrust.org/Record/001569890","HathiTrust Record")</f>
        <v/>
      </c>
      <c r="AU100">
        <f>HYPERLINK("https://creighton-primo.hosted.exlibrisgroup.com/primo-explore/search?tab=default_tab&amp;search_scope=EVERYTHING&amp;vid=01CRU&amp;lang=en_US&amp;offset=0&amp;query=any,contains,991001881099702656","Catalog Record")</f>
        <v/>
      </c>
      <c r="AV100">
        <f>HYPERLINK("http://www.worldcat.org/oclc/238331","WorldCat Record")</f>
        <v/>
      </c>
      <c r="AW100" t="inlineStr">
        <is>
          <t>5610342624:eng</t>
        </is>
      </c>
      <c r="AX100" t="inlineStr">
        <is>
          <t>238331</t>
        </is>
      </c>
      <c r="AY100" t="inlineStr">
        <is>
          <t>991001881099702656</t>
        </is>
      </c>
      <c r="AZ100" t="inlineStr">
        <is>
          <t>991001881099702656</t>
        </is>
      </c>
      <c r="BA100" t="inlineStr">
        <is>
          <t>2255226250002656</t>
        </is>
      </c>
      <c r="BB100" t="inlineStr">
        <is>
          <t>BOOK</t>
        </is>
      </c>
      <c r="BD100" t="inlineStr">
        <is>
          <t>9780123554505</t>
        </is>
      </c>
      <c r="BE100" t="inlineStr">
        <is>
          <t>32285001088748</t>
        </is>
      </c>
      <c r="BF100" t="inlineStr">
        <is>
          <t>893346860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RG627.6.C45 T47 1988</t>
        </is>
      </c>
      <c r="E101" t="inlineStr">
        <is>
          <t>0                      RG 0627600C  45                 T  47          1988</t>
        </is>
      </c>
      <c r="F101" t="inlineStr">
        <is>
          <t>Teratogens : chemicals which cause birth defects / edited by Vera Kolb Meyers.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Amsterdam ; New York : Elsevier ; New York, NY, U.S.A. : Distributors for the U.S. and Canada, Elsevier Science Pub. Co., 1988.</t>
        </is>
      </c>
      <c r="O101" t="inlineStr">
        <is>
          <t>1988</t>
        </is>
      </c>
      <c r="Q101" t="inlineStr">
        <is>
          <t>eng</t>
        </is>
      </c>
      <c r="R101" t="inlineStr">
        <is>
          <t xml:space="preserve">ne </t>
        </is>
      </c>
      <c r="S101" t="inlineStr">
        <is>
          <t>Studies in environmental science ; v. 31</t>
        </is>
      </c>
      <c r="T101" t="inlineStr">
        <is>
          <t xml:space="preserve">RG </t>
        </is>
      </c>
      <c r="U101" t="n">
        <v>12</v>
      </c>
      <c r="V101" t="n">
        <v>12</v>
      </c>
      <c r="W101" t="inlineStr">
        <is>
          <t>2002-04-29</t>
        </is>
      </c>
      <c r="X101" t="inlineStr">
        <is>
          <t>2002-04-29</t>
        </is>
      </c>
      <c r="Y101" t="inlineStr">
        <is>
          <t>1992-04-28</t>
        </is>
      </c>
      <c r="Z101" t="inlineStr">
        <is>
          <t>1992-04-28</t>
        </is>
      </c>
      <c r="AA101" t="n">
        <v>155</v>
      </c>
      <c r="AB101" t="n">
        <v>97</v>
      </c>
      <c r="AC101" t="n">
        <v>189</v>
      </c>
      <c r="AD101" t="n">
        <v>1</v>
      </c>
      <c r="AE101" t="n">
        <v>3</v>
      </c>
      <c r="AF101" t="n">
        <v>0</v>
      </c>
      <c r="AG101" t="n">
        <v>8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2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HYPERLINK("http://catalog.hathitrust.org/Record/000927310","HathiTrust Record")</f>
        <v/>
      </c>
      <c r="AU101">
        <f>HYPERLINK("https://creighton-primo.hosted.exlibrisgroup.com/primo-explore/search?tab=default_tab&amp;search_scope=EVERYTHING&amp;vid=01CRU&amp;lang=en_US&amp;offset=0&amp;query=any,contains,991001178949702656","Catalog Record")</f>
        <v/>
      </c>
      <c r="AV101">
        <f>HYPERLINK("http://www.worldcat.org/oclc/17106050","WorldCat Record")</f>
        <v/>
      </c>
      <c r="AW101" t="inlineStr">
        <is>
          <t>836841781:eng</t>
        </is>
      </c>
      <c r="AX101" t="inlineStr">
        <is>
          <t>17106050</t>
        </is>
      </c>
      <c r="AY101" t="inlineStr">
        <is>
          <t>991001178949702656</t>
        </is>
      </c>
      <c r="AZ101" t="inlineStr">
        <is>
          <t>991001178949702656</t>
        </is>
      </c>
      <c r="BA101" t="inlineStr">
        <is>
          <t>2270495820002656</t>
        </is>
      </c>
      <c r="BB101" t="inlineStr">
        <is>
          <t>BOOK</t>
        </is>
      </c>
      <c r="BD101" t="inlineStr">
        <is>
          <t>9780444429148</t>
        </is>
      </c>
      <c r="BE101" t="inlineStr">
        <is>
          <t>32285001102499</t>
        </is>
      </c>
      <c r="BF101" t="inlineStr">
        <is>
          <t>893715246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RG628 .A54 1984</t>
        </is>
      </c>
      <c r="E102" t="inlineStr">
        <is>
          <t>0                      RG 0628000A  54          1984</t>
        </is>
      </c>
      <c r="F102" t="inlineStr">
        <is>
          <t>Antenatal and neonatal screening / edited by N.J. Wald.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Oxford ; New York : Oxford University Press, 1984.</t>
        </is>
      </c>
      <c r="O102" t="inlineStr">
        <is>
          <t>1984</t>
        </is>
      </c>
      <c r="Q102" t="inlineStr">
        <is>
          <t>eng</t>
        </is>
      </c>
      <c r="R102" t="inlineStr">
        <is>
          <t>enk</t>
        </is>
      </c>
      <c r="S102" t="inlineStr">
        <is>
          <t>Oxford medical publications</t>
        </is>
      </c>
      <c r="T102" t="inlineStr">
        <is>
          <t xml:space="preserve">RG </t>
        </is>
      </c>
      <c r="U102" t="n">
        <v>4</v>
      </c>
      <c r="V102" t="n">
        <v>4</v>
      </c>
      <c r="W102" t="inlineStr">
        <is>
          <t>1994-02-02</t>
        </is>
      </c>
      <c r="X102" t="inlineStr">
        <is>
          <t>1994-02-02</t>
        </is>
      </c>
      <c r="Y102" t="inlineStr">
        <is>
          <t>1993-03-25</t>
        </is>
      </c>
      <c r="Z102" t="inlineStr">
        <is>
          <t>1993-03-25</t>
        </is>
      </c>
      <c r="AA102" t="n">
        <v>162</v>
      </c>
      <c r="AB102" t="n">
        <v>101</v>
      </c>
      <c r="AC102" t="n">
        <v>196</v>
      </c>
      <c r="AD102" t="n">
        <v>1</v>
      </c>
      <c r="AE102" t="n">
        <v>1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5</v>
      </c>
      <c r="AL102" t="n">
        <v>1</v>
      </c>
      <c r="AM102" t="n">
        <v>3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HYPERLINK("https://creighton-primo.hosted.exlibrisgroup.com/primo-explore/search?tab=default_tab&amp;search_scope=EVERYTHING&amp;vid=01CRU&amp;lang=en_US&amp;offset=0&amp;query=any,contains,991000149609702656","Catalog Record")</f>
        <v/>
      </c>
      <c r="AV102">
        <f>HYPERLINK("http://www.worldcat.org/oclc/9197529","WorldCat Record")</f>
        <v/>
      </c>
      <c r="AW102" t="inlineStr">
        <is>
          <t>350267609:eng</t>
        </is>
      </c>
      <c r="AX102" t="inlineStr">
        <is>
          <t>9197529</t>
        </is>
      </c>
      <c r="AY102" t="inlineStr">
        <is>
          <t>991000149609702656</t>
        </is>
      </c>
      <c r="AZ102" t="inlineStr">
        <is>
          <t>991000149609702656</t>
        </is>
      </c>
      <c r="BA102" t="inlineStr">
        <is>
          <t>2265940240002656</t>
        </is>
      </c>
      <c r="BB102" t="inlineStr">
        <is>
          <t>BOOK</t>
        </is>
      </c>
      <c r="BD102" t="inlineStr">
        <is>
          <t>9780192614247</t>
        </is>
      </c>
      <c r="BE102" t="inlineStr">
        <is>
          <t>32285001609436</t>
        </is>
      </c>
      <c r="BF102" t="inlineStr">
        <is>
          <t>893237111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RG629.F45 A34 1984</t>
        </is>
      </c>
      <c r="E103" t="inlineStr">
        <is>
          <t>0                      RG 0629000F  45                 A  34          1984</t>
        </is>
      </c>
      <c r="F103" t="inlineStr">
        <is>
          <t>Fetal alcohol syndrome and fetal alcohol effects / Ernest L. Abel.</t>
        </is>
      </c>
      <c r="H103" t="inlineStr">
        <is>
          <t>No</t>
        </is>
      </c>
      <c r="I103" t="inlineStr">
        <is>
          <t>2</t>
        </is>
      </c>
      <c r="J103" t="inlineStr">
        <is>
          <t>Yes</t>
        </is>
      </c>
      <c r="K103" t="inlineStr">
        <is>
          <t>No</t>
        </is>
      </c>
      <c r="L103" t="inlineStr">
        <is>
          <t>0</t>
        </is>
      </c>
      <c r="M103" t="inlineStr">
        <is>
          <t>Abel, Ernest L., 1943-</t>
        </is>
      </c>
      <c r="N103" t="inlineStr">
        <is>
          <t>New York : Plenum Press,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RG </t>
        </is>
      </c>
      <c r="U103" t="n">
        <v>27</v>
      </c>
      <c r="V103" t="n">
        <v>27</v>
      </c>
      <c r="W103" t="inlineStr">
        <is>
          <t>2002-04-22</t>
        </is>
      </c>
      <c r="X103" t="inlineStr">
        <is>
          <t>2002-04-22</t>
        </is>
      </c>
      <c r="Y103" t="inlineStr">
        <is>
          <t>1992-06-05</t>
        </is>
      </c>
      <c r="Z103" t="inlineStr">
        <is>
          <t>1992-06-05</t>
        </is>
      </c>
      <c r="AA103" t="n">
        <v>562</v>
      </c>
      <c r="AB103" t="n">
        <v>473</v>
      </c>
      <c r="AC103" t="n">
        <v>498</v>
      </c>
      <c r="AD103" t="n">
        <v>3</v>
      </c>
      <c r="AE103" t="n">
        <v>3</v>
      </c>
      <c r="AF103" t="n">
        <v>12</v>
      </c>
      <c r="AG103" t="n">
        <v>15</v>
      </c>
      <c r="AH103" t="n">
        <v>5</v>
      </c>
      <c r="AI103" t="n">
        <v>8</v>
      </c>
      <c r="AJ103" t="n">
        <v>2</v>
      </c>
      <c r="AK103" t="n">
        <v>3</v>
      </c>
      <c r="AL103" t="n">
        <v>6</v>
      </c>
      <c r="AM103" t="n">
        <v>7</v>
      </c>
      <c r="AN103" t="n">
        <v>1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HYPERLINK("https://creighton-primo.hosted.exlibrisgroup.com/primo-explore/search?tab=default_tab&amp;search_scope=EVERYTHING&amp;vid=01CRU&amp;lang=en_US&amp;offset=0&amp;query=any,contains,991000341059702656","Catalog Record")</f>
        <v/>
      </c>
      <c r="AV103">
        <f>HYPERLINK("http://www.worldcat.org/oclc/10272899","WorldCat Record")</f>
        <v/>
      </c>
      <c r="AW103" t="inlineStr">
        <is>
          <t>3125561:eng</t>
        </is>
      </c>
      <c r="AX103" t="inlineStr">
        <is>
          <t>10272899</t>
        </is>
      </c>
      <c r="AY103" t="inlineStr">
        <is>
          <t>991000341059702656</t>
        </is>
      </c>
      <c r="AZ103" t="inlineStr">
        <is>
          <t>991000341059702656</t>
        </is>
      </c>
      <c r="BA103" t="inlineStr">
        <is>
          <t>2271078610002656</t>
        </is>
      </c>
      <c r="BB103" t="inlineStr">
        <is>
          <t>BOOK</t>
        </is>
      </c>
      <c r="BD103" t="inlineStr">
        <is>
          <t>9780306414275</t>
        </is>
      </c>
      <c r="BE103" t="inlineStr">
        <is>
          <t>32285001130599</t>
        </is>
      </c>
      <c r="BF103" t="inlineStr">
        <is>
          <t>893508693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RG629.F45 D67 1989</t>
        </is>
      </c>
      <c r="E104" t="inlineStr">
        <is>
          <t>0                      RG 0629000F  45                 D  67          1989</t>
        </is>
      </c>
      <c r="F104" t="inlineStr">
        <is>
          <t>The broken cord / Michael Dorris ; with a foreword by Louise Erdrich.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Dorris, Michael.</t>
        </is>
      </c>
      <c r="N104" t="inlineStr">
        <is>
          <t>New York, N.Y. : Harper &amp; Row, 1989.</t>
        </is>
      </c>
      <c r="O104" t="inlineStr">
        <is>
          <t>1989</t>
        </is>
      </c>
      <c r="P104" t="inlineStr">
        <is>
          <t>1st ed.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RG </t>
        </is>
      </c>
      <c r="U104" t="n">
        <v>26</v>
      </c>
      <c r="V104" t="n">
        <v>26</v>
      </c>
      <c r="W104" t="inlineStr">
        <is>
          <t>2010-03-05</t>
        </is>
      </c>
      <c r="X104" t="inlineStr">
        <is>
          <t>2010-03-05</t>
        </is>
      </c>
      <c r="Y104" t="inlineStr">
        <is>
          <t>1989-10-20</t>
        </is>
      </c>
      <c r="Z104" t="inlineStr">
        <is>
          <t>1989-10-20</t>
        </is>
      </c>
      <c r="AA104" t="n">
        <v>2387</v>
      </c>
      <c r="AB104" t="n">
        <v>2266</v>
      </c>
      <c r="AC104" t="n">
        <v>2749</v>
      </c>
      <c r="AD104" t="n">
        <v>26</v>
      </c>
      <c r="AE104" t="n">
        <v>29</v>
      </c>
      <c r="AF104" t="n">
        <v>47</v>
      </c>
      <c r="AG104" t="n">
        <v>55</v>
      </c>
      <c r="AH104" t="n">
        <v>16</v>
      </c>
      <c r="AI104" t="n">
        <v>20</v>
      </c>
      <c r="AJ104" t="n">
        <v>6</v>
      </c>
      <c r="AK104" t="n">
        <v>8</v>
      </c>
      <c r="AL104" t="n">
        <v>17</v>
      </c>
      <c r="AM104" t="n">
        <v>21</v>
      </c>
      <c r="AN104" t="n">
        <v>12</v>
      </c>
      <c r="AO104" t="n">
        <v>13</v>
      </c>
      <c r="AP104" t="n">
        <v>4</v>
      </c>
      <c r="AQ104" t="n">
        <v>4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HYPERLINK("http://catalog.hathitrust.org/Record/001549181","HathiTrust Record")</f>
        <v/>
      </c>
      <c r="AU104">
        <f>HYPERLINK("https://creighton-primo.hosted.exlibrisgroup.com/primo-explore/search?tab=default_tab&amp;search_scope=EVERYTHING&amp;vid=01CRU&amp;lang=en_US&amp;offset=0&amp;query=any,contains,991001469109702656","Catalog Record")</f>
        <v/>
      </c>
      <c r="AV104">
        <f>HYPERLINK("http://www.worldcat.org/oclc/19518477","WorldCat Record")</f>
        <v/>
      </c>
      <c r="AW104" t="inlineStr">
        <is>
          <t>20952486:eng</t>
        </is>
      </c>
      <c r="AX104" t="inlineStr">
        <is>
          <t>19518477</t>
        </is>
      </c>
      <c r="AY104" t="inlineStr">
        <is>
          <t>991001469109702656</t>
        </is>
      </c>
      <c r="AZ104" t="inlineStr">
        <is>
          <t>991001469109702656</t>
        </is>
      </c>
      <c r="BA104" t="inlineStr">
        <is>
          <t>2264227830002656</t>
        </is>
      </c>
      <c r="BB104" t="inlineStr">
        <is>
          <t>BOOK</t>
        </is>
      </c>
      <c r="BD104" t="inlineStr">
        <is>
          <t>9780060160715</t>
        </is>
      </c>
      <c r="BE104" t="inlineStr">
        <is>
          <t>32285000001304</t>
        </is>
      </c>
      <c r="BF104" t="inlineStr">
        <is>
          <t>893866255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RG629.F45 D67 1990</t>
        </is>
      </c>
      <c r="E105" t="inlineStr">
        <is>
          <t>0                      RG 0629000F  45                 D  67          1990</t>
        </is>
      </c>
      <c r="F105" t="inlineStr">
        <is>
          <t>The broken cord / Michael Dorris ; with a foreword by Louise Erdrich.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Dorris, Michael.</t>
        </is>
      </c>
      <c r="N105" t="inlineStr">
        <is>
          <t>New York : HarperPerennial, 1990, c1989.</t>
        </is>
      </c>
      <c r="O105" t="inlineStr">
        <is>
          <t>1990</t>
        </is>
      </c>
      <c r="P105" t="inlineStr">
        <is>
          <t>1st HarperPerennial ed.</t>
        </is>
      </c>
      <c r="Q105" t="inlineStr">
        <is>
          <t>eng</t>
        </is>
      </c>
      <c r="R105" t="inlineStr">
        <is>
          <t>nyu</t>
        </is>
      </c>
      <c r="T105" t="inlineStr">
        <is>
          <t xml:space="preserve">RG </t>
        </is>
      </c>
      <c r="U105" t="n">
        <v>1</v>
      </c>
      <c r="V105" t="n">
        <v>1</v>
      </c>
      <c r="W105" t="inlineStr">
        <is>
          <t>2010-03-15</t>
        </is>
      </c>
      <c r="X105" t="inlineStr">
        <is>
          <t>2010-03-15</t>
        </is>
      </c>
      <c r="Y105" t="inlineStr">
        <is>
          <t>2010-03-15</t>
        </is>
      </c>
      <c r="Z105" t="inlineStr">
        <is>
          <t>2010-03-15</t>
        </is>
      </c>
      <c r="AA105" t="n">
        <v>617</v>
      </c>
      <c r="AB105" t="n">
        <v>580</v>
      </c>
      <c r="AC105" t="n">
        <v>2749</v>
      </c>
      <c r="AD105" t="n">
        <v>5</v>
      </c>
      <c r="AE105" t="n">
        <v>29</v>
      </c>
      <c r="AF105" t="n">
        <v>11</v>
      </c>
      <c r="AG105" t="n">
        <v>55</v>
      </c>
      <c r="AH105" t="n">
        <v>4</v>
      </c>
      <c r="AI105" t="n">
        <v>20</v>
      </c>
      <c r="AJ105" t="n">
        <v>2</v>
      </c>
      <c r="AK105" t="n">
        <v>8</v>
      </c>
      <c r="AL105" t="n">
        <v>6</v>
      </c>
      <c r="AM105" t="n">
        <v>21</v>
      </c>
      <c r="AN105" t="n">
        <v>2</v>
      </c>
      <c r="AO105" t="n">
        <v>13</v>
      </c>
      <c r="AP105" t="n">
        <v>0</v>
      </c>
      <c r="AQ105" t="n">
        <v>4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HYPERLINK("https://creighton-primo.hosted.exlibrisgroup.com/primo-explore/search?tab=default_tab&amp;search_scope=EVERYTHING&amp;vid=01CRU&amp;lang=en_US&amp;offset=0&amp;query=any,contains,991005377179702656","Catalog Record")</f>
        <v/>
      </c>
      <c r="AV105">
        <f>HYPERLINK("http://www.worldcat.org/oclc/22771561","WorldCat Record")</f>
        <v/>
      </c>
      <c r="AW105" t="inlineStr">
        <is>
          <t>20952486:eng</t>
        </is>
      </c>
      <c r="AX105" t="inlineStr">
        <is>
          <t>22771561</t>
        </is>
      </c>
      <c r="AY105" t="inlineStr">
        <is>
          <t>991005377179702656</t>
        </is>
      </c>
      <c r="AZ105" t="inlineStr">
        <is>
          <t>991005377179702656</t>
        </is>
      </c>
      <c r="BA105" t="inlineStr">
        <is>
          <t>2264726500002656</t>
        </is>
      </c>
      <c r="BB105" t="inlineStr">
        <is>
          <t>BOOK</t>
        </is>
      </c>
      <c r="BD105" t="inlineStr">
        <is>
          <t>9780060916824</t>
        </is>
      </c>
      <c r="BE105" t="inlineStr">
        <is>
          <t>32285005578199</t>
        </is>
      </c>
      <c r="BF105" t="inlineStr">
        <is>
          <t>893339002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RG629.F45 R67 1984</t>
        </is>
      </c>
      <c r="E106" t="inlineStr">
        <is>
          <t>0                      RG 0629000F  45                 R  67          1984</t>
        </is>
      </c>
      <c r="F106" t="inlineStr">
        <is>
          <t>Alcohol and the fetus : a clinical perspective / Henry L. Rosett, Lyn Weiner.</t>
        </is>
      </c>
      <c r="H106" t="inlineStr">
        <is>
          <t>No</t>
        </is>
      </c>
      <c r="I106" t="inlineStr">
        <is>
          <t>2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Rosett, Henry L.</t>
        </is>
      </c>
      <c r="N106" t="inlineStr">
        <is>
          <t>New York : Oxford University Press, 1984.</t>
        </is>
      </c>
      <c r="O106" t="inlineStr">
        <is>
          <t>1984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RG </t>
        </is>
      </c>
      <c r="U106" t="n">
        <v>38</v>
      </c>
      <c r="V106" t="n">
        <v>38</v>
      </c>
      <c r="W106" t="inlineStr">
        <is>
          <t>2004-02-23</t>
        </is>
      </c>
      <c r="X106" t="inlineStr">
        <is>
          <t>2004-02-23</t>
        </is>
      </c>
      <c r="Y106" t="inlineStr">
        <is>
          <t>1992-04-09</t>
        </is>
      </c>
      <c r="Z106" t="inlineStr">
        <is>
          <t>1992-04-09</t>
        </is>
      </c>
      <c r="AA106" t="n">
        <v>459</v>
      </c>
      <c r="AB106" t="n">
        <v>381</v>
      </c>
      <c r="AC106" t="n">
        <v>388</v>
      </c>
      <c r="AD106" t="n">
        <v>2</v>
      </c>
      <c r="AE106" t="n">
        <v>2</v>
      </c>
      <c r="AF106" t="n">
        <v>11</v>
      </c>
      <c r="AG106" t="n">
        <v>11</v>
      </c>
      <c r="AH106" t="n">
        <v>5</v>
      </c>
      <c r="AI106" t="n">
        <v>5</v>
      </c>
      <c r="AJ106" t="n">
        <v>1</v>
      </c>
      <c r="AK106" t="n">
        <v>1</v>
      </c>
      <c r="AL106" t="n">
        <v>8</v>
      </c>
      <c r="AM106" t="n">
        <v>8</v>
      </c>
      <c r="AN106" t="n">
        <v>1</v>
      </c>
      <c r="AO106" t="n">
        <v>1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HYPERLINK("http://catalog.hathitrust.org/Record/000448542","HathiTrust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HYPERLINK("https://creighton-primo.hosted.exlibrisgroup.com/primo-explore/search?tab=default_tab&amp;search_scope=EVERYTHING&amp;vid=01CRU&amp;lang=en_US&amp;offset=0&amp;query=any,contains,991000358179702656","Catalog Record")</f>
        <v/>
      </c>
      <c r="AV106">
        <f>HYPERLINK("http://www.worldcat.org/oclc/10348677","WorldCat Record")</f>
        <v/>
      </c>
      <c r="AW106" t="inlineStr">
        <is>
          <t>836652356:eng</t>
        </is>
      </c>
      <c r="AX106" t="inlineStr">
        <is>
          <t>10348677</t>
        </is>
      </c>
      <c r="AY106" t="inlineStr">
        <is>
          <t>991000358179702656</t>
        </is>
      </c>
      <c r="AZ106" t="inlineStr">
        <is>
          <t>991000358179702656</t>
        </is>
      </c>
      <c r="BA106" t="inlineStr">
        <is>
          <t>2264281600002656</t>
        </is>
      </c>
      <c r="BB106" t="inlineStr">
        <is>
          <t>BOOK</t>
        </is>
      </c>
      <c r="BD106" t="inlineStr">
        <is>
          <t>9780195034585</t>
        </is>
      </c>
      <c r="BE106" t="inlineStr">
        <is>
          <t>32285001057495</t>
        </is>
      </c>
      <c r="BF106" t="inlineStr">
        <is>
          <t>893620405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RG631 .H82 1980</t>
        </is>
      </c>
      <c r="E107" t="inlineStr">
        <is>
          <t>0                      RG 0631000H  82          1980</t>
        </is>
      </c>
      <c r="F107" t="inlineStr">
        <is>
          <t>Human embryonic and fetal death / edited by Ian H. Porter, Ernest B. Hook.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New York : Academic Press, 1980.</t>
        </is>
      </c>
      <c r="O107" t="inlineStr">
        <is>
          <t>1980</t>
        </is>
      </c>
      <c r="Q107" t="inlineStr">
        <is>
          <t>eng</t>
        </is>
      </c>
      <c r="R107" t="inlineStr">
        <is>
          <t>nyu</t>
        </is>
      </c>
      <c r="S107" t="inlineStr">
        <is>
          <t>Birth Defects Institute symposia</t>
        </is>
      </c>
      <c r="T107" t="inlineStr">
        <is>
          <t xml:space="preserve">RG </t>
        </is>
      </c>
      <c r="U107" t="n">
        <v>8</v>
      </c>
      <c r="V107" t="n">
        <v>8</v>
      </c>
      <c r="W107" t="inlineStr">
        <is>
          <t>2002-04-29</t>
        </is>
      </c>
      <c r="X107" t="inlineStr">
        <is>
          <t>2002-04-29</t>
        </is>
      </c>
      <c r="Y107" t="inlineStr">
        <is>
          <t>1991-11-12</t>
        </is>
      </c>
      <c r="Z107" t="inlineStr">
        <is>
          <t>1991-11-12</t>
        </is>
      </c>
      <c r="AA107" t="n">
        <v>136</v>
      </c>
      <c r="AB107" t="n">
        <v>97</v>
      </c>
      <c r="AC107" t="n">
        <v>99</v>
      </c>
      <c r="AD107" t="n">
        <v>2</v>
      </c>
      <c r="AE107" t="n">
        <v>2</v>
      </c>
      <c r="AF107" t="n">
        <v>4</v>
      </c>
      <c r="AG107" t="n">
        <v>4</v>
      </c>
      <c r="AH107" t="n">
        <v>2</v>
      </c>
      <c r="AI107" t="n">
        <v>2</v>
      </c>
      <c r="AJ107" t="n">
        <v>1</v>
      </c>
      <c r="AK107" t="n">
        <v>1</v>
      </c>
      <c r="AL107" t="n">
        <v>0</v>
      </c>
      <c r="AM107" t="n">
        <v>0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HYPERLINK("http://catalog.hathitrust.org/Record/000083969","HathiTrust Record")</f>
        <v/>
      </c>
      <c r="AU107">
        <f>HYPERLINK("https://creighton-primo.hosted.exlibrisgroup.com/primo-explore/search?tab=default_tab&amp;search_scope=EVERYTHING&amp;vid=01CRU&amp;lang=en_US&amp;offset=0&amp;query=any,contains,991005002039702656","Catalog Record")</f>
        <v/>
      </c>
      <c r="AV107">
        <f>HYPERLINK("http://www.worldcat.org/oclc/6554261","WorldCat Record")</f>
        <v/>
      </c>
      <c r="AW107" t="inlineStr">
        <is>
          <t>366466567:eng</t>
        </is>
      </c>
      <c r="AX107" t="inlineStr">
        <is>
          <t>6554261</t>
        </is>
      </c>
      <c r="AY107" t="inlineStr">
        <is>
          <t>991005002039702656</t>
        </is>
      </c>
      <c r="AZ107" t="inlineStr">
        <is>
          <t>991005002039702656</t>
        </is>
      </c>
      <c r="BA107" t="inlineStr">
        <is>
          <t>2256508890002656</t>
        </is>
      </c>
      <c r="BB107" t="inlineStr">
        <is>
          <t>BOOK</t>
        </is>
      </c>
      <c r="BD107" t="inlineStr">
        <is>
          <t>9780125628600</t>
        </is>
      </c>
      <c r="BE107" t="inlineStr">
        <is>
          <t>32285000822428</t>
        </is>
      </c>
      <c r="BF107" t="inlineStr">
        <is>
          <t>893446503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RG635 .F46</t>
        </is>
      </c>
      <c r="E108" t="inlineStr">
        <is>
          <t>0                      RG 0635000F  46</t>
        </is>
      </c>
      <c r="F108" t="inlineStr">
        <is>
          <t>Prenatal environment / by Antonio J. Ferreira.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Ferreira, Antonio J., 1923-</t>
        </is>
      </c>
      <c r="N108" t="inlineStr">
        <is>
          <t>Springfield, Ill. : C. C. Thomas, [1969]</t>
        </is>
      </c>
      <c r="O108" t="inlineStr">
        <is>
          <t>1969</t>
        </is>
      </c>
      <c r="Q108" t="inlineStr">
        <is>
          <t>eng</t>
        </is>
      </c>
      <c r="R108" t="inlineStr">
        <is>
          <t>ilu</t>
        </is>
      </c>
      <c r="S108" t="inlineStr">
        <is>
          <t>American lecture series, publication no. 750. A monograph in the Bannerstone division of American lectures in living chemistry.</t>
        </is>
      </c>
      <c r="T108" t="inlineStr">
        <is>
          <t xml:space="preserve">RG </t>
        </is>
      </c>
      <c r="U108" t="n">
        <v>13</v>
      </c>
      <c r="V108" t="n">
        <v>13</v>
      </c>
      <c r="W108" t="inlineStr">
        <is>
          <t>2002-04-29</t>
        </is>
      </c>
      <c r="X108" t="inlineStr">
        <is>
          <t>2002-04-29</t>
        </is>
      </c>
      <c r="Y108" t="inlineStr">
        <is>
          <t>1992-01-30</t>
        </is>
      </c>
      <c r="Z108" t="inlineStr">
        <is>
          <t>1992-01-30</t>
        </is>
      </c>
      <c r="AA108" t="n">
        <v>183</v>
      </c>
      <c r="AB108" t="n">
        <v>144</v>
      </c>
      <c r="AC108" t="n">
        <v>145</v>
      </c>
      <c r="AD108" t="n">
        <v>1</v>
      </c>
      <c r="AE108" t="n">
        <v>1</v>
      </c>
      <c r="AF108" t="n">
        <v>2</v>
      </c>
      <c r="AG108" t="n">
        <v>2</v>
      </c>
      <c r="AH108" t="n">
        <v>0</v>
      </c>
      <c r="AI108" t="n">
        <v>0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HYPERLINK("https://creighton-primo.hosted.exlibrisgroup.com/primo-explore/search?tab=default_tab&amp;search_scope=EVERYTHING&amp;vid=01CRU&amp;lang=en_US&amp;offset=0&amp;query=any,contains,991000110229702656","Catalog Record")</f>
        <v/>
      </c>
      <c r="AV108">
        <f>HYPERLINK("http://www.worldcat.org/oclc/47901","WorldCat Record")</f>
        <v/>
      </c>
      <c r="AW108" t="inlineStr">
        <is>
          <t>217247:eng</t>
        </is>
      </c>
      <c r="AX108" t="inlineStr">
        <is>
          <t>47901</t>
        </is>
      </c>
      <c r="AY108" t="inlineStr">
        <is>
          <t>991000110229702656</t>
        </is>
      </c>
      <c r="AZ108" t="inlineStr">
        <is>
          <t>991000110229702656</t>
        </is>
      </c>
      <c r="BA108" t="inlineStr">
        <is>
          <t>2262383600002656</t>
        </is>
      </c>
      <c r="BB108" t="inlineStr">
        <is>
          <t>BOOK</t>
        </is>
      </c>
      <c r="BE108" t="inlineStr">
        <is>
          <t>32285000930445</t>
        </is>
      </c>
      <c r="BF108" t="inlineStr">
        <is>
          <t>893796424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RG652 .T73 1987</t>
        </is>
      </c>
      <c r="E109" t="inlineStr">
        <is>
          <t>0                      RG 0652000T  73          1987</t>
        </is>
      </c>
      <c r="F109" t="inlineStr">
        <is>
          <t>Human birth : an evolutionary perspective / Wenda R. Trevathan.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Trevathan, Wenda.</t>
        </is>
      </c>
      <c r="N109" t="inlineStr">
        <is>
          <t>New York : Aldine De Gruyter, c1987.</t>
        </is>
      </c>
      <c r="O109" t="inlineStr">
        <is>
          <t>1987</t>
        </is>
      </c>
      <c r="Q109" t="inlineStr">
        <is>
          <t>eng</t>
        </is>
      </c>
      <c r="R109" t="inlineStr">
        <is>
          <t>nyu</t>
        </is>
      </c>
      <c r="S109" t="inlineStr">
        <is>
          <t>Foundations of human behavior</t>
        </is>
      </c>
      <c r="T109" t="inlineStr">
        <is>
          <t xml:space="preserve">RG </t>
        </is>
      </c>
      <c r="U109" t="n">
        <v>10</v>
      </c>
      <c r="V109" t="n">
        <v>10</v>
      </c>
      <c r="W109" t="inlineStr">
        <is>
          <t>2001-03-13</t>
        </is>
      </c>
      <c r="X109" t="inlineStr">
        <is>
          <t>2001-03-13</t>
        </is>
      </c>
      <c r="Y109" t="inlineStr">
        <is>
          <t>1992-02-19</t>
        </is>
      </c>
      <c r="Z109" t="inlineStr">
        <is>
          <t>1992-02-19</t>
        </is>
      </c>
      <c r="AA109" t="n">
        <v>484</v>
      </c>
      <c r="AB109" t="n">
        <v>413</v>
      </c>
      <c r="AC109" t="n">
        <v>443</v>
      </c>
      <c r="AD109" t="n">
        <v>5</v>
      </c>
      <c r="AE109" t="n">
        <v>5</v>
      </c>
      <c r="AF109" t="n">
        <v>19</v>
      </c>
      <c r="AG109" t="n">
        <v>19</v>
      </c>
      <c r="AH109" t="n">
        <v>6</v>
      </c>
      <c r="AI109" t="n">
        <v>6</v>
      </c>
      <c r="AJ109" t="n">
        <v>4</v>
      </c>
      <c r="AK109" t="n">
        <v>4</v>
      </c>
      <c r="AL109" t="n">
        <v>8</v>
      </c>
      <c r="AM109" t="n">
        <v>8</v>
      </c>
      <c r="AN109" t="n">
        <v>4</v>
      </c>
      <c r="AO109" t="n">
        <v>4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HYPERLINK("https://creighton-primo.hosted.exlibrisgroup.com/primo-explore/search?tab=default_tab&amp;search_scope=EVERYTHING&amp;vid=01CRU&amp;lang=en_US&amp;offset=0&amp;query=any,contains,991000919819702656","Catalog Record")</f>
        <v/>
      </c>
      <c r="AV109">
        <f>HYPERLINK("http://www.worldcat.org/oclc/14189088","WorldCat Record")</f>
        <v/>
      </c>
      <c r="AW109" t="inlineStr">
        <is>
          <t>968255235:eng</t>
        </is>
      </c>
      <c r="AX109" t="inlineStr">
        <is>
          <t>14189088</t>
        </is>
      </c>
      <c r="AY109" t="inlineStr">
        <is>
          <t>991000919819702656</t>
        </is>
      </c>
      <c r="AZ109" t="inlineStr">
        <is>
          <t>991000919819702656</t>
        </is>
      </c>
      <c r="BA109" t="inlineStr">
        <is>
          <t>2261286140002656</t>
        </is>
      </c>
      <c r="BB109" t="inlineStr">
        <is>
          <t>BOOK</t>
        </is>
      </c>
      <c r="BD109" t="inlineStr">
        <is>
          <t>9780202020297</t>
        </is>
      </c>
      <c r="BE109" t="inlineStr">
        <is>
          <t>32285000981802</t>
        </is>
      </c>
      <c r="BF109" t="inlineStr">
        <is>
          <t>893897339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RG658 .M3</t>
        </is>
      </c>
      <c r="E110" t="inlineStr">
        <is>
          <t>0                      RG 0658000M  3</t>
        </is>
      </c>
      <c r="F110" t="inlineStr">
        <is>
          <t>The psychology of childbirth / Aidan Macfarlane.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Macfarlane, Aidan, 1939-</t>
        </is>
      </c>
      <c r="N110" t="inlineStr">
        <is>
          <t>Cambridge, Mass. : Harvard University Press, 1977.</t>
        </is>
      </c>
      <c r="O110" t="inlineStr">
        <is>
          <t>1977</t>
        </is>
      </c>
      <c r="Q110" t="inlineStr">
        <is>
          <t>eng</t>
        </is>
      </c>
      <c r="R110" t="inlineStr">
        <is>
          <t>mau</t>
        </is>
      </c>
      <c r="S110" t="inlineStr">
        <is>
          <t>The Developing child</t>
        </is>
      </c>
      <c r="T110" t="inlineStr">
        <is>
          <t xml:space="preserve">RG </t>
        </is>
      </c>
      <c r="U110" t="n">
        <v>7</v>
      </c>
      <c r="V110" t="n">
        <v>7</v>
      </c>
      <c r="W110" t="inlineStr">
        <is>
          <t>1995-03-14</t>
        </is>
      </c>
      <c r="X110" t="inlineStr">
        <is>
          <t>1995-03-14</t>
        </is>
      </c>
      <c r="Y110" t="inlineStr">
        <is>
          <t>1991-09-04</t>
        </is>
      </c>
      <c r="Z110" t="inlineStr">
        <is>
          <t>1991-09-04</t>
        </is>
      </c>
      <c r="AA110" t="n">
        <v>872</v>
      </c>
      <c r="AB110" t="n">
        <v>791</v>
      </c>
      <c r="AC110" t="n">
        <v>807</v>
      </c>
      <c r="AD110" t="n">
        <v>6</v>
      </c>
      <c r="AE110" t="n">
        <v>6</v>
      </c>
      <c r="AF110" t="n">
        <v>27</v>
      </c>
      <c r="AG110" t="n">
        <v>27</v>
      </c>
      <c r="AH110" t="n">
        <v>12</v>
      </c>
      <c r="AI110" t="n">
        <v>12</v>
      </c>
      <c r="AJ110" t="n">
        <v>6</v>
      </c>
      <c r="AK110" t="n">
        <v>6</v>
      </c>
      <c r="AL110" t="n">
        <v>11</v>
      </c>
      <c r="AM110" t="n">
        <v>11</v>
      </c>
      <c r="AN110" t="n">
        <v>3</v>
      </c>
      <c r="AO110" t="n">
        <v>3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HYPERLINK("http://catalog.hathitrust.org/Record/000129693","HathiTrust Record")</f>
        <v/>
      </c>
      <c r="AU110">
        <f>HYPERLINK("https://creighton-primo.hosted.exlibrisgroup.com/primo-explore/search?tab=default_tab&amp;search_scope=EVERYTHING&amp;vid=01CRU&amp;lang=en_US&amp;offset=0&amp;query=any,contains,991005265159702656","Catalog Record")</f>
        <v/>
      </c>
      <c r="AV110">
        <f>HYPERLINK("http://www.worldcat.org/oclc/2644362","WorldCat Record")</f>
        <v/>
      </c>
      <c r="AW110" t="inlineStr">
        <is>
          <t>430329:eng</t>
        </is>
      </c>
      <c r="AX110" t="inlineStr">
        <is>
          <t>2644362</t>
        </is>
      </c>
      <c r="AY110" t="inlineStr">
        <is>
          <t>991005265159702656</t>
        </is>
      </c>
      <c r="AZ110" t="inlineStr">
        <is>
          <t>991005265159702656</t>
        </is>
      </c>
      <c r="BA110" t="inlineStr">
        <is>
          <t>2255579620002656</t>
        </is>
      </c>
      <c r="BB110" t="inlineStr">
        <is>
          <t>BOOK</t>
        </is>
      </c>
      <c r="BD110" t="inlineStr">
        <is>
          <t>9780674721050</t>
        </is>
      </c>
      <c r="BE110" t="inlineStr">
        <is>
          <t>32285000734136</t>
        </is>
      </c>
      <c r="BF110" t="inlineStr">
        <is>
          <t>893344932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RG661 .L3913 1975</t>
        </is>
      </c>
      <c r="E111" t="inlineStr">
        <is>
          <t>0                      RG 0661000L  3913        1975</t>
        </is>
      </c>
      <c r="F111" t="inlineStr">
        <is>
          <t>Birth without violence / Frederick Leboyer.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Leboyer, Frédérick.</t>
        </is>
      </c>
      <c r="N111" t="inlineStr">
        <is>
          <t>New York : Knopf : distributed by Random House 1975.</t>
        </is>
      </c>
      <c r="O111" t="inlineStr">
        <is>
          <t>1975</t>
        </is>
      </c>
      <c r="P111" t="inlineStr">
        <is>
          <t>1st American ed.</t>
        </is>
      </c>
      <c r="Q111" t="inlineStr">
        <is>
          <t>eng</t>
        </is>
      </c>
      <c r="R111" t="inlineStr">
        <is>
          <t>nyu</t>
        </is>
      </c>
      <c r="T111" t="inlineStr">
        <is>
          <t xml:space="preserve">RG </t>
        </is>
      </c>
      <c r="U111" t="n">
        <v>4</v>
      </c>
      <c r="V111" t="n">
        <v>4</v>
      </c>
      <c r="W111" t="inlineStr">
        <is>
          <t>1994-01-31</t>
        </is>
      </c>
      <c r="X111" t="inlineStr">
        <is>
          <t>1994-01-31</t>
        </is>
      </c>
      <c r="Y111" t="inlineStr">
        <is>
          <t>1993-03-25</t>
        </is>
      </c>
      <c r="Z111" t="inlineStr">
        <is>
          <t>1993-03-25</t>
        </is>
      </c>
      <c r="AA111" t="n">
        <v>1415</v>
      </c>
      <c r="AB111" t="n">
        <v>1328</v>
      </c>
      <c r="AC111" t="n">
        <v>1673</v>
      </c>
      <c r="AD111" t="n">
        <v>13</v>
      </c>
      <c r="AE111" t="n">
        <v>16</v>
      </c>
      <c r="AF111" t="n">
        <v>23</v>
      </c>
      <c r="AG111" t="n">
        <v>25</v>
      </c>
      <c r="AH111" t="n">
        <v>10</v>
      </c>
      <c r="AI111" t="n">
        <v>11</v>
      </c>
      <c r="AJ111" t="n">
        <v>3</v>
      </c>
      <c r="AK111" t="n">
        <v>4</v>
      </c>
      <c r="AL111" t="n">
        <v>12</v>
      </c>
      <c r="AM111" t="n">
        <v>12</v>
      </c>
      <c r="AN111" t="n">
        <v>4</v>
      </c>
      <c r="AO111" t="n">
        <v>4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HYPERLINK("http://catalog.hathitrust.org/Record/000043600","HathiTrust Record")</f>
        <v/>
      </c>
      <c r="AU111">
        <f>HYPERLINK("https://creighton-primo.hosted.exlibrisgroup.com/primo-explore/search?tab=default_tab&amp;search_scope=EVERYTHING&amp;vid=01CRU&amp;lang=en_US&amp;offset=0&amp;query=any,contains,991005265209702656","Catalog Record")</f>
        <v/>
      </c>
      <c r="AV111">
        <f>HYPERLINK("http://www.worldcat.org/oclc/1195072","WorldCat Record")</f>
        <v/>
      </c>
      <c r="AW111" t="inlineStr">
        <is>
          <t>4458717436:eng</t>
        </is>
      </c>
      <c r="AX111" t="inlineStr">
        <is>
          <t>1195072</t>
        </is>
      </c>
      <c r="AY111" t="inlineStr">
        <is>
          <t>991005265209702656</t>
        </is>
      </c>
      <c r="AZ111" t="inlineStr">
        <is>
          <t>991005265209702656</t>
        </is>
      </c>
      <c r="BA111" t="inlineStr">
        <is>
          <t>2260336620002656</t>
        </is>
      </c>
      <c r="BB111" t="inlineStr">
        <is>
          <t>BOOK</t>
        </is>
      </c>
      <c r="BD111" t="inlineStr">
        <is>
          <t>9780394495811</t>
        </is>
      </c>
      <c r="BE111" t="inlineStr">
        <is>
          <t>32285001609451</t>
        </is>
      </c>
      <c r="BF111" t="inlineStr">
        <is>
          <t>893695036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RG661 .T36 1976</t>
        </is>
      </c>
      <c r="E112" t="inlineStr">
        <is>
          <t>0                      RG 0661000T  36          1976</t>
        </is>
      </c>
      <c r="F112" t="inlineStr">
        <is>
          <t>Why natural childbirth? : A psychologist's report on the benefits to mothers, fathers, and babies / Deborah Tanzer, with Jean Libman Block.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Tanzer, Deborah.</t>
        </is>
      </c>
      <c r="N112" t="inlineStr">
        <is>
          <t>New York : Schocken Books, 1976, c1972.</t>
        </is>
      </c>
      <c r="O112" t="inlineStr">
        <is>
          <t>1976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RG </t>
        </is>
      </c>
      <c r="U112" t="n">
        <v>10</v>
      </c>
      <c r="V112" t="n">
        <v>10</v>
      </c>
      <c r="W112" t="inlineStr">
        <is>
          <t>2001-02-20</t>
        </is>
      </c>
      <c r="X112" t="inlineStr">
        <is>
          <t>2001-02-20</t>
        </is>
      </c>
      <c r="Y112" t="inlineStr">
        <is>
          <t>1993-03-25</t>
        </is>
      </c>
      <c r="Z112" t="inlineStr">
        <is>
          <t>1993-03-25</t>
        </is>
      </c>
      <c r="AA112" t="n">
        <v>167</v>
      </c>
      <c r="AB112" t="n">
        <v>138</v>
      </c>
      <c r="AC112" t="n">
        <v>330</v>
      </c>
      <c r="AD112" t="n">
        <v>1</v>
      </c>
      <c r="AE112" t="n">
        <v>2</v>
      </c>
      <c r="AF112" t="n">
        <v>5</v>
      </c>
      <c r="AG112" t="n">
        <v>9</v>
      </c>
      <c r="AH112" t="n">
        <v>1</v>
      </c>
      <c r="AI112" t="n">
        <v>3</v>
      </c>
      <c r="AJ112" t="n">
        <v>2</v>
      </c>
      <c r="AK112" t="n">
        <v>2</v>
      </c>
      <c r="AL112" t="n">
        <v>3</v>
      </c>
      <c r="AM112" t="n">
        <v>4</v>
      </c>
      <c r="AN112" t="n">
        <v>0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HYPERLINK("https://creighton-primo.hosted.exlibrisgroup.com/primo-explore/search?tab=default_tab&amp;search_scope=EVERYTHING&amp;vid=01CRU&amp;lang=en_US&amp;offset=0&amp;query=any,contains,991003960839702656","Catalog Record")</f>
        <v/>
      </c>
      <c r="AV112">
        <f>HYPERLINK("http://www.worldcat.org/oclc/1975095","WorldCat Record")</f>
        <v/>
      </c>
      <c r="AW112" t="inlineStr">
        <is>
          <t>460405:eng</t>
        </is>
      </c>
      <c r="AX112" t="inlineStr">
        <is>
          <t>1975095</t>
        </is>
      </c>
      <c r="AY112" t="inlineStr">
        <is>
          <t>991003960839702656</t>
        </is>
      </c>
      <c r="AZ112" t="inlineStr">
        <is>
          <t>991003960839702656</t>
        </is>
      </c>
      <c r="BA112" t="inlineStr">
        <is>
          <t>2262545470002656</t>
        </is>
      </c>
      <c r="BB112" t="inlineStr">
        <is>
          <t>BOOK</t>
        </is>
      </c>
      <c r="BD112" t="inlineStr">
        <is>
          <t>9780805205183</t>
        </is>
      </c>
      <c r="BE112" t="inlineStr">
        <is>
          <t>32285001609469</t>
        </is>
      </c>
      <c r="BF112" t="inlineStr">
        <is>
          <t>893253070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RG67.U6 S73 1979</t>
        </is>
      </c>
      <c r="E113" t="inlineStr">
        <is>
          <t>0                      RG 0067000U  6                  S  73          1979</t>
        </is>
      </c>
      <c r="F113" t="inlineStr">
        <is>
          <t>Female complaints / Sarah Stage.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Stage, Sarah.</t>
        </is>
      </c>
      <c r="N113" t="inlineStr">
        <is>
          <t>New York : Norton, c1979.</t>
        </is>
      </c>
      <c r="O113" t="inlineStr">
        <is>
          <t>1979</t>
        </is>
      </c>
      <c r="P113" t="inlineStr">
        <is>
          <t>1st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RG </t>
        </is>
      </c>
      <c r="U113" t="n">
        <v>5</v>
      </c>
      <c r="V113" t="n">
        <v>5</v>
      </c>
      <c r="W113" t="inlineStr">
        <is>
          <t>2000-10-30</t>
        </is>
      </c>
      <c r="X113" t="inlineStr">
        <is>
          <t>2000-10-30</t>
        </is>
      </c>
      <c r="Y113" t="inlineStr">
        <is>
          <t>1993-03-25</t>
        </is>
      </c>
      <c r="Z113" t="inlineStr">
        <is>
          <t>1993-03-25</t>
        </is>
      </c>
      <c r="AA113" t="n">
        <v>909</v>
      </c>
      <c r="AB113" t="n">
        <v>848</v>
      </c>
      <c r="AC113" t="n">
        <v>874</v>
      </c>
      <c r="AD113" t="n">
        <v>2</v>
      </c>
      <c r="AE113" t="n">
        <v>2</v>
      </c>
      <c r="AF113" t="n">
        <v>20</v>
      </c>
      <c r="AG113" t="n">
        <v>20</v>
      </c>
      <c r="AH113" t="n">
        <v>7</v>
      </c>
      <c r="AI113" t="n">
        <v>7</v>
      </c>
      <c r="AJ113" t="n">
        <v>5</v>
      </c>
      <c r="AK113" t="n">
        <v>5</v>
      </c>
      <c r="AL113" t="n">
        <v>12</v>
      </c>
      <c r="AM113" t="n">
        <v>12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HYPERLINK("https://creighton-primo.hosted.exlibrisgroup.com/primo-explore/search?tab=default_tab&amp;search_scope=EVERYTHING&amp;vid=01CRU&amp;lang=en_US&amp;offset=0&amp;query=any,contains,991004593329702656","Catalog Record")</f>
        <v/>
      </c>
      <c r="AV113">
        <f>HYPERLINK("http://www.worldcat.org/oclc/4135724","WorldCat Record")</f>
        <v/>
      </c>
      <c r="AW113" t="inlineStr">
        <is>
          <t>459186:eng</t>
        </is>
      </c>
      <c r="AX113" t="inlineStr">
        <is>
          <t>4135724</t>
        </is>
      </c>
      <c r="AY113" t="inlineStr">
        <is>
          <t>991004593329702656</t>
        </is>
      </c>
      <c r="AZ113" t="inlineStr">
        <is>
          <t>991004593329702656</t>
        </is>
      </c>
      <c r="BA113" t="inlineStr">
        <is>
          <t>2255243180002656</t>
        </is>
      </c>
      <c r="BB113" t="inlineStr">
        <is>
          <t>BOOK</t>
        </is>
      </c>
      <c r="BD113" t="inlineStr">
        <is>
          <t>9780393011784</t>
        </is>
      </c>
      <c r="BE113" t="inlineStr">
        <is>
          <t>32285001609220</t>
        </is>
      </c>
      <c r="BF113" t="inlineStr">
        <is>
          <t>893247750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RG734 .I48 1986</t>
        </is>
      </c>
      <c r="E114" t="inlineStr">
        <is>
          <t>0                      RG 0734000I  48          1986</t>
        </is>
      </c>
      <c r="F114" t="inlineStr">
        <is>
          <t>Abortion and the private practice of medicine / Jonathan B. Imber.</t>
        </is>
      </c>
      <c r="H114" t="inlineStr">
        <is>
          <t>No</t>
        </is>
      </c>
      <c r="I114" t="inlineStr">
        <is>
          <t>1</t>
        </is>
      </c>
      <c r="J114" t="inlineStr">
        <is>
          <t>Yes</t>
        </is>
      </c>
      <c r="K114" t="inlineStr">
        <is>
          <t>No</t>
        </is>
      </c>
      <c r="L114" t="inlineStr">
        <is>
          <t>0</t>
        </is>
      </c>
      <c r="M114" t="inlineStr">
        <is>
          <t>Imber, Jonathan B., 1952-</t>
        </is>
      </c>
      <c r="N114" t="inlineStr">
        <is>
          <t>New Haven : Yale University Press, c1986.</t>
        </is>
      </c>
      <c r="O114" t="inlineStr">
        <is>
          <t>1986</t>
        </is>
      </c>
      <c r="Q114" t="inlineStr">
        <is>
          <t>eng</t>
        </is>
      </c>
      <c r="R114" t="inlineStr">
        <is>
          <t>ctu</t>
        </is>
      </c>
      <c r="T114" t="inlineStr">
        <is>
          <t xml:space="preserve">RG </t>
        </is>
      </c>
      <c r="U114" t="n">
        <v>4</v>
      </c>
      <c r="V114" t="n">
        <v>4</v>
      </c>
      <c r="W114" t="inlineStr">
        <is>
          <t>1997-12-02</t>
        </is>
      </c>
      <c r="X114" t="inlineStr">
        <is>
          <t>1997-12-02</t>
        </is>
      </c>
      <c r="Y114" t="inlineStr">
        <is>
          <t>1992-04-24</t>
        </is>
      </c>
      <c r="Z114" t="inlineStr">
        <is>
          <t>1992-04-24</t>
        </is>
      </c>
      <c r="AA114" t="n">
        <v>550</v>
      </c>
      <c r="AB114" t="n">
        <v>498</v>
      </c>
      <c r="AC114" t="n">
        <v>551</v>
      </c>
      <c r="AD114" t="n">
        <v>3</v>
      </c>
      <c r="AE114" t="n">
        <v>3</v>
      </c>
      <c r="AF114" t="n">
        <v>26</v>
      </c>
      <c r="AG114" t="n">
        <v>26</v>
      </c>
      <c r="AH114" t="n">
        <v>8</v>
      </c>
      <c r="AI114" t="n">
        <v>8</v>
      </c>
      <c r="AJ114" t="n">
        <v>7</v>
      </c>
      <c r="AK114" t="n">
        <v>7</v>
      </c>
      <c r="AL114" t="n">
        <v>16</v>
      </c>
      <c r="AM114" t="n">
        <v>16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HYPERLINK("https://creighton-primo.hosted.exlibrisgroup.com/primo-explore/search?tab=default_tab&amp;search_scope=EVERYTHING&amp;vid=01CRU&amp;lang=en_US&amp;offset=0&amp;query=any,contains,991000745529702656","Catalog Record")</f>
        <v/>
      </c>
      <c r="AV114">
        <f>HYPERLINK("http://www.worldcat.org/oclc/12839305","WorldCat Record")</f>
        <v/>
      </c>
      <c r="AW114" t="inlineStr">
        <is>
          <t>5764655:eng</t>
        </is>
      </c>
      <c r="AX114" t="inlineStr">
        <is>
          <t>12839305</t>
        </is>
      </c>
      <c r="AY114" t="inlineStr">
        <is>
          <t>991000745529702656</t>
        </is>
      </c>
      <c r="AZ114" t="inlineStr">
        <is>
          <t>991000745529702656</t>
        </is>
      </c>
      <c r="BA114" t="inlineStr">
        <is>
          <t>2269321860002656</t>
        </is>
      </c>
      <c r="BB114" t="inlineStr">
        <is>
          <t>BOOK</t>
        </is>
      </c>
      <c r="BD114" t="inlineStr">
        <is>
          <t>9780300035544</t>
        </is>
      </c>
      <c r="BE114" t="inlineStr">
        <is>
          <t>32285001071538</t>
        </is>
      </c>
      <c r="BF114" t="inlineStr">
        <is>
          <t>893784498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RG734 .M3</t>
        </is>
      </c>
      <c r="E115" t="inlineStr">
        <is>
          <t>0                      RG 0734000M  3</t>
        </is>
      </c>
      <c r="F115" t="inlineStr">
        <is>
          <t>Abortion : the agonizing decision / [by] David R. Mace.</t>
        </is>
      </c>
      <c r="H115" t="inlineStr">
        <is>
          <t>No</t>
        </is>
      </c>
      <c r="I115" t="inlineStr">
        <is>
          <t>2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Mace, D. R. (David Robert)</t>
        </is>
      </c>
      <c r="N115" t="inlineStr">
        <is>
          <t>Nashville : Abingdon Press, [1972]</t>
        </is>
      </c>
      <c r="O115" t="inlineStr">
        <is>
          <t>1972</t>
        </is>
      </c>
      <c r="Q115" t="inlineStr">
        <is>
          <t>eng</t>
        </is>
      </c>
      <c r="R115" t="inlineStr">
        <is>
          <t>tnu</t>
        </is>
      </c>
      <c r="T115" t="inlineStr">
        <is>
          <t xml:space="preserve">RG </t>
        </is>
      </c>
      <c r="U115" t="n">
        <v>5</v>
      </c>
      <c r="V115" t="n">
        <v>5</v>
      </c>
      <c r="W115" t="inlineStr">
        <is>
          <t>1997-04-24</t>
        </is>
      </c>
      <c r="X115" t="inlineStr">
        <is>
          <t>1997-04-24</t>
        </is>
      </c>
      <c r="Y115" t="inlineStr">
        <is>
          <t>1990-12-28</t>
        </is>
      </c>
      <c r="Z115" t="inlineStr">
        <is>
          <t>1990-12-28</t>
        </is>
      </c>
      <c r="AA115" t="n">
        <v>521</v>
      </c>
      <c r="AB115" t="n">
        <v>473</v>
      </c>
      <c r="AC115" t="n">
        <v>478</v>
      </c>
      <c r="AD115" t="n">
        <v>3</v>
      </c>
      <c r="AE115" t="n">
        <v>3</v>
      </c>
      <c r="AF115" t="n">
        <v>13</v>
      </c>
      <c r="AG115" t="n">
        <v>13</v>
      </c>
      <c r="AH115" t="n">
        <v>6</v>
      </c>
      <c r="AI115" t="n">
        <v>6</v>
      </c>
      <c r="AJ115" t="n">
        <v>2</v>
      </c>
      <c r="AK115" t="n">
        <v>2</v>
      </c>
      <c r="AL115" t="n">
        <v>7</v>
      </c>
      <c r="AM115" t="n">
        <v>7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HYPERLINK("https://creighton-primo.hosted.exlibrisgroup.com/primo-explore/search?tab=default_tab&amp;search_scope=EVERYTHING&amp;vid=01CRU&amp;lang=en_US&amp;offset=0&amp;query=any,contains,991002342089702656","Catalog Record")</f>
        <v/>
      </c>
      <c r="AV115">
        <f>HYPERLINK("http://www.worldcat.org/oclc/323712","WorldCat Record")</f>
        <v/>
      </c>
      <c r="AW115" t="inlineStr">
        <is>
          <t>1407821:eng</t>
        </is>
      </c>
      <c r="AX115" t="inlineStr">
        <is>
          <t>323712</t>
        </is>
      </c>
      <c r="AY115" t="inlineStr">
        <is>
          <t>991002342089702656</t>
        </is>
      </c>
      <c r="AZ115" t="inlineStr">
        <is>
          <t>991002342089702656</t>
        </is>
      </c>
      <c r="BA115" t="inlineStr">
        <is>
          <t>2256531720002656</t>
        </is>
      </c>
      <c r="BB115" t="inlineStr">
        <is>
          <t>BOOK</t>
        </is>
      </c>
      <c r="BD115" t="inlineStr">
        <is>
          <t>9780687006533</t>
        </is>
      </c>
      <c r="BE115" t="inlineStr">
        <is>
          <t>32285000426667</t>
        </is>
      </c>
      <c r="BF115" t="inlineStr">
        <is>
          <t>893597330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RG734 .M34 1986</t>
        </is>
      </c>
      <c r="E116" t="inlineStr">
        <is>
          <t>0                      RG 0734000M  34          1986</t>
        </is>
      </c>
      <c r="F116" t="inlineStr">
        <is>
          <t>Choose life and not death : (a primer on abortion, euthanasia, and suicide) / by William F. Maestri.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Maestri, William.</t>
        </is>
      </c>
      <c r="N116" t="inlineStr">
        <is>
          <t>Staten Island, N.Y. : Alba House, 1986.</t>
        </is>
      </c>
      <c r="O116" t="inlineStr">
        <is>
          <t>1986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RG </t>
        </is>
      </c>
      <c r="U116" t="n">
        <v>45</v>
      </c>
      <c r="V116" t="n">
        <v>45</v>
      </c>
      <c r="W116" t="inlineStr">
        <is>
          <t>2001-03-30</t>
        </is>
      </c>
      <c r="X116" t="inlineStr">
        <is>
          <t>2001-03-30</t>
        </is>
      </c>
      <c r="Y116" t="inlineStr">
        <is>
          <t>1995-05-01</t>
        </is>
      </c>
      <c r="Z116" t="inlineStr">
        <is>
          <t>1995-05-01</t>
        </is>
      </c>
      <c r="AA116" t="n">
        <v>109</v>
      </c>
      <c r="AB116" t="n">
        <v>95</v>
      </c>
      <c r="AC116" t="n">
        <v>96</v>
      </c>
      <c r="AD116" t="n">
        <v>2</v>
      </c>
      <c r="AE116" t="n">
        <v>2</v>
      </c>
      <c r="AF116" t="n">
        <v>7</v>
      </c>
      <c r="AG116" t="n">
        <v>7</v>
      </c>
      <c r="AH116" t="n">
        <v>1</v>
      </c>
      <c r="AI116" t="n">
        <v>1</v>
      </c>
      <c r="AJ116" t="n">
        <v>1</v>
      </c>
      <c r="AK116" t="n">
        <v>1</v>
      </c>
      <c r="AL116" t="n">
        <v>5</v>
      </c>
      <c r="AM116" t="n">
        <v>5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HYPERLINK("http://catalog.hathitrust.org/Record/102092478","HathiTrust Record")</f>
        <v/>
      </c>
      <c r="AU116">
        <f>HYPERLINK("https://creighton-primo.hosted.exlibrisgroup.com/primo-explore/search?tab=default_tab&amp;search_scope=EVERYTHING&amp;vid=01CRU&amp;lang=en_US&amp;offset=0&amp;query=any,contains,991000754959702656","Catalog Record")</f>
        <v/>
      </c>
      <c r="AV116">
        <f>HYPERLINK("http://www.worldcat.org/oclc/12946590","WorldCat Record")</f>
        <v/>
      </c>
      <c r="AW116" t="inlineStr">
        <is>
          <t>5864793:eng</t>
        </is>
      </c>
      <c r="AX116" t="inlineStr">
        <is>
          <t>12946590</t>
        </is>
      </c>
      <c r="AY116" t="inlineStr">
        <is>
          <t>991000754959702656</t>
        </is>
      </c>
      <c r="AZ116" t="inlineStr">
        <is>
          <t>991000754959702656</t>
        </is>
      </c>
      <c r="BA116" t="inlineStr">
        <is>
          <t>2271259610002656</t>
        </is>
      </c>
      <c r="BB116" t="inlineStr">
        <is>
          <t>BOOK</t>
        </is>
      </c>
      <c r="BD116" t="inlineStr">
        <is>
          <t>9780818904905</t>
        </is>
      </c>
      <c r="BE116" t="inlineStr">
        <is>
          <t>32285002021029</t>
        </is>
      </c>
      <c r="BF116" t="inlineStr">
        <is>
          <t>893407479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RG734 .S47 1984</t>
        </is>
      </c>
      <c r="E117" t="inlineStr">
        <is>
          <t>0                      RG 0734000S  47          1984</t>
        </is>
      </c>
      <c r="F117" t="inlineStr">
        <is>
          <t>Men and abortion : lessons, losses, and love / Arthur B. Shostak and Gary McLouth with Lynn Seng.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Shostak, Arthur B.</t>
        </is>
      </c>
      <c r="N117" t="inlineStr">
        <is>
          <t>New York : Praeger, 1984.</t>
        </is>
      </c>
      <c r="O117" t="inlineStr">
        <is>
          <t>1984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RG </t>
        </is>
      </c>
      <c r="U117" t="n">
        <v>4</v>
      </c>
      <c r="V117" t="n">
        <v>4</v>
      </c>
      <c r="W117" t="inlineStr">
        <is>
          <t>2002-11-14</t>
        </is>
      </c>
      <c r="X117" t="inlineStr">
        <is>
          <t>2002-11-14</t>
        </is>
      </c>
      <c r="Y117" t="inlineStr">
        <is>
          <t>1990-02-21</t>
        </is>
      </c>
      <c r="Z117" t="inlineStr">
        <is>
          <t>1990-02-21</t>
        </is>
      </c>
      <c r="AA117" t="n">
        <v>509</v>
      </c>
      <c r="AB117" t="n">
        <v>438</v>
      </c>
      <c r="AC117" t="n">
        <v>444</v>
      </c>
      <c r="AD117" t="n">
        <v>5</v>
      </c>
      <c r="AE117" t="n">
        <v>5</v>
      </c>
      <c r="AF117" t="n">
        <v>21</v>
      </c>
      <c r="AG117" t="n">
        <v>21</v>
      </c>
      <c r="AH117" t="n">
        <v>10</v>
      </c>
      <c r="AI117" t="n">
        <v>10</v>
      </c>
      <c r="AJ117" t="n">
        <v>3</v>
      </c>
      <c r="AK117" t="n">
        <v>3</v>
      </c>
      <c r="AL117" t="n">
        <v>12</v>
      </c>
      <c r="AM117" t="n">
        <v>12</v>
      </c>
      <c r="AN117" t="n">
        <v>2</v>
      </c>
      <c r="AO117" t="n">
        <v>2</v>
      </c>
      <c r="AP117" t="n">
        <v>1</v>
      </c>
      <c r="AQ117" t="n">
        <v>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HYPERLINK("http://catalog.hathitrust.org/Record/000561138","HathiTrust Record")</f>
        <v/>
      </c>
      <c r="AU117">
        <f>HYPERLINK("https://creighton-primo.hosted.exlibrisgroup.com/primo-explore/search?tab=default_tab&amp;search_scope=EVERYTHING&amp;vid=01CRU&amp;lang=en_US&amp;offset=0&amp;query=any,contains,991000418019702656","Catalog Record")</f>
        <v/>
      </c>
      <c r="AV117">
        <f>HYPERLINK("http://www.worldcat.org/oclc/12081087","WorldCat Record")</f>
        <v/>
      </c>
      <c r="AW117" t="inlineStr">
        <is>
          <t>836713526:eng</t>
        </is>
      </c>
      <c r="AX117" t="inlineStr">
        <is>
          <t>12081087</t>
        </is>
      </c>
      <c r="AY117" t="inlineStr">
        <is>
          <t>991000418019702656</t>
        </is>
      </c>
      <c r="AZ117" t="inlineStr">
        <is>
          <t>991000418019702656</t>
        </is>
      </c>
      <c r="BA117" t="inlineStr">
        <is>
          <t>2264189400002656</t>
        </is>
      </c>
      <c r="BB117" t="inlineStr">
        <is>
          <t>BOOK</t>
        </is>
      </c>
      <c r="BD117" t="inlineStr">
        <is>
          <t>9780030636417</t>
        </is>
      </c>
      <c r="BE117" t="inlineStr">
        <is>
          <t>32285000056670</t>
        </is>
      </c>
      <c r="BF117" t="inlineStr">
        <is>
          <t>893243225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RG76.H37 A38 1983</t>
        </is>
      </c>
      <c r="E118" t="inlineStr">
        <is>
          <t>0                      RG 0076000H  37                 A  38          1983</t>
        </is>
      </c>
      <c r="F118" t="inlineStr">
        <is>
          <t>A woman in residence / Michelle Harrison.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Harrison, Michelle.</t>
        </is>
      </c>
      <c r="N118" t="inlineStr">
        <is>
          <t>New York, N.Y. : Penguin, 1983, c1982.</t>
        </is>
      </c>
      <c r="O118" t="inlineStr">
        <is>
          <t>1983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RG </t>
        </is>
      </c>
      <c r="U118" t="n">
        <v>1</v>
      </c>
      <c r="V118" t="n">
        <v>1</v>
      </c>
      <c r="W118" t="inlineStr">
        <is>
          <t>1992-11-19</t>
        </is>
      </c>
      <c r="X118" t="inlineStr">
        <is>
          <t>1992-11-19</t>
        </is>
      </c>
      <c r="Y118" t="inlineStr">
        <is>
          <t>1992-04-20</t>
        </is>
      </c>
      <c r="Z118" t="inlineStr">
        <is>
          <t>1992-04-20</t>
        </is>
      </c>
      <c r="AA118" t="n">
        <v>85</v>
      </c>
      <c r="AB118" t="n">
        <v>73</v>
      </c>
      <c r="AC118" t="n">
        <v>732</v>
      </c>
      <c r="AD118" t="n">
        <v>1</v>
      </c>
      <c r="AE118" t="n">
        <v>8</v>
      </c>
      <c r="AF118" t="n">
        <v>0</v>
      </c>
      <c r="AG118" t="n">
        <v>20</v>
      </c>
      <c r="AH118" t="n">
        <v>0</v>
      </c>
      <c r="AI118" t="n">
        <v>9</v>
      </c>
      <c r="AJ118" t="n">
        <v>0</v>
      </c>
      <c r="AK118" t="n">
        <v>3</v>
      </c>
      <c r="AL118" t="n">
        <v>0</v>
      </c>
      <c r="AM118" t="n">
        <v>12</v>
      </c>
      <c r="AN118" t="n">
        <v>0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HYPERLINK("http://catalog.hathitrust.org/Record/009917039","HathiTrust Record")</f>
        <v/>
      </c>
      <c r="AU118">
        <f>HYPERLINK("https://creighton-primo.hosted.exlibrisgroup.com/primo-explore/search?tab=default_tab&amp;search_scope=EVERYTHING&amp;vid=01CRU&amp;lang=en_US&amp;offset=0&amp;query=any,contains,991000145349702656","Catalog Record")</f>
        <v/>
      </c>
      <c r="AV118">
        <f>HYPERLINK("http://www.worldcat.org/oclc/9194661","WorldCat Record")</f>
        <v/>
      </c>
      <c r="AW118" t="inlineStr">
        <is>
          <t>463334:eng</t>
        </is>
      </c>
      <c r="AX118" t="inlineStr">
        <is>
          <t>9194661</t>
        </is>
      </c>
      <c r="AY118" t="inlineStr">
        <is>
          <t>991000145349702656</t>
        </is>
      </c>
      <c r="AZ118" t="inlineStr">
        <is>
          <t>991000145349702656</t>
        </is>
      </c>
      <c r="BA118" t="inlineStr">
        <is>
          <t>2265484960002656</t>
        </is>
      </c>
      <c r="BB118" t="inlineStr">
        <is>
          <t>BOOK</t>
        </is>
      </c>
      <c r="BD118" t="inlineStr">
        <is>
          <t>9780140067231</t>
        </is>
      </c>
      <c r="BE118" t="inlineStr">
        <is>
          <t>32285001035772</t>
        </is>
      </c>
      <c r="BF118" t="inlineStr">
        <is>
          <t>893515050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RG950 .A69 1994</t>
        </is>
      </c>
      <c r="E119" t="inlineStr">
        <is>
          <t>0                      RG 0950000A  69          1994</t>
        </is>
      </c>
      <c r="F119" t="inlineStr">
        <is>
          <t>The Art of midwifery : early modern midwives in Europe / edited by Hilary Marland.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London ; New York : Routledge, 1994.</t>
        </is>
      </c>
      <c r="O119" t="inlineStr">
        <is>
          <t>1994</t>
        </is>
      </c>
      <c r="Q119" t="inlineStr">
        <is>
          <t>eng</t>
        </is>
      </c>
      <c r="R119" t="inlineStr">
        <is>
          <t>enk</t>
        </is>
      </c>
      <c r="S119" t="inlineStr">
        <is>
          <t>Wellcome series in the history of medicine</t>
        </is>
      </c>
      <c r="T119" t="inlineStr">
        <is>
          <t xml:space="preserve">RG </t>
        </is>
      </c>
      <c r="U119" t="n">
        <v>5</v>
      </c>
      <c r="V119" t="n">
        <v>5</v>
      </c>
      <c r="W119" t="inlineStr">
        <is>
          <t>2008-10-04</t>
        </is>
      </c>
      <c r="X119" t="inlineStr">
        <is>
          <t>2008-10-04</t>
        </is>
      </c>
      <c r="Y119" t="inlineStr">
        <is>
          <t>1995-04-24</t>
        </is>
      </c>
      <c r="Z119" t="inlineStr">
        <is>
          <t>1995-04-24</t>
        </is>
      </c>
      <c r="AA119" t="n">
        <v>55</v>
      </c>
      <c r="AB119" t="n">
        <v>27</v>
      </c>
      <c r="AC119" t="n">
        <v>262</v>
      </c>
      <c r="AD119" t="n">
        <v>1</v>
      </c>
      <c r="AE119" t="n">
        <v>1</v>
      </c>
      <c r="AF119" t="n">
        <v>3</v>
      </c>
      <c r="AG119" t="n">
        <v>13</v>
      </c>
      <c r="AH119" t="n">
        <v>2</v>
      </c>
      <c r="AI119" t="n">
        <v>2</v>
      </c>
      <c r="AJ119" t="n">
        <v>1</v>
      </c>
      <c r="AK119" t="n">
        <v>6</v>
      </c>
      <c r="AL119" t="n">
        <v>1</v>
      </c>
      <c r="AM119" t="n">
        <v>6</v>
      </c>
      <c r="AN119" t="n">
        <v>0</v>
      </c>
      <c r="AO119" t="n">
        <v>0</v>
      </c>
      <c r="AP119" t="n">
        <v>0</v>
      </c>
      <c r="AQ119" t="n">
        <v>1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HYPERLINK("https://creighton-primo.hosted.exlibrisgroup.com/primo-explore/search?tab=default_tab&amp;search_scope=EVERYTHING&amp;vid=01CRU&amp;lang=en_US&amp;offset=0&amp;query=any,contains,991002394219702656","Catalog Record")</f>
        <v/>
      </c>
      <c r="AV119">
        <f>HYPERLINK("http://www.worldcat.org/oclc/31077648","WorldCat Record")</f>
        <v/>
      </c>
      <c r="AW119" t="inlineStr">
        <is>
          <t>801998616:eng</t>
        </is>
      </c>
      <c r="AX119" t="inlineStr">
        <is>
          <t>31077648</t>
        </is>
      </c>
      <c r="AY119" t="inlineStr">
        <is>
          <t>991002394219702656</t>
        </is>
      </c>
      <c r="AZ119" t="inlineStr">
        <is>
          <t>991002394219702656</t>
        </is>
      </c>
      <c r="BA119" t="inlineStr">
        <is>
          <t>2272286060002656</t>
        </is>
      </c>
      <c r="BB119" t="inlineStr">
        <is>
          <t>BOOK</t>
        </is>
      </c>
      <c r="BD119" t="inlineStr">
        <is>
          <t>9780415116756</t>
        </is>
      </c>
      <c r="BE119" t="inlineStr">
        <is>
          <t>32285002035235</t>
        </is>
      </c>
      <c r="BF119" t="inlineStr">
        <is>
          <t>893597410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RG950 .L58 1986</t>
        </is>
      </c>
      <c r="E120" t="inlineStr">
        <is>
          <t>0                      RG 0950000L  58          1986</t>
        </is>
      </c>
      <c r="F120" t="inlineStr">
        <is>
          <t>The American midwife debate : a sourcebook on its modern origins / Judy Barrett Litoff.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Litoff, Judy Barrett.</t>
        </is>
      </c>
      <c r="N120" t="inlineStr">
        <is>
          <t>New York : Greenwood Press, 1986.</t>
        </is>
      </c>
      <c r="O120" t="inlineStr">
        <is>
          <t>1986</t>
        </is>
      </c>
      <c r="Q120" t="inlineStr">
        <is>
          <t>eng</t>
        </is>
      </c>
      <c r="R120" t="inlineStr">
        <is>
          <t>nyu</t>
        </is>
      </c>
      <c r="S120" t="inlineStr">
        <is>
          <t>Contributions in medical studies, 0886-8220 ; no. 18</t>
        </is>
      </c>
      <c r="T120" t="inlineStr">
        <is>
          <t xml:space="preserve">RG </t>
        </is>
      </c>
      <c r="U120" t="n">
        <v>12</v>
      </c>
      <c r="V120" t="n">
        <v>12</v>
      </c>
      <c r="W120" t="inlineStr">
        <is>
          <t>1996-02-11</t>
        </is>
      </c>
      <c r="X120" t="inlineStr">
        <is>
          <t>1996-02-11</t>
        </is>
      </c>
      <c r="Y120" t="inlineStr">
        <is>
          <t>1993-03-25</t>
        </is>
      </c>
      <c r="Z120" t="inlineStr">
        <is>
          <t>1993-03-25</t>
        </is>
      </c>
      <c r="AA120" t="n">
        <v>476</v>
      </c>
      <c r="AB120" t="n">
        <v>434</v>
      </c>
      <c r="AC120" t="n">
        <v>441</v>
      </c>
      <c r="AD120" t="n">
        <v>4</v>
      </c>
      <c r="AE120" t="n">
        <v>4</v>
      </c>
      <c r="AF120" t="n">
        <v>16</v>
      </c>
      <c r="AG120" t="n">
        <v>16</v>
      </c>
      <c r="AH120" t="n">
        <v>2</v>
      </c>
      <c r="AI120" t="n">
        <v>2</v>
      </c>
      <c r="AJ120" t="n">
        <v>3</v>
      </c>
      <c r="AK120" t="n">
        <v>3</v>
      </c>
      <c r="AL120" t="n">
        <v>8</v>
      </c>
      <c r="AM120" t="n">
        <v>8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HYPERLINK("http://catalog.hathitrust.org/Record/000666360","HathiTrust Record")</f>
        <v/>
      </c>
      <c r="AU120">
        <f>HYPERLINK("https://creighton-primo.hosted.exlibrisgroup.com/primo-explore/search?tab=default_tab&amp;search_scope=EVERYTHING&amp;vid=01CRU&amp;lang=en_US&amp;offset=0&amp;query=any,contains,991000673889702656","Catalog Record")</f>
        <v/>
      </c>
      <c r="AV120">
        <f>HYPERLINK("http://www.worldcat.org/oclc/12342470","WorldCat Record")</f>
        <v/>
      </c>
      <c r="AW120" t="inlineStr">
        <is>
          <t>2606630:eng</t>
        </is>
      </c>
      <c r="AX120" t="inlineStr">
        <is>
          <t>12342470</t>
        </is>
      </c>
      <c r="AY120" t="inlineStr">
        <is>
          <t>991000673889702656</t>
        </is>
      </c>
      <c r="AZ120" t="inlineStr">
        <is>
          <t>991000673889702656</t>
        </is>
      </c>
      <c r="BA120" t="inlineStr">
        <is>
          <t>2268440650002656</t>
        </is>
      </c>
      <c r="BB120" t="inlineStr">
        <is>
          <t>BOOK</t>
        </is>
      </c>
      <c r="BD120" t="inlineStr">
        <is>
          <t>9780313241918</t>
        </is>
      </c>
      <c r="BE120" t="inlineStr">
        <is>
          <t>32285001609477</t>
        </is>
      </c>
      <c r="BF120" t="inlineStr">
        <is>
          <t>893871889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RG951 .M2 1980</t>
        </is>
      </c>
      <c r="E121" t="inlineStr">
        <is>
          <t>0                      RG 0951000M  2           1980</t>
        </is>
      </c>
      <c r="F121" t="inlineStr">
        <is>
          <t>Maternity nursing / Sharon J. Reeder, Luigi Mastroianni, Jr., Leonide L. Martin.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N121" t="inlineStr">
        <is>
          <t>Philadelphia : Lippincott, c1980.</t>
        </is>
      </c>
      <c r="O121" t="inlineStr">
        <is>
          <t>1980</t>
        </is>
      </c>
      <c r="P121" t="inlineStr">
        <is>
          <t>14th ed.</t>
        </is>
      </c>
      <c r="Q121" t="inlineStr">
        <is>
          <t>eng</t>
        </is>
      </c>
      <c r="R121" t="inlineStr">
        <is>
          <t>pau</t>
        </is>
      </c>
      <c r="T121" t="inlineStr">
        <is>
          <t xml:space="preserve">RG </t>
        </is>
      </c>
      <c r="U121" t="n">
        <v>3</v>
      </c>
      <c r="V121" t="n">
        <v>3</v>
      </c>
      <c r="W121" t="inlineStr">
        <is>
          <t>1994-09-29</t>
        </is>
      </c>
      <c r="X121" t="inlineStr">
        <is>
          <t>1994-09-29</t>
        </is>
      </c>
      <c r="Y121" t="inlineStr">
        <is>
          <t>1993-03-25</t>
        </is>
      </c>
      <c r="Z121" t="inlineStr">
        <is>
          <t>1993-03-25</t>
        </is>
      </c>
      <c r="AA121" t="n">
        <v>191</v>
      </c>
      <c r="AB121" t="n">
        <v>161</v>
      </c>
      <c r="AC121" t="n">
        <v>668</v>
      </c>
      <c r="AD121" t="n">
        <v>1</v>
      </c>
      <c r="AE121" t="n">
        <v>4</v>
      </c>
      <c r="AF121" t="n">
        <v>2</v>
      </c>
      <c r="AG121" t="n">
        <v>16</v>
      </c>
      <c r="AH121" t="n">
        <v>0</v>
      </c>
      <c r="AI121" t="n">
        <v>6</v>
      </c>
      <c r="AJ121" t="n">
        <v>0</v>
      </c>
      <c r="AK121" t="n">
        <v>5</v>
      </c>
      <c r="AL121" t="n">
        <v>2</v>
      </c>
      <c r="AM121" t="n">
        <v>9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HYPERLINK("http://catalog.hathitrust.org/Record/000140858","HathiTrust Record")</f>
        <v/>
      </c>
      <c r="AU121">
        <f>HYPERLINK("https://creighton-primo.hosted.exlibrisgroup.com/primo-explore/search?tab=default_tab&amp;search_scope=EVERYTHING&amp;vid=01CRU&amp;lang=en_US&amp;offset=0&amp;query=any,contains,991004850619702656","Catalog Record")</f>
        <v/>
      </c>
      <c r="AV121">
        <f>HYPERLINK("http://www.worldcat.org/oclc/5607880","WorldCat Record")</f>
        <v/>
      </c>
      <c r="AW121" t="inlineStr">
        <is>
          <t>17330716:eng</t>
        </is>
      </c>
      <c r="AX121" t="inlineStr">
        <is>
          <t>5607880</t>
        </is>
      </c>
      <c r="AY121" t="inlineStr">
        <is>
          <t>991004850619702656</t>
        </is>
      </c>
      <c r="AZ121" t="inlineStr">
        <is>
          <t>991004850619702656</t>
        </is>
      </c>
      <c r="BA121" t="inlineStr">
        <is>
          <t>2265552700002656</t>
        </is>
      </c>
      <c r="BB121" t="inlineStr">
        <is>
          <t>BOOK</t>
        </is>
      </c>
      <c r="BD121" t="inlineStr">
        <is>
          <t>9780397542536</t>
        </is>
      </c>
      <c r="BE121" t="inlineStr">
        <is>
          <t>32285001609485</t>
        </is>
      </c>
      <c r="BF121" t="inlineStr">
        <is>
          <t>893350442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RG960 .B55 1992</t>
        </is>
      </c>
      <c r="E122" t="inlineStr">
        <is>
          <t>0                      RG 0960000B  55          1992</t>
        </is>
      </c>
      <c r="F122" t="inlineStr">
        <is>
          <t>Mother and fetus : changing notions of maternal responsibility / Robert H. Blank.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Blank, Robert H.</t>
        </is>
      </c>
      <c r="N122" t="inlineStr">
        <is>
          <t>New York : Greenwood Press, 1992.</t>
        </is>
      </c>
      <c r="O122" t="inlineStr">
        <is>
          <t>1992</t>
        </is>
      </c>
      <c r="Q122" t="inlineStr">
        <is>
          <t>eng</t>
        </is>
      </c>
      <c r="R122" t="inlineStr">
        <is>
          <t>nyu</t>
        </is>
      </c>
      <c r="S122" t="inlineStr">
        <is>
          <t>Contributions in medical studies, 0886-8220 ; no. 36</t>
        </is>
      </c>
      <c r="T122" t="inlineStr">
        <is>
          <t xml:space="preserve">RG </t>
        </is>
      </c>
      <c r="U122" t="n">
        <v>11</v>
      </c>
      <c r="V122" t="n">
        <v>11</v>
      </c>
      <c r="W122" t="inlineStr">
        <is>
          <t>2008-09-18</t>
        </is>
      </c>
      <c r="X122" t="inlineStr">
        <is>
          <t>2008-09-18</t>
        </is>
      </c>
      <c r="Y122" t="inlineStr">
        <is>
          <t>1993-01-14</t>
        </is>
      </c>
      <c r="Z122" t="inlineStr">
        <is>
          <t>1993-01-14</t>
        </is>
      </c>
      <c r="AA122" t="n">
        <v>218</v>
      </c>
      <c r="AB122" t="n">
        <v>177</v>
      </c>
      <c r="AC122" t="n">
        <v>177</v>
      </c>
      <c r="AD122" t="n">
        <v>2</v>
      </c>
      <c r="AE122" t="n">
        <v>2</v>
      </c>
      <c r="AF122" t="n">
        <v>14</v>
      </c>
      <c r="AG122" t="n">
        <v>14</v>
      </c>
      <c r="AH122" t="n">
        <v>3</v>
      </c>
      <c r="AI122" t="n">
        <v>3</v>
      </c>
      <c r="AJ122" t="n">
        <v>3</v>
      </c>
      <c r="AK122" t="n">
        <v>3</v>
      </c>
      <c r="AL122" t="n">
        <v>6</v>
      </c>
      <c r="AM122" t="n">
        <v>6</v>
      </c>
      <c r="AN122" t="n">
        <v>1</v>
      </c>
      <c r="AO122" t="n">
        <v>1</v>
      </c>
      <c r="AP122" t="n">
        <v>4</v>
      </c>
      <c r="AQ122" t="n">
        <v>4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HYPERLINK("https://creighton-primo.hosted.exlibrisgroup.com/primo-explore/search?tab=default_tab&amp;search_scope=EVERYTHING&amp;vid=01CRU&amp;lang=en_US&amp;offset=0&amp;query=any,contains,991001948679702656","Catalog Record")</f>
        <v/>
      </c>
      <c r="AV122">
        <f>HYPERLINK("http://www.worldcat.org/oclc/24628924","WorldCat Record")</f>
        <v/>
      </c>
      <c r="AW122" t="inlineStr">
        <is>
          <t>836919029:eng</t>
        </is>
      </c>
      <c r="AX122" t="inlineStr">
        <is>
          <t>24628924</t>
        </is>
      </c>
      <c r="AY122" t="inlineStr">
        <is>
          <t>991001948679702656</t>
        </is>
      </c>
      <c r="AZ122" t="inlineStr">
        <is>
          <t>991001948679702656</t>
        </is>
      </c>
      <c r="BA122" t="inlineStr">
        <is>
          <t>2260982330002656</t>
        </is>
      </c>
      <c r="BB122" t="inlineStr">
        <is>
          <t>BOOK</t>
        </is>
      </c>
      <c r="BD122" t="inlineStr">
        <is>
          <t>9780313276392</t>
        </is>
      </c>
      <c r="BE122" t="inlineStr">
        <is>
          <t>32285001445823</t>
        </is>
      </c>
      <c r="BF122" t="inlineStr">
        <is>
          <t>893773051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RG960 .R67 1982</t>
        </is>
      </c>
      <c r="E123" t="inlineStr">
        <is>
          <t>0                      RG 0960000R  67          1982</t>
        </is>
      </c>
      <c r="F123" t="inlineStr">
        <is>
          <t>In labor : women and power in the birthplace / Barbara Katz Rothman.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Rothman, Barbara Katz.</t>
        </is>
      </c>
      <c r="N123" t="inlineStr">
        <is>
          <t>New York : Norton, c1982.</t>
        </is>
      </c>
      <c r="O123" t="inlineStr">
        <is>
          <t>1982</t>
        </is>
      </c>
      <c r="P123" t="inlineStr">
        <is>
          <t>1st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RG </t>
        </is>
      </c>
      <c r="U123" t="n">
        <v>7</v>
      </c>
      <c r="V123" t="n">
        <v>7</v>
      </c>
      <c r="W123" t="inlineStr">
        <is>
          <t>1994-10-03</t>
        </is>
      </c>
      <c r="X123" t="inlineStr">
        <is>
          <t>1994-10-03</t>
        </is>
      </c>
      <c r="Y123" t="inlineStr">
        <is>
          <t>1993-03-25</t>
        </is>
      </c>
      <c r="Z123" t="inlineStr">
        <is>
          <t>1993-03-25</t>
        </is>
      </c>
      <c r="AA123" t="n">
        <v>565</v>
      </c>
      <c r="AB123" t="n">
        <v>505</v>
      </c>
      <c r="AC123" t="n">
        <v>581</v>
      </c>
      <c r="AD123" t="n">
        <v>1</v>
      </c>
      <c r="AE123" t="n">
        <v>2</v>
      </c>
      <c r="AF123" t="n">
        <v>12</v>
      </c>
      <c r="AG123" t="n">
        <v>17</v>
      </c>
      <c r="AH123" t="n">
        <v>4</v>
      </c>
      <c r="AI123" t="n">
        <v>7</v>
      </c>
      <c r="AJ123" t="n">
        <v>5</v>
      </c>
      <c r="AK123" t="n">
        <v>5</v>
      </c>
      <c r="AL123" t="n">
        <v>6</v>
      </c>
      <c r="AM123" t="n">
        <v>9</v>
      </c>
      <c r="AN123" t="n">
        <v>0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HYPERLINK("https://creighton-primo.hosted.exlibrisgroup.com/primo-explore/search?tab=default_tab&amp;search_scope=EVERYTHING&amp;vid=01CRU&amp;lang=en_US&amp;offset=0&amp;query=any,contains,991005193909702656","Catalog Record")</f>
        <v/>
      </c>
      <c r="AV123">
        <f>HYPERLINK("http://www.worldcat.org/oclc/8032901","WorldCat Record")</f>
        <v/>
      </c>
      <c r="AW123" t="inlineStr">
        <is>
          <t>459875:eng</t>
        </is>
      </c>
      <c r="AX123" t="inlineStr">
        <is>
          <t>8032901</t>
        </is>
      </c>
      <c r="AY123" t="inlineStr">
        <is>
          <t>991005193909702656</t>
        </is>
      </c>
      <c r="AZ123" t="inlineStr">
        <is>
          <t>991005193909702656</t>
        </is>
      </c>
      <c r="BA123" t="inlineStr">
        <is>
          <t>2270845730002656</t>
        </is>
      </c>
      <c r="BB123" t="inlineStr">
        <is>
          <t>BOOK</t>
        </is>
      </c>
      <c r="BD123" t="inlineStr">
        <is>
          <t>9780393015843</t>
        </is>
      </c>
      <c r="BE123" t="inlineStr">
        <is>
          <t>32285001609493</t>
        </is>
      </c>
      <c r="BF123" t="inlineStr">
        <is>
          <t>893320208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RG964.I73 K46 2002</t>
        </is>
      </c>
      <c r="E124" t="inlineStr">
        <is>
          <t>0                      RG 0964000I  73                 K  46          2002</t>
        </is>
      </c>
      <c r="F124" t="inlineStr">
        <is>
          <t>Maternity in Ireland : a woman-centered perspective / Patricia Kennedy.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Kennedy, Patricia.</t>
        </is>
      </c>
      <c r="N124" t="inlineStr">
        <is>
          <t>Dublin : Liffey Press ; c2002.</t>
        </is>
      </c>
      <c r="O124" t="inlineStr">
        <is>
          <t>2002</t>
        </is>
      </c>
      <c r="Q124" t="inlineStr">
        <is>
          <t>eng</t>
        </is>
      </c>
      <c r="R124" t="inlineStr">
        <is>
          <t xml:space="preserve">ie </t>
        </is>
      </c>
      <c r="T124" t="inlineStr">
        <is>
          <t xml:space="preserve">RG </t>
        </is>
      </c>
      <c r="U124" t="n">
        <v>1</v>
      </c>
      <c r="V124" t="n">
        <v>1</v>
      </c>
      <c r="W124" t="inlineStr">
        <is>
          <t>2006-01-04</t>
        </is>
      </c>
      <c r="X124" t="inlineStr">
        <is>
          <t>2006-01-04</t>
        </is>
      </c>
      <c r="Y124" t="inlineStr">
        <is>
          <t>2006-01-04</t>
        </is>
      </c>
      <c r="Z124" t="inlineStr">
        <is>
          <t>2006-01-04</t>
        </is>
      </c>
      <c r="AA124" t="n">
        <v>57</v>
      </c>
      <c r="AB124" t="n">
        <v>43</v>
      </c>
      <c r="AC124" t="n">
        <v>43</v>
      </c>
      <c r="AD124" t="n">
        <v>1</v>
      </c>
      <c r="AE124" t="n">
        <v>1</v>
      </c>
      <c r="AF124" t="n">
        <v>4</v>
      </c>
      <c r="AG124" t="n">
        <v>4</v>
      </c>
      <c r="AH124" t="n">
        <v>0</v>
      </c>
      <c r="AI124" t="n">
        <v>0</v>
      </c>
      <c r="AJ124" t="n">
        <v>2</v>
      </c>
      <c r="AK124" t="n">
        <v>2</v>
      </c>
      <c r="AL124" t="n">
        <v>3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HYPERLINK("https://creighton-primo.hosted.exlibrisgroup.com/primo-explore/search?tab=default_tab&amp;search_scope=EVERYTHING&amp;vid=01CRU&amp;lang=en_US&amp;offset=0&amp;query=any,contains,991004702439702656","Catalog Record")</f>
        <v/>
      </c>
      <c r="AV124">
        <f>HYPERLINK("http://www.worldcat.org/oclc/52044275","WorldCat Record")</f>
        <v/>
      </c>
      <c r="AW124" t="inlineStr">
        <is>
          <t>826658:eng</t>
        </is>
      </c>
      <c r="AX124" t="inlineStr">
        <is>
          <t>52044275</t>
        </is>
      </c>
      <c r="AY124" t="inlineStr">
        <is>
          <t>991004702439702656</t>
        </is>
      </c>
      <c r="AZ124" t="inlineStr">
        <is>
          <t>991004702439702656</t>
        </is>
      </c>
      <c r="BA124" t="inlineStr">
        <is>
          <t>2259654850002656</t>
        </is>
      </c>
      <c r="BB124" t="inlineStr">
        <is>
          <t>BOOK</t>
        </is>
      </c>
      <c r="BD124" t="inlineStr">
        <is>
          <t>9781904148166</t>
        </is>
      </c>
      <c r="BE124" t="inlineStr">
        <is>
          <t>32285005153852</t>
        </is>
      </c>
      <c r="BF124" t="inlineStr">
        <is>
          <t>893801242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