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RM122.5 .T45 1965a</t>
        </is>
      </c>
      <c r="E2" t="inlineStr">
        <is>
          <t>0                      RM 0122500T  45          1965a</t>
        </is>
      </c>
      <c r="F2" t="inlineStr">
        <is>
          <t>Grannies' remedies.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Thomas, Mai.</t>
        </is>
      </c>
      <c r="N2" t="inlineStr">
        <is>
          <t>New York : Gramercy Pub. Co. ; [1965]</t>
        </is>
      </c>
      <c r="O2" t="inlineStr">
        <is>
          <t>1965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RM </t>
        </is>
      </c>
      <c r="U2" t="n">
        <v>1</v>
      </c>
      <c r="V2" t="n">
        <v>1</v>
      </c>
      <c r="W2" t="inlineStr">
        <is>
          <t>2000-08-30</t>
        </is>
      </c>
      <c r="X2" t="inlineStr">
        <is>
          <t>2000-08-30</t>
        </is>
      </c>
      <c r="Y2" t="inlineStr">
        <is>
          <t>2000-08-24</t>
        </is>
      </c>
      <c r="Z2" t="inlineStr">
        <is>
          <t>2000-08-24</t>
        </is>
      </c>
      <c r="AA2" t="n">
        <v>190</v>
      </c>
      <c r="AB2" t="n">
        <v>185</v>
      </c>
      <c r="AC2" t="n">
        <v>370</v>
      </c>
      <c r="AD2" t="n">
        <v>3</v>
      </c>
      <c r="AE2" t="n">
        <v>4</v>
      </c>
      <c r="AF2" t="n">
        <v>5</v>
      </c>
      <c r="AG2" t="n">
        <v>6</v>
      </c>
      <c r="AH2" t="n">
        <v>3</v>
      </c>
      <c r="AI2" t="n">
        <v>3</v>
      </c>
      <c r="AJ2" t="n">
        <v>1</v>
      </c>
      <c r="AK2" t="n">
        <v>1</v>
      </c>
      <c r="AL2" t="n">
        <v>2</v>
      </c>
      <c r="AM2" t="n">
        <v>3</v>
      </c>
      <c r="AN2" t="n">
        <v>1</v>
      </c>
      <c r="AO2" t="n">
        <v>1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HYPERLINK("https://creighton-primo.hosted.exlibrisgroup.com/primo-explore/search?tab=default_tab&amp;search_scope=EVERYTHING&amp;vid=01CRU&amp;lang=en_US&amp;offset=0&amp;query=any,contains,991003272899702656","Catalog Record")</f>
        <v/>
      </c>
      <c r="AV2">
        <f>HYPERLINK("http://www.worldcat.org/oclc/1197712","WorldCat Record")</f>
        <v/>
      </c>
      <c r="AW2" t="inlineStr">
        <is>
          <t>2160026:eng</t>
        </is>
      </c>
      <c r="AX2" t="inlineStr">
        <is>
          <t>1197712</t>
        </is>
      </c>
      <c r="AY2" t="inlineStr">
        <is>
          <t>991003272899702656</t>
        </is>
      </c>
      <c r="AZ2" t="inlineStr">
        <is>
          <t>991003272899702656</t>
        </is>
      </c>
      <c r="BA2" t="inlineStr">
        <is>
          <t>2268718680002656</t>
        </is>
      </c>
      <c r="BB2" t="inlineStr">
        <is>
          <t>BOOK</t>
        </is>
      </c>
      <c r="BE2" t="inlineStr">
        <is>
          <t>32285003770178</t>
        </is>
      </c>
      <c r="BF2" t="inlineStr">
        <is>
          <t>893780792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RM146.5 .G67 1980</t>
        </is>
      </c>
      <c r="E3" t="inlineStr">
        <is>
          <t>0                      RM 0146500G  67          1980</t>
        </is>
      </c>
      <c r="F3" t="inlineStr">
        <is>
          <t>I'm dancing as fast as I can / Barbara Gordon.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Gordon, Barbara, 1935-</t>
        </is>
      </c>
      <c r="N3" t="inlineStr">
        <is>
          <t>New York : Bantam Books, 1980, c1979.</t>
        </is>
      </c>
      <c r="O3" t="inlineStr">
        <is>
          <t>1980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RM </t>
        </is>
      </c>
      <c r="U3" t="n">
        <v>1</v>
      </c>
      <c r="V3" t="n">
        <v>1</v>
      </c>
      <c r="W3" t="inlineStr">
        <is>
          <t>2001-07-16</t>
        </is>
      </c>
      <c r="X3" t="inlineStr">
        <is>
          <t>2001-07-16</t>
        </is>
      </c>
      <c r="Y3" t="inlineStr">
        <is>
          <t>2001-07-16</t>
        </is>
      </c>
      <c r="Z3" t="inlineStr">
        <is>
          <t>2001-07-16</t>
        </is>
      </c>
      <c r="AA3" t="n">
        <v>134</v>
      </c>
      <c r="AB3" t="n">
        <v>116</v>
      </c>
      <c r="AC3" t="n">
        <v>1501</v>
      </c>
      <c r="AD3" t="n">
        <v>1</v>
      </c>
      <c r="AE3" t="n">
        <v>5</v>
      </c>
      <c r="AF3" t="n">
        <v>5</v>
      </c>
      <c r="AG3" t="n">
        <v>17</v>
      </c>
      <c r="AH3" t="n">
        <v>3</v>
      </c>
      <c r="AI3" t="n">
        <v>8</v>
      </c>
      <c r="AJ3" t="n">
        <v>0</v>
      </c>
      <c r="AK3" t="n">
        <v>2</v>
      </c>
      <c r="AL3" t="n">
        <v>3</v>
      </c>
      <c r="AM3" t="n">
        <v>10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HYPERLINK("https://creighton-primo.hosted.exlibrisgroup.com/primo-explore/search?tab=default_tab&amp;search_scope=EVERYTHING&amp;vid=01CRU&amp;lang=en_US&amp;offset=0&amp;query=any,contains,991003570169702656","Catalog Record")</f>
        <v/>
      </c>
      <c r="AV3">
        <f>HYPERLINK("http://www.worldcat.org/oclc/6283045","WorldCat Record")</f>
        <v/>
      </c>
      <c r="AW3" t="inlineStr">
        <is>
          <t>402299:eng</t>
        </is>
      </c>
      <c r="AX3" t="inlineStr">
        <is>
          <t>6283045</t>
        </is>
      </c>
      <c r="AY3" t="inlineStr">
        <is>
          <t>991003570169702656</t>
        </is>
      </c>
      <c r="AZ3" t="inlineStr">
        <is>
          <t>991003570169702656</t>
        </is>
      </c>
      <c r="BA3" t="inlineStr">
        <is>
          <t>2263683170002656</t>
        </is>
      </c>
      <c r="BB3" t="inlineStr">
        <is>
          <t>BOOK</t>
        </is>
      </c>
      <c r="BD3" t="inlineStr">
        <is>
          <t>9780553134100</t>
        </is>
      </c>
      <c r="BE3" t="inlineStr">
        <is>
          <t>32285004332895</t>
        </is>
      </c>
      <c r="BF3" t="inlineStr">
        <is>
          <t>893805930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RM146.5 .M64 2001</t>
        </is>
      </c>
      <c r="E4" t="inlineStr">
        <is>
          <t>0                      RM 0146500M  64          2001</t>
        </is>
      </c>
      <c r="F4" t="inlineStr">
        <is>
          <t>Swallowing a bitter pill : how prescription and over-the-counter drug abuse is ruining lives : my story / Cindy R. Mogil.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Mogil, Cindy R.</t>
        </is>
      </c>
      <c r="N4" t="inlineStr">
        <is>
          <t>Far Hills, N.J. : New Horizon Press, c2001.</t>
        </is>
      </c>
      <c r="O4" t="inlineStr">
        <is>
          <t>2001</t>
        </is>
      </c>
      <c r="Q4" t="inlineStr">
        <is>
          <t>eng</t>
        </is>
      </c>
      <c r="R4" t="inlineStr">
        <is>
          <t>nju</t>
        </is>
      </c>
      <c r="T4" t="inlineStr">
        <is>
          <t xml:space="preserve">RM </t>
        </is>
      </c>
      <c r="U4" t="n">
        <v>3</v>
      </c>
      <c r="V4" t="n">
        <v>3</v>
      </c>
      <c r="W4" t="inlineStr">
        <is>
          <t>2007-10-08</t>
        </is>
      </c>
      <c r="X4" t="inlineStr">
        <is>
          <t>2007-10-08</t>
        </is>
      </c>
      <c r="Y4" t="inlineStr">
        <is>
          <t>2002-11-18</t>
        </is>
      </c>
      <c r="Z4" t="inlineStr">
        <is>
          <t>2002-11-18</t>
        </is>
      </c>
      <c r="AA4" t="n">
        <v>221</v>
      </c>
      <c r="AB4" t="n">
        <v>220</v>
      </c>
      <c r="AC4" t="n">
        <v>281</v>
      </c>
      <c r="AD4" t="n">
        <v>1</v>
      </c>
      <c r="AE4" t="n">
        <v>1</v>
      </c>
      <c r="AF4" t="n">
        <v>0</v>
      </c>
      <c r="AG4" t="n">
        <v>1</v>
      </c>
      <c r="AH4" t="n">
        <v>0</v>
      </c>
      <c r="AI4" t="n">
        <v>0</v>
      </c>
      <c r="AJ4" t="n">
        <v>0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HYPERLINK("https://creighton-primo.hosted.exlibrisgroup.com/primo-explore/search?tab=default_tab&amp;search_scope=EVERYTHING&amp;vid=01CRU&amp;lang=en_US&amp;offset=0&amp;query=any,contains,991003933769702656","Catalog Record")</f>
        <v/>
      </c>
      <c r="AV4">
        <f>HYPERLINK("http://www.worldcat.org/oclc/48380776","WorldCat Record")</f>
        <v/>
      </c>
      <c r="AW4" t="inlineStr">
        <is>
          <t>11714113:eng</t>
        </is>
      </c>
      <c r="AX4" t="inlineStr">
        <is>
          <t>48380776</t>
        </is>
      </c>
      <c r="AY4" t="inlineStr">
        <is>
          <t>991003933769702656</t>
        </is>
      </c>
      <c r="AZ4" t="inlineStr">
        <is>
          <t>991003933769702656</t>
        </is>
      </c>
      <c r="BA4" t="inlineStr">
        <is>
          <t>2269663340002656</t>
        </is>
      </c>
      <c r="BB4" t="inlineStr">
        <is>
          <t>BOOK</t>
        </is>
      </c>
      <c r="BD4" t="inlineStr">
        <is>
          <t>9780882822112</t>
        </is>
      </c>
      <c r="BE4" t="inlineStr">
        <is>
          <t>32285004663638</t>
        </is>
      </c>
      <c r="BF4" t="inlineStr">
        <is>
          <t>893519054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RM184 .C573</t>
        </is>
      </c>
      <c r="E5" t="inlineStr">
        <is>
          <t>0                      RM 0184000C  573</t>
        </is>
      </c>
      <c r="F5" t="inlineStr">
        <is>
          <t>An outline of Chinese acupuncture / the Academy of Traditional Chinese Medicine.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Zhong yi yan jiu yuan (Beijing, China)</t>
        </is>
      </c>
      <c r="N5" t="inlineStr">
        <is>
          <t>Oxford [Eng.] ; New York : Pergamon Press, c1975.</t>
        </is>
      </c>
      <c r="O5" t="inlineStr">
        <is>
          <t>1975</t>
        </is>
      </c>
      <c r="Q5" t="inlineStr">
        <is>
          <t>eng</t>
        </is>
      </c>
      <c r="R5" t="inlineStr">
        <is>
          <t>enk</t>
        </is>
      </c>
      <c r="T5" t="inlineStr">
        <is>
          <t xml:space="preserve">RM </t>
        </is>
      </c>
      <c r="U5" t="n">
        <v>43</v>
      </c>
      <c r="V5" t="n">
        <v>43</v>
      </c>
      <c r="W5" t="inlineStr">
        <is>
          <t>2007-02-12</t>
        </is>
      </c>
      <c r="X5" t="inlineStr">
        <is>
          <t>2007-02-12</t>
        </is>
      </c>
      <c r="Y5" t="inlineStr">
        <is>
          <t>1996-02-01</t>
        </is>
      </c>
      <c r="Z5" t="inlineStr">
        <is>
          <t>1996-02-01</t>
        </is>
      </c>
      <c r="AA5" t="n">
        <v>76</v>
      </c>
      <c r="AB5" t="n">
        <v>47</v>
      </c>
      <c r="AC5" t="n">
        <v>201</v>
      </c>
      <c r="AD5" t="n">
        <v>2</v>
      </c>
      <c r="AE5" t="n">
        <v>2</v>
      </c>
      <c r="AF5" t="n">
        <v>1</v>
      </c>
      <c r="AG5" t="n">
        <v>2</v>
      </c>
      <c r="AH5" t="n">
        <v>0</v>
      </c>
      <c r="AI5" t="n">
        <v>1</v>
      </c>
      <c r="AJ5" t="n">
        <v>0</v>
      </c>
      <c r="AK5" t="n">
        <v>0</v>
      </c>
      <c r="AL5" t="n">
        <v>0</v>
      </c>
      <c r="AM5" t="n">
        <v>0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HYPERLINK("http://catalog.hathitrust.org/Record/000747940","HathiTrust Record")</f>
        <v/>
      </c>
      <c r="AU5">
        <f>HYPERLINK("https://creighton-primo.hosted.exlibrisgroup.com/primo-explore/search?tab=default_tab&amp;search_scope=EVERYTHING&amp;vid=01CRU&amp;lang=en_US&amp;offset=0&amp;query=any,contains,991004399589702656","Catalog Record")</f>
        <v/>
      </c>
      <c r="AV5">
        <f>HYPERLINK("http://www.worldcat.org/oclc/3294488","WorldCat Record")</f>
        <v/>
      </c>
      <c r="AW5" t="inlineStr">
        <is>
          <t>30997045:eng</t>
        </is>
      </c>
      <c r="AX5" t="inlineStr">
        <is>
          <t>3294488</t>
        </is>
      </c>
      <c r="AY5" t="inlineStr">
        <is>
          <t>991004399589702656</t>
        </is>
      </c>
      <c r="AZ5" t="inlineStr">
        <is>
          <t>991004399589702656</t>
        </is>
      </c>
      <c r="BA5" t="inlineStr">
        <is>
          <t>2257153060002656</t>
        </is>
      </c>
      <c r="BB5" t="inlineStr">
        <is>
          <t>BOOK</t>
        </is>
      </c>
      <c r="BD5" t="inlineStr">
        <is>
          <t>9780080215457</t>
        </is>
      </c>
      <c r="BE5" t="inlineStr">
        <is>
          <t>32285002120565</t>
        </is>
      </c>
      <c r="BF5" t="inlineStr">
        <is>
          <t>893253647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RM184 .L8136</t>
        </is>
      </c>
      <c r="E6" t="inlineStr">
        <is>
          <t>0                      RM 0184000L  8136</t>
        </is>
      </c>
      <c r="F6" t="inlineStr">
        <is>
          <t>Celestial lancets : a history and rationale of acupuncture and moxa / by Lu Gwei-djen and Joseph Needham.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Lu, Gwei-Djen.</t>
        </is>
      </c>
      <c r="N6" t="inlineStr">
        <is>
          <t>Cambridge ; New York : Cambridge University Press, 1980.</t>
        </is>
      </c>
      <c r="O6" t="inlineStr">
        <is>
          <t>1980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RM </t>
        </is>
      </c>
      <c r="U6" t="n">
        <v>39</v>
      </c>
      <c r="V6" t="n">
        <v>39</v>
      </c>
      <c r="W6" t="inlineStr">
        <is>
          <t>2006-04-12</t>
        </is>
      </c>
      <c r="X6" t="inlineStr">
        <is>
          <t>2006-04-12</t>
        </is>
      </c>
      <c r="Y6" t="inlineStr">
        <is>
          <t>1992-03-13</t>
        </is>
      </c>
      <c r="Z6" t="inlineStr">
        <is>
          <t>1992-03-13</t>
        </is>
      </c>
      <c r="AA6" t="n">
        <v>227</v>
      </c>
      <c r="AB6" t="n">
        <v>138</v>
      </c>
      <c r="AC6" t="n">
        <v>190</v>
      </c>
      <c r="AD6" t="n">
        <v>1</v>
      </c>
      <c r="AE6" t="n">
        <v>1</v>
      </c>
      <c r="AF6" t="n">
        <v>4</v>
      </c>
      <c r="AG6" t="n">
        <v>4</v>
      </c>
      <c r="AH6" t="n">
        <v>0</v>
      </c>
      <c r="AI6" t="n">
        <v>0</v>
      </c>
      <c r="AJ6" t="n">
        <v>2</v>
      </c>
      <c r="AK6" t="n">
        <v>2</v>
      </c>
      <c r="AL6" t="n">
        <v>3</v>
      </c>
      <c r="AM6" t="n">
        <v>3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HYPERLINK("https://creighton-primo.hosted.exlibrisgroup.com/primo-explore/search?tab=default_tab&amp;search_scope=EVERYTHING&amp;vid=01CRU&amp;lang=en_US&amp;offset=0&amp;query=any,contains,991005056639702656","Catalog Record")</f>
        <v/>
      </c>
      <c r="AV6">
        <f>HYPERLINK("http://www.worldcat.org/oclc/6900543","WorldCat Record")</f>
        <v/>
      </c>
      <c r="AW6" t="inlineStr">
        <is>
          <t>503711:eng</t>
        </is>
      </c>
      <c r="AX6" t="inlineStr">
        <is>
          <t>6900543</t>
        </is>
      </c>
      <c r="AY6" t="inlineStr">
        <is>
          <t>991005056639702656</t>
        </is>
      </c>
      <c r="AZ6" t="inlineStr">
        <is>
          <t>991005056639702656</t>
        </is>
      </c>
      <c r="BA6" t="inlineStr">
        <is>
          <t>2263623180002656</t>
        </is>
      </c>
      <c r="BB6" t="inlineStr">
        <is>
          <t>BOOK</t>
        </is>
      </c>
      <c r="BD6" t="inlineStr">
        <is>
          <t>9780521215138</t>
        </is>
      </c>
      <c r="BE6" t="inlineStr">
        <is>
          <t>32285001020113</t>
        </is>
      </c>
      <c r="BF6" t="inlineStr">
        <is>
          <t>893688524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RM214.3 .H65 1991</t>
        </is>
      </c>
      <c r="E7" t="inlineStr">
        <is>
          <t>0                      RM 0214300H  65          1991</t>
        </is>
      </c>
      <c r="F7" t="inlineStr">
        <is>
          <t>Communication and education skills : the dietitian's guide / Betsy B. Holli, Richard J. Calabrese.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Holli, Betsy B.</t>
        </is>
      </c>
      <c r="N7" t="inlineStr">
        <is>
          <t>Philadelphia : Lea &amp; Febiger, 1991.</t>
        </is>
      </c>
      <c r="O7" t="inlineStr">
        <is>
          <t>1991</t>
        </is>
      </c>
      <c r="P7" t="inlineStr">
        <is>
          <t>2nd ed.</t>
        </is>
      </c>
      <c r="Q7" t="inlineStr">
        <is>
          <t>eng</t>
        </is>
      </c>
      <c r="R7" t="inlineStr">
        <is>
          <t>pau</t>
        </is>
      </c>
      <c r="T7" t="inlineStr">
        <is>
          <t xml:space="preserve">RM </t>
        </is>
      </c>
      <c r="U7" t="n">
        <v>3</v>
      </c>
      <c r="V7" t="n">
        <v>3</v>
      </c>
      <c r="W7" t="inlineStr">
        <is>
          <t>1996-11-05</t>
        </is>
      </c>
      <c r="X7" t="inlineStr">
        <is>
          <t>1996-11-05</t>
        </is>
      </c>
      <c r="Y7" t="inlineStr">
        <is>
          <t>1991-05-13</t>
        </is>
      </c>
      <c r="Z7" t="inlineStr">
        <is>
          <t>1991-05-13</t>
        </is>
      </c>
      <c r="AA7" t="n">
        <v>170</v>
      </c>
      <c r="AB7" t="n">
        <v>129</v>
      </c>
      <c r="AC7" t="n">
        <v>207</v>
      </c>
      <c r="AD7" t="n">
        <v>1</v>
      </c>
      <c r="AE7" t="n">
        <v>2</v>
      </c>
      <c r="AF7" t="n">
        <v>1</v>
      </c>
      <c r="AG7" t="n">
        <v>5</v>
      </c>
      <c r="AH7" t="n">
        <v>1</v>
      </c>
      <c r="AI7" t="n">
        <v>2</v>
      </c>
      <c r="AJ7" t="n">
        <v>0</v>
      </c>
      <c r="AK7" t="n">
        <v>1</v>
      </c>
      <c r="AL7" t="n">
        <v>0</v>
      </c>
      <c r="AM7" t="n">
        <v>1</v>
      </c>
      <c r="AN7" t="n">
        <v>0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HYPERLINK("http://catalog.hathitrust.org/Record/008996307","HathiTrust Record")</f>
        <v/>
      </c>
      <c r="AU7">
        <f>HYPERLINK("https://creighton-primo.hosted.exlibrisgroup.com/primo-explore/search?tab=default_tab&amp;search_scope=EVERYTHING&amp;vid=01CRU&amp;lang=en_US&amp;offset=0&amp;query=any,contains,991001797589702656","Catalog Record")</f>
        <v/>
      </c>
      <c r="AV7">
        <f>HYPERLINK("http://www.worldcat.org/oclc/22624094","WorldCat Record")</f>
        <v/>
      </c>
      <c r="AW7" t="inlineStr">
        <is>
          <t>6849602:eng</t>
        </is>
      </c>
      <c r="AX7" t="inlineStr">
        <is>
          <t>22624094</t>
        </is>
      </c>
      <c r="AY7" t="inlineStr">
        <is>
          <t>991001797589702656</t>
        </is>
      </c>
      <c r="AZ7" t="inlineStr">
        <is>
          <t>991001797589702656</t>
        </is>
      </c>
      <c r="BA7" t="inlineStr">
        <is>
          <t>2271393190002656</t>
        </is>
      </c>
      <c r="BB7" t="inlineStr">
        <is>
          <t>BOOK</t>
        </is>
      </c>
      <c r="BD7" t="inlineStr">
        <is>
          <t>9780812113860</t>
        </is>
      </c>
      <c r="BE7" t="inlineStr">
        <is>
          <t>32285000572270</t>
        </is>
      </c>
      <c r="BF7" t="inlineStr">
        <is>
          <t>893772916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RM216 .K57</t>
        </is>
      </c>
      <c r="E8" t="inlineStr">
        <is>
          <t>0                      RM 0216000K  57</t>
        </is>
      </c>
      <c r="F8" t="inlineStr">
        <is>
          <t>Eat well &amp; stay well / by Ancel and Margaret Keys. Foreword by Paul Dudley White.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Keys, Ancel, 1904-2004.</t>
        </is>
      </c>
      <c r="N8" t="inlineStr">
        <is>
          <t>Garden City, N.Y. : Doubleday, 1959.</t>
        </is>
      </c>
      <c r="O8" t="inlineStr">
        <is>
          <t>1959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RM </t>
        </is>
      </c>
      <c r="U8" t="n">
        <v>17</v>
      </c>
      <c r="V8" t="n">
        <v>17</v>
      </c>
      <c r="W8" t="inlineStr">
        <is>
          <t>2008-04-16</t>
        </is>
      </c>
      <c r="X8" t="inlineStr">
        <is>
          <t>2008-04-16</t>
        </is>
      </c>
      <c r="Y8" t="inlineStr">
        <is>
          <t>1992-04-15</t>
        </is>
      </c>
      <c r="Z8" t="inlineStr">
        <is>
          <t>1992-04-15</t>
        </is>
      </c>
      <c r="AA8" t="n">
        <v>231</v>
      </c>
      <c r="AB8" t="n">
        <v>220</v>
      </c>
      <c r="AC8" t="n">
        <v>335</v>
      </c>
      <c r="AD8" t="n">
        <v>4</v>
      </c>
      <c r="AE8" t="n">
        <v>5</v>
      </c>
      <c r="AF8" t="n">
        <v>4</v>
      </c>
      <c r="AG8" t="n">
        <v>7</v>
      </c>
      <c r="AH8" t="n">
        <v>1</v>
      </c>
      <c r="AI8" t="n">
        <v>2</v>
      </c>
      <c r="AJ8" t="n">
        <v>0</v>
      </c>
      <c r="AK8" t="n">
        <v>0</v>
      </c>
      <c r="AL8" t="n">
        <v>0</v>
      </c>
      <c r="AM8" t="n">
        <v>1</v>
      </c>
      <c r="AN8" t="n">
        <v>3</v>
      </c>
      <c r="AO8" t="n">
        <v>4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HYPERLINK("https://creighton-primo.hosted.exlibrisgroup.com/primo-explore/search?tab=default_tab&amp;search_scope=EVERYTHING&amp;vid=01CRU&amp;lang=en_US&amp;offset=0&amp;query=any,contains,991003150759702656","Catalog Record")</f>
        <v/>
      </c>
      <c r="AV8">
        <f>HYPERLINK("http://www.worldcat.org/oclc/690072","WorldCat Record")</f>
        <v/>
      </c>
      <c r="AW8" t="inlineStr">
        <is>
          <t>104800964:eng</t>
        </is>
      </c>
      <c r="AX8" t="inlineStr">
        <is>
          <t>690072</t>
        </is>
      </c>
      <c r="AY8" t="inlineStr">
        <is>
          <t>991003150759702656</t>
        </is>
      </c>
      <c r="AZ8" t="inlineStr">
        <is>
          <t>991003150759702656</t>
        </is>
      </c>
      <c r="BA8" t="inlineStr">
        <is>
          <t>2260629590002656</t>
        </is>
      </c>
      <c r="BB8" t="inlineStr">
        <is>
          <t>BOOK</t>
        </is>
      </c>
      <c r="BE8" t="inlineStr">
        <is>
          <t>32285001061380</t>
        </is>
      </c>
      <c r="BF8" t="inlineStr">
        <is>
          <t>893893430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RM216 .R833 1995</t>
        </is>
      </c>
      <c r="E9" t="inlineStr">
        <is>
          <t>0                      RM 0216000R  833         1995</t>
        </is>
      </c>
      <c r="F9" t="inlineStr">
        <is>
          <t>Doctor, what should I eat? : nutrition prescriptions for ailments in which diet can really make a difference / Isadore Rosenfeld.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Rosenfeld, Isadore.</t>
        </is>
      </c>
      <c r="N9" t="inlineStr">
        <is>
          <t>New York : Random House, 1995.</t>
        </is>
      </c>
      <c r="O9" t="inlineStr">
        <is>
          <t>1995</t>
        </is>
      </c>
      <c r="P9" t="inlineStr">
        <is>
          <t>1st ed.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RM </t>
        </is>
      </c>
      <c r="U9" t="n">
        <v>17</v>
      </c>
      <c r="V9" t="n">
        <v>17</v>
      </c>
      <c r="W9" t="inlineStr">
        <is>
          <t>1998-03-31</t>
        </is>
      </c>
      <c r="X9" t="inlineStr">
        <is>
          <t>1998-03-31</t>
        </is>
      </c>
      <c r="Y9" t="inlineStr">
        <is>
          <t>1995-02-13</t>
        </is>
      </c>
      <c r="Z9" t="inlineStr">
        <is>
          <t>1995-02-13</t>
        </is>
      </c>
      <c r="AA9" t="n">
        <v>891</v>
      </c>
      <c r="AB9" t="n">
        <v>855</v>
      </c>
      <c r="AC9" t="n">
        <v>947</v>
      </c>
      <c r="AD9" t="n">
        <v>9</v>
      </c>
      <c r="AE9" t="n">
        <v>9</v>
      </c>
      <c r="AF9" t="n">
        <v>4</v>
      </c>
      <c r="AG9" t="n">
        <v>5</v>
      </c>
      <c r="AH9" t="n">
        <v>2</v>
      </c>
      <c r="AI9" t="n">
        <v>2</v>
      </c>
      <c r="AJ9" t="n">
        <v>0</v>
      </c>
      <c r="AK9" t="n">
        <v>0</v>
      </c>
      <c r="AL9" t="n">
        <v>0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HYPERLINK("https://creighton-primo.hosted.exlibrisgroup.com/primo-explore/search?tab=default_tab&amp;search_scope=EVERYTHING&amp;vid=01CRU&amp;lang=en_US&amp;offset=0&amp;query=any,contains,991002311629702656","Catalog Record")</f>
        <v/>
      </c>
      <c r="AV9">
        <f>HYPERLINK("http://www.worldcat.org/oclc/30025880","WorldCat Record")</f>
        <v/>
      </c>
      <c r="AW9" t="inlineStr">
        <is>
          <t>6495257:eng</t>
        </is>
      </c>
      <c r="AX9" t="inlineStr">
        <is>
          <t>30025880</t>
        </is>
      </c>
      <c r="AY9" t="inlineStr">
        <is>
          <t>991002311629702656</t>
        </is>
      </c>
      <c r="AZ9" t="inlineStr">
        <is>
          <t>991002311629702656</t>
        </is>
      </c>
      <c r="BA9" t="inlineStr">
        <is>
          <t>2261868470002656</t>
        </is>
      </c>
      <c r="BB9" t="inlineStr">
        <is>
          <t>BOOK</t>
        </is>
      </c>
      <c r="BD9" t="inlineStr">
        <is>
          <t>9780679428183</t>
        </is>
      </c>
      <c r="BE9" t="inlineStr">
        <is>
          <t>32285001998268</t>
        </is>
      </c>
      <c r="BF9" t="inlineStr">
        <is>
          <t>893504270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RM216 .S725 1992</t>
        </is>
      </c>
      <c r="E10" t="inlineStr">
        <is>
          <t>0                      RM 0216000S  725         1992</t>
        </is>
      </c>
      <c r="F10" t="inlineStr">
        <is>
          <t>Nutrition and diet therapy : self-instructional modules / Peggy S. Stanfield ; with the special assistance of Y.H. Hui.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Stanfield, Peggy.</t>
        </is>
      </c>
      <c r="N10" t="inlineStr">
        <is>
          <t>Boston : Jones and Bartlett, c1992.</t>
        </is>
      </c>
      <c r="O10" t="inlineStr">
        <is>
          <t>1992</t>
        </is>
      </c>
      <c r="P10" t="inlineStr">
        <is>
          <t>2nd ed.</t>
        </is>
      </c>
      <c r="Q10" t="inlineStr">
        <is>
          <t>eng</t>
        </is>
      </c>
      <c r="R10" t="inlineStr">
        <is>
          <t>mau</t>
        </is>
      </c>
      <c r="S10" t="inlineStr">
        <is>
          <t>The Jones and Bartlett series in health sciences</t>
        </is>
      </c>
      <c r="T10" t="inlineStr">
        <is>
          <t xml:space="preserve">RM </t>
        </is>
      </c>
      <c r="U10" t="n">
        <v>24</v>
      </c>
      <c r="V10" t="n">
        <v>24</v>
      </c>
      <c r="W10" t="inlineStr">
        <is>
          <t>2002-09-06</t>
        </is>
      </c>
      <c r="X10" t="inlineStr">
        <is>
          <t>2002-09-06</t>
        </is>
      </c>
      <c r="Y10" t="inlineStr">
        <is>
          <t>1995-05-31</t>
        </is>
      </c>
      <c r="Z10" t="inlineStr">
        <is>
          <t>1995-05-31</t>
        </is>
      </c>
      <c r="AA10" t="n">
        <v>91</v>
      </c>
      <c r="AB10" t="n">
        <v>76</v>
      </c>
      <c r="AC10" t="n">
        <v>346</v>
      </c>
      <c r="AD10" t="n">
        <v>1</v>
      </c>
      <c r="AE10" t="n">
        <v>2</v>
      </c>
      <c r="AF10" t="n">
        <v>1</v>
      </c>
      <c r="AG10" t="n">
        <v>9</v>
      </c>
      <c r="AH10" t="n">
        <v>1</v>
      </c>
      <c r="AI10" t="n">
        <v>5</v>
      </c>
      <c r="AJ10" t="n">
        <v>0</v>
      </c>
      <c r="AK10" t="n">
        <v>2</v>
      </c>
      <c r="AL10" t="n">
        <v>0</v>
      </c>
      <c r="AM10" t="n">
        <v>4</v>
      </c>
      <c r="AN10" t="n">
        <v>0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HYPERLINK("https://creighton-primo.hosted.exlibrisgroup.com/primo-explore/search?tab=default_tab&amp;search_scope=EVERYTHING&amp;vid=01CRU&amp;lang=en_US&amp;offset=0&amp;query=any,contains,991001981099702656","Catalog Record")</f>
        <v/>
      </c>
      <c r="AV10">
        <f>HYPERLINK("http://www.worldcat.org/oclc/25131614","WorldCat Record")</f>
        <v/>
      </c>
      <c r="AW10" t="inlineStr">
        <is>
          <t>758282:eng</t>
        </is>
      </c>
      <c r="AX10" t="inlineStr">
        <is>
          <t>25131614</t>
        </is>
      </c>
      <c r="AY10" t="inlineStr">
        <is>
          <t>991001981099702656</t>
        </is>
      </c>
      <c r="AZ10" t="inlineStr">
        <is>
          <t>991001981099702656</t>
        </is>
      </c>
      <c r="BA10" t="inlineStr">
        <is>
          <t>2271173410002656</t>
        </is>
      </c>
      <c r="BB10" t="inlineStr">
        <is>
          <t>BOOK</t>
        </is>
      </c>
      <c r="BD10" t="inlineStr">
        <is>
          <t>9780867203363</t>
        </is>
      </c>
      <c r="BE10" t="inlineStr">
        <is>
          <t>32285002047594</t>
        </is>
      </c>
      <c r="BF10" t="inlineStr">
        <is>
          <t>893609326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RM218 .S4</t>
        </is>
      </c>
      <c r="E11" t="inlineStr">
        <is>
          <t>0                      RM 0218000S  4</t>
        </is>
      </c>
      <c r="F11" t="inlineStr">
        <is>
          <t>Clinical studies in nutrition.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Sense, Eleanora.</t>
        </is>
      </c>
      <c r="N11" t="inlineStr">
        <is>
          <t>Philadelphia, Lippincott [1960]</t>
        </is>
      </c>
      <c r="O11" t="inlineStr">
        <is>
          <t>1960</t>
        </is>
      </c>
      <c r="Q11" t="inlineStr">
        <is>
          <t>eng</t>
        </is>
      </c>
      <c r="R11" t="inlineStr">
        <is>
          <t>pau</t>
        </is>
      </c>
      <c r="T11" t="inlineStr">
        <is>
          <t xml:space="preserve">RM </t>
        </is>
      </c>
      <c r="U11" t="n">
        <v>4</v>
      </c>
      <c r="V11" t="n">
        <v>4</v>
      </c>
      <c r="W11" t="inlineStr">
        <is>
          <t>2006-11-27</t>
        </is>
      </c>
      <c r="X11" t="inlineStr">
        <is>
          <t>2006-11-27</t>
        </is>
      </c>
      <c r="Y11" t="inlineStr">
        <is>
          <t>1997-11-05</t>
        </is>
      </c>
      <c r="Z11" t="inlineStr">
        <is>
          <t>1997-11-05</t>
        </is>
      </c>
      <c r="AA11" t="n">
        <v>124</v>
      </c>
      <c r="AB11" t="n">
        <v>104</v>
      </c>
      <c r="AC11" t="n">
        <v>106</v>
      </c>
      <c r="AD11" t="n">
        <v>1</v>
      </c>
      <c r="AE11" t="n">
        <v>1</v>
      </c>
      <c r="AF11" t="n">
        <v>1</v>
      </c>
      <c r="AG11" t="n">
        <v>1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T11">
        <f>HYPERLINK("http://catalog.hathitrust.org/Record/001572770","HathiTrust Record")</f>
        <v/>
      </c>
      <c r="AU11">
        <f>HYPERLINK("https://creighton-primo.hosted.exlibrisgroup.com/primo-explore/search?tab=default_tab&amp;search_scope=EVERYTHING&amp;vid=01CRU&amp;lang=en_US&amp;offset=0&amp;query=any,contains,991003713009702656","Catalog Record")</f>
        <v/>
      </c>
      <c r="AV11">
        <f>HYPERLINK("http://www.worldcat.org/oclc/1355376","WorldCat Record")</f>
        <v/>
      </c>
      <c r="AW11" t="inlineStr">
        <is>
          <t>2252171:eng</t>
        </is>
      </c>
      <c r="AX11" t="inlineStr">
        <is>
          <t>1355376</t>
        </is>
      </c>
      <c r="AY11" t="inlineStr">
        <is>
          <t>991003713009702656</t>
        </is>
      </c>
      <c r="AZ11" t="inlineStr">
        <is>
          <t>991003713009702656</t>
        </is>
      </c>
      <c r="BA11" t="inlineStr">
        <is>
          <t>2272427340002656</t>
        </is>
      </c>
      <c r="BB11" t="inlineStr">
        <is>
          <t>BOOK</t>
        </is>
      </c>
      <c r="BE11" t="inlineStr">
        <is>
          <t>32285003276598</t>
        </is>
      </c>
      <c r="BF11" t="inlineStr">
        <is>
          <t>893349046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RM219 .M325 1971</t>
        </is>
      </c>
      <c r="E12" t="inlineStr">
        <is>
          <t>0                      RM 0219000M  325         1971</t>
        </is>
      </c>
      <c r="F12" t="inlineStr">
        <is>
          <t>Mayo Clinic diet manual.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Mayo Clinic. Committee on Dietetics.</t>
        </is>
      </c>
      <c r="N12" t="inlineStr">
        <is>
          <t>Philadelphia : Saunders, 1971.</t>
        </is>
      </c>
      <c r="O12" t="inlineStr">
        <is>
          <t>1971</t>
        </is>
      </c>
      <c r="P12" t="inlineStr">
        <is>
          <t>4th ed.</t>
        </is>
      </c>
      <c r="Q12" t="inlineStr">
        <is>
          <t>eng</t>
        </is>
      </c>
      <c r="R12" t="inlineStr">
        <is>
          <t>pau</t>
        </is>
      </c>
      <c r="T12" t="inlineStr">
        <is>
          <t xml:space="preserve">RM </t>
        </is>
      </c>
      <c r="U12" t="n">
        <v>6</v>
      </c>
      <c r="V12" t="n">
        <v>6</v>
      </c>
      <c r="W12" t="inlineStr">
        <is>
          <t>2006-11-27</t>
        </is>
      </c>
      <c r="X12" t="inlineStr">
        <is>
          <t>2006-11-27</t>
        </is>
      </c>
      <c r="Y12" t="inlineStr">
        <is>
          <t>1995-08-03</t>
        </is>
      </c>
      <c r="Z12" t="inlineStr">
        <is>
          <t>1995-08-03</t>
        </is>
      </c>
      <c r="AA12" t="n">
        <v>279</v>
      </c>
      <c r="AB12" t="n">
        <v>237</v>
      </c>
      <c r="AC12" t="n">
        <v>336</v>
      </c>
      <c r="AD12" t="n">
        <v>1</v>
      </c>
      <c r="AE12" t="n">
        <v>1</v>
      </c>
      <c r="AF12" t="n">
        <v>6</v>
      </c>
      <c r="AG12" t="n">
        <v>8</v>
      </c>
      <c r="AH12" t="n">
        <v>4</v>
      </c>
      <c r="AI12" t="n">
        <v>5</v>
      </c>
      <c r="AJ12" t="n">
        <v>0</v>
      </c>
      <c r="AK12" t="n">
        <v>1</v>
      </c>
      <c r="AL12" t="n">
        <v>4</v>
      </c>
      <c r="AM12" t="n">
        <v>4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HYPERLINK("http://catalog.hathitrust.org/Record/001572782","HathiTrust Record")</f>
        <v/>
      </c>
      <c r="AU12">
        <f>HYPERLINK("https://creighton-primo.hosted.exlibrisgroup.com/primo-explore/search?tab=default_tab&amp;search_scope=EVERYTHING&amp;vid=01CRU&amp;lang=en_US&amp;offset=0&amp;query=any,contains,991005264249702656","Catalog Record")</f>
        <v/>
      </c>
      <c r="AV12">
        <f>HYPERLINK("http://www.worldcat.org/oclc/114441","WorldCat Record")</f>
        <v/>
      </c>
      <c r="AW12" t="inlineStr">
        <is>
          <t>1230623:eng</t>
        </is>
      </c>
      <c r="AX12" t="inlineStr">
        <is>
          <t>114441</t>
        </is>
      </c>
      <c r="AY12" t="inlineStr">
        <is>
          <t>991005264249702656</t>
        </is>
      </c>
      <c r="AZ12" t="inlineStr">
        <is>
          <t>991005264249702656</t>
        </is>
      </c>
      <c r="BA12" t="inlineStr">
        <is>
          <t>2259901730002656</t>
        </is>
      </c>
      <c r="BB12" t="inlineStr">
        <is>
          <t>BOOK</t>
        </is>
      </c>
      <c r="BD12" t="inlineStr">
        <is>
          <t>9780721662114</t>
        </is>
      </c>
      <c r="BE12" t="inlineStr">
        <is>
          <t>32285002061785</t>
        </is>
      </c>
      <c r="BF12" t="inlineStr">
        <is>
          <t>893443684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RM222.2 .B39 1978</t>
        </is>
      </c>
      <c r="E13" t="inlineStr">
        <is>
          <t>0                      RM 0222200B  39          1978</t>
        </is>
      </c>
      <c r="F13" t="inlineStr">
        <is>
          <t>The thin game / by Edwin Bayrd ; in consultation with Clifford F. Gastineau and Edwin Bayrd.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Bayrd, Ned.</t>
        </is>
      </c>
      <c r="N13" t="inlineStr">
        <is>
          <t>New York : Newsweek Books, c1978.</t>
        </is>
      </c>
      <c r="O13" t="inlineStr">
        <is>
          <t>1978</t>
        </is>
      </c>
      <c r="P13" t="inlineStr">
        <is>
          <t>1st ed.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RM </t>
        </is>
      </c>
      <c r="U13" t="n">
        <v>11</v>
      </c>
      <c r="V13" t="n">
        <v>11</v>
      </c>
      <c r="W13" t="inlineStr">
        <is>
          <t>2010-11-28</t>
        </is>
      </c>
      <c r="X13" t="inlineStr">
        <is>
          <t>2010-11-28</t>
        </is>
      </c>
      <c r="Y13" t="inlineStr">
        <is>
          <t>1990-03-20</t>
        </is>
      </c>
      <c r="Z13" t="inlineStr">
        <is>
          <t>1990-03-20</t>
        </is>
      </c>
      <c r="AA13" t="n">
        <v>220</v>
      </c>
      <c r="AB13" t="n">
        <v>214</v>
      </c>
      <c r="AC13" t="n">
        <v>226</v>
      </c>
      <c r="AD13" t="n">
        <v>3</v>
      </c>
      <c r="AE13" t="n">
        <v>3</v>
      </c>
      <c r="AF13" t="n">
        <v>1</v>
      </c>
      <c r="AG13" t="n">
        <v>1</v>
      </c>
      <c r="AH13" t="n">
        <v>1</v>
      </c>
      <c r="AI13" t="n">
        <v>1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HYPERLINK("https://creighton-primo.hosted.exlibrisgroup.com/primo-explore/search?tab=default_tab&amp;search_scope=EVERYTHING&amp;vid=01CRU&amp;lang=en_US&amp;offset=0&amp;query=any,contains,991004464259702656","Catalog Record")</f>
        <v/>
      </c>
      <c r="AV13">
        <f>HYPERLINK("http://www.worldcat.org/oclc/3559594","WorldCat Record")</f>
        <v/>
      </c>
      <c r="AW13" t="inlineStr">
        <is>
          <t>4494915784:eng</t>
        </is>
      </c>
      <c r="AX13" t="inlineStr">
        <is>
          <t>3559594</t>
        </is>
      </c>
      <c r="AY13" t="inlineStr">
        <is>
          <t>991004464259702656</t>
        </is>
      </c>
      <c r="AZ13" t="inlineStr">
        <is>
          <t>991004464259702656</t>
        </is>
      </c>
      <c r="BA13" t="inlineStr">
        <is>
          <t>2264194300002656</t>
        </is>
      </c>
      <c r="BB13" t="inlineStr">
        <is>
          <t>BOOK</t>
        </is>
      </c>
      <c r="BD13" t="inlineStr">
        <is>
          <t>9780882252551</t>
        </is>
      </c>
      <c r="BE13" t="inlineStr">
        <is>
          <t>32285000088640</t>
        </is>
      </c>
      <c r="BF13" t="inlineStr">
        <is>
          <t>893882500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RM222.2 .B46</t>
        </is>
      </c>
      <c r="E14" t="inlineStr">
        <is>
          <t>0                      RM 0222200B  46</t>
        </is>
      </c>
      <c r="F14" t="inlineStr">
        <is>
          <t>Diet book.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Better homes and gardens.</t>
        </is>
      </c>
      <c r="N14" t="inlineStr">
        <is>
          <t>Des Moines : Meredith Pub. Co., 1955.</t>
        </is>
      </c>
      <c r="O14" t="inlineStr">
        <is>
          <t>1955</t>
        </is>
      </c>
      <c r="Q14" t="inlineStr">
        <is>
          <t>eng</t>
        </is>
      </c>
      <c r="R14" t="inlineStr">
        <is>
          <t>___</t>
        </is>
      </c>
      <c r="T14" t="inlineStr">
        <is>
          <t xml:space="preserve">RM </t>
        </is>
      </c>
      <c r="U14" t="n">
        <v>6</v>
      </c>
      <c r="V14" t="n">
        <v>6</v>
      </c>
      <c r="W14" t="inlineStr">
        <is>
          <t>2006-04-11</t>
        </is>
      </c>
      <c r="X14" t="inlineStr">
        <is>
          <t>2006-04-11</t>
        </is>
      </c>
      <c r="Y14" t="inlineStr">
        <is>
          <t>1992-02-26</t>
        </is>
      </c>
      <c r="Z14" t="inlineStr">
        <is>
          <t>1992-02-26</t>
        </is>
      </c>
      <c r="AA14" t="n">
        <v>70</v>
      </c>
      <c r="AB14" t="n">
        <v>68</v>
      </c>
      <c r="AC14" t="n">
        <v>69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HYPERLINK("http://catalog.hathitrust.org/Record/009112868","HathiTrust Record")</f>
        <v/>
      </c>
      <c r="AU14">
        <f>HYPERLINK("https://creighton-primo.hosted.exlibrisgroup.com/primo-explore/search?tab=default_tab&amp;search_scope=EVERYTHING&amp;vid=01CRU&amp;lang=en_US&amp;offset=0&amp;query=any,contains,991003755789702656","Catalog Record")</f>
        <v/>
      </c>
      <c r="AV14">
        <f>HYPERLINK("http://www.worldcat.org/oclc/1435990","WorldCat Record")</f>
        <v/>
      </c>
      <c r="AW14" t="inlineStr">
        <is>
          <t>1806381209:eng</t>
        </is>
      </c>
      <c r="AX14" t="inlineStr">
        <is>
          <t>1435990</t>
        </is>
      </c>
      <c r="AY14" t="inlineStr">
        <is>
          <t>991003755789702656</t>
        </is>
      </c>
      <c r="AZ14" t="inlineStr">
        <is>
          <t>991003755789702656</t>
        </is>
      </c>
      <c r="BA14" t="inlineStr">
        <is>
          <t>2270518950002656</t>
        </is>
      </c>
      <c r="BB14" t="inlineStr">
        <is>
          <t>BOOK</t>
        </is>
      </c>
      <c r="BE14" t="inlineStr">
        <is>
          <t>32285000978188</t>
        </is>
      </c>
      <c r="BF14" t="inlineStr">
        <is>
          <t>893699366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RM222.2 .B47 1980</t>
        </is>
      </c>
      <c r="E15" t="inlineStr">
        <is>
          <t>0                      RM 0222200B  47          1980</t>
        </is>
      </c>
      <c r="F15" t="inlineStr">
        <is>
          <t>Rating the diets / by the editors of Consumer Guide® and Theodore Berland.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Berland, Theodore, 1929-</t>
        </is>
      </c>
      <c r="N15" t="inlineStr">
        <is>
          <t>New York : Beekman House, 1980.</t>
        </is>
      </c>
      <c r="O15" t="inlineStr">
        <is>
          <t>1980</t>
        </is>
      </c>
      <c r="Q15" t="inlineStr">
        <is>
          <t>eng</t>
        </is>
      </c>
      <c r="R15" t="inlineStr">
        <is>
          <t xml:space="preserve">xx </t>
        </is>
      </c>
      <c r="T15" t="inlineStr">
        <is>
          <t xml:space="preserve">RM </t>
        </is>
      </c>
      <c r="U15" t="n">
        <v>20</v>
      </c>
      <c r="V15" t="n">
        <v>20</v>
      </c>
      <c r="W15" t="inlineStr">
        <is>
          <t>2006-11-27</t>
        </is>
      </c>
      <c r="X15" t="inlineStr">
        <is>
          <t>2006-11-27</t>
        </is>
      </c>
      <c r="Y15" t="inlineStr">
        <is>
          <t>1990-03-20</t>
        </is>
      </c>
      <c r="Z15" t="inlineStr">
        <is>
          <t>1990-03-20</t>
        </is>
      </c>
      <c r="AA15" t="n">
        <v>132</v>
      </c>
      <c r="AB15" t="n">
        <v>123</v>
      </c>
      <c r="AC15" t="n">
        <v>683</v>
      </c>
      <c r="AD15" t="n">
        <v>1</v>
      </c>
      <c r="AE15" t="n">
        <v>3</v>
      </c>
      <c r="AF15" t="n">
        <v>0</v>
      </c>
      <c r="AG15" t="n">
        <v>3</v>
      </c>
      <c r="AH15" t="n">
        <v>0</v>
      </c>
      <c r="AI15" t="n">
        <v>0</v>
      </c>
      <c r="AJ15" t="n">
        <v>0</v>
      </c>
      <c r="AK15" t="n">
        <v>1</v>
      </c>
      <c r="AL15" t="n">
        <v>0</v>
      </c>
      <c r="AM15" t="n">
        <v>1</v>
      </c>
      <c r="AN15" t="n">
        <v>0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HYPERLINK("https://creighton-primo.hosted.exlibrisgroup.com/primo-explore/search?tab=default_tab&amp;search_scope=EVERYTHING&amp;vid=01CRU&amp;lang=en_US&amp;offset=0&amp;query=any,contains,991005045629702656","Catalog Record")</f>
        <v/>
      </c>
      <c r="AV15">
        <f>HYPERLINK("http://www.worldcat.org/oclc/6828069","WorldCat Record")</f>
        <v/>
      </c>
      <c r="AW15" t="inlineStr">
        <is>
          <t>498203:eng</t>
        </is>
      </c>
      <c r="AX15" t="inlineStr">
        <is>
          <t>6828069</t>
        </is>
      </c>
      <c r="AY15" t="inlineStr">
        <is>
          <t>991005045629702656</t>
        </is>
      </c>
      <c r="AZ15" t="inlineStr">
        <is>
          <t>991005045629702656</t>
        </is>
      </c>
      <c r="BA15" t="inlineStr">
        <is>
          <t>2266875280002656</t>
        </is>
      </c>
      <c r="BB15" t="inlineStr">
        <is>
          <t>BOOK</t>
        </is>
      </c>
      <c r="BE15" t="inlineStr">
        <is>
          <t>32285000088657</t>
        </is>
      </c>
      <c r="BF15" t="inlineStr">
        <is>
          <t>893795529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RM222.2 .B785 1980</t>
        </is>
      </c>
      <c r="E16" t="inlineStr">
        <is>
          <t>0                      RM 0222200B  785         1980</t>
        </is>
      </c>
      <c r="F16" t="inlineStr">
        <is>
          <t>The partnership diet program : the do-it-together pounds-off program that doesn't feel like a diet / Kelly D. Brownell, with Irene Copeland.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Brownell, Kelly D.</t>
        </is>
      </c>
      <c r="N16" t="inlineStr">
        <is>
          <t>New York : Rawson, Wade, c1980.</t>
        </is>
      </c>
      <c r="O16" t="inlineStr">
        <is>
          <t>1980</t>
        </is>
      </c>
      <c r="P16" t="inlineStr">
        <is>
          <t>1st ed.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RM </t>
        </is>
      </c>
      <c r="U16" t="n">
        <v>5</v>
      </c>
      <c r="V16" t="n">
        <v>5</v>
      </c>
      <c r="W16" t="inlineStr">
        <is>
          <t>2004-03-30</t>
        </is>
      </c>
      <c r="X16" t="inlineStr">
        <is>
          <t>2004-03-30</t>
        </is>
      </c>
      <c r="Y16" t="inlineStr">
        <is>
          <t>1992-02-26</t>
        </is>
      </c>
      <c r="Z16" t="inlineStr">
        <is>
          <t>1992-02-26</t>
        </is>
      </c>
      <c r="AA16" t="n">
        <v>148</v>
      </c>
      <c r="AB16" t="n">
        <v>144</v>
      </c>
      <c r="AC16" t="n">
        <v>144</v>
      </c>
      <c r="AD16" t="n">
        <v>1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HYPERLINK("https://creighton-primo.hosted.exlibrisgroup.com/primo-explore/search?tab=default_tab&amp;search_scope=EVERYTHING&amp;vid=01CRU&amp;lang=en_US&amp;offset=0&amp;query=any,contains,991004822149702656","Catalog Record")</f>
        <v/>
      </c>
      <c r="AV16">
        <f>HYPERLINK("http://www.worldcat.org/oclc/5336732","WorldCat Record")</f>
        <v/>
      </c>
      <c r="AW16" t="inlineStr">
        <is>
          <t>17876734:eng</t>
        </is>
      </c>
      <c r="AX16" t="inlineStr">
        <is>
          <t>5336732</t>
        </is>
      </c>
      <c r="AY16" t="inlineStr">
        <is>
          <t>991004822149702656</t>
        </is>
      </c>
      <c r="AZ16" t="inlineStr">
        <is>
          <t>991004822149702656</t>
        </is>
      </c>
      <c r="BA16" t="inlineStr">
        <is>
          <t>2265356470002656</t>
        </is>
      </c>
      <c r="BB16" t="inlineStr">
        <is>
          <t>BOOK</t>
        </is>
      </c>
      <c r="BD16" t="inlineStr">
        <is>
          <t>9780892561032</t>
        </is>
      </c>
      <c r="BE16" t="inlineStr">
        <is>
          <t>32285000978170</t>
        </is>
      </c>
      <c r="BF16" t="inlineStr">
        <is>
          <t>893719418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RM222.2 .E278 1988</t>
        </is>
      </c>
      <c r="E17" t="inlineStr">
        <is>
          <t>0                      RM 0222200E  278         1988</t>
        </is>
      </c>
      <c r="F17" t="inlineStr">
        <is>
          <t>Weight loss to super wellness / Ted L. Edwards, Jr.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Edwards, Ted L.</t>
        </is>
      </c>
      <c r="N17" t="inlineStr">
        <is>
          <t>Champaign, Ill. : Life Enhancement Publications, c1988.</t>
        </is>
      </c>
      <c r="O17" t="inlineStr">
        <is>
          <t>1988</t>
        </is>
      </c>
      <c r="P17" t="inlineStr">
        <is>
          <t>2nd ed.</t>
        </is>
      </c>
      <c r="Q17" t="inlineStr">
        <is>
          <t>eng</t>
        </is>
      </c>
      <c r="R17" t="inlineStr">
        <is>
          <t>ilu</t>
        </is>
      </c>
      <c r="T17" t="inlineStr">
        <is>
          <t xml:space="preserve">RM </t>
        </is>
      </c>
      <c r="U17" t="n">
        <v>27</v>
      </c>
      <c r="V17" t="n">
        <v>27</v>
      </c>
      <c r="W17" t="inlineStr">
        <is>
          <t>2008-02-21</t>
        </is>
      </c>
      <c r="X17" t="inlineStr">
        <is>
          <t>2008-02-21</t>
        </is>
      </c>
      <c r="Y17" t="inlineStr">
        <is>
          <t>1992-02-27</t>
        </is>
      </c>
      <c r="Z17" t="inlineStr">
        <is>
          <t>1992-02-27</t>
        </is>
      </c>
      <c r="AA17" t="n">
        <v>169</v>
      </c>
      <c r="AB17" t="n">
        <v>139</v>
      </c>
      <c r="AC17" t="n">
        <v>145</v>
      </c>
      <c r="AD17" t="n">
        <v>2</v>
      </c>
      <c r="AE17" t="n">
        <v>2</v>
      </c>
      <c r="AF17" t="n">
        <v>1</v>
      </c>
      <c r="AG17" t="n">
        <v>1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HYPERLINK("https://creighton-primo.hosted.exlibrisgroup.com/primo-explore/search?tab=default_tab&amp;search_scope=EVERYTHING&amp;vid=01CRU&amp;lang=en_US&amp;offset=0&amp;query=any,contains,991001180049702656","Catalog Record")</f>
        <v/>
      </c>
      <c r="AV17">
        <f>HYPERLINK("http://www.worldcat.org/oclc/17107398","WorldCat Record")</f>
        <v/>
      </c>
      <c r="AW17" t="inlineStr">
        <is>
          <t>13222482:eng</t>
        </is>
      </c>
      <c r="AX17" t="inlineStr">
        <is>
          <t>17107398</t>
        </is>
      </c>
      <c r="AY17" t="inlineStr">
        <is>
          <t>991001180049702656</t>
        </is>
      </c>
      <c r="AZ17" t="inlineStr">
        <is>
          <t>991001180049702656</t>
        </is>
      </c>
      <c r="BA17" t="inlineStr">
        <is>
          <t>2257762790002656</t>
        </is>
      </c>
      <c r="BB17" t="inlineStr">
        <is>
          <t>BOOK</t>
        </is>
      </c>
      <c r="BD17" t="inlineStr">
        <is>
          <t>9780873229241</t>
        </is>
      </c>
      <c r="BE17" t="inlineStr">
        <is>
          <t>32285000978386</t>
        </is>
      </c>
      <c r="BF17" t="inlineStr">
        <is>
          <t>893225660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RM222.2 .G32 1996</t>
        </is>
      </c>
      <c r="E18" t="inlineStr">
        <is>
          <t>0                      RM 0222200G  32          1996</t>
        </is>
      </c>
      <c r="F18" t="inlineStr">
        <is>
          <t>Big fat lies : the truth about your weight and your health / Glenn A. Gaesser.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Gaesser, Glenn A. (Glenn Alan)</t>
        </is>
      </c>
      <c r="N18" t="inlineStr">
        <is>
          <t>New York : Fawcett Columbine, 1996.</t>
        </is>
      </c>
      <c r="O18" t="inlineStr">
        <is>
          <t>1996</t>
        </is>
      </c>
      <c r="P18" t="inlineStr">
        <is>
          <t>1st ed.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RM </t>
        </is>
      </c>
      <c r="U18" t="n">
        <v>34</v>
      </c>
      <c r="V18" t="n">
        <v>34</v>
      </c>
      <c r="W18" t="inlineStr">
        <is>
          <t>2007-10-10</t>
        </is>
      </c>
      <c r="X18" t="inlineStr">
        <is>
          <t>2007-10-10</t>
        </is>
      </c>
      <c r="Y18" t="inlineStr">
        <is>
          <t>1996-10-22</t>
        </is>
      </c>
      <c r="Z18" t="inlineStr">
        <is>
          <t>1996-10-22</t>
        </is>
      </c>
      <c r="AA18" t="n">
        <v>300</v>
      </c>
      <c r="AB18" t="n">
        <v>270</v>
      </c>
      <c r="AC18" t="n">
        <v>531</v>
      </c>
      <c r="AD18" t="n">
        <v>2</v>
      </c>
      <c r="AE18" t="n">
        <v>3</v>
      </c>
      <c r="AF18" t="n">
        <v>2</v>
      </c>
      <c r="AG18" t="n">
        <v>11</v>
      </c>
      <c r="AH18" t="n">
        <v>1</v>
      </c>
      <c r="AI18" t="n">
        <v>5</v>
      </c>
      <c r="AJ18" t="n">
        <v>0</v>
      </c>
      <c r="AK18" t="n">
        <v>3</v>
      </c>
      <c r="AL18" t="n">
        <v>0</v>
      </c>
      <c r="AM18" t="n">
        <v>2</v>
      </c>
      <c r="AN18" t="n">
        <v>1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HYPERLINK("https://creighton-primo.hosted.exlibrisgroup.com/primo-explore/search?tab=default_tab&amp;search_scope=EVERYTHING&amp;vid=01CRU&amp;lang=en_US&amp;offset=0&amp;query=any,contains,991002708029702656","Catalog Record")</f>
        <v/>
      </c>
      <c r="AV18">
        <f>HYPERLINK("http://www.worldcat.org/oclc/35366380","WorldCat Record")</f>
        <v/>
      </c>
      <c r="AW18" t="inlineStr">
        <is>
          <t>838657253:eng</t>
        </is>
      </c>
      <c r="AX18" t="inlineStr">
        <is>
          <t>35366380</t>
        </is>
      </c>
      <c r="AY18" t="inlineStr">
        <is>
          <t>991002708029702656</t>
        </is>
      </c>
      <c r="AZ18" t="inlineStr">
        <is>
          <t>991002708029702656</t>
        </is>
      </c>
      <c r="BA18" t="inlineStr">
        <is>
          <t>2264308650002656</t>
        </is>
      </c>
      <c r="BB18" t="inlineStr">
        <is>
          <t>BOOK</t>
        </is>
      </c>
      <c r="BD18" t="inlineStr">
        <is>
          <t>9780449909416</t>
        </is>
      </c>
      <c r="BE18" t="inlineStr">
        <is>
          <t>32285002367489</t>
        </is>
      </c>
      <c r="BF18" t="inlineStr">
        <is>
          <t>893867590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RM222.2 .J43</t>
        </is>
      </c>
      <c r="E19" t="inlineStr">
        <is>
          <t>0                      RM 0222200J  43</t>
        </is>
      </c>
      <c r="F19" t="inlineStr">
        <is>
          <t>Take it off and keep it off : a behavioral program for weight loss and healthy living / D. Balfour Jeffrey, Roger C. Katz. --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Jeffrey, D. Balfour.</t>
        </is>
      </c>
      <c r="N19" t="inlineStr">
        <is>
          <t>Englewood Cliffs, N.J. : Prentice-Hall, c1977.</t>
        </is>
      </c>
      <c r="O19" t="inlineStr">
        <is>
          <t>1977</t>
        </is>
      </c>
      <c r="Q19" t="inlineStr">
        <is>
          <t>eng</t>
        </is>
      </c>
      <c r="R19" t="inlineStr">
        <is>
          <t>nju</t>
        </is>
      </c>
      <c r="S19" t="inlineStr">
        <is>
          <t>A Spectrum book</t>
        </is>
      </c>
      <c r="T19" t="inlineStr">
        <is>
          <t xml:space="preserve">RM </t>
        </is>
      </c>
      <c r="U19" t="n">
        <v>7</v>
      </c>
      <c r="V19" t="n">
        <v>7</v>
      </c>
      <c r="W19" t="inlineStr">
        <is>
          <t>1998-03-24</t>
        </is>
      </c>
      <c r="X19" t="inlineStr">
        <is>
          <t>1998-03-24</t>
        </is>
      </c>
      <c r="Y19" t="inlineStr">
        <is>
          <t>1992-02-27</t>
        </is>
      </c>
      <c r="Z19" t="inlineStr">
        <is>
          <t>1992-02-27</t>
        </is>
      </c>
      <c r="AA19" t="n">
        <v>165</v>
      </c>
      <c r="AB19" t="n">
        <v>140</v>
      </c>
      <c r="AC19" t="n">
        <v>154</v>
      </c>
      <c r="AD19" t="n">
        <v>1</v>
      </c>
      <c r="AE19" t="n">
        <v>1</v>
      </c>
      <c r="AF19" t="n">
        <v>2</v>
      </c>
      <c r="AG19" t="n">
        <v>4</v>
      </c>
      <c r="AH19" t="n">
        <v>2</v>
      </c>
      <c r="AI19" t="n">
        <v>3</v>
      </c>
      <c r="AJ19" t="n">
        <v>0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HYPERLINK("http://catalog.hathitrust.org/Record/009146524","HathiTrust Record")</f>
        <v/>
      </c>
      <c r="AU19">
        <f>HYPERLINK("https://creighton-primo.hosted.exlibrisgroup.com/primo-explore/search?tab=default_tab&amp;search_scope=EVERYTHING&amp;vid=01CRU&amp;lang=en_US&amp;offset=0&amp;query=any,contains,991005264569702656","Catalog Record")</f>
        <v/>
      </c>
      <c r="AV19">
        <f>HYPERLINK("http://www.worldcat.org/oclc/2875361","WorldCat Record")</f>
        <v/>
      </c>
      <c r="AW19" t="inlineStr">
        <is>
          <t>905626959:eng</t>
        </is>
      </c>
      <c r="AX19" t="inlineStr">
        <is>
          <t>2875361</t>
        </is>
      </c>
      <c r="AY19" t="inlineStr">
        <is>
          <t>991005264569702656</t>
        </is>
      </c>
      <c r="AZ19" t="inlineStr">
        <is>
          <t>991005264569702656</t>
        </is>
      </c>
      <c r="BA19" t="inlineStr">
        <is>
          <t>2259482880002656</t>
        </is>
      </c>
      <c r="BB19" t="inlineStr">
        <is>
          <t>BOOK</t>
        </is>
      </c>
      <c r="BD19" t="inlineStr">
        <is>
          <t>9780138828608</t>
        </is>
      </c>
      <c r="BE19" t="inlineStr">
        <is>
          <t>32285000978378</t>
        </is>
      </c>
      <c r="BF19" t="inlineStr">
        <is>
          <t>893896152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RM222.2 .L4224</t>
        </is>
      </c>
      <c r="E20" t="inlineStr">
        <is>
          <t>0                      RM 0222200L  4224</t>
        </is>
      </c>
      <c r="F20" t="inlineStr">
        <is>
          <t>Calories in/calories out : the energy-budget way to fitness and weight control / by James Leisy.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Leisy, James F.</t>
        </is>
      </c>
      <c r="N20" t="inlineStr">
        <is>
          <t>Brattleboro, Vt. : S. Greene Press, c1981.</t>
        </is>
      </c>
      <c r="O20" t="inlineStr">
        <is>
          <t>1981</t>
        </is>
      </c>
      <c r="Q20" t="inlineStr">
        <is>
          <t>eng</t>
        </is>
      </c>
      <c r="R20" t="inlineStr">
        <is>
          <t>vtu</t>
        </is>
      </c>
      <c r="T20" t="inlineStr">
        <is>
          <t xml:space="preserve">RM </t>
        </is>
      </c>
      <c r="U20" t="n">
        <v>17</v>
      </c>
      <c r="V20" t="n">
        <v>17</v>
      </c>
      <c r="W20" t="inlineStr">
        <is>
          <t>2002-10-30</t>
        </is>
      </c>
      <c r="X20" t="inlineStr">
        <is>
          <t>2002-10-30</t>
        </is>
      </c>
      <c r="Y20" t="inlineStr">
        <is>
          <t>1990-03-20</t>
        </is>
      </c>
      <c r="Z20" t="inlineStr">
        <is>
          <t>1990-03-20</t>
        </is>
      </c>
      <c r="AA20" t="n">
        <v>118</v>
      </c>
      <c r="AB20" t="n">
        <v>114</v>
      </c>
      <c r="AC20" t="n">
        <v>114</v>
      </c>
      <c r="AD20" t="n">
        <v>3</v>
      </c>
      <c r="AE20" t="n">
        <v>3</v>
      </c>
      <c r="AF20" t="n">
        <v>3</v>
      </c>
      <c r="AG20" t="n">
        <v>3</v>
      </c>
      <c r="AH20" t="n">
        <v>1</v>
      </c>
      <c r="AI20" t="n">
        <v>1</v>
      </c>
      <c r="AJ20" t="n">
        <v>0</v>
      </c>
      <c r="AK20" t="n">
        <v>0</v>
      </c>
      <c r="AL20" t="n">
        <v>0</v>
      </c>
      <c r="AM20" t="n">
        <v>0</v>
      </c>
      <c r="AN20" t="n">
        <v>2</v>
      </c>
      <c r="AO20" t="n">
        <v>2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HYPERLINK("https://creighton-primo.hosted.exlibrisgroup.com/primo-explore/search?tab=default_tab&amp;search_scope=EVERYTHING&amp;vid=01CRU&amp;lang=en_US&amp;offset=0&amp;query=any,contains,991005047679702656","Catalog Record")</f>
        <v/>
      </c>
      <c r="AV20">
        <f>HYPERLINK("http://www.worldcat.org/oclc/6861394","WorldCat Record")</f>
        <v/>
      </c>
      <c r="AW20" t="inlineStr">
        <is>
          <t>23915726:eng</t>
        </is>
      </c>
      <c r="AX20" t="inlineStr">
        <is>
          <t>6861394</t>
        </is>
      </c>
      <c r="AY20" t="inlineStr">
        <is>
          <t>991005047679702656</t>
        </is>
      </c>
      <c r="AZ20" t="inlineStr">
        <is>
          <t>991005047679702656</t>
        </is>
      </c>
      <c r="BA20" t="inlineStr">
        <is>
          <t>2271332230002656</t>
        </is>
      </c>
      <c r="BB20" t="inlineStr">
        <is>
          <t>BOOK</t>
        </is>
      </c>
      <c r="BD20" t="inlineStr">
        <is>
          <t>9780828904131</t>
        </is>
      </c>
      <c r="BE20" t="inlineStr">
        <is>
          <t>32285000088665</t>
        </is>
      </c>
      <c r="BF20" t="inlineStr">
        <is>
          <t>893789353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RM222.2 .S39 1995</t>
        </is>
      </c>
      <c r="E21" t="inlineStr">
        <is>
          <t>0                      RM 0222200S  39          1995</t>
        </is>
      </c>
      <c r="F21" t="inlineStr">
        <is>
          <t>The zone : a dietary road map / Barry Sears, with Bill Lawren.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Sears, Barry, 1947-</t>
        </is>
      </c>
      <c r="N21" t="inlineStr">
        <is>
          <t>New York, NY : Regan Books, c1995.</t>
        </is>
      </c>
      <c r="O21" t="inlineStr">
        <is>
          <t>1995</t>
        </is>
      </c>
      <c r="P21" t="inlineStr">
        <is>
          <t>1st ed.</t>
        </is>
      </c>
      <c r="Q21" t="inlineStr">
        <is>
          <t>eng</t>
        </is>
      </c>
      <c r="R21" t="inlineStr">
        <is>
          <t>nyu</t>
        </is>
      </c>
      <c r="T21" t="inlineStr">
        <is>
          <t xml:space="preserve">RM </t>
        </is>
      </c>
      <c r="U21" t="n">
        <v>5</v>
      </c>
      <c r="V21" t="n">
        <v>5</v>
      </c>
      <c r="W21" t="inlineStr">
        <is>
          <t>2009-09-02</t>
        </is>
      </c>
      <c r="X21" t="inlineStr">
        <is>
          <t>2009-09-02</t>
        </is>
      </c>
      <c r="Y21" t="inlineStr">
        <is>
          <t>2007-01-16</t>
        </is>
      </c>
      <c r="Z21" t="inlineStr">
        <is>
          <t>2007-01-16</t>
        </is>
      </c>
      <c r="AA21" t="n">
        <v>1602</v>
      </c>
      <c r="AB21" t="n">
        <v>1527</v>
      </c>
      <c r="AC21" t="n">
        <v>1684</v>
      </c>
      <c r="AD21" t="n">
        <v>15</v>
      </c>
      <c r="AE21" t="n">
        <v>15</v>
      </c>
      <c r="AF21" t="n">
        <v>6</v>
      </c>
      <c r="AG21" t="n">
        <v>8</v>
      </c>
      <c r="AH21" t="n">
        <v>3</v>
      </c>
      <c r="AI21" t="n">
        <v>4</v>
      </c>
      <c r="AJ21" t="n">
        <v>0</v>
      </c>
      <c r="AK21" t="n">
        <v>1</v>
      </c>
      <c r="AL21" t="n">
        <v>2</v>
      </c>
      <c r="AM21" t="n">
        <v>2</v>
      </c>
      <c r="AN21" t="n">
        <v>0</v>
      </c>
      <c r="AO21" t="n">
        <v>0</v>
      </c>
      <c r="AP21" t="n">
        <v>1</v>
      </c>
      <c r="AQ21" t="n">
        <v>1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HYPERLINK("https://creighton-primo.hosted.exlibrisgroup.com/primo-explore/search?tab=default_tab&amp;search_scope=EVERYTHING&amp;vid=01CRU&amp;lang=en_US&amp;offset=0&amp;query=any,contains,991005007749702656","Catalog Record")</f>
        <v/>
      </c>
      <c r="AV21">
        <f>HYPERLINK("http://www.worldcat.org/oclc/32394216","WorldCat Record")</f>
        <v/>
      </c>
      <c r="AW21" t="inlineStr">
        <is>
          <t>3901284524:eng</t>
        </is>
      </c>
      <c r="AX21" t="inlineStr">
        <is>
          <t>32394216</t>
        </is>
      </c>
      <c r="AY21" t="inlineStr">
        <is>
          <t>991005007749702656</t>
        </is>
      </c>
      <c r="AZ21" t="inlineStr">
        <is>
          <t>991005007749702656</t>
        </is>
      </c>
      <c r="BA21" t="inlineStr">
        <is>
          <t>2256009670002656</t>
        </is>
      </c>
      <c r="BB21" t="inlineStr">
        <is>
          <t>BOOK</t>
        </is>
      </c>
      <c r="BD21" t="inlineStr">
        <is>
          <t>9780060191313</t>
        </is>
      </c>
      <c r="BE21" t="inlineStr">
        <is>
          <t>32285005270821</t>
        </is>
      </c>
      <c r="BF21" t="inlineStr">
        <is>
          <t>893807709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RM222.2 .S755 1997</t>
        </is>
      </c>
      <c r="E22" t="inlineStr">
        <is>
          <t>0                      RM 0222200S  755         1997</t>
        </is>
      </c>
      <c r="F22" t="inlineStr">
        <is>
          <t>Fat history : bodies and beauty in the modern West / Peter N. Stearns.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Stearns, Peter N.</t>
        </is>
      </c>
      <c r="N22" t="inlineStr">
        <is>
          <t>New York : New York University Press, c1997.</t>
        </is>
      </c>
      <c r="O22" t="inlineStr">
        <is>
          <t>1997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RM </t>
        </is>
      </c>
      <c r="U22" t="n">
        <v>13</v>
      </c>
      <c r="V22" t="n">
        <v>13</v>
      </c>
      <c r="W22" t="inlineStr">
        <is>
          <t>2007-09-13</t>
        </is>
      </c>
      <c r="X22" t="inlineStr">
        <is>
          <t>2007-09-13</t>
        </is>
      </c>
      <c r="Y22" t="inlineStr">
        <is>
          <t>1998-10-22</t>
        </is>
      </c>
      <c r="Z22" t="inlineStr">
        <is>
          <t>1998-10-22</t>
        </is>
      </c>
      <c r="AA22" t="n">
        <v>736</v>
      </c>
      <c r="AB22" t="n">
        <v>623</v>
      </c>
      <c r="AC22" t="n">
        <v>738</v>
      </c>
      <c r="AD22" t="n">
        <v>2</v>
      </c>
      <c r="AE22" t="n">
        <v>3</v>
      </c>
      <c r="AF22" t="n">
        <v>25</v>
      </c>
      <c r="AG22" t="n">
        <v>32</v>
      </c>
      <c r="AH22" t="n">
        <v>12</v>
      </c>
      <c r="AI22" t="n">
        <v>18</v>
      </c>
      <c r="AJ22" t="n">
        <v>6</v>
      </c>
      <c r="AK22" t="n">
        <v>7</v>
      </c>
      <c r="AL22" t="n">
        <v>14</v>
      </c>
      <c r="AM22" t="n">
        <v>14</v>
      </c>
      <c r="AN22" t="n">
        <v>1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HYPERLINK("https://creighton-primo.hosted.exlibrisgroup.com/primo-explore/search?tab=default_tab&amp;search_scope=EVERYTHING&amp;vid=01CRU&amp;lang=en_US&amp;offset=0&amp;query=any,contains,991002731509702656","Catalog Record")</f>
        <v/>
      </c>
      <c r="AV22">
        <f>HYPERLINK("http://www.worldcat.org/oclc/35829805","WorldCat Record")</f>
        <v/>
      </c>
      <c r="AW22" t="inlineStr">
        <is>
          <t>792452857:eng</t>
        </is>
      </c>
      <c r="AX22" t="inlineStr">
        <is>
          <t>35829805</t>
        </is>
      </c>
      <c r="AY22" t="inlineStr">
        <is>
          <t>991002731509702656</t>
        </is>
      </c>
      <c r="AZ22" t="inlineStr">
        <is>
          <t>991002731509702656</t>
        </is>
      </c>
      <c r="BA22" t="inlineStr">
        <is>
          <t>2259062760002656</t>
        </is>
      </c>
      <c r="BB22" t="inlineStr">
        <is>
          <t>BOOK</t>
        </is>
      </c>
      <c r="BD22" t="inlineStr">
        <is>
          <t>9780814780695</t>
        </is>
      </c>
      <c r="BE22" t="inlineStr">
        <is>
          <t>32285003477022</t>
        </is>
      </c>
      <c r="BF22" t="inlineStr">
        <is>
          <t>893517674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RM237.7 .O76 1993</t>
        </is>
      </c>
      <c r="E23" t="inlineStr">
        <is>
          <t>0                      RM 0237700O  76          1993</t>
        </is>
      </c>
      <c r="F23" t="inlineStr">
        <is>
          <t>Eat more, weigh less : Dr. Dean Ornish's life choice program for losing weight safely while eating abundantly / Dean Ornish ; with cooking section edited by Shirley Elizabeth Brown.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Ornish, Dean.</t>
        </is>
      </c>
      <c r="N23" t="inlineStr">
        <is>
          <t>New York : HarperCollins, c1993.</t>
        </is>
      </c>
      <c r="O23" t="inlineStr">
        <is>
          <t>1993</t>
        </is>
      </c>
      <c r="P23" t="inlineStr">
        <is>
          <t>1st ed.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RM </t>
        </is>
      </c>
      <c r="U23" t="n">
        <v>27</v>
      </c>
      <c r="V23" t="n">
        <v>27</v>
      </c>
      <c r="W23" t="inlineStr">
        <is>
          <t>2009-04-16</t>
        </is>
      </c>
      <c r="X23" t="inlineStr">
        <is>
          <t>2009-04-16</t>
        </is>
      </c>
      <c r="Y23" t="inlineStr">
        <is>
          <t>1993-09-14</t>
        </is>
      </c>
      <c r="Z23" t="inlineStr">
        <is>
          <t>1993-09-14</t>
        </is>
      </c>
      <c r="AA23" t="n">
        <v>1407</v>
      </c>
      <c r="AB23" t="n">
        <v>1367</v>
      </c>
      <c r="AC23" t="n">
        <v>1729</v>
      </c>
      <c r="AD23" t="n">
        <v>14</v>
      </c>
      <c r="AE23" t="n">
        <v>19</v>
      </c>
      <c r="AF23" t="n">
        <v>11</v>
      </c>
      <c r="AG23" t="n">
        <v>13</v>
      </c>
      <c r="AH23" t="n">
        <v>4</v>
      </c>
      <c r="AI23" t="n">
        <v>6</v>
      </c>
      <c r="AJ23" t="n">
        <v>0</v>
      </c>
      <c r="AK23" t="n">
        <v>0</v>
      </c>
      <c r="AL23" t="n">
        <v>3</v>
      </c>
      <c r="AM23" t="n">
        <v>3</v>
      </c>
      <c r="AN23" t="n">
        <v>4</v>
      </c>
      <c r="AO23" t="n">
        <v>4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HYPERLINK("https://creighton-primo.hosted.exlibrisgroup.com/primo-explore/search?tab=default_tab&amp;search_scope=EVERYTHING&amp;vid=01CRU&amp;lang=en_US&amp;offset=0&amp;query=any,contains,991002127979702656","Catalog Record")</f>
        <v/>
      </c>
      <c r="AV23">
        <f>HYPERLINK("http://www.worldcat.org/oclc/27265337","WorldCat Record")</f>
        <v/>
      </c>
      <c r="AW23" t="inlineStr">
        <is>
          <t>325329:eng</t>
        </is>
      </c>
      <c r="AX23" t="inlineStr">
        <is>
          <t>27265337</t>
        </is>
      </c>
      <c r="AY23" t="inlineStr">
        <is>
          <t>991002127979702656</t>
        </is>
      </c>
      <c r="AZ23" t="inlineStr">
        <is>
          <t>991002127979702656</t>
        </is>
      </c>
      <c r="BA23" t="inlineStr">
        <is>
          <t>2269628370002656</t>
        </is>
      </c>
      <c r="BB23" t="inlineStr">
        <is>
          <t>BOOK</t>
        </is>
      </c>
      <c r="BD23" t="inlineStr">
        <is>
          <t>9780060168384</t>
        </is>
      </c>
      <c r="BE23" t="inlineStr">
        <is>
          <t>32285001766632</t>
        </is>
      </c>
      <c r="BF23" t="inlineStr">
        <is>
          <t>893866829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RM237.9 .T54</t>
        </is>
      </c>
      <c r="E24" t="inlineStr">
        <is>
          <t>0                      RM 0237900T  54</t>
        </is>
      </c>
      <c r="F24" t="inlineStr">
        <is>
          <t>Young at 73---and beyond! How to keep eternally youthful and remain tireless, painless, ageless / by Frederick Tilney.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Tilney, Frederick.</t>
        </is>
      </c>
      <c r="N24" t="inlineStr">
        <is>
          <t>New York : Information, Inc., c1968.</t>
        </is>
      </c>
      <c r="O24" t="inlineStr">
        <is>
          <t>1968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RM </t>
        </is>
      </c>
      <c r="U24" t="n">
        <v>2</v>
      </c>
      <c r="V24" t="n">
        <v>2</v>
      </c>
      <c r="W24" t="inlineStr">
        <is>
          <t>2006-11-27</t>
        </is>
      </c>
      <c r="X24" t="inlineStr">
        <is>
          <t>2006-11-27</t>
        </is>
      </c>
      <c r="Y24" t="inlineStr">
        <is>
          <t>1993-03-04</t>
        </is>
      </c>
      <c r="Z24" t="inlineStr">
        <is>
          <t>1993-03-04</t>
        </is>
      </c>
      <c r="AA24" t="n">
        <v>10</v>
      </c>
      <c r="AB24" t="n">
        <v>9</v>
      </c>
      <c r="AC24" t="n">
        <v>10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HYPERLINK("https://creighton-primo.hosted.exlibrisgroup.com/primo-explore/search?tab=default_tab&amp;search_scope=EVERYTHING&amp;vid=01CRU&amp;lang=en_US&amp;offset=0&amp;query=any,contains,991000894879702656","Catalog Record")</f>
        <v/>
      </c>
      <c r="AV24">
        <f>HYPERLINK("http://www.worldcat.org/oclc/155608","WorldCat Record")</f>
        <v/>
      </c>
      <c r="AW24" t="inlineStr">
        <is>
          <t>1187084:eng</t>
        </is>
      </c>
      <c r="AX24" t="inlineStr">
        <is>
          <t>155608</t>
        </is>
      </c>
      <c r="AY24" t="inlineStr">
        <is>
          <t>991000894879702656</t>
        </is>
      </c>
      <c r="AZ24" t="inlineStr">
        <is>
          <t>991000894879702656</t>
        </is>
      </c>
      <c r="BA24" t="inlineStr">
        <is>
          <t>2256617370002656</t>
        </is>
      </c>
      <c r="BB24" t="inlineStr">
        <is>
          <t>BOOK</t>
        </is>
      </c>
      <c r="BE24" t="inlineStr">
        <is>
          <t>32285001529881</t>
        </is>
      </c>
      <c r="BF24" t="inlineStr">
        <is>
          <t>893803149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RM261.3.U6 C37 1985</t>
        </is>
      </c>
      <c r="E25" t="inlineStr">
        <is>
          <t>0                      RM 0261300U  6                  C  37          1985</t>
        </is>
      </c>
      <c r="F25" t="inlineStr">
        <is>
          <t>Drugs in modern society / Charles R. Carroll.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Carroll, Charles R.</t>
        </is>
      </c>
      <c r="N25" t="inlineStr">
        <is>
          <t>Dubuque, Iowa : Wm. C. Brown, 1985.</t>
        </is>
      </c>
      <c r="O25" t="inlineStr">
        <is>
          <t>1985</t>
        </is>
      </c>
      <c r="Q25" t="inlineStr">
        <is>
          <t>eng</t>
        </is>
      </c>
      <c r="R25" t="inlineStr">
        <is>
          <t>iau</t>
        </is>
      </c>
      <c r="T25" t="inlineStr">
        <is>
          <t xml:space="preserve">RM </t>
        </is>
      </c>
      <c r="U25" t="n">
        <v>14</v>
      </c>
      <c r="V25" t="n">
        <v>14</v>
      </c>
      <c r="W25" t="inlineStr">
        <is>
          <t>2008-03-30</t>
        </is>
      </c>
      <c r="X25" t="inlineStr">
        <is>
          <t>2008-03-30</t>
        </is>
      </c>
      <c r="Y25" t="inlineStr">
        <is>
          <t>1992-01-21</t>
        </is>
      </c>
      <c r="Z25" t="inlineStr">
        <is>
          <t>1992-01-21</t>
        </is>
      </c>
      <c r="AA25" t="n">
        <v>100</v>
      </c>
      <c r="AB25" t="n">
        <v>89</v>
      </c>
      <c r="AC25" t="n">
        <v>317</v>
      </c>
      <c r="AD25" t="n">
        <v>1</v>
      </c>
      <c r="AE25" t="n">
        <v>4</v>
      </c>
      <c r="AF25" t="n">
        <v>2</v>
      </c>
      <c r="AG25" t="n">
        <v>9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5</v>
      </c>
      <c r="AN25" t="n">
        <v>0</v>
      </c>
      <c r="AO25" t="n">
        <v>3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HYPERLINK("http://catalog.hathitrust.org/Record/000663951","HathiTrust Record")</f>
        <v/>
      </c>
      <c r="AU25">
        <f>HYPERLINK("https://creighton-primo.hosted.exlibrisgroup.com/primo-explore/search?tab=default_tab&amp;search_scope=EVERYTHING&amp;vid=01CRU&amp;lang=en_US&amp;offset=0&amp;query=any,contains,991000615679702656","Catalog Record")</f>
        <v/>
      </c>
      <c r="AV25">
        <f>HYPERLINK("http://www.worldcat.org/oclc/11933562","WorldCat Record")</f>
        <v/>
      </c>
      <c r="AW25" t="inlineStr">
        <is>
          <t>4634035:eng</t>
        </is>
      </c>
      <c r="AX25" t="inlineStr">
        <is>
          <t>11933562</t>
        </is>
      </c>
      <c r="AY25" t="inlineStr">
        <is>
          <t>991000615679702656</t>
        </is>
      </c>
      <c r="AZ25" t="inlineStr">
        <is>
          <t>991000615679702656</t>
        </is>
      </c>
      <c r="BA25" t="inlineStr">
        <is>
          <t>2265513730002656</t>
        </is>
      </c>
      <c r="BB25" t="inlineStr">
        <is>
          <t>BOOK</t>
        </is>
      </c>
      <c r="BD25" t="inlineStr">
        <is>
          <t>9780697001399</t>
        </is>
      </c>
      <c r="BE25" t="inlineStr">
        <is>
          <t>32285000916303</t>
        </is>
      </c>
      <c r="BF25" t="inlineStr">
        <is>
          <t>893515433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RM267 .F53 1994</t>
        </is>
      </c>
      <c r="E26" t="inlineStr">
        <is>
          <t>0                      RM 0267000F  53          1994</t>
        </is>
      </c>
      <c r="F26" t="inlineStr">
        <is>
          <t>The plague makers : how we are creating catastrophic new epidemics-- and what we must do to avert them / Jeffrey A. Fisher.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Fisher, Jeffrey A., 1943-</t>
        </is>
      </c>
      <c r="N26" t="inlineStr">
        <is>
          <t>New York : Simon &amp; Schuster, c1994.</t>
        </is>
      </c>
      <c r="O26" t="inlineStr">
        <is>
          <t>1994</t>
        </is>
      </c>
      <c r="Q26" t="inlineStr">
        <is>
          <t>eng</t>
        </is>
      </c>
      <c r="R26" t="inlineStr">
        <is>
          <t>nyu</t>
        </is>
      </c>
      <c r="T26" t="inlineStr">
        <is>
          <t xml:space="preserve">RM </t>
        </is>
      </c>
      <c r="U26" t="n">
        <v>21</v>
      </c>
      <c r="V26" t="n">
        <v>21</v>
      </c>
      <c r="W26" t="inlineStr">
        <is>
          <t>2008-01-28</t>
        </is>
      </c>
      <c r="X26" t="inlineStr">
        <is>
          <t>2008-01-28</t>
        </is>
      </c>
      <c r="Y26" t="inlineStr">
        <is>
          <t>1994-08-22</t>
        </is>
      </c>
      <c r="Z26" t="inlineStr">
        <is>
          <t>1994-08-22</t>
        </is>
      </c>
      <c r="AA26" t="n">
        <v>663</v>
      </c>
      <c r="AB26" t="n">
        <v>616</v>
      </c>
      <c r="AC26" t="n">
        <v>622</v>
      </c>
      <c r="AD26" t="n">
        <v>5</v>
      </c>
      <c r="AE26" t="n">
        <v>5</v>
      </c>
      <c r="AF26" t="n">
        <v>16</v>
      </c>
      <c r="AG26" t="n">
        <v>16</v>
      </c>
      <c r="AH26" t="n">
        <v>5</v>
      </c>
      <c r="AI26" t="n">
        <v>5</v>
      </c>
      <c r="AJ26" t="n">
        <v>5</v>
      </c>
      <c r="AK26" t="n">
        <v>5</v>
      </c>
      <c r="AL26" t="n">
        <v>6</v>
      </c>
      <c r="AM26" t="n">
        <v>6</v>
      </c>
      <c r="AN26" t="n">
        <v>2</v>
      </c>
      <c r="AO26" t="n">
        <v>2</v>
      </c>
      <c r="AP26" t="n">
        <v>1</v>
      </c>
      <c r="AQ26" t="n">
        <v>1</v>
      </c>
      <c r="AR26" t="inlineStr">
        <is>
          <t>No</t>
        </is>
      </c>
      <c r="AS26" t="inlineStr">
        <is>
          <t>Yes</t>
        </is>
      </c>
      <c r="AT26">
        <f>HYPERLINK("http://catalog.hathitrust.org/Record/002886656","HathiTrust Record")</f>
        <v/>
      </c>
      <c r="AU26">
        <f>HYPERLINK("https://creighton-primo.hosted.exlibrisgroup.com/primo-explore/search?tab=default_tab&amp;search_scope=EVERYTHING&amp;vid=01CRU&amp;lang=en_US&amp;offset=0&amp;query=any,contains,991002275439702656","Catalog Record")</f>
        <v/>
      </c>
      <c r="AV26">
        <f>HYPERLINK("http://www.worldcat.org/oclc/29521207","WorldCat Record")</f>
        <v/>
      </c>
      <c r="AW26" t="inlineStr">
        <is>
          <t>889670678:eng</t>
        </is>
      </c>
      <c r="AX26" t="inlineStr">
        <is>
          <t>29521207</t>
        </is>
      </c>
      <c r="AY26" t="inlineStr">
        <is>
          <t>991002275439702656</t>
        </is>
      </c>
      <c r="AZ26" t="inlineStr">
        <is>
          <t>991002275439702656</t>
        </is>
      </c>
      <c r="BA26" t="inlineStr">
        <is>
          <t>2268172340002656</t>
        </is>
      </c>
      <c r="BB26" t="inlineStr">
        <is>
          <t>BOOK</t>
        </is>
      </c>
      <c r="BD26" t="inlineStr">
        <is>
          <t>9780671791568</t>
        </is>
      </c>
      <c r="BE26" t="inlineStr">
        <is>
          <t>32285001943819</t>
        </is>
      </c>
      <c r="BF26" t="inlineStr">
        <is>
          <t>893504215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RM267 .H35</t>
        </is>
      </c>
      <c r="E27" t="inlineStr">
        <is>
          <t>0                      RM 0267000H  35</t>
        </is>
      </c>
      <c r="F27" t="inlineStr">
        <is>
          <t>Antibiotics and antimicrobial action / Stephen M. Hammond, Peter A. Lambert. --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Hammond, Stephen M.</t>
        </is>
      </c>
      <c r="N27" t="inlineStr">
        <is>
          <t>London : E. Arnold, 1978.</t>
        </is>
      </c>
      <c r="O27" t="inlineStr">
        <is>
          <t>1978</t>
        </is>
      </c>
      <c r="Q27" t="inlineStr">
        <is>
          <t>eng</t>
        </is>
      </c>
      <c r="R27" t="inlineStr">
        <is>
          <t>enk</t>
        </is>
      </c>
      <c r="S27" t="inlineStr">
        <is>
          <t>The Institute of Biology's Studies in biology ; no. 90</t>
        </is>
      </c>
      <c r="T27" t="inlineStr">
        <is>
          <t xml:space="preserve">RM </t>
        </is>
      </c>
      <c r="U27" t="n">
        <v>13</v>
      </c>
      <c r="V27" t="n">
        <v>13</v>
      </c>
      <c r="W27" t="inlineStr">
        <is>
          <t>2002-01-24</t>
        </is>
      </c>
      <c r="X27" t="inlineStr">
        <is>
          <t>2002-01-24</t>
        </is>
      </c>
      <c r="Y27" t="inlineStr">
        <is>
          <t>1992-03-16</t>
        </is>
      </c>
      <c r="Z27" t="inlineStr">
        <is>
          <t>1992-03-16</t>
        </is>
      </c>
      <c r="AA27" t="n">
        <v>289</v>
      </c>
      <c r="AB27" t="n">
        <v>118</v>
      </c>
      <c r="AC27" t="n">
        <v>120</v>
      </c>
      <c r="AD27" t="n">
        <v>3</v>
      </c>
      <c r="AE27" t="n">
        <v>3</v>
      </c>
      <c r="AF27" t="n">
        <v>1</v>
      </c>
      <c r="AG27" t="n">
        <v>1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HYPERLINK("http://catalog.hathitrust.org/Record/000024482","HathiTrust Record")</f>
        <v/>
      </c>
      <c r="AU27">
        <f>HYPERLINK("https://creighton-primo.hosted.exlibrisgroup.com/primo-explore/search?tab=default_tab&amp;search_scope=EVERYTHING&amp;vid=01CRU&amp;lang=en_US&amp;offset=0&amp;query=any,contains,991004554669702656","Catalog Record")</f>
        <v/>
      </c>
      <c r="AV27">
        <f>HYPERLINK("http://www.worldcat.org/oclc/3962612","WorldCat Record")</f>
        <v/>
      </c>
      <c r="AW27" t="inlineStr">
        <is>
          <t>13192371:eng</t>
        </is>
      </c>
      <c r="AX27" t="inlineStr">
        <is>
          <t>3962612</t>
        </is>
      </c>
      <c r="AY27" t="inlineStr">
        <is>
          <t>991004554669702656</t>
        </is>
      </c>
      <c r="AZ27" t="inlineStr">
        <is>
          <t>991004554669702656</t>
        </is>
      </c>
      <c r="BA27" t="inlineStr">
        <is>
          <t>2264922340002656</t>
        </is>
      </c>
      <c r="BB27" t="inlineStr">
        <is>
          <t>BOOK</t>
        </is>
      </c>
      <c r="BD27" t="inlineStr">
        <is>
          <t>9780713126839</t>
        </is>
      </c>
      <c r="BE27" t="inlineStr">
        <is>
          <t>32285001021178</t>
        </is>
      </c>
      <c r="BF27" t="inlineStr">
        <is>
          <t>893331742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RM288 .A5</t>
        </is>
      </c>
      <c r="E28" t="inlineStr">
        <is>
          <t>0                      RM 0288000A  5</t>
        </is>
      </c>
      <c r="F28" t="inlineStr">
        <is>
          <t>Steroid drugs.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Applezweig, Norman, 1917-</t>
        </is>
      </c>
      <c r="N28" t="inlineStr">
        <is>
          <t>New York, Blakiston Division, McGraw-Hill [1962]-</t>
        </is>
      </c>
      <c r="O28" t="inlineStr">
        <is>
          <t>1962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RM </t>
        </is>
      </c>
      <c r="U28" t="n">
        <v>4</v>
      </c>
      <c r="V28" t="n">
        <v>4</v>
      </c>
      <c r="W28" t="inlineStr">
        <is>
          <t>1997-10-13</t>
        </is>
      </c>
      <c r="X28" t="inlineStr">
        <is>
          <t>1997-10-13</t>
        </is>
      </c>
      <c r="Y28" t="inlineStr">
        <is>
          <t>1997-08-12</t>
        </is>
      </c>
      <c r="Z28" t="inlineStr">
        <is>
          <t>1997-08-12</t>
        </is>
      </c>
      <c r="AA28" t="n">
        <v>203</v>
      </c>
      <c r="AB28" t="n">
        <v>147</v>
      </c>
      <c r="AC28" t="n">
        <v>164</v>
      </c>
      <c r="AD28" t="n">
        <v>2</v>
      </c>
      <c r="AE28" t="n">
        <v>2</v>
      </c>
      <c r="AF28" t="n">
        <v>4</v>
      </c>
      <c r="AG28" t="n">
        <v>4</v>
      </c>
      <c r="AH28" t="n">
        <v>1</v>
      </c>
      <c r="AI28" t="n">
        <v>1</v>
      </c>
      <c r="AJ28" t="n">
        <v>2</v>
      </c>
      <c r="AK28" t="n">
        <v>2</v>
      </c>
      <c r="AL28" t="n">
        <v>2</v>
      </c>
      <c r="AM28" t="n">
        <v>2</v>
      </c>
      <c r="AN28" t="n">
        <v>0</v>
      </c>
      <c r="AO28" t="n">
        <v>0</v>
      </c>
      <c r="AP28" t="n">
        <v>0</v>
      </c>
      <c r="AQ28" t="n">
        <v>0</v>
      </c>
      <c r="AR28" t="inlineStr">
        <is>
          <t>Yes</t>
        </is>
      </c>
      <c r="AS28" t="inlineStr">
        <is>
          <t>Yes</t>
        </is>
      </c>
      <c r="AT28">
        <f>HYPERLINK("http://catalog.hathitrust.org/Record/009953801","HathiTrust Record")</f>
        <v/>
      </c>
      <c r="AU28">
        <f>HYPERLINK("https://creighton-primo.hosted.exlibrisgroup.com/primo-explore/search?tab=default_tab&amp;search_scope=EVERYTHING&amp;vid=01CRU&amp;lang=en_US&amp;offset=0&amp;query=any,contains,991005266499702656","Catalog Record")</f>
        <v/>
      </c>
      <c r="AV28">
        <f>HYPERLINK("http://www.worldcat.org/oclc/14615096","WorldCat Record")</f>
        <v/>
      </c>
      <c r="AW28" t="inlineStr">
        <is>
          <t>1875179:eng</t>
        </is>
      </c>
      <c r="AX28" t="inlineStr">
        <is>
          <t>14615096</t>
        </is>
      </c>
      <c r="AY28" t="inlineStr">
        <is>
          <t>991005266499702656</t>
        </is>
      </c>
      <c r="AZ28" t="inlineStr">
        <is>
          <t>991005266499702656</t>
        </is>
      </c>
      <c r="BA28" t="inlineStr">
        <is>
          <t>2263351770002656</t>
        </is>
      </c>
      <c r="BB28" t="inlineStr">
        <is>
          <t>BOOK</t>
        </is>
      </c>
      <c r="BE28" t="inlineStr">
        <is>
          <t>32285003094397</t>
        </is>
      </c>
      <c r="BF28" t="inlineStr">
        <is>
          <t>893607105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RM300 .M1843 2005</t>
        </is>
      </c>
      <c r="E29" t="inlineStr">
        <is>
          <t>0                      RM 0300000M  1843        2005</t>
        </is>
      </c>
      <c r="F29" t="inlineStr">
        <is>
          <t>Pharmacology application in athletic training / Brent C. Mangus, Michael G. Miller ; with consultant, Kimberly A. Melgarejo.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Mangus, Brent C.</t>
        </is>
      </c>
      <c r="N29" t="inlineStr">
        <is>
          <t>Philadelphia, PA : F.A. Davis, c2005.</t>
        </is>
      </c>
      <c r="O29" t="inlineStr">
        <is>
          <t>2005</t>
        </is>
      </c>
      <c r="Q29" t="inlineStr">
        <is>
          <t>eng</t>
        </is>
      </c>
      <c r="R29" t="inlineStr">
        <is>
          <t>pau</t>
        </is>
      </c>
      <c r="T29" t="inlineStr">
        <is>
          <t xml:space="preserve">RM </t>
        </is>
      </c>
      <c r="U29" t="n">
        <v>2</v>
      </c>
      <c r="V29" t="n">
        <v>2</v>
      </c>
      <c r="W29" t="inlineStr">
        <is>
          <t>2008-03-30</t>
        </is>
      </c>
      <c r="X29" t="inlineStr">
        <is>
          <t>2008-03-30</t>
        </is>
      </c>
      <c r="Y29" t="inlineStr">
        <is>
          <t>2005-05-11</t>
        </is>
      </c>
      <c r="Z29" t="inlineStr">
        <is>
          <t>2005-05-11</t>
        </is>
      </c>
      <c r="AA29" t="n">
        <v>168</v>
      </c>
      <c r="AB29" t="n">
        <v>138</v>
      </c>
      <c r="AC29" t="n">
        <v>163</v>
      </c>
      <c r="AD29" t="n">
        <v>2</v>
      </c>
      <c r="AE29" t="n">
        <v>2</v>
      </c>
      <c r="AF29" t="n">
        <v>7</v>
      </c>
      <c r="AG29" t="n">
        <v>9</v>
      </c>
      <c r="AH29" t="n">
        <v>5</v>
      </c>
      <c r="AI29" t="n">
        <v>6</v>
      </c>
      <c r="AJ29" t="n">
        <v>0</v>
      </c>
      <c r="AK29" t="n">
        <v>2</v>
      </c>
      <c r="AL29" t="n">
        <v>2</v>
      </c>
      <c r="AM29" t="n">
        <v>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HYPERLINK("https://creighton-primo.hosted.exlibrisgroup.com/primo-explore/search?tab=default_tab&amp;search_scope=EVERYTHING&amp;vid=01CRU&amp;lang=en_US&amp;offset=0&amp;query=any,contains,991004512689702656","Catalog Record")</f>
        <v/>
      </c>
      <c r="AV29">
        <f>HYPERLINK("http://www.worldcat.org/oclc/57123727","WorldCat Record")</f>
        <v/>
      </c>
      <c r="AW29" t="inlineStr">
        <is>
          <t>960272:eng</t>
        </is>
      </c>
      <c r="AX29" t="inlineStr">
        <is>
          <t>57123727</t>
        </is>
      </c>
      <c r="AY29" t="inlineStr">
        <is>
          <t>991004512689702656</t>
        </is>
      </c>
      <c r="AZ29" t="inlineStr">
        <is>
          <t>991004512689702656</t>
        </is>
      </c>
      <c r="BA29" t="inlineStr">
        <is>
          <t>2269252790002656</t>
        </is>
      </c>
      <c r="BB29" t="inlineStr">
        <is>
          <t>BOOK</t>
        </is>
      </c>
      <c r="BD29" t="inlineStr">
        <is>
          <t>9780803611276</t>
        </is>
      </c>
      <c r="BE29" t="inlineStr">
        <is>
          <t>32285005037279</t>
        </is>
      </c>
      <c r="BF29" t="inlineStr">
        <is>
          <t>893513324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RM300 .S84</t>
        </is>
      </c>
      <c r="E30" t="inlineStr">
        <is>
          <t>0                      RM 0300000S  84</t>
        </is>
      </c>
      <c r="F30" t="inlineStr">
        <is>
          <t>Foundations of molecular pharmacology / J. B. Stenlake.</t>
        </is>
      </c>
      <c r="G30" t="inlineStr">
        <is>
          <t>V. 2</t>
        </is>
      </c>
      <c r="H30" t="inlineStr">
        <is>
          <t>Yes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M30" t="inlineStr">
        <is>
          <t>Stenlake, J. B. (John Bedford)</t>
        </is>
      </c>
      <c r="N30" t="inlineStr">
        <is>
          <t>London : Athlone Press ; [Atlantic Highlands], N. J. : distributed [in the] USA by Humanities Press, c1979.</t>
        </is>
      </c>
      <c r="O30" t="inlineStr">
        <is>
          <t>1979</t>
        </is>
      </c>
      <c r="Q30" t="inlineStr">
        <is>
          <t>eng</t>
        </is>
      </c>
      <c r="R30" t="inlineStr">
        <is>
          <t>enk</t>
        </is>
      </c>
      <c r="T30" t="inlineStr">
        <is>
          <t xml:space="preserve">RM </t>
        </is>
      </c>
      <c r="U30" t="n">
        <v>0</v>
      </c>
      <c r="V30" t="n">
        <v>5</v>
      </c>
      <c r="X30" t="inlineStr">
        <is>
          <t>2002-04-24</t>
        </is>
      </c>
      <c r="Y30" t="inlineStr">
        <is>
          <t>1993-03-04</t>
        </is>
      </c>
      <c r="Z30" t="inlineStr">
        <is>
          <t>1993-03-04</t>
        </is>
      </c>
      <c r="AA30" t="n">
        <v>163</v>
      </c>
      <c r="AB30" t="n">
        <v>107</v>
      </c>
      <c r="AC30" t="n">
        <v>109</v>
      </c>
      <c r="AD30" t="n">
        <v>3</v>
      </c>
      <c r="AE30" t="n">
        <v>3</v>
      </c>
      <c r="AF30" t="n">
        <v>5</v>
      </c>
      <c r="AG30" t="n">
        <v>5</v>
      </c>
      <c r="AH30" t="n">
        <v>3</v>
      </c>
      <c r="AI30" t="n">
        <v>3</v>
      </c>
      <c r="AJ30" t="n">
        <v>0</v>
      </c>
      <c r="AK30" t="n">
        <v>0</v>
      </c>
      <c r="AL30" t="n">
        <v>1</v>
      </c>
      <c r="AM30" t="n">
        <v>1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HYPERLINK("http://catalog.hathitrust.org/Record/000758714","HathiTrust Record")</f>
        <v/>
      </c>
      <c r="AU30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V30">
        <f>HYPERLINK("http://www.worldcat.org/oclc/5513552","WorldCat Record")</f>
        <v/>
      </c>
      <c r="AW30" t="inlineStr">
        <is>
          <t>3980079141:eng</t>
        </is>
      </c>
      <c r="AX30" t="inlineStr">
        <is>
          <t>5513552</t>
        </is>
      </c>
      <c r="AY30" t="inlineStr">
        <is>
          <t>991001777549702656</t>
        </is>
      </c>
      <c r="AZ30" t="inlineStr">
        <is>
          <t>991001777549702656</t>
        </is>
      </c>
      <c r="BA30" t="inlineStr">
        <is>
          <t>2269899490002656</t>
        </is>
      </c>
      <c r="BB30" t="inlineStr">
        <is>
          <t>BOOK</t>
        </is>
      </c>
      <c r="BD30" t="inlineStr">
        <is>
          <t>9780485111712</t>
        </is>
      </c>
      <c r="BE30" t="inlineStr">
        <is>
          <t>32285001529915</t>
        </is>
      </c>
      <c r="BF30" t="inlineStr">
        <is>
          <t>893684633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RM300 .S84</t>
        </is>
      </c>
      <c r="E31" t="inlineStr">
        <is>
          <t>0                      RM 0300000S  84</t>
        </is>
      </c>
      <c r="F31" t="inlineStr">
        <is>
          <t>Foundations of molecular pharmacology / J. B. Stenlake.</t>
        </is>
      </c>
      <c r="G31" t="inlineStr">
        <is>
          <t>V. 1</t>
        </is>
      </c>
      <c r="H31" t="inlineStr">
        <is>
          <t>Yes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M31" t="inlineStr">
        <is>
          <t>Stenlake, J. B. (John Bedford)</t>
        </is>
      </c>
      <c r="N31" t="inlineStr">
        <is>
          <t>London : Athlone Press ; [Atlantic Highlands], N. J. : distributed [in the] USA by Humanities Press, c1979.</t>
        </is>
      </c>
      <c r="O31" t="inlineStr">
        <is>
          <t>1979</t>
        </is>
      </c>
      <c r="Q31" t="inlineStr">
        <is>
          <t>eng</t>
        </is>
      </c>
      <c r="R31" t="inlineStr">
        <is>
          <t>enk</t>
        </is>
      </c>
      <c r="T31" t="inlineStr">
        <is>
          <t xml:space="preserve">RM </t>
        </is>
      </c>
      <c r="U31" t="n">
        <v>0</v>
      </c>
      <c r="V31" t="n">
        <v>5</v>
      </c>
      <c r="X31" t="inlineStr">
        <is>
          <t>2002-04-24</t>
        </is>
      </c>
      <c r="Y31" t="inlineStr">
        <is>
          <t>1993-03-04</t>
        </is>
      </c>
      <c r="Z31" t="inlineStr">
        <is>
          <t>1993-03-04</t>
        </is>
      </c>
      <c r="AA31" t="n">
        <v>163</v>
      </c>
      <c r="AB31" t="n">
        <v>107</v>
      </c>
      <c r="AC31" t="n">
        <v>109</v>
      </c>
      <c r="AD31" t="n">
        <v>3</v>
      </c>
      <c r="AE31" t="n">
        <v>3</v>
      </c>
      <c r="AF31" t="n">
        <v>5</v>
      </c>
      <c r="AG31" t="n">
        <v>5</v>
      </c>
      <c r="AH31" t="n">
        <v>3</v>
      </c>
      <c r="AI31" t="n">
        <v>3</v>
      </c>
      <c r="AJ31" t="n">
        <v>0</v>
      </c>
      <c r="AK31" t="n">
        <v>0</v>
      </c>
      <c r="AL31" t="n">
        <v>1</v>
      </c>
      <c r="AM31" t="n">
        <v>1</v>
      </c>
      <c r="AN31" t="n">
        <v>1</v>
      </c>
      <c r="AO31" t="n">
        <v>1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HYPERLINK("http://catalog.hathitrust.org/Record/000758714","HathiTrust Record")</f>
        <v/>
      </c>
      <c r="AU31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V31">
        <f>HYPERLINK("http://www.worldcat.org/oclc/5513552","WorldCat Record")</f>
        <v/>
      </c>
      <c r="AW31" t="inlineStr">
        <is>
          <t>3980079141:eng</t>
        </is>
      </c>
      <c r="AX31" t="inlineStr">
        <is>
          <t>5513552</t>
        </is>
      </c>
      <c r="AY31" t="inlineStr">
        <is>
          <t>991001777549702656</t>
        </is>
      </c>
      <c r="AZ31" t="inlineStr">
        <is>
          <t>991001777549702656</t>
        </is>
      </c>
      <c r="BA31" t="inlineStr">
        <is>
          <t>2269899490002656</t>
        </is>
      </c>
      <c r="BB31" t="inlineStr">
        <is>
          <t>BOOK</t>
        </is>
      </c>
      <c r="BD31" t="inlineStr">
        <is>
          <t>9780485111712</t>
        </is>
      </c>
      <c r="BE31" t="inlineStr">
        <is>
          <t>32285001529907</t>
        </is>
      </c>
      <c r="BF31" t="inlineStr">
        <is>
          <t>893709535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RM300 .T39 1981</t>
        </is>
      </c>
      <c r="E32" t="inlineStr">
        <is>
          <t>0                      RM 0300000T  39          1981</t>
        </is>
      </c>
      <c r="F32" t="inlineStr">
        <is>
          <t>Introductory medicinal chemistry / J.B. Taylor and P.D. Kennewell.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Taylor, J. B. (John Bodenhan), 1939-</t>
        </is>
      </c>
      <c r="N32" t="inlineStr">
        <is>
          <t>Chichester : Ellis Horwood ; New York : Halsted Press, 1981.</t>
        </is>
      </c>
      <c r="O32" t="inlineStr">
        <is>
          <t>1981</t>
        </is>
      </c>
      <c r="Q32" t="inlineStr">
        <is>
          <t>eng</t>
        </is>
      </c>
      <c r="R32" t="inlineStr">
        <is>
          <t>enk</t>
        </is>
      </c>
      <c r="T32" t="inlineStr">
        <is>
          <t xml:space="preserve">RM </t>
        </is>
      </c>
      <c r="U32" t="n">
        <v>6</v>
      </c>
      <c r="V32" t="n">
        <v>29</v>
      </c>
      <c r="W32" t="inlineStr">
        <is>
          <t>1994-03-24</t>
        </is>
      </c>
      <c r="X32" t="inlineStr">
        <is>
          <t>2005-08-24</t>
        </is>
      </c>
      <c r="Y32" t="inlineStr">
        <is>
          <t>1992-01-28</t>
        </is>
      </c>
      <c r="Z32" t="inlineStr">
        <is>
          <t>1992-01-28</t>
        </is>
      </c>
      <c r="AA32" t="n">
        <v>294</v>
      </c>
      <c r="AB32" t="n">
        <v>205</v>
      </c>
      <c r="AC32" t="n">
        <v>229</v>
      </c>
      <c r="AD32" t="n">
        <v>3</v>
      </c>
      <c r="AE32" t="n">
        <v>3</v>
      </c>
      <c r="AF32" t="n">
        <v>9</v>
      </c>
      <c r="AG32" t="n">
        <v>9</v>
      </c>
      <c r="AH32" t="n">
        <v>6</v>
      </c>
      <c r="AI32" t="n">
        <v>6</v>
      </c>
      <c r="AJ32" t="n">
        <v>1</v>
      </c>
      <c r="AK32" t="n">
        <v>1</v>
      </c>
      <c r="AL32" t="n">
        <v>4</v>
      </c>
      <c r="AM32" t="n">
        <v>4</v>
      </c>
      <c r="AN32" t="n">
        <v>1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HYPERLINK("http://catalog.hathitrust.org/Record/000306382","HathiTrust Record")</f>
        <v/>
      </c>
      <c r="AU32">
        <f>HYPERLINK("https://creighton-primo.hosted.exlibrisgroup.com/primo-explore/search?tab=default_tab&amp;search_scope=EVERYTHING&amp;vid=01CRU&amp;lang=en_US&amp;offset=0&amp;query=any,contains,991001785909702656","Catalog Record")</f>
        <v/>
      </c>
      <c r="AV32">
        <f>HYPERLINK("http://www.worldcat.org/oclc/7653077","WorldCat Record")</f>
        <v/>
      </c>
      <c r="AW32" t="inlineStr">
        <is>
          <t>509805:eng</t>
        </is>
      </c>
      <c r="AX32" t="inlineStr">
        <is>
          <t>7653077</t>
        </is>
      </c>
      <c r="AY32" t="inlineStr">
        <is>
          <t>991001785909702656</t>
        </is>
      </c>
      <c r="AZ32" t="inlineStr">
        <is>
          <t>991001785909702656</t>
        </is>
      </c>
      <c r="BA32" t="inlineStr">
        <is>
          <t>2256349210002656</t>
        </is>
      </c>
      <c r="BB32" t="inlineStr">
        <is>
          <t>BOOK</t>
        </is>
      </c>
      <c r="BD32" t="inlineStr">
        <is>
          <t>9780853122074</t>
        </is>
      </c>
      <c r="BE32" t="inlineStr">
        <is>
          <t>32285000899335</t>
        </is>
      </c>
      <c r="BF32" t="inlineStr">
        <is>
          <t>893684647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RM301 .S43 1986</t>
        </is>
      </c>
      <c r="E33" t="inlineStr">
        <is>
          <t>0                      RM 0301000S  43          1986</t>
        </is>
      </c>
      <c r="F33" t="inlineStr">
        <is>
          <t>Drugs of choice : current perspectives on drug use / Richard G. Schlaadt, Peter T. Shannon.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Schlaadt, Richard G., 1935-</t>
        </is>
      </c>
      <c r="N33" t="inlineStr">
        <is>
          <t>Englewood Cliffs, N.J. : Prentice-Hall, c1986.</t>
        </is>
      </c>
      <c r="O33" t="inlineStr">
        <is>
          <t>1986</t>
        </is>
      </c>
      <c r="P33" t="inlineStr">
        <is>
          <t>2nd ed.</t>
        </is>
      </c>
      <c r="Q33" t="inlineStr">
        <is>
          <t>eng</t>
        </is>
      </c>
      <c r="R33" t="inlineStr">
        <is>
          <t>nju</t>
        </is>
      </c>
      <c r="T33" t="inlineStr">
        <is>
          <t xml:space="preserve">RM </t>
        </is>
      </c>
      <c r="U33" t="n">
        <v>6</v>
      </c>
      <c r="V33" t="n">
        <v>6</v>
      </c>
      <c r="W33" t="inlineStr">
        <is>
          <t>2006-02-21</t>
        </is>
      </c>
      <c r="X33" t="inlineStr">
        <is>
          <t>2006-02-21</t>
        </is>
      </c>
      <c r="Y33" t="inlineStr">
        <is>
          <t>1998-12-07</t>
        </is>
      </c>
      <c r="Z33" t="inlineStr">
        <is>
          <t>1998-12-07</t>
        </is>
      </c>
      <c r="AA33" t="n">
        <v>194</v>
      </c>
      <c r="AB33" t="n">
        <v>164</v>
      </c>
      <c r="AC33" t="n">
        <v>297</v>
      </c>
      <c r="AD33" t="n">
        <v>1</v>
      </c>
      <c r="AE33" t="n">
        <v>3</v>
      </c>
      <c r="AF33" t="n">
        <v>6</v>
      </c>
      <c r="AG33" t="n">
        <v>15</v>
      </c>
      <c r="AH33" t="n">
        <v>2</v>
      </c>
      <c r="AI33" t="n">
        <v>5</v>
      </c>
      <c r="AJ33" t="n">
        <v>1</v>
      </c>
      <c r="AK33" t="n">
        <v>3</v>
      </c>
      <c r="AL33" t="n">
        <v>6</v>
      </c>
      <c r="AM33" t="n">
        <v>8</v>
      </c>
      <c r="AN33" t="n">
        <v>0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HYPERLINK("http://catalog.hathitrust.org/Record/000435530","HathiTrust Record")</f>
        <v/>
      </c>
      <c r="AU33">
        <f>HYPERLINK("https://creighton-primo.hosted.exlibrisgroup.com/primo-explore/search?tab=default_tab&amp;search_scope=EVERYTHING&amp;vid=01CRU&amp;lang=en_US&amp;offset=0&amp;query=any,contains,991000677489702656","Catalog Record")</f>
        <v/>
      </c>
      <c r="AV33">
        <f>HYPERLINK("http://www.worldcat.org/oclc/12370198","WorldCat Record")</f>
        <v/>
      </c>
      <c r="AW33" t="inlineStr">
        <is>
          <t>5019620:eng</t>
        </is>
      </c>
      <c r="AX33" t="inlineStr">
        <is>
          <t>12370198</t>
        </is>
      </c>
      <c r="AY33" t="inlineStr">
        <is>
          <t>991000677489702656</t>
        </is>
      </c>
      <c r="AZ33" t="inlineStr">
        <is>
          <t>991000677489702656</t>
        </is>
      </c>
      <c r="BA33" t="inlineStr">
        <is>
          <t>2261316630002656</t>
        </is>
      </c>
      <c r="BB33" t="inlineStr">
        <is>
          <t>BOOK</t>
        </is>
      </c>
      <c r="BD33" t="inlineStr">
        <is>
          <t>9780132207409</t>
        </is>
      </c>
      <c r="BE33" t="inlineStr">
        <is>
          <t>32285003494282</t>
        </is>
      </c>
      <c r="BF33" t="inlineStr">
        <is>
          <t>893528282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RM301 .S6 1985</t>
        </is>
      </c>
      <c r="E34" t="inlineStr">
        <is>
          <t>0                      RM 0301000S  6           1985</t>
        </is>
      </c>
      <c r="F34" t="inlineStr">
        <is>
          <t>Drug discovery : the evolution of modern medicines / Walter Sneader.</t>
        </is>
      </c>
      <c r="H34" t="inlineStr">
        <is>
          <t>No</t>
        </is>
      </c>
      <c r="I34" t="inlineStr">
        <is>
          <t>1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M34" t="inlineStr">
        <is>
          <t>Sneader, Walter.</t>
        </is>
      </c>
      <c r="N34" t="inlineStr">
        <is>
          <t>Chichester ; New York : Wiley, c1985, 1986 printing.</t>
        </is>
      </c>
      <c r="O34" t="inlineStr">
        <is>
          <t>1985</t>
        </is>
      </c>
      <c r="Q34" t="inlineStr">
        <is>
          <t>eng</t>
        </is>
      </c>
      <c r="R34" t="inlineStr">
        <is>
          <t>enk</t>
        </is>
      </c>
      <c r="S34" t="inlineStr">
        <is>
          <t>A Wiley medical publication</t>
        </is>
      </c>
      <c r="T34" t="inlineStr">
        <is>
          <t xml:space="preserve">RM </t>
        </is>
      </c>
      <c r="U34" t="n">
        <v>8</v>
      </c>
      <c r="V34" t="n">
        <v>8</v>
      </c>
      <c r="W34" t="inlineStr">
        <is>
          <t>2000-09-10</t>
        </is>
      </c>
      <c r="X34" t="inlineStr">
        <is>
          <t>2000-09-10</t>
        </is>
      </c>
      <c r="Y34" t="inlineStr">
        <is>
          <t>1993-05-14</t>
        </is>
      </c>
      <c r="Z34" t="inlineStr">
        <is>
          <t>1993-05-14</t>
        </is>
      </c>
      <c r="AA34" t="n">
        <v>361</v>
      </c>
      <c r="AB34" t="n">
        <v>261</v>
      </c>
      <c r="AC34" t="n">
        <v>263</v>
      </c>
      <c r="AD34" t="n">
        <v>4</v>
      </c>
      <c r="AE34" t="n">
        <v>4</v>
      </c>
      <c r="AF34" t="n">
        <v>15</v>
      </c>
      <c r="AG34" t="n">
        <v>15</v>
      </c>
      <c r="AH34" t="n">
        <v>5</v>
      </c>
      <c r="AI34" t="n">
        <v>5</v>
      </c>
      <c r="AJ34" t="n">
        <v>4</v>
      </c>
      <c r="AK34" t="n">
        <v>4</v>
      </c>
      <c r="AL34" t="n">
        <v>6</v>
      </c>
      <c r="AM34" t="n">
        <v>6</v>
      </c>
      <c r="AN34" t="n">
        <v>2</v>
      </c>
      <c r="AO34" t="n">
        <v>2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HYPERLINK("http://catalog.hathitrust.org/Record/000350318","HathiTrust Record")</f>
        <v/>
      </c>
      <c r="AU34">
        <f>HYPERLINK("https://creighton-primo.hosted.exlibrisgroup.com/primo-explore/search?tab=default_tab&amp;search_scope=EVERYTHING&amp;vid=01CRU&amp;lang=en_US&amp;offset=0&amp;query=any,contains,991000571119702656","Catalog Record")</f>
        <v/>
      </c>
      <c r="AV34">
        <f>HYPERLINK("http://www.worldcat.org/oclc/11650496","WorldCat Record")</f>
        <v/>
      </c>
      <c r="AW34" t="inlineStr">
        <is>
          <t>3144530392:eng</t>
        </is>
      </c>
      <c r="AX34" t="inlineStr">
        <is>
          <t>11650496</t>
        </is>
      </c>
      <c r="AY34" t="inlineStr">
        <is>
          <t>991000571119702656</t>
        </is>
      </c>
      <c r="AZ34" t="inlineStr">
        <is>
          <t>991000571119702656</t>
        </is>
      </c>
      <c r="BA34" t="inlineStr">
        <is>
          <t>2269874640002656</t>
        </is>
      </c>
      <c r="BB34" t="inlineStr">
        <is>
          <t>BOOK</t>
        </is>
      </c>
      <c r="BD34" t="inlineStr">
        <is>
          <t>9780471904717</t>
        </is>
      </c>
      <c r="BE34" t="inlineStr">
        <is>
          <t>32285001656221</t>
        </is>
      </c>
      <c r="BF34" t="inlineStr">
        <is>
          <t>893321161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RM301 .S92 1967b</t>
        </is>
      </c>
      <c r="E35" t="inlineStr">
        <is>
          <t>0                      RM 0301000S  92          1967b</t>
        </is>
      </c>
      <c r="F35" t="inlineStr">
        <is>
          <t>A symposium on drugs and sensory functions. Editor: Andrew Herxheimer.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Symposium on Drugs and Sensory Functions (1967 : London, England)</t>
        </is>
      </c>
      <c r="N35" t="inlineStr">
        <is>
          <t>Boston, Little, Brown, 1968.</t>
        </is>
      </c>
      <c r="O35" t="inlineStr">
        <is>
          <t>1968</t>
        </is>
      </c>
      <c r="Q35" t="inlineStr">
        <is>
          <t>eng</t>
        </is>
      </c>
      <c r="R35" t="inlineStr">
        <is>
          <t>mau</t>
        </is>
      </c>
      <c r="T35" t="inlineStr">
        <is>
          <t xml:space="preserve">RM </t>
        </is>
      </c>
      <c r="U35" t="n">
        <v>2</v>
      </c>
      <c r="V35" t="n">
        <v>2</v>
      </c>
      <c r="W35" t="inlineStr">
        <is>
          <t>1995-03-31</t>
        </is>
      </c>
      <c r="X35" t="inlineStr">
        <is>
          <t>1995-03-31</t>
        </is>
      </c>
      <c r="Y35" t="inlineStr">
        <is>
          <t>1995-02-28</t>
        </is>
      </c>
      <c r="Z35" t="inlineStr">
        <is>
          <t>1995-02-28</t>
        </is>
      </c>
      <c r="AA35" t="n">
        <v>114</v>
      </c>
      <c r="AB35" t="n">
        <v>96</v>
      </c>
      <c r="AC35" t="n">
        <v>128</v>
      </c>
      <c r="AD35" t="n">
        <v>1</v>
      </c>
      <c r="AE35" t="n">
        <v>2</v>
      </c>
      <c r="AF35" t="n">
        <v>3</v>
      </c>
      <c r="AG35" t="n">
        <v>4</v>
      </c>
      <c r="AH35" t="n">
        <v>1</v>
      </c>
      <c r="AI35" t="n">
        <v>1</v>
      </c>
      <c r="AJ35" t="n">
        <v>0</v>
      </c>
      <c r="AK35" t="n">
        <v>0</v>
      </c>
      <c r="AL35" t="n">
        <v>2</v>
      </c>
      <c r="AM35" t="n">
        <v>2</v>
      </c>
      <c r="AN35" t="n">
        <v>0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HYPERLINK("http://catalog.hathitrust.org/Record/002431726","HathiTrust Record")</f>
        <v/>
      </c>
      <c r="AU35">
        <f>HYPERLINK("https://creighton-primo.hosted.exlibrisgroup.com/primo-explore/search?tab=default_tab&amp;search_scope=EVERYTHING&amp;vid=01CRU&amp;lang=en_US&amp;offset=0&amp;query=any,contains,991002786469702656","Catalog Record")</f>
        <v/>
      </c>
      <c r="AV35">
        <f>HYPERLINK("http://www.worldcat.org/oclc/441745","WorldCat Record")</f>
        <v/>
      </c>
      <c r="AW35" t="inlineStr">
        <is>
          <t>1461209:eng</t>
        </is>
      </c>
      <c r="AX35" t="inlineStr">
        <is>
          <t>441745</t>
        </is>
      </c>
      <c r="AY35" t="inlineStr">
        <is>
          <t>991002786469702656</t>
        </is>
      </c>
      <c r="AZ35" t="inlineStr">
        <is>
          <t>991002786469702656</t>
        </is>
      </c>
      <c r="BA35" t="inlineStr">
        <is>
          <t>2255889490002656</t>
        </is>
      </c>
      <c r="BB35" t="inlineStr">
        <is>
          <t>BOOK</t>
        </is>
      </c>
      <c r="BE35" t="inlineStr">
        <is>
          <t>32285002010634</t>
        </is>
      </c>
      <c r="BF35" t="inlineStr">
        <is>
          <t>893604028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RM301 .W58 1988</t>
        </is>
      </c>
      <c r="E36" t="inlineStr">
        <is>
          <t>0                      RM 0301000W  58          1988</t>
        </is>
      </c>
      <c r="F36" t="inlineStr">
        <is>
          <t>Drugs and society / Weldon L. Witters, Peter J. Venturelli.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Witters, Weldon L.</t>
        </is>
      </c>
      <c r="N36" t="inlineStr">
        <is>
          <t>Boston : Jones and Bartlett Publishers, c1988.</t>
        </is>
      </c>
      <c r="O36" t="inlineStr">
        <is>
          <t>1988</t>
        </is>
      </c>
      <c r="P36" t="inlineStr">
        <is>
          <t>2nd ed.</t>
        </is>
      </c>
      <c r="Q36" t="inlineStr">
        <is>
          <t>eng</t>
        </is>
      </c>
      <c r="R36" t="inlineStr">
        <is>
          <t>mau</t>
        </is>
      </c>
      <c r="T36" t="inlineStr">
        <is>
          <t xml:space="preserve">RM </t>
        </is>
      </c>
      <c r="U36" t="n">
        <v>17</v>
      </c>
      <c r="V36" t="n">
        <v>17</v>
      </c>
      <c r="W36" t="inlineStr">
        <is>
          <t>2000-10-06</t>
        </is>
      </c>
      <c r="X36" t="inlineStr">
        <is>
          <t>2000-10-06</t>
        </is>
      </c>
      <c r="Y36" t="inlineStr">
        <is>
          <t>1992-02-11</t>
        </is>
      </c>
      <c r="Z36" t="inlineStr">
        <is>
          <t>1992-02-11</t>
        </is>
      </c>
      <c r="AA36" t="n">
        <v>184</v>
      </c>
      <c r="AB36" t="n">
        <v>153</v>
      </c>
      <c r="AC36" t="n">
        <v>1432</v>
      </c>
      <c r="AD36" t="n">
        <v>2</v>
      </c>
      <c r="AE36" t="n">
        <v>43</v>
      </c>
      <c r="AF36" t="n">
        <v>4</v>
      </c>
      <c r="AG36" t="n">
        <v>38</v>
      </c>
      <c r="AH36" t="n">
        <v>3</v>
      </c>
      <c r="AI36" t="n">
        <v>17</v>
      </c>
      <c r="AJ36" t="n">
        <v>1</v>
      </c>
      <c r="AK36" t="n">
        <v>6</v>
      </c>
      <c r="AL36" t="n">
        <v>3</v>
      </c>
      <c r="AM36" t="n">
        <v>13</v>
      </c>
      <c r="AN36" t="n">
        <v>0</v>
      </c>
      <c r="AO36" t="n">
        <v>12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HYPERLINK("http://catalog.hathitrust.org/Record/001080054","HathiTrust Record")</f>
        <v/>
      </c>
      <c r="AU36">
        <f>HYPERLINK("https://creighton-primo.hosted.exlibrisgroup.com/primo-explore/search?tab=default_tab&amp;search_scope=EVERYTHING&amp;vid=01CRU&amp;lang=en_US&amp;offset=0&amp;query=any,contains,991001189129702656","Catalog Record")</f>
        <v/>
      </c>
      <c r="AV36">
        <f>HYPERLINK("http://www.worldcat.org/oclc/17234211","WorldCat Record")</f>
        <v/>
      </c>
      <c r="AW36" t="inlineStr">
        <is>
          <t>592508:eng</t>
        </is>
      </c>
      <c r="AX36" t="inlineStr">
        <is>
          <t>17234211</t>
        </is>
      </c>
      <c r="AY36" t="inlineStr">
        <is>
          <t>991001189129702656</t>
        </is>
      </c>
      <c r="AZ36" t="inlineStr">
        <is>
          <t>991001189129702656</t>
        </is>
      </c>
      <c r="BA36" t="inlineStr">
        <is>
          <t>2271906650002656</t>
        </is>
      </c>
      <c r="BB36" t="inlineStr">
        <is>
          <t>BOOK</t>
        </is>
      </c>
      <c r="BD36" t="inlineStr">
        <is>
          <t>9780867204100</t>
        </is>
      </c>
      <c r="BE36" t="inlineStr">
        <is>
          <t>32285000954833</t>
        </is>
      </c>
      <c r="BF36" t="inlineStr">
        <is>
          <t>893684134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RM301.25 .B69 2003</t>
        </is>
      </c>
      <c r="E37" t="inlineStr">
        <is>
          <t>0                      RM 0301250B  69          2003</t>
        </is>
      </c>
      <c r="F37" t="inlineStr">
        <is>
          <t>Pharmaceutical achievers : the human face of pharmaceutical research / by Mary Ellen Bowden, Amy Beth Crow, and Tracy Sullivan.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Bowden, Mary Ellen.</t>
        </is>
      </c>
      <c r="N37" t="inlineStr">
        <is>
          <t>Phialdelphia, PA : Chemical Heritage Press, 2003.</t>
        </is>
      </c>
      <c r="O37" t="inlineStr">
        <is>
          <t>2003</t>
        </is>
      </c>
      <c r="Q37" t="inlineStr">
        <is>
          <t>eng</t>
        </is>
      </c>
      <c r="R37" t="inlineStr">
        <is>
          <t>pau</t>
        </is>
      </c>
      <c r="T37" t="inlineStr">
        <is>
          <t xml:space="preserve">RM </t>
        </is>
      </c>
      <c r="U37" t="n">
        <v>2</v>
      </c>
      <c r="V37" t="n">
        <v>2</v>
      </c>
      <c r="W37" t="inlineStr">
        <is>
          <t>2003-04-03</t>
        </is>
      </c>
      <c r="X37" t="inlineStr">
        <is>
          <t>2003-04-03</t>
        </is>
      </c>
      <c r="Y37" t="inlineStr">
        <is>
          <t>2003-04-03</t>
        </is>
      </c>
      <c r="Z37" t="inlineStr">
        <is>
          <t>2003-04-03</t>
        </is>
      </c>
      <c r="AA37" t="n">
        <v>70</v>
      </c>
      <c r="AB37" t="n">
        <v>59</v>
      </c>
      <c r="AC37" t="n">
        <v>63</v>
      </c>
      <c r="AD37" t="n">
        <v>1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HYPERLINK("http://catalog.hathitrust.org/Record/004318738","HathiTrust Record")</f>
        <v/>
      </c>
      <c r="AU37">
        <f>HYPERLINK("https://creighton-primo.hosted.exlibrisgroup.com/primo-explore/search?tab=default_tab&amp;search_scope=EVERYTHING&amp;vid=01CRU&amp;lang=en_US&amp;offset=0&amp;query=any,contains,991003999539702656","Catalog Record")</f>
        <v/>
      </c>
      <c r="AV37">
        <f>HYPERLINK("http://www.worldcat.org/oclc/48249219","WorldCat Record")</f>
        <v/>
      </c>
      <c r="AW37" t="inlineStr">
        <is>
          <t>437666145:eng</t>
        </is>
      </c>
      <c r="AX37" t="inlineStr">
        <is>
          <t>48249219</t>
        </is>
      </c>
      <c r="AY37" t="inlineStr">
        <is>
          <t>991003999539702656</t>
        </is>
      </c>
      <c r="AZ37" t="inlineStr">
        <is>
          <t>991003999539702656</t>
        </is>
      </c>
      <c r="BA37" t="inlineStr">
        <is>
          <t>2262211720002656</t>
        </is>
      </c>
      <c r="BB37" t="inlineStr">
        <is>
          <t>BOOK</t>
        </is>
      </c>
      <c r="BD37" t="inlineStr">
        <is>
          <t>9780941901307</t>
        </is>
      </c>
      <c r="BE37" t="inlineStr">
        <is>
          <t>32285004689518</t>
        </is>
      </c>
      <c r="BF37" t="inlineStr">
        <is>
          <t>893593147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RM301.3.C47 P57 1997</t>
        </is>
      </c>
      <c r="E38" t="inlineStr">
        <is>
          <t>0                      RM 0301300C  47                 P  57          1997</t>
        </is>
      </c>
      <c r="F38" t="inlineStr">
        <is>
          <t>Physiology and pharmacology of biological rhythms / contributors, F. Andreotti ... [etal.] ; editors, P.H. Redfern and B. Lemmer.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Berlin ; New York : Springer, c1997.</t>
        </is>
      </c>
      <c r="O38" t="inlineStr">
        <is>
          <t>1997</t>
        </is>
      </c>
      <c r="Q38" t="inlineStr">
        <is>
          <t>eng</t>
        </is>
      </c>
      <c r="R38" t="inlineStr">
        <is>
          <t xml:space="preserve">gw </t>
        </is>
      </c>
      <c r="S38" t="inlineStr">
        <is>
          <t>Handbook of experimental pharmacology ; v. 125</t>
        </is>
      </c>
      <c r="T38" t="inlineStr">
        <is>
          <t xml:space="preserve">RM </t>
        </is>
      </c>
      <c r="U38" t="n">
        <v>5</v>
      </c>
      <c r="V38" t="n">
        <v>5</v>
      </c>
      <c r="W38" t="inlineStr">
        <is>
          <t>2003-01-07</t>
        </is>
      </c>
      <c r="X38" t="inlineStr">
        <is>
          <t>2003-01-07</t>
        </is>
      </c>
      <c r="Y38" t="inlineStr">
        <is>
          <t>1998-08-12</t>
        </is>
      </c>
      <c r="Z38" t="inlineStr">
        <is>
          <t>1998-08-12</t>
        </is>
      </c>
      <c r="AA38" t="n">
        <v>154</v>
      </c>
      <c r="AB38" t="n">
        <v>84</v>
      </c>
      <c r="AC38" t="n">
        <v>116</v>
      </c>
      <c r="AD38" t="n">
        <v>1</v>
      </c>
      <c r="AE38" t="n">
        <v>1</v>
      </c>
      <c r="AF38" t="n">
        <v>2</v>
      </c>
      <c r="AG38" t="n">
        <v>4</v>
      </c>
      <c r="AH38" t="n">
        <v>0</v>
      </c>
      <c r="AI38" t="n">
        <v>1</v>
      </c>
      <c r="AJ38" t="n">
        <v>2</v>
      </c>
      <c r="AK38" t="n">
        <v>2</v>
      </c>
      <c r="AL38" t="n">
        <v>0</v>
      </c>
      <c r="AM38" t="n">
        <v>2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HYPERLINK("http://catalog.hathitrust.org/Record/003135666","HathiTrust Record")</f>
        <v/>
      </c>
      <c r="AU38">
        <f>HYPERLINK("https://creighton-primo.hosted.exlibrisgroup.com/primo-explore/search?tab=default_tab&amp;search_scope=EVERYTHING&amp;vid=01CRU&amp;lang=en_US&amp;offset=0&amp;query=any,contains,991005424509702656","Catalog Record")</f>
        <v/>
      </c>
      <c r="AV38">
        <f>HYPERLINK("http://www.worldcat.org/oclc/35198557","WorldCat Record")</f>
        <v/>
      </c>
      <c r="AW38" t="inlineStr">
        <is>
          <t>358715002:eng</t>
        </is>
      </c>
      <c r="AX38" t="inlineStr">
        <is>
          <t>35198557</t>
        </is>
      </c>
      <c r="AY38" t="inlineStr">
        <is>
          <t>991005424509702656</t>
        </is>
      </c>
      <c r="AZ38" t="inlineStr">
        <is>
          <t>991005424509702656</t>
        </is>
      </c>
      <c r="BA38" t="inlineStr">
        <is>
          <t>2260338690002656</t>
        </is>
      </c>
      <c r="BB38" t="inlineStr">
        <is>
          <t>BOOK</t>
        </is>
      </c>
      <c r="BD38" t="inlineStr">
        <is>
          <t>9783540615255</t>
        </is>
      </c>
      <c r="BE38" t="inlineStr">
        <is>
          <t>32285003452520</t>
        </is>
      </c>
      <c r="BF38" t="inlineStr">
        <is>
          <t>893777459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RM301.3.G45 G46 1991</t>
        </is>
      </c>
      <c r="E39" t="inlineStr">
        <is>
          <t>0                      RM 0301300G  45                 G  46          1991</t>
        </is>
      </c>
      <c r="F39" t="inlineStr">
        <is>
          <t>The Genetic basis of alcohol and drug actions / edited by John C. Crabbe, Jr. and R. Adron Harris.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New York : Plenum Press, c1991.</t>
        </is>
      </c>
      <c r="O39" t="inlineStr">
        <is>
          <t>1991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RM </t>
        </is>
      </c>
      <c r="U39" t="n">
        <v>14</v>
      </c>
      <c r="V39" t="n">
        <v>14</v>
      </c>
      <c r="W39" t="inlineStr">
        <is>
          <t>1999-09-16</t>
        </is>
      </c>
      <c r="X39" t="inlineStr">
        <is>
          <t>1999-09-16</t>
        </is>
      </c>
      <c r="Y39" t="inlineStr">
        <is>
          <t>1994-01-20</t>
        </is>
      </c>
      <c r="Z39" t="inlineStr">
        <is>
          <t>1994-01-20</t>
        </is>
      </c>
      <c r="AA39" t="n">
        <v>192</v>
      </c>
      <c r="AB39" t="n">
        <v>141</v>
      </c>
      <c r="AC39" t="n">
        <v>167</v>
      </c>
      <c r="AD39" t="n">
        <v>2</v>
      </c>
      <c r="AE39" t="n">
        <v>2</v>
      </c>
      <c r="AF39" t="n">
        <v>5</v>
      </c>
      <c r="AG39" t="n">
        <v>6</v>
      </c>
      <c r="AH39" t="n">
        <v>2</v>
      </c>
      <c r="AI39" t="n">
        <v>3</v>
      </c>
      <c r="AJ39" t="n">
        <v>2</v>
      </c>
      <c r="AK39" t="n">
        <v>2</v>
      </c>
      <c r="AL39" t="n">
        <v>0</v>
      </c>
      <c r="AM39" t="n">
        <v>1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HYPERLINK("https://creighton-primo.hosted.exlibrisgroup.com/primo-explore/search?tab=default_tab&amp;search_scope=EVERYTHING&amp;vid=01CRU&amp;lang=en_US&amp;offset=0&amp;query=any,contains,991001921059702656","Catalog Record")</f>
        <v/>
      </c>
      <c r="AV39">
        <f>HYPERLINK("http://www.worldcat.org/oclc/24246866","WorldCat Record")</f>
        <v/>
      </c>
      <c r="AW39" t="inlineStr">
        <is>
          <t>350246424:eng</t>
        </is>
      </c>
      <c r="AX39" t="inlineStr">
        <is>
          <t>24246866</t>
        </is>
      </c>
      <c r="AY39" t="inlineStr">
        <is>
          <t>991001921059702656</t>
        </is>
      </c>
      <c r="AZ39" t="inlineStr">
        <is>
          <t>991001921059702656</t>
        </is>
      </c>
      <c r="BA39" t="inlineStr">
        <is>
          <t>2264061020002656</t>
        </is>
      </c>
      <c r="BB39" t="inlineStr">
        <is>
          <t>BOOK</t>
        </is>
      </c>
      <c r="BD39" t="inlineStr">
        <is>
          <t>9780306438684</t>
        </is>
      </c>
      <c r="BE39" t="inlineStr">
        <is>
          <t>32285001832087</t>
        </is>
      </c>
      <c r="BF39" t="inlineStr">
        <is>
          <t>893510073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RM301.41 .S58 1995</t>
        </is>
      </c>
      <c r="E40" t="inlineStr">
        <is>
          <t>0                      RM 0301410S  58          1995</t>
        </is>
      </c>
      <c r="F40" t="inlineStr">
        <is>
          <t>Sites of drug action in the human brain / edited by Anat Biegon, Nora D. Volkow.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Boca Raton : CRC Press, c1995.</t>
        </is>
      </c>
      <c r="O40" t="inlineStr">
        <is>
          <t>1995</t>
        </is>
      </c>
      <c r="Q40" t="inlineStr">
        <is>
          <t>eng</t>
        </is>
      </c>
      <c r="R40" t="inlineStr">
        <is>
          <t>flu</t>
        </is>
      </c>
      <c r="T40" t="inlineStr">
        <is>
          <t xml:space="preserve">RM </t>
        </is>
      </c>
      <c r="U40" t="n">
        <v>11</v>
      </c>
      <c r="V40" t="n">
        <v>11</v>
      </c>
      <c r="W40" t="inlineStr">
        <is>
          <t>1999-03-22</t>
        </is>
      </c>
      <c r="X40" t="inlineStr">
        <is>
          <t>1999-03-22</t>
        </is>
      </c>
      <c r="Y40" t="inlineStr">
        <is>
          <t>1996-10-30</t>
        </is>
      </c>
      <c r="Z40" t="inlineStr">
        <is>
          <t>1996-10-30</t>
        </is>
      </c>
      <c r="AA40" t="n">
        <v>112</v>
      </c>
      <c r="AB40" t="n">
        <v>94</v>
      </c>
      <c r="AC40" t="n">
        <v>120</v>
      </c>
      <c r="AD40" t="n">
        <v>2</v>
      </c>
      <c r="AE40" t="n">
        <v>2</v>
      </c>
      <c r="AF40" t="n">
        <v>5</v>
      </c>
      <c r="AG40" t="n">
        <v>5</v>
      </c>
      <c r="AH40" t="n">
        <v>1</v>
      </c>
      <c r="AI40" t="n">
        <v>1</v>
      </c>
      <c r="AJ40" t="n">
        <v>2</v>
      </c>
      <c r="AK40" t="n">
        <v>2</v>
      </c>
      <c r="AL40" t="n">
        <v>3</v>
      </c>
      <c r="AM40" t="n">
        <v>3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HYPERLINK("https://creighton-primo.hosted.exlibrisgroup.com/primo-explore/search?tab=default_tab&amp;search_scope=EVERYTHING&amp;vid=01CRU&amp;lang=en_US&amp;offset=0&amp;query=any,contains,991002422809702656","Catalog Record")</f>
        <v/>
      </c>
      <c r="AV40">
        <f>HYPERLINK("http://www.worldcat.org/oclc/31604964","WorldCat Record")</f>
        <v/>
      </c>
      <c r="AW40" t="inlineStr">
        <is>
          <t>33275010:eng</t>
        </is>
      </c>
      <c r="AX40" t="inlineStr">
        <is>
          <t>31604964</t>
        </is>
      </c>
      <c r="AY40" t="inlineStr">
        <is>
          <t>991002422809702656</t>
        </is>
      </c>
      <c r="AZ40" t="inlineStr">
        <is>
          <t>991002422809702656</t>
        </is>
      </c>
      <c r="BA40" t="inlineStr">
        <is>
          <t>2266032050002656</t>
        </is>
      </c>
      <c r="BB40" t="inlineStr">
        <is>
          <t>BOOK</t>
        </is>
      </c>
      <c r="BD40" t="inlineStr">
        <is>
          <t>9780849376535</t>
        </is>
      </c>
      <c r="BE40" t="inlineStr">
        <is>
          <t>32285002379252</t>
        </is>
      </c>
      <c r="BF40" t="inlineStr">
        <is>
          <t>893685345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RM315 .A22</t>
        </is>
      </c>
      <c r="E41" t="inlineStr">
        <is>
          <t>0                      RM 0315000A  22</t>
        </is>
      </c>
      <c r="F41" t="inlineStr">
        <is>
          <t>Drugs and behavior : a primer in neuropsychopharmacology / [by] Ernest L. Abel.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Abel, Ernest L., 1943-</t>
        </is>
      </c>
      <c r="N41" t="inlineStr">
        <is>
          <t>New York : Wiley, [1974]</t>
        </is>
      </c>
      <c r="O41" t="inlineStr">
        <is>
          <t>1974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RM </t>
        </is>
      </c>
      <c r="U41" t="n">
        <v>7</v>
      </c>
      <c r="V41" t="n">
        <v>7</v>
      </c>
      <c r="W41" t="inlineStr">
        <is>
          <t>1998-12-07</t>
        </is>
      </c>
      <c r="X41" t="inlineStr">
        <is>
          <t>1998-12-07</t>
        </is>
      </c>
      <c r="Y41" t="inlineStr">
        <is>
          <t>1995-02-21</t>
        </is>
      </c>
      <c r="Z41" t="inlineStr">
        <is>
          <t>1995-02-21</t>
        </is>
      </c>
      <c r="AA41" t="n">
        <v>373</v>
      </c>
      <c r="AB41" t="n">
        <v>276</v>
      </c>
      <c r="AC41" t="n">
        <v>303</v>
      </c>
      <c r="AD41" t="n">
        <v>3</v>
      </c>
      <c r="AE41" t="n">
        <v>3</v>
      </c>
      <c r="AF41" t="n">
        <v>9</v>
      </c>
      <c r="AG41" t="n">
        <v>10</v>
      </c>
      <c r="AH41" t="n">
        <v>4</v>
      </c>
      <c r="AI41" t="n">
        <v>5</v>
      </c>
      <c r="AJ41" t="n">
        <v>1</v>
      </c>
      <c r="AK41" t="n">
        <v>1</v>
      </c>
      <c r="AL41" t="n">
        <v>5</v>
      </c>
      <c r="AM41" t="n">
        <v>5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HYPERLINK("http://catalog.hathitrust.org/Record/001573051","HathiTrust Record")</f>
        <v/>
      </c>
      <c r="AU41">
        <f>HYPERLINK("https://creighton-primo.hosted.exlibrisgroup.com/primo-explore/search?tab=default_tab&amp;search_scope=EVERYTHING&amp;vid=01CRU&amp;lang=en_US&amp;offset=0&amp;query=any,contains,991003379729702656","Catalog Record")</f>
        <v/>
      </c>
      <c r="AV41">
        <f>HYPERLINK("http://www.worldcat.org/oclc/915822","WorldCat Record")</f>
        <v/>
      </c>
      <c r="AW41" t="inlineStr">
        <is>
          <t>836676266:eng</t>
        </is>
      </c>
      <c r="AX41" t="inlineStr">
        <is>
          <t>915822</t>
        </is>
      </c>
      <c r="AY41" t="inlineStr">
        <is>
          <t>991003379729702656</t>
        </is>
      </c>
      <c r="AZ41" t="inlineStr">
        <is>
          <t>991003379729702656</t>
        </is>
      </c>
      <c r="BA41" t="inlineStr">
        <is>
          <t>2264782400002656</t>
        </is>
      </c>
      <c r="BB41" t="inlineStr">
        <is>
          <t>BOOK</t>
        </is>
      </c>
      <c r="BD41" t="inlineStr">
        <is>
          <t>9780471001553</t>
        </is>
      </c>
      <c r="BE41" t="inlineStr">
        <is>
          <t>32285001989143</t>
        </is>
      </c>
      <c r="BF41" t="inlineStr">
        <is>
          <t>893441242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RM315 .B53</t>
        </is>
      </c>
      <c r="E42" t="inlineStr">
        <is>
          <t>0                      RM 0315000B  53</t>
        </is>
      </c>
      <c r="F42" t="inlineStr">
        <is>
          <t>Drugs and the brain : papers on the action, use, and abuse of psychotropic agents / edited by Perry Black.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Black, Perry, 1930-</t>
        </is>
      </c>
      <c r="N42" t="inlineStr">
        <is>
          <t>Baltimore : Johns Hopkins Press, [1969]</t>
        </is>
      </c>
      <c r="O42" t="inlineStr">
        <is>
          <t>1969</t>
        </is>
      </c>
      <c r="Q42" t="inlineStr">
        <is>
          <t>eng</t>
        </is>
      </c>
      <c r="R42" t="inlineStr">
        <is>
          <t>mdu</t>
        </is>
      </c>
      <c r="T42" t="inlineStr">
        <is>
          <t xml:space="preserve">RM </t>
        </is>
      </c>
      <c r="U42" t="n">
        <v>21</v>
      </c>
      <c r="V42" t="n">
        <v>21</v>
      </c>
      <c r="W42" t="inlineStr">
        <is>
          <t>2006-03-28</t>
        </is>
      </c>
      <c r="X42" t="inlineStr">
        <is>
          <t>2006-03-28</t>
        </is>
      </c>
      <c r="Y42" t="inlineStr">
        <is>
          <t>1992-11-18</t>
        </is>
      </c>
      <c r="Z42" t="inlineStr">
        <is>
          <t>1992-11-18</t>
        </is>
      </c>
      <c r="AA42" t="n">
        <v>491</v>
      </c>
      <c r="AB42" t="n">
        <v>423</v>
      </c>
      <c r="AC42" t="n">
        <v>432</v>
      </c>
      <c r="AD42" t="n">
        <v>5</v>
      </c>
      <c r="AE42" t="n">
        <v>5</v>
      </c>
      <c r="AF42" t="n">
        <v>22</v>
      </c>
      <c r="AG42" t="n">
        <v>22</v>
      </c>
      <c r="AH42" t="n">
        <v>7</v>
      </c>
      <c r="AI42" t="n">
        <v>7</v>
      </c>
      <c r="AJ42" t="n">
        <v>3</v>
      </c>
      <c r="AK42" t="n">
        <v>3</v>
      </c>
      <c r="AL42" t="n">
        <v>11</v>
      </c>
      <c r="AM42" t="n">
        <v>11</v>
      </c>
      <c r="AN42" t="n">
        <v>4</v>
      </c>
      <c r="AO42" t="n">
        <v>4</v>
      </c>
      <c r="AP42" t="n">
        <v>2</v>
      </c>
      <c r="AQ42" t="n">
        <v>2</v>
      </c>
      <c r="AR42" t="inlineStr">
        <is>
          <t>No</t>
        </is>
      </c>
      <c r="AS42" t="inlineStr">
        <is>
          <t>Yes</t>
        </is>
      </c>
      <c r="AT42">
        <f>HYPERLINK("http://catalog.hathitrust.org/Record/001573054","HathiTrust Record")</f>
        <v/>
      </c>
      <c r="AU42">
        <f>HYPERLINK("https://creighton-primo.hosted.exlibrisgroup.com/primo-explore/search?tab=default_tab&amp;search_scope=EVERYTHING&amp;vid=01CRU&amp;lang=en_US&amp;offset=0&amp;query=any,contains,991000001959702656","Catalog Record")</f>
        <v/>
      </c>
      <c r="AV42">
        <f>HYPERLINK("http://www.worldcat.org/oclc/10827","WorldCat Record")</f>
        <v/>
      </c>
      <c r="AW42" t="inlineStr">
        <is>
          <t>1133921:eng</t>
        </is>
      </c>
      <c r="AX42" t="inlineStr">
        <is>
          <t>10827</t>
        </is>
      </c>
      <c r="AY42" t="inlineStr">
        <is>
          <t>991000001959702656</t>
        </is>
      </c>
      <c r="AZ42" t="inlineStr">
        <is>
          <t>991000001959702656</t>
        </is>
      </c>
      <c r="BA42" t="inlineStr">
        <is>
          <t>2268011120002656</t>
        </is>
      </c>
      <c r="BB42" t="inlineStr">
        <is>
          <t>BOOK</t>
        </is>
      </c>
      <c r="BD42" t="inlineStr">
        <is>
          <t>9780801810022</t>
        </is>
      </c>
      <c r="BE42" t="inlineStr">
        <is>
          <t>32285001405546</t>
        </is>
      </c>
      <c r="BF42" t="inlineStr">
        <is>
          <t>893683067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RM315 .B657 1996</t>
        </is>
      </c>
      <c r="E43" t="inlineStr">
        <is>
          <t>0                      RM 0315000B  657         1996</t>
        </is>
      </c>
      <c r="F43" t="inlineStr">
        <is>
          <t>Brain mechanisms and psychotropic drugs / edited by Andrius Baskys, Gary Remington.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N43" t="inlineStr">
        <is>
          <t>Boca Raton : CRC Press, c1996.</t>
        </is>
      </c>
      <c r="O43" t="inlineStr">
        <is>
          <t>1996</t>
        </is>
      </c>
      <c r="Q43" t="inlineStr">
        <is>
          <t>eng</t>
        </is>
      </c>
      <c r="R43" t="inlineStr">
        <is>
          <t>flu</t>
        </is>
      </c>
      <c r="S43" t="inlineStr">
        <is>
          <t>Pharmacology and toxicology</t>
        </is>
      </c>
      <c r="T43" t="inlineStr">
        <is>
          <t xml:space="preserve">RM </t>
        </is>
      </c>
      <c r="U43" t="n">
        <v>7</v>
      </c>
      <c r="V43" t="n">
        <v>7</v>
      </c>
      <c r="W43" t="inlineStr">
        <is>
          <t>1999-03-22</t>
        </is>
      </c>
      <c r="X43" t="inlineStr">
        <is>
          <t>1999-03-22</t>
        </is>
      </c>
      <c r="Y43" t="inlineStr">
        <is>
          <t>1996-09-10</t>
        </is>
      </c>
      <c r="Z43" t="inlineStr">
        <is>
          <t>1996-09-10</t>
        </is>
      </c>
      <c r="AA43" t="n">
        <v>156</v>
      </c>
      <c r="AB43" t="n">
        <v>110</v>
      </c>
      <c r="AC43" t="n">
        <v>111</v>
      </c>
      <c r="AD43" t="n">
        <v>2</v>
      </c>
      <c r="AE43" t="n">
        <v>2</v>
      </c>
      <c r="AF43" t="n">
        <v>5</v>
      </c>
      <c r="AG43" t="n">
        <v>5</v>
      </c>
      <c r="AH43" t="n">
        <v>2</v>
      </c>
      <c r="AI43" t="n">
        <v>2</v>
      </c>
      <c r="AJ43" t="n">
        <v>1</v>
      </c>
      <c r="AK43" t="n">
        <v>1</v>
      </c>
      <c r="AL43" t="n">
        <v>3</v>
      </c>
      <c r="AM43" t="n">
        <v>3</v>
      </c>
      <c r="AN43" t="n">
        <v>1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HYPERLINK("https://creighton-primo.hosted.exlibrisgroup.com/primo-explore/search?tab=default_tab&amp;search_scope=EVERYTHING&amp;vid=01CRU&amp;lang=en_US&amp;offset=0&amp;query=any,contains,991002575339702656","Catalog Record")</f>
        <v/>
      </c>
      <c r="AV43">
        <f>HYPERLINK("http://www.worldcat.org/oclc/33489224","WorldCat Record")</f>
        <v/>
      </c>
      <c r="AW43" t="inlineStr">
        <is>
          <t>355743299:eng</t>
        </is>
      </c>
      <c r="AX43" t="inlineStr">
        <is>
          <t>33489224</t>
        </is>
      </c>
      <c r="AY43" t="inlineStr">
        <is>
          <t>991002575339702656</t>
        </is>
      </c>
      <c r="AZ43" t="inlineStr">
        <is>
          <t>991002575339702656</t>
        </is>
      </c>
      <c r="BA43" t="inlineStr">
        <is>
          <t>2266097150002656</t>
        </is>
      </c>
      <c r="BB43" t="inlineStr">
        <is>
          <t>BOOK</t>
        </is>
      </c>
      <c r="BD43" t="inlineStr">
        <is>
          <t>9780849383861</t>
        </is>
      </c>
      <c r="BE43" t="inlineStr">
        <is>
          <t>32285002316395</t>
        </is>
      </c>
      <c r="BF43" t="inlineStr">
        <is>
          <t>893251396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RM315 .C4 1970</t>
        </is>
      </c>
      <c r="E44" t="inlineStr">
        <is>
          <t>0                      RM 0315000C  4           1970</t>
        </is>
      </c>
      <c r="F44" t="inlineStr">
        <is>
          <t>Drugs, development, and cerebral function : [papers] / compiled and edited by W. Lynn Smith. With a foreword by Marcel Kinsbourne.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Cerebral Function Symposium (2nd : 1970 : Denver, Colo.)</t>
        </is>
      </c>
      <c r="N44" t="inlineStr">
        <is>
          <t>Springfield, Ill. : Thomas, [1972]</t>
        </is>
      </c>
      <c r="O44" t="inlineStr">
        <is>
          <t>1972</t>
        </is>
      </c>
      <c r="Q44" t="inlineStr">
        <is>
          <t>eng</t>
        </is>
      </c>
      <c r="R44" t="inlineStr">
        <is>
          <t>ilu</t>
        </is>
      </c>
      <c r="T44" t="inlineStr">
        <is>
          <t xml:space="preserve">RM </t>
        </is>
      </c>
      <c r="U44" t="n">
        <v>4</v>
      </c>
      <c r="V44" t="n">
        <v>4</v>
      </c>
      <c r="W44" t="inlineStr">
        <is>
          <t>2006-03-28</t>
        </is>
      </c>
      <c r="X44" t="inlineStr">
        <is>
          <t>2006-03-28</t>
        </is>
      </c>
      <c r="Y44" t="inlineStr">
        <is>
          <t>1994-05-06</t>
        </is>
      </c>
      <c r="Z44" t="inlineStr">
        <is>
          <t>1994-05-06</t>
        </is>
      </c>
      <c r="AA44" t="n">
        <v>175</v>
      </c>
      <c r="AB44" t="n">
        <v>144</v>
      </c>
      <c r="AC44" t="n">
        <v>146</v>
      </c>
      <c r="AD44" t="n">
        <v>2</v>
      </c>
      <c r="AE44" t="n">
        <v>2</v>
      </c>
      <c r="AF44" t="n">
        <v>2</v>
      </c>
      <c r="AG44" t="n">
        <v>2</v>
      </c>
      <c r="AH44" t="n">
        <v>1</v>
      </c>
      <c r="AI44" t="n">
        <v>1</v>
      </c>
      <c r="AJ44" t="n">
        <v>0</v>
      </c>
      <c r="AK44" t="n">
        <v>0</v>
      </c>
      <c r="AL44" t="n">
        <v>0</v>
      </c>
      <c r="AM44" t="n">
        <v>0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HYPERLINK("http://catalog.hathitrust.org/Record/001579296","HathiTrust Record")</f>
        <v/>
      </c>
      <c r="AU44">
        <f>HYPERLINK("https://creighton-primo.hosted.exlibrisgroup.com/primo-explore/search?tab=default_tab&amp;search_scope=EVERYTHING&amp;vid=01CRU&amp;lang=en_US&amp;offset=0&amp;query=any,contains,991002173299702656","Catalog Record")</f>
        <v/>
      </c>
      <c r="AV44">
        <f>HYPERLINK("http://www.worldcat.org/oclc/277443","WorldCat Record")</f>
        <v/>
      </c>
      <c r="AW44" t="inlineStr">
        <is>
          <t>3856535319:eng</t>
        </is>
      </c>
      <c r="AX44" t="inlineStr">
        <is>
          <t>277443</t>
        </is>
      </c>
      <c r="AY44" t="inlineStr">
        <is>
          <t>991002173299702656</t>
        </is>
      </c>
      <c r="AZ44" t="inlineStr">
        <is>
          <t>991002173299702656</t>
        </is>
      </c>
      <c r="BA44" t="inlineStr">
        <is>
          <t>2260291010002656</t>
        </is>
      </c>
      <c r="BB44" t="inlineStr">
        <is>
          <t>BOOK</t>
        </is>
      </c>
      <c r="BD44" t="inlineStr">
        <is>
          <t>9780398024178</t>
        </is>
      </c>
      <c r="BE44" t="inlineStr">
        <is>
          <t>32285001907160</t>
        </is>
      </c>
      <c r="BF44" t="inlineStr">
        <is>
          <t>893792105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RM315 .G73</t>
        </is>
      </c>
      <c r="E45" t="inlineStr">
        <is>
          <t>0                      RM 0315000G  73</t>
        </is>
      </c>
      <c r="F45" t="inlineStr">
        <is>
          <t>About mind-altering drugs and the brain / by Henry F. Greenberg and Wallace D. Winters.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Greenberg, Henry F.</t>
        </is>
      </c>
      <c r="N45" t="inlineStr">
        <is>
          <t>California : The Rotary Club of Pacific Palisades, c1971.</t>
        </is>
      </c>
      <c r="O45" t="inlineStr">
        <is>
          <t>1971</t>
        </is>
      </c>
      <c r="Q45" t="inlineStr">
        <is>
          <t>eng</t>
        </is>
      </c>
      <c r="R45" t="inlineStr">
        <is>
          <t>cau</t>
        </is>
      </c>
      <c r="T45" t="inlineStr">
        <is>
          <t xml:space="preserve">RM </t>
        </is>
      </c>
      <c r="U45" t="n">
        <v>7</v>
      </c>
      <c r="V45" t="n">
        <v>7</v>
      </c>
      <c r="W45" t="inlineStr">
        <is>
          <t>2001-04-08</t>
        </is>
      </c>
      <c r="X45" t="inlineStr">
        <is>
          <t>2001-04-08</t>
        </is>
      </c>
      <c r="Y45" t="inlineStr">
        <is>
          <t>1992-11-18</t>
        </is>
      </c>
      <c r="Z45" t="inlineStr">
        <is>
          <t>1992-11-18</t>
        </is>
      </c>
      <c r="AA45" t="n">
        <v>4</v>
      </c>
      <c r="AB45" t="n">
        <v>4</v>
      </c>
      <c r="AC45" t="n">
        <v>4</v>
      </c>
      <c r="AD45" t="n">
        <v>1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HYPERLINK("https://creighton-primo.hosted.exlibrisgroup.com/primo-explore/search?tab=default_tab&amp;search_scope=EVERYTHING&amp;vid=01CRU&amp;lang=en_US&amp;offset=0&amp;query=any,contains,991000747949702656","Catalog Record")</f>
        <v/>
      </c>
      <c r="AV45">
        <f>HYPERLINK("http://www.worldcat.org/oclc/12887461","WorldCat Record")</f>
        <v/>
      </c>
      <c r="AW45" t="inlineStr">
        <is>
          <t>5732744:eng</t>
        </is>
      </c>
      <c r="AX45" t="inlineStr">
        <is>
          <t>12887461</t>
        </is>
      </c>
      <c r="AY45" t="inlineStr">
        <is>
          <t>991000747949702656</t>
        </is>
      </c>
      <c r="AZ45" t="inlineStr">
        <is>
          <t>991000747949702656</t>
        </is>
      </c>
      <c r="BA45" t="inlineStr">
        <is>
          <t>2258323770002656</t>
        </is>
      </c>
      <c r="BB45" t="inlineStr">
        <is>
          <t>BOOK</t>
        </is>
      </c>
      <c r="BE45" t="inlineStr">
        <is>
          <t>32285001406213</t>
        </is>
      </c>
      <c r="BF45" t="inlineStr">
        <is>
          <t>893496518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RM315 .H633</t>
        </is>
      </c>
      <c r="E46" t="inlineStr">
        <is>
          <t>0                      RM 0315000H  633</t>
        </is>
      </c>
      <c r="F46" t="inlineStr">
        <is>
          <t>Clinical use of psychotherapeutic drugs, by Leo E. Hollister.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Hollister, Leo E., 1920-2000.</t>
        </is>
      </c>
      <c r="N46" t="inlineStr">
        <is>
          <t>Springfield, Ill., Thomas [1973]</t>
        </is>
      </c>
      <c r="O46" t="inlineStr">
        <is>
          <t>1973</t>
        </is>
      </c>
      <c r="Q46" t="inlineStr">
        <is>
          <t>eng</t>
        </is>
      </c>
      <c r="R46" t="inlineStr">
        <is>
          <t>ilu</t>
        </is>
      </c>
      <c r="T46" t="inlineStr">
        <is>
          <t xml:space="preserve">RM </t>
        </is>
      </c>
      <c r="U46" t="n">
        <v>1</v>
      </c>
      <c r="V46" t="n">
        <v>1</v>
      </c>
      <c r="W46" t="inlineStr">
        <is>
          <t>2006-02-21</t>
        </is>
      </c>
      <c r="X46" t="inlineStr">
        <is>
          <t>2006-02-21</t>
        </is>
      </c>
      <c r="Y46" t="inlineStr">
        <is>
          <t>1997-08-12</t>
        </is>
      </c>
      <c r="Z46" t="inlineStr">
        <is>
          <t>1997-08-12</t>
        </is>
      </c>
      <c r="AA46" t="n">
        <v>234</v>
      </c>
      <c r="AB46" t="n">
        <v>203</v>
      </c>
      <c r="AC46" t="n">
        <v>224</v>
      </c>
      <c r="AD46" t="n">
        <v>2</v>
      </c>
      <c r="AE46" t="n">
        <v>2</v>
      </c>
      <c r="AF46" t="n">
        <v>6</v>
      </c>
      <c r="AG46" t="n">
        <v>7</v>
      </c>
      <c r="AH46" t="n">
        <v>2</v>
      </c>
      <c r="AI46" t="n">
        <v>3</v>
      </c>
      <c r="AJ46" t="n">
        <v>0</v>
      </c>
      <c r="AK46" t="n">
        <v>1</v>
      </c>
      <c r="AL46" t="n">
        <v>3</v>
      </c>
      <c r="AM46" t="n">
        <v>3</v>
      </c>
      <c r="AN46" t="n">
        <v>1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HYPERLINK("http://catalog.hathitrust.org/Record/001573067","HathiTrust Record")</f>
        <v/>
      </c>
      <c r="AU46">
        <f>HYPERLINK("https://creighton-primo.hosted.exlibrisgroup.com/primo-explore/search?tab=default_tab&amp;search_scope=EVERYTHING&amp;vid=01CRU&amp;lang=en_US&amp;offset=0&amp;query=any,contains,991003161229702656","Catalog Record")</f>
        <v/>
      </c>
      <c r="AV46">
        <f>HYPERLINK("http://www.worldcat.org/oclc/700391","WorldCat Record")</f>
        <v/>
      </c>
      <c r="AW46" t="inlineStr">
        <is>
          <t>1595104:eng</t>
        </is>
      </c>
      <c r="AX46" t="inlineStr">
        <is>
          <t>700391</t>
        </is>
      </c>
      <c r="AY46" t="inlineStr">
        <is>
          <t>991003161229702656</t>
        </is>
      </c>
      <c r="AZ46" t="inlineStr">
        <is>
          <t>991003161229702656</t>
        </is>
      </c>
      <c r="BA46" t="inlineStr">
        <is>
          <t>2256727760002656</t>
        </is>
      </c>
      <c r="BB46" t="inlineStr">
        <is>
          <t>BOOK</t>
        </is>
      </c>
      <c r="BD46" t="inlineStr">
        <is>
          <t>9780398027490</t>
        </is>
      </c>
      <c r="BE46" t="inlineStr">
        <is>
          <t>32285003094439</t>
        </is>
      </c>
      <c r="BF46" t="inlineStr">
        <is>
          <t>893874486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RM315 .J75 1985</t>
        </is>
      </c>
      <c r="E47" t="inlineStr">
        <is>
          <t>0                      RM 0315000J  75          1985</t>
        </is>
      </c>
      <c r="F47" t="inlineStr">
        <is>
          <t>A primer of drug action / Robert M. Julien.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Julien, Robert M.</t>
        </is>
      </c>
      <c r="N47" t="inlineStr">
        <is>
          <t>New York : W.H. Freeman, c1985.</t>
        </is>
      </c>
      <c r="O47" t="inlineStr">
        <is>
          <t>1985</t>
        </is>
      </c>
      <c r="P47" t="inlineStr">
        <is>
          <t>4th ed.</t>
        </is>
      </c>
      <c r="Q47" t="inlineStr">
        <is>
          <t>eng</t>
        </is>
      </c>
      <c r="R47" t="inlineStr">
        <is>
          <t>nyu</t>
        </is>
      </c>
      <c r="S47" t="inlineStr">
        <is>
          <t>A Series of books in psychology</t>
        </is>
      </c>
      <c r="T47" t="inlineStr">
        <is>
          <t xml:space="preserve">RM </t>
        </is>
      </c>
      <c r="U47" t="n">
        <v>8</v>
      </c>
      <c r="V47" t="n">
        <v>8</v>
      </c>
      <c r="W47" t="inlineStr">
        <is>
          <t>2006-10-18</t>
        </is>
      </c>
      <c r="X47" t="inlineStr">
        <is>
          <t>2006-10-18</t>
        </is>
      </c>
      <c r="Y47" t="inlineStr">
        <is>
          <t>1993-03-04</t>
        </is>
      </c>
      <c r="Z47" t="inlineStr">
        <is>
          <t>1993-03-04</t>
        </is>
      </c>
      <c r="AA47" t="n">
        <v>291</v>
      </c>
      <c r="AB47" t="n">
        <v>256</v>
      </c>
      <c r="AC47" t="n">
        <v>823</v>
      </c>
      <c r="AD47" t="n">
        <v>2</v>
      </c>
      <c r="AE47" t="n">
        <v>10</v>
      </c>
      <c r="AF47" t="n">
        <v>3</v>
      </c>
      <c r="AG47" t="n">
        <v>24</v>
      </c>
      <c r="AH47" t="n">
        <v>1</v>
      </c>
      <c r="AI47" t="n">
        <v>4</v>
      </c>
      <c r="AJ47" t="n">
        <v>0</v>
      </c>
      <c r="AK47" t="n">
        <v>5</v>
      </c>
      <c r="AL47" t="n">
        <v>3</v>
      </c>
      <c r="AM47" t="n">
        <v>11</v>
      </c>
      <c r="AN47" t="n">
        <v>0</v>
      </c>
      <c r="AO47" t="n">
        <v>7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HYPERLINK("https://creighton-primo.hosted.exlibrisgroup.com/primo-explore/search?tab=default_tab&amp;search_scope=EVERYTHING&amp;vid=01CRU&amp;lang=en_US&amp;offset=0&amp;query=any,contains,991000539689702656","Catalog Record")</f>
        <v/>
      </c>
      <c r="AV47">
        <f>HYPERLINK("http://www.worldcat.org/oclc/11469882","WorldCat Record")</f>
        <v/>
      </c>
      <c r="AW47" t="inlineStr">
        <is>
          <t>2705640:eng</t>
        </is>
      </c>
      <c r="AX47" t="inlineStr">
        <is>
          <t>11469882</t>
        </is>
      </c>
      <c r="AY47" t="inlineStr">
        <is>
          <t>991000539689702656</t>
        </is>
      </c>
      <c r="AZ47" t="inlineStr">
        <is>
          <t>991000539689702656</t>
        </is>
      </c>
      <c r="BA47" t="inlineStr">
        <is>
          <t>2266345720002656</t>
        </is>
      </c>
      <c r="BB47" t="inlineStr">
        <is>
          <t>BOOK</t>
        </is>
      </c>
      <c r="BD47" t="inlineStr">
        <is>
          <t>9780716717133</t>
        </is>
      </c>
      <c r="BE47" t="inlineStr">
        <is>
          <t>32285001529949</t>
        </is>
      </c>
      <c r="BF47" t="inlineStr">
        <is>
          <t>893315035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RM315 .L36 1982</t>
        </is>
      </c>
      <c r="E48" t="inlineStr">
        <is>
          <t>0                      RM 0315000L  36          1982</t>
        </is>
      </c>
      <c r="F48" t="inlineStr">
        <is>
          <t>Drugs and behavior / Fred Leavitt.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No</t>
        </is>
      </c>
      <c r="L48" t="inlineStr">
        <is>
          <t>0</t>
        </is>
      </c>
      <c r="M48" t="inlineStr">
        <is>
          <t>Leavitt, Fred.</t>
        </is>
      </c>
      <c r="N48" t="inlineStr">
        <is>
          <t>New York : Wiley, c1982.</t>
        </is>
      </c>
      <c r="O48" t="inlineStr">
        <is>
          <t>1982</t>
        </is>
      </c>
      <c r="P48" t="inlineStr">
        <is>
          <t>2nd ed.</t>
        </is>
      </c>
      <c r="Q48" t="inlineStr">
        <is>
          <t>eng</t>
        </is>
      </c>
      <c r="R48" t="inlineStr">
        <is>
          <t>nyu</t>
        </is>
      </c>
      <c r="S48" t="inlineStr">
        <is>
          <t>Wiley series on personality processes</t>
        </is>
      </c>
      <c r="T48" t="inlineStr">
        <is>
          <t xml:space="preserve">RM </t>
        </is>
      </c>
      <c r="U48" t="n">
        <v>16</v>
      </c>
      <c r="V48" t="n">
        <v>16</v>
      </c>
      <c r="W48" t="inlineStr">
        <is>
          <t>2004-10-07</t>
        </is>
      </c>
      <c r="X48" t="inlineStr">
        <is>
          <t>2004-10-07</t>
        </is>
      </c>
      <c r="Y48" t="inlineStr">
        <is>
          <t>1995-06-30</t>
        </is>
      </c>
      <c r="Z48" t="inlineStr">
        <is>
          <t>1995-06-30</t>
        </is>
      </c>
      <c r="AA48" t="n">
        <v>372</v>
      </c>
      <c r="AB48" t="n">
        <v>294</v>
      </c>
      <c r="AC48" t="n">
        <v>578</v>
      </c>
      <c r="AD48" t="n">
        <v>6</v>
      </c>
      <c r="AE48" t="n">
        <v>9</v>
      </c>
      <c r="AF48" t="n">
        <v>18</v>
      </c>
      <c r="AG48" t="n">
        <v>32</v>
      </c>
      <c r="AH48" t="n">
        <v>5</v>
      </c>
      <c r="AI48" t="n">
        <v>9</v>
      </c>
      <c r="AJ48" t="n">
        <v>4</v>
      </c>
      <c r="AK48" t="n">
        <v>7</v>
      </c>
      <c r="AL48" t="n">
        <v>10</v>
      </c>
      <c r="AM48" t="n">
        <v>16</v>
      </c>
      <c r="AN48" t="n">
        <v>4</v>
      </c>
      <c r="AO48" t="n">
        <v>7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HYPERLINK("http://catalog.hathitrust.org/Record/000109633","HathiTrust Record")</f>
        <v/>
      </c>
      <c r="AU48">
        <f>HYPERLINK("https://creighton-primo.hosted.exlibrisgroup.com/primo-explore/search?tab=default_tab&amp;search_scope=EVERYTHING&amp;vid=01CRU&amp;lang=en_US&amp;offset=0&amp;query=any,contains,991005178079702656","Catalog Record")</f>
        <v/>
      </c>
      <c r="AV48">
        <f>HYPERLINK("http://www.worldcat.org/oclc/7925458","WorldCat Record")</f>
        <v/>
      </c>
      <c r="AW48" t="inlineStr">
        <is>
          <t>1925966:eng</t>
        </is>
      </c>
      <c r="AX48" t="inlineStr">
        <is>
          <t>7925458</t>
        </is>
      </c>
      <c r="AY48" t="inlineStr">
        <is>
          <t>991005178079702656</t>
        </is>
      </c>
      <c r="AZ48" t="inlineStr">
        <is>
          <t>991005178079702656</t>
        </is>
      </c>
      <c r="BA48" t="inlineStr">
        <is>
          <t>2268864940002656</t>
        </is>
      </c>
      <c r="BB48" t="inlineStr">
        <is>
          <t>BOOK</t>
        </is>
      </c>
      <c r="BD48" t="inlineStr">
        <is>
          <t>9780471064565</t>
        </is>
      </c>
      <c r="BE48" t="inlineStr">
        <is>
          <t>32285002021649</t>
        </is>
      </c>
      <c r="BF48" t="inlineStr">
        <is>
          <t>893353747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RM315 .L42 1992</t>
        </is>
      </c>
      <c r="E49" t="inlineStr">
        <is>
          <t>0                      RM 0315000L  42          1992</t>
        </is>
      </c>
      <c r="F49" t="inlineStr">
        <is>
          <t>Fundamentals of psychopharmacology / Brian E. Leonard.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Leonard, B. E.</t>
        </is>
      </c>
      <c r="N49" t="inlineStr">
        <is>
          <t>Chichester ; New York : J. Wiley, c1992.</t>
        </is>
      </c>
      <c r="O49" t="inlineStr">
        <is>
          <t>1992</t>
        </is>
      </c>
      <c r="Q49" t="inlineStr">
        <is>
          <t>eng</t>
        </is>
      </c>
      <c r="R49" t="inlineStr">
        <is>
          <t>enk</t>
        </is>
      </c>
      <c r="T49" t="inlineStr">
        <is>
          <t xml:space="preserve">RM </t>
        </is>
      </c>
      <c r="U49" t="n">
        <v>26</v>
      </c>
      <c r="V49" t="n">
        <v>26</v>
      </c>
      <c r="W49" t="inlineStr">
        <is>
          <t>2009-09-23</t>
        </is>
      </c>
      <c r="X49" t="inlineStr">
        <is>
          <t>2009-09-23</t>
        </is>
      </c>
      <c r="Y49" t="inlineStr">
        <is>
          <t>1993-12-10</t>
        </is>
      </c>
      <c r="Z49" t="inlineStr">
        <is>
          <t>1993-12-10</t>
        </is>
      </c>
      <c r="AA49" t="n">
        <v>254</v>
      </c>
      <c r="AB49" t="n">
        <v>169</v>
      </c>
      <c r="AC49" t="n">
        <v>799</v>
      </c>
      <c r="AD49" t="n">
        <v>1</v>
      </c>
      <c r="AE49" t="n">
        <v>27</v>
      </c>
      <c r="AF49" t="n">
        <v>13</v>
      </c>
      <c r="AG49" t="n">
        <v>34</v>
      </c>
      <c r="AH49" t="n">
        <v>4</v>
      </c>
      <c r="AI49" t="n">
        <v>10</v>
      </c>
      <c r="AJ49" t="n">
        <v>2</v>
      </c>
      <c r="AK49" t="n">
        <v>4</v>
      </c>
      <c r="AL49" t="n">
        <v>8</v>
      </c>
      <c r="AM49" t="n">
        <v>13</v>
      </c>
      <c r="AN49" t="n">
        <v>0</v>
      </c>
      <c r="AO49" t="n">
        <v>12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HYPERLINK("http://catalog.hathitrust.org/Record/002781884","HathiTrust Record")</f>
        <v/>
      </c>
      <c r="AU49">
        <f>HYPERLINK("https://creighton-primo.hosted.exlibrisgroup.com/primo-explore/search?tab=default_tab&amp;search_scope=EVERYTHING&amp;vid=01CRU&amp;lang=en_US&amp;offset=0&amp;query=any,contains,991001962969702656","Catalog Record")</f>
        <v/>
      </c>
      <c r="AV49">
        <f>HYPERLINK("http://www.worldcat.org/oclc/24871405","WorldCat Record")</f>
        <v/>
      </c>
      <c r="AW49" t="inlineStr">
        <is>
          <t>550777:eng</t>
        </is>
      </c>
      <c r="AX49" t="inlineStr">
        <is>
          <t>24871405</t>
        </is>
      </c>
      <c r="AY49" t="inlineStr">
        <is>
          <t>991001962969702656</t>
        </is>
      </c>
      <c r="AZ49" t="inlineStr">
        <is>
          <t>991001962969702656</t>
        </is>
      </c>
      <c r="BA49" t="inlineStr">
        <is>
          <t>2262723760002656</t>
        </is>
      </c>
      <c r="BB49" t="inlineStr">
        <is>
          <t>BOOK</t>
        </is>
      </c>
      <c r="BD49" t="inlineStr">
        <is>
          <t>9780471933885</t>
        </is>
      </c>
      <c r="BE49" t="inlineStr">
        <is>
          <t>32285001815751</t>
        </is>
      </c>
      <c r="BF49" t="inlineStr">
        <is>
          <t>893244592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RM315 .L46</t>
        </is>
      </c>
      <c r="E50" t="inlineStr">
        <is>
          <t>0                      RM 0315000L  46</t>
        </is>
      </c>
      <c r="F50" t="inlineStr">
        <is>
          <t>Psychopharmacology : a biological approach / Robert A. Levitt.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Levitt, Robert A.</t>
        </is>
      </c>
      <c r="N50" t="inlineStr">
        <is>
          <t>Washington : Hemisphere Pub. Corp. ; New York : distributed by Halsted Press, [1975]</t>
        </is>
      </c>
      <c r="O50" t="inlineStr">
        <is>
          <t>1975</t>
        </is>
      </c>
      <c r="Q50" t="inlineStr">
        <is>
          <t>eng</t>
        </is>
      </c>
      <c r="R50" t="inlineStr">
        <is>
          <t>dcu</t>
        </is>
      </c>
      <c r="S50" t="inlineStr">
        <is>
          <t>Series in experimental psychology</t>
        </is>
      </c>
      <c r="T50" t="inlineStr">
        <is>
          <t xml:space="preserve">RM </t>
        </is>
      </c>
      <c r="U50" t="n">
        <v>2</v>
      </c>
      <c r="V50" t="n">
        <v>2</v>
      </c>
      <c r="W50" t="inlineStr">
        <is>
          <t>2004-10-07</t>
        </is>
      </c>
      <c r="X50" t="inlineStr">
        <is>
          <t>2004-10-07</t>
        </is>
      </c>
      <c r="Y50" t="inlineStr">
        <is>
          <t>1997-08-12</t>
        </is>
      </c>
      <c r="Z50" t="inlineStr">
        <is>
          <t>1997-08-12</t>
        </is>
      </c>
      <c r="AA50" t="n">
        <v>300</v>
      </c>
      <c r="AB50" t="n">
        <v>235</v>
      </c>
      <c r="AC50" t="n">
        <v>242</v>
      </c>
      <c r="AD50" t="n">
        <v>4</v>
      </c>
      <c r="AE50" t="n">
        <v>4</v>
      </c>
      <c r="AF50" t="n">
        <v>9</v>
      </c>
      <c r="AG50" t="n">
        <v>9</v>
      </c>
      <c r="AH50" t="n">
        <v>2</v>
      </c>
      <c r="AI50" t="n">
        <v>2</v>
      </c>
      <c r="AJ50" t="n">
        <v>2</v>
      </c>
      <c r="AK50" t="n">
        <v>2</v>
      </c>
      <c r="AL50" t="n">
        <v>4</v>
      </c>
      <c r="AM50" t="n">
        <v>4</v>
      </c>
      <c r="AN50" t="n">
        <v>3</v>
      </c>
      <c r="AO50" t="n">
        <v>3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HYPERLINK("http://catalog.hathitrust.org/Record/000032488","HathiTrust Record")</f>
        <v/>
      </c>
      <c r="AU50">
        <f>HYPERLINK("https://creighton-primo.hosted.exlibrisgroup.com/primo-explore/search?tab=default_tab&amp;search_scope=EVERYTHING&amp;vid=01CRU&amp;lang=en_US&amp;offset=0&amp;query=any,contains,991003537899702656","Catalog Record")</f>
        <v/>
      </c>
      <c r="AV50">
        <f>HYPERLINK("http://www.worldcat.org/oclc/1103154","WorldCat Record")</f>
        <v/>
      </c>
      <c r="AW50" t="inlineStr">
        <is>
          <t>375195840:eng</t>
        </is>
      </c>
      <c r="AX50" t="inlineStr">
        <is>
          <t>1103154</t>
        </is>
      </c>
      <c r="AY50" t="inlineStr">
        <is>
          <t>991003537899702656</t>
        </is>
      </c>
      <c r="AZ50" t="inlineStr">
        <is>
          <t>991003537899702656</t>
        </is>
      </c>
      <c r="BA50" t="inlineStr">
        <is>
          <t>2267394830002656</t>
        </is>
      </c>
      <c r="BB50" t="inlineStr">
        <is>
          <t>BOOK</t>
        </is>
      </c>
      <c r="BD50" t="inlineStr">
        <is>
          <t>9780470531495</t>
        </is>
      </c>
      <c r="BE50" t="inlineStr">
        <is>
          <t>32285003094447</t>
        </is>
      </c>
      <c r="BF50" t="inlineStr">
        <is>
          <t>893598679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RM315 .P7534</t>
        </is>
      </c>
      <c r="E51" t="inlineStr">
        <is>
          <t>0                      RM 0315000P  7534</t>
        </is>
      </c>
      <c r="F51" t="inlineStr">
        <is>
          <t>Psychopharmacology : from theory to practice / editors, Jack D. Barchas ... [et al.].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New York : Oxford University Press, 1977.</t>
        </is>
      </c>
      <c r="O51" t="inlineStr">
        <is>
          <t>1977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RM </t>
        </is>
      </c>
      <c r="U51" t="n">
        <v>5</v>
      </c>
      <c r="V51" t="n">
        <v>5</v>
      </c>
      <c r="W51" t="inlineStr">
        <is>
          <t>1999-03-15</t>
        </is>
      </c>
      <c r="X51" t="inlineStr">
        <is>
          <t>1999-03-15</t>
        </is>
      </c>
      <c r="Y51" t="inlineStr">
        <is>
          <t>1995-04-06</t>
        </is>
      </c>
      <c r="Z51" t="inlineStr">
        <is>
          <t>1995-04-06</t>
        </is>
      </c>
      <c r="AA51" t="n">
        <v>384</v>
      </c>
      <c r="AB51" t="n">
        <v>298</v>
      </c>
      <c r="AC51" t="n">
        <v>305</v>
      </c>
      <c r="AD51" t="n">
        <v>2</v>
      </c>
      <c r="AE51" t="n">
        <v>2</v>
      </c>
      <c r="AF51" t="n">
        <v>14</v>
      </c>
      <c r="AG51" t="n">
        <v>14</v>
      </c>
      <c r="AH51" t="n">
        <v>6</v>
      </c>
      <c r="AI51" t="n">
        <v>6</v>
      </c>
      <c r="AJ51" t="n">
        <v>3</v>
      </c>
      <c r="AK51" t="n">
        <v>3</v>
      </c>
      <c r="AL51" t="n">
        <v>9</v>
      </c>
      <c r="AM51" t="n">
        <v>9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HYPERLINK("http://catalog.hathitrust.org/Record/000251129","HathiTrust Record")</f>
        <v/>
      </c>
      <c r="AU51">
        <f>HYPERLINK("https://creighton-primo.hosted.exlibrisgroup.com/primo-explore/search?tab=default_tab&amp;search_scope=EVERYTHING&amp;vid=01CRU&amp;lang=en_US&amp;offset=0&amp;query=any,contains,991004313089702656","Catalog Record")</f>
        <v/>
      </c>
      <c r="AV51">
        <f>HYPERLINK("http://www.worldcat.org/oclc/3002015","WorldCat Record")</f>
        <v/>
      </c>
      <c r="AW51" t="inlineStr">
        <is>
          <t>864034454:eng</t>
        </is>
      </c>
      <c r="AX51" t="inlineStr">
        <is>
          <t>3002015</t>
        </is>
      </c>
      <c r="AY51" t="inlineStr">
        <is>
          <t>991004313089702656</t>
        </is>
      </c>
      <c r="AZ51" t="inlineStr">
        <is>
          <t>991004313089702656</t>
        </is>
      </c>
      <c r="BA51" t="inlineStr">
        <is>
          <t>2272247250002656</t>
        </is>
      </c>
      <c r="BB51" t="inlineStr">
        <is>
          <t>BOOK</t>
        </is>
      </c>
      <c r="BD51" t="inlineStr">
        <is>
          <t>9780195022148</t>
        </is>
      </c>
      <c r="BE51" t="inlineStr">
        <is>
          <t>32285002025822</t>
        </is>
      </c>
      <c r="BF51" t="inlineStr">
        <is>
          <t>893722370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RM315 .P762 1995</t>
        </is>
      </c>
      <c r="E52" t="inlineStr">
        <is>
          <t>0                      RM 0315000P  762         1995</t>
        </is>
      </c>
      <c r="F52" t="inlineStr">
        <is>
          <t>Psychopharmacology : the fourth generation of progress / editors-in-chief, Floyd E. Bloom, David Kupfer ; associate editors, Benjamin S. Bunney ... [et al.].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New York : Raven Press, c1995.</t>
        </is>
      </c>
      <c r="O52" t="inlineStr">
        <is>
          <t>1995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RM </t>
        </is>
      </c>
      <c r="U52" t="n">
        <v>11</v>
      </c>
      <c r="V52" t="n">
        <v>11</v>
      </c>
      <c r="W52" t="inlineStr">
        <is>
          <t>1999-01-13</t>
        </is>
      </c>
      <c r="X52" t="inlineStr">
        <is>
          <t>1999-01-13</t>
        </is>
      </c>
      <c r="Y52" t="inlineStr">
        <is>
          <t>1996-12-12</t>
        </is>
      </c>
      <c r="Z52" t="inlineStr">
        <is>
          <t>1996-12-12</t>
        </is>
      </c>
      <c r="AA52" t="n">
        <v>295</v>
      </c>
      <c r="AB52" t="n">
        <v>209</v>
      </c>
      <c r="AC52" t="n">
        <v>209</v>
      </c>
      <c r="AD52" t="n">
        <v>2</v>
      </c>
      <c r="AE52" t="n">
        <v>2</v>
      </c>
      <c r="AF52" t="n">
        <v>8</v>
      </c>
      <c r="AG52" t="n">
        <v>8</v>
      </c>
      <c r="AH52" t="n">
        <v>1</v>
      </c>
      <c r="AI52" t="n">
        <v>1</v>
      </c>
      <c r="AJ52" t="n">
        <v>4</v>
      </c>
      <c r="AK52" t="n">
        <v>4</v>
      </c>
      <c r="AL52" t="n">
        <v>6</v>
      </c>
      <c r="AM52" t="n">
        <v>6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HYPERLINK("https://creighton-primo.hosted.exlibrisgroup.com/primo-explore/search?tab=default_tab&amp;search_scope=EVERYTHING&amp;vid=01CRU&amp;lang=en_US&amp;offset=0&amp;query=any,contains,991002313829702656","Catalog Record")</f>
        <v/>
      </c>
      <c r="AV52">
        <f>HYPERLINK("http://www.worldcat.org/oclc/30031477","WorldCat Record")</f>
        <v/>
      </c>
      <c r="AW52" t="inlineStr">
        <is>
          <t>947187603:eng</t>
        </is>
      </c>
      <c r="AX52" t="inlineStr">
        <is>
          <t>30031477</t>
        </is>
      </c>
      <c r="AY52" t="inlineStr">
        <is>
          <t>991002313829702656</t>
        </is>
      </c>
      <c r="AZ52" t="inlineStr">
        <is>
          <t>991002313829702656</t>
        </is>
      </c>
      <c r="BA52" t="inlineStr">
        <is>
          <t>2270659700002656</t>
        </is>
      </c>
      <c r="BB52" t="inlineStr">
        <is>
          <t>BOOK</t>
        </is>
      </c>
      <c r="BD52" t="inlineStr">
        <is>
          <t>9780781701662</t>
        </is>
      </c>
      <c r="BE52" t="inlineStr">
        <is>
          <t>32285002393238</t>
        </is>
      </c>
      <c r="BF52" t="inlineStr">
        <is>
          <t>893335158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RM315 .U4</t>
        </is>
      </c>
      <c r="E53" t="inlineStr">
        <is>
          <t>0                      RM 0315000U  4</t>
        </is>
      </c>
      <c r="F53" t="inlineStr">
        <is>
          <t>Drugs and behavior / edited by Leonard Uhr [and] James G. Miller.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Uhr, Leonard Merrick, 1927- editor.</t>
        </is>
      </c>
      <c r="N53" t="inlineStr">
        <is>
          <t>New York : Wiley, [1960]</t>
        </is>
      </c>
      <c r="O53" t="inlineStr">
        <is>
          <t>1960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RM </t>
        </is>
      </c>
      <c r="U53" t="n">
        <v>5</v>
      </c>
      <c r="V53" t="n">
        <v>5</v>
      </c>
      <c r="W53" t="inlineStr">
        <is>
          <t>1998-10-28</t>
        </is>
      </c>
      <c r="X53" t="inlineStr">
        <is>
          <t>1998-10-28</t>
        </is>
      </c>
      <c r="Y53" t="inlineStr">
        <is>
          <t>1992-04-08</t>
        </is>
      </c>
      <c r="Z53" t="inlineStr">
        <is>
          <t>1992-04-08</t>
        </is>
      </c>
      <c r="AA53" t="n">
        <v>593</v>
      </c>
      <c r="AB53" t="n">
        <v>499</v>
      </c>
      <c r="AC53" t="n">
        <v>513</v>
      </c>
      <c r="AD53" t="n">
        <v>5</v>
      </c>
      <c r="AE53" t="n">
        <v>5</v>
      </c>
      <c r="AF53" t="n">
        <v>20</v>
      </c>
      <c r="AG53" t="n">
        <v>20</v>
      </c>
      <c r="AH53" t="n">
        <v>6</v>
      </c>
      <c r="AI53" t="n">
        <v>6</v>
      </c>
      <c r="AJ53" t="n">
        <v>6</v>
      </c>
      <c r="AK53" t="n">
        <v>6</v>
      </c>
      <c r="AL53" t="n">
        <v>8</v>
      </c>
      <c r="AM53" t="n">
        <v>8</v>
      </c>
      <c r="AN53" t="n">
        <v>4</v>
      </c>
      <c r="AO53" t="n">
        <v>4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T53">
        <f>HYPERLINK("http://catalog.hathitrust.org/Record/001573097","HathiTrust Record")</f>
        <v/>
      </c>
      <c r="AU53">
        <f>HYPERLINK("https://creighton-primo.hosted.exlibrisgroup.com/primo-explore/search?tab=default_tab&amp;search_scope=EVERYTHING&amp;vid=01CRU&amp;lang=en_US&amp;offset=0&amp;query=any,contains,991003077819702656","Catalog Record")</f>
        <v/>
      </c>
      <c r="AV53">
        <f>HYPERLINK("http://www.worldcat.org/oclc/630963","WorldCat Record")</f>
        <v/>
      </c>
      <c r="AW53" t="inlineStr">
        <is>
          <t>346552590:eng</t>
        </is>
      </c>
      <c r="AX53" t="inlineStr">
        <is>
          <t>630963</t>
        </is>
      </c>
      <c r="AY53" t="inlineStr">
        <is>
          <t>991003077819702656</t>
        </is>
      </c>
      <c r="AZ53" t="inlineStr">
        <is>
          <t>991003077819702656</t>
        </is>
      </c>
      <c r="BA53" t="inlineStr">
        <is>
          <t>2262216840002656</t>
        </is>
      </c>
      <c r="BB53" t="inlineStr">
        <is>
          <t>BOOK</t>
        </is>
      </c>
      <c r="BE53" t="inlineStr">
        <is>
          <t>32285001056034</t>
        </is>
      </c>
      <c r="BF53" t="inlineStr">
        <is>
          <t>893623128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RM315 .Y83 1991</t>
        </is>
      </c>
      <c r="E54" t="inlineStr">
        <is>
          <t>0                      RM 0315000Y  83          1991</t>
        </is>
      </c>
      <c r="F54" t="inlineStr">
        <is>
          <t>What you need to know about psychiatric drugs / Stuart Yudofsky, Robert E. Hales, Tom Ferguson.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Yudofsky, Stuart C.</t>
        </is>
      </c>
      <c r="N54" t="inlineStr">
        <is>
          <t>New York : Grove Weidenfeld, 1991.</t>
        </is>
      </c>
      <c r="O54" t="inlineStr">
        <is>
          <t>1991</t>
        </is>
      </c>
      <c r="P54" t="inlineStr">
        <is>
          <t>1st ed.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RM </t>
        </is>
      </c>
      <c r="U54" t="n">
        <v>5</v>
      </c>
      <c r="V54" t="n">
        <v>5</v>
      </c>
      <c r="W54" t="inlineStr">
        <is>
          <t>1997-03-03</t>
        </is>
      </c>
      <c r="X54" t="inlineStr">
        <is>
          <t>1997-03-03</t>
        </is>
      </c>
      <c r="Y54" t="inlineStr">
        <is>
          <t>1992-01-21</t>
        </is>
      </c>
      <c r="Z54" t="inlineStr">
        <is>
          <t>1992-01-21</t>
        </is>
      </c>
      <c r="AA54" t="n">
        <v>457</v>
      </c>
      <c r="AB54" t="n">
        <v>423</v>
      </c>
      <c r="AC54" t="n">
        <v>550</v>
      </c>
      <c r="AD54" t="n">
        <v>3</v>
      </c>
      <c r="AE54" t="n">
        <v>3</v>
      </c>
      <c r="AF54" t="n">
        <v>7</v>
      </c>
      <c r="AG54" t="n">
        <v>12</v>
      </c>
      <c r="AH54" t="n">
        <v>1</v>
      </c>
      <c r="AI54" t="n">
        <v>4</v>
      </c>
      <c r="AJ54" t="n">
        <v>0</v>
      </c>
      <c r="AK54" t="n">
        <v>1</v>
      </c>
      <c r="AL54" t="n">
        <v>5</v>
      </c>
      <c r="AM54" t="n">
        <v>5</v>
      </c>
      <c r="AN54" t="n">
        <v>2</v>
      </c>
      <c r="AO54" t="n">
        <v>2</v>
      </c>
      <c r="AP54" t="n">
        <v>0</v>
      </c>
      <c r="AQ54" t="n">
        <v>1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HYPERLINK("http://catalog.hathitrust.org/Record/002733769","HathiTrust Record")</f>
        <v/>
      </c>
      <c r="AU54">
        <f>HYPERLINK("https://creighton-primo.hosted.exlibrisgroup.com/primo-explore/search?tab=default_tab&amp;search_scope=EVERYTHING&amp;vid=01CRU&amp;lang=en_US&amp;offset=0&amp;query=any,contains,991005328499702656","Catalog Record")</f>
        <v/>
      </c>
      <c r="AV54">
        <f>HYPERLINK("http://www.worldcat.org/oclc/22117538","WorldCat Record")</f>
        <v/>
      </c>
      <c r="AW54" t="inlineStr">
        <is>
          <t>23211681:eng</t>
        </is>
      </c>
      <c r="AX54" t="inlineStr">
        <is>
          <t>22117538</t>
        </is>
      </c>
      <c r="AY54" t="inlineStr">
        <is>
          <t>991005328499702656</t>
        </is>
      </c>
      <c r="AZ54" t="inlineStr">
        <is>
          <t>991005328499702656</t>
        </is>
      </c>
      <c r="BA54" t="inlineStr">
        <is>
          <t>2260126750002656</t>
        </is>
      </c>
      <c r="BB54" t="inlineStr">
        <is>
          <t>BOOK</t>
        </is>
      </c>
      <c r="BD54" t="inlineStr">
        <is>
          <t>9780802112811</t>
        </is>
      </c>
      <c r="BE54" t="inlineStr">
        <is>
          <t>32285000865518</t>
        </is>
      </c>
      <c r="BF54" t="inlineStr">
        <is>
          <t>893437527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RM319 .K6</t>
        </is>
      </c>
      <c r="E55" t="inlineStr">
        <is>
          <t>0                      RM 0319000K  6</t>
        </is>
      </c>
      <c r="F55" t="inlineStr">
        <is>
          <t>Comprehensive approach to therapy of pain; by A. Lewis Kolodyny and Patrick T. McLoughlin. With a foreword by Hyman S. Rubinstein.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Kolodny, A. Lewis.</t>
        </is>
      </c>
      <c r="N55" t="inlineStr">
        <is>
          <t>Springfield, Ill., C.C. Thomas [1966]</t>
        </is>
      </c>
      <c r="O55" t="inlineStr">
        <is>
          <t>1966</t>
        </is>
      </c>
      <c r="Q55" t="inlineStr">
        <is>
          <t>eng</t>
        </is>
      </c>
      <c r="R55" t="inlineStr">
        <is>
          <t>ilu</t>
        </is>
      </c>
      <c r="T55" t="inlineStr">
        <is>
          <t xml:space="preserve">RM </t>
        </is>
      </c>
      <c r="U55" t="n">
        <v>1</v>
      </c>
      <c r="V55" t="n">
        <v>1</v>
      </c>
      <c r="W55" t="inlineStr">
        <is>
          <t>2001-09-18</t>
        </is>
      </c>
      <c r="X55" t="inlineStr">
        <is>
          <t>2001-09-18</t>
        </is>
      </c>
      <c r="Y55" t="inlineStr">
        <is>
          <t>1997-08-12</t>
        </is>
      </c>
      <c r="Z55" t="inlineStr">
        <is>
          <t>1997-08-12</t>
        </is>
      </c>
      <c r="AA55" t="n">
        <v>106</v>
      </c>
      <c r="AB55" t="n">
        <v>90</v>
      </c>
      <c r="AC55" t="n">
        <v>94</v>
      </c>
      <c r="AD55" t="n">
        <v>1</v>
      </c>
      <c r="AE55" t="n">
        <v>1</v>
      </c>
      <c r="AF55" t="n">
        <v>2</v>
      </c>
      <c r="AG55" t="n">
        <v>2</v>
      </c>
      <c r="AH55" t="n">
        <v>1</v>
      </c>
      <c r="AI55" t="n">
        <v>1</v>
      </c>
      <c r="AJ55" t="n">
        <v>0</v>
      </c>
      <c r="AK55" t="n">
        <v>0</v>
      </c>
      <c r="AL55" t="n">
        <v>1</v>
      </c>
      <c r="AM55" t="n">
        <v>1</v>
      </c>
      <c r="AN55" t="n">
        <v>0</v>
      </c>
      <c r="AO55" t="n">
        <v>0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HYPERLINK("http://catalog.hathitrust.org/Record/001573103","HathiTrust Record")</f>
        <v/>
      </c>
      <c r="AU55">
        <f>HYPERLINK("https://creighton-primo.hosted.exlibrisgroup.com/primo-explore/search?tab=default_tab&amp;search_scope=EVERYTHING&amp;vid=01CRU&amp;lang=en_US&amp;offset=0&amp;query=any,contains,991003580429702656","Catalog Record")</f>
        <v/>
      </c>
      <c r="AV55">
        <f>HYPERLINK("http://www.worldcat.org/oclc/1161444","WorldCat Record")</f>
        <v/>
      </c>
      <c r="AW55" t="inlineStr">
        <is>
          <t>2095962:eng</t>
        </is>
      </c>
      <c r="AX55" t="inlineStr">
        <is>
          <t>1161444</t>
        </is>
      </c>
      <c r="AY55" t="inlineStr">
        <is>
          <t>991003580429702656</t>
        </is>
      </c>
      <c r="AZ55" t="inlineStr">
        <is>
          <t>991003580429702656</t>
        </is>
      </c>
      <c r="BA55" t="inlineStr">
        <is>
          <t>2271324220002656</t>
        </is>
      </c>
      <c r="BB55" t="inlineStr">
        <is>
          <t>BOOK</t>
        </is>
      </c>
      <c r="BE55" t="inlineStr">
        <is>
          <t>32285003094454</t>
        </is>
      </c>
      <c r="BF55" t="inlineStr">
        <is>
          <t>893348838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RM331 .F57</t>
        </is>
      </c>
      <c r="E56" t="inlineStr">
        <is>
          <t>0                      RM 0331000F  57</t>
        </is>
      </c>
      <c r="F56" t="inlineStr">
        <is>
          <t>Placebo therapy [by] Jefferson M. Fish.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Fish, Jefferson M.</t>
        </is>
      </c>
      <c r="N56" t="inlineStr">
        <is>
          <t>San Francisco, Jossey-Bass Publishers, 1973.</t>
        </is>
      </c>
      <c r="O56" t="inlineStr">
        <is>
          <t>1973</t>
        </is>
      </c>
      <c r="P56" t="inlineStr">
        <is>
          <t>[1st ed.]</t>
        </is>
      </c>
      <c r="Q56" t="inlineStr">
        <is>
          <t>eng</t>
        </is>
      </c>
      <c r="R56" t="inlineStr">
        <is>
          <t>cau</t>
        </is>
      </c>
      <c r="S56" t="inlineStr">
        <is>
          <t>The Jossey-Bass behavioral science series</t>
        </is>
      </c>
      <c r="T56" t="inlineStr">
        <is>
          <t xml:space="preserve">RM </t>
        </is>
      </c>
      <c r="U56" t="n">
        <v>1</v>
      </c>
      <c r="V56" t="n">
        <v>1</v>
      </c>
      <c r="W56" t="inlineStr">
        <is>
          <t>1999-02-22</t>
        </is>
      </c>
      <c r="X56" t="inlineStr">
        <is>
          <t>1999-02-22</t>
        </is>
      </c>
      <c r="Y56" t="inlineStr">
        <is>
          <t>1997-08-13</t>
        </is>
      </c>
      <c r="Z56" t="inlineStr">
        <is>
          <t>1997-08-13</t>
        </is>
      </c>
      <c r="AA56" t="n">
        <v>404</v>
      </c>
      <c r="AB56" t="n">
        <v>326</v>
      </c>
      <c r="AC56" t="n">
        <v>335</v>
      </c>
      <c r="AD56" t="n">
        <v>4</v>
      </c>
      <c r="AE56" t="n">
        <v>4</v>
      </c>
      <c r="AF56" t="n">
        <v>19</v>
      </c>
      <c r="AG56" t="n">
        <v>19</v>
      </c>
      <c r="AH56" t="n">
        <v>4</v>
      </c>
      <c r="AI56" t="n">
        <v>4</v>
      </c>
      <c r="AJ56" t="n">
        <v>5</v>
      </c>
      <c r="AK56" t="n">
        <v>5</v>
      </c>
      <c r="AL56" t="n">
        <v>10</v>
      </c>
      <c r="AM56" t="n">
        <v>10</v>
      </c>
      <c r="AN56" t="n">
        <v>3</v>
      </c>
      <c r="AO56" t="n">
        <v>3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HYPERLINK("http://catalog.hathitrust.org/Record/001573115","HathiTrust Record")</f>
        <v/>
      </c>
      <c r="AU56">
        <f>HYPERLINK("https://creighton-primo.hosted.exlibrisgroup.com/primo-explore/search?tab=default_tab&amp;search_scope=EVERYTHING&amp;vid=01CRU&amp;lang=en_US&amp;offset=0&amp;query=any,contains,991003282599702656","Catalog Record")</f>
        <v/>
      </c>
      <c r="AV56">
        <f>HYPERLINK("http://www.worldcat.org/oclc/804937","WorldCat Record")</f>
        <v/>
      </c>
      <c r="AW56" t="inlineStr">
        <is>
          <t>1622106:eng</t>
        </is>
      </c>
      <c r="AX56" t="inlineStr">
        <is>
          <t>804937</t>
        </is>
      </c>
      <c r="AY56" t="inlineStr">
        <is>
          <t>991003282599702656</t>
        </is>
      </c>
      <c r="AZ56" t="inlineStr">
        <is>
          <t>991003282599702656</t>
        </is>
      </c>
      <c r="BA56" t="inlineStr">
        <is>
          <t>2269683490002656</t>
        </is>
      </c>
      <c r="BB56" t="inlineStr">
        <is>
          <t>BOOK</t>
        </is>
      </c>
      <c r="BD56" t="inlineStr">
        <is>
          <t>9780875891903</t>
        </is>
      </c>
      <c r="BE56" t="inlineStr">
        <is>
          <t>32285003094488</t>
        </is>
      </c>
      <c r="BF56" t="inlineStr">
        <is>
          <t>893698853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RM340 .B76 1995</t>
        </is>
      </c>
      <c r="E57" t="inlineStr">
        <is>
          <t>0                      RM 0340000B  76          1995</t>
        </is>
      </c>
      <c r="F57" t="inlineStr">
        <is>
          <t>Ethical issues in drug testing, approval, and pricing : the clot-dissolving drugs / Baruch A. Brody.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M57" t="inlineStr">
        <is>
          <t>Brody, Baruch A.</t>
        </is>
      </c>
      <c r="N57" t="inlineStr">
        <is>
          <t>New York : Oxford University Press, 1995.</t>
        </is>
      </c>
      <c r="O57" t="inlineStr">
        <is>
          <t>1995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RM </t>
        </is>
      </c>
      <c r="U57" t="n">
        <v>14</v>
      </c>
      <c r="V57" t="n">
        <v>14</v>
      </c>
      <c r="W57" t="inlineStr">
        <is>
          <t>2002-01-18</t>
        </is>
      </c>
      <c r="X57" t="inlineStr">
        <is>
          <t>2002-01-18</t>
        </is>
      </c>
      <c r="Y57" t="inlineStr">
        <is>
          <t>1995-02-14</t>
        </is>
      </c>
      <c r="Z57" t="inlineStr">
        <is>
          <t>1995-03-06</t>
        </is>
      </c>
      <c r="AA57" t="n">
        <v>325</v>
      </c>
      <c r="AB57" t="n">
        <v>276</v>
      </c>
      <c r="AC57" t="n">
        <v>279</v>
      </c>
      <c r="AD57" t="n">
        <v>3</v>
      </c>
      <c r="AE57" t="n">
        <v>3</v>
      </c>
      <c r="AF57" t="n">
        <v>19</v>
      </c>
      <c r="AG57" t="n">
        <v>19</v>
      </c>
      <c r="AH57" t="n">
        <v>2</v>
      </c>
      <c r="AI57" t="n">
        <v>2</v>
      </c>
      <c r="AJ57" t="n">
        <v>3</v>
      </c>
      <c r="AK57" t="n">
        <v>3</v>
      </c>
      <c r="AL57" t="n">
        <v>7</v>
      </c>
      <c r="AM57" t="n">
        <v>7</v>
      </c>
      <c r="AN57" t="n">
        <v>1</v>
      </c>
      <c r="AO57" t="n">
        <v>1</v>
      </c>
      <c r="AP57" t="n">
        <v>9</v>
      </c>
      <c r="AQ57" t="n">
        <v>9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HYPERLINK("http://catalog.hathitrust.org/Record/002905495","HathiTrust Record")</f>
        <v/>
      </c>
      <c r="AU57">
        <f>HYPERLINK("https://creighton-primo.hosted.exlibrisgroup.com/primo-explore/search?tab=default_tab&amp;search_scope=EVERYTHING&amp;vid=01CRU&amp;lang=en_US&amp;offset=0&amp;query=any,contains,991001661759702656","Catalog Record")</f>
        <v/>
      </c>
      <c r="AV57">
        <f>HYPERLINK("http://www.worldcat.org/oclc/29877585","WorldCat Record")</f>
        <v/>
      </c>
      <c r="AW57" t="inlineStr">
        <is>
          <t>836748974:eng</t>
        </is>
      </c>
      <c r="AX57" t="inlineStr">
        <is>
          <t>29877585</t>
        </is>
      </c>
      <c r="AY57" t="inlineStr">
        <is>
          <t>991001661759702656</t>
        </is>
      </c>
      <c r="AZ57" t="inlineStr">
        <is>
          <t>991001661759702656</t>
        </is>
      </c>
      <c r="BA57" t="inlineStr">
        <is>
          <t>2257935610002656</t>
        </is>
      </c>
      <c r="BB57" t="inlineStr">
        <is>
          <t>BOOK</t>
        </is>
      </c>
      <c r="BD57" t="inlineStr">
        <is>
          <t>9780195088311</t>
        </is>
      </c>
      <c r="BE57" t="inlineStr">
        <is>
          <t>32285001998698</t>
        </is>
      </c>
      <c r="BF57" t="inlineStr">
        <is>
          <t>893803790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RM666.G15 K3</t>
        </is>
      </c>
      <c r="E58" t="inlineStr">
        <is>
          <t>0                      RM 0666000G  15                 K  3</t>
        </is>
      </c>
      <c r="F58" t="inlineStr">
        <is>
          <t>Garlic, the unknown miracle worker : odorless garlic medicine and garlic Flow-Leben / by Yoshio Kato ; translation into English, Masuo Hayata, Yoshio Nakamura, Yukio Nagai ; rewriting, Thomas J. Reilly.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Katō, Yoshio, 1920-</t>
        </is>
      </c>
      <c r="N58" t="inlineStr">
        <is>
          <t>Amagasakici, Japan : Oyama Garlic Laboratory, 1973.</t>
        </is>
      </c>
      <c r="O58" t="inlineStr">
        <is>
          <t>1973</t>
        </is>
      </c>
      <c r="Q58" t="inlineStr">
        <is>
          <t>eng</t>
        </is>
      </c>
      <c r="R58" t="inlineStr">
        <is>
          <t xml:space="preserve">ja </t>
        </is>
      </c>
      <c r="T58" t="inlineStr">
        <is>
          <t xml:space="preserve">RM </t>
        </is>
      </c>
      <c r="U58" t="n">
        <v>5</v>
      </c>
      <c r="V58" t="n">
        <v>5</v>
      </c>
      <c r="W58" t="inlineStr">
        <is>
          <t>1997-11-22</t>
        </is>
      </c>
      <c r="X58" t="inlineStr">
        <is>
          <t>1997-11-22</t>
        </is>
      </c>
      <c r="Y58" t="inlineStr">
        <is>
          <t>1995-04-18</t>
        </is>
      </c>
      <c r="Z58" t="inlineStr">
        <is>
          <t>1995-04-18</t>
        </is>
      </c>
      <c r="AA58" t="n">
        <v>285</v>
      </c>
      <c r="AB58" t="n">
        <v>229</v>
      </c>
      <c r="AC58" t="n">
        <v>231</v>
      </c>
      <c r="AD58" t="n">
        <v>6</v>
      </c>
      <c r="AE58" t="n">
        <v>6</v>
      </c>
      <c r="AF58" t="n">
        <v>12</v>
      </c>
      <c r="AG58" t="n">
        <v>12</v>
      </c>
      <c r="AH58" t="n">
        <v>3</v>
      </c>
      <c r="AI58" t="n">
        <v>3</v>
      </c>
      <c r="AJ58" t="n">
        <v>3</v>
      </c>
      <c r="AK58" t="n">
        <v>3</v>
      </c>
      <c r="AL58" t="n">
        <v>4</v>
      </c>
      <c r="AM58" t="n">
        <v>4</v>
      </c>
      <c r="AN58" t="n">
        <v>5</v>
      </c>
      <c r="AO58" t="n">
        <v>5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HYPERLINK("http://catalog.hathitrust.org/Record/001579309","HathiTrust Record")</f>
        <v/>
      </c>
      <c r="AU58">
        <f>HYPERLINK("https://creighton-primo.hosted.exlibrisgroup.com/primo-explore/search?tab=default_tab&amp;search_scope=EVERYTHING&amp;vid=01CRU&amp;lang=en_US&amp;offset=0&amp;query=any,contains,991003203099702656","Catalog Record")</f>
        <v/>
      </c>
      <c r="AV58">
        <f>HYPERLINK("http://www.worldcat.org/oclc/728138","WorldCat Record")</f>
        <v/>
      </c>
      <c r="AW58" t="inlineStr">
        <is>
          <t>1745064:eng</t>
        </is>
      </c>
      <c r="AX58" t="inlineStr">
        <is>
          <t>728138</t>
        </is>
      </c>
      <c r="AY58" t="inlineStr">
        <is>
          <t>991003203099702656</t>
        </is>
      </c>
      <c r="AZ58" t="inlineStr">
        <is>
          <t>991003203099702656</t>
        </is>
      </c>
      <c r="BA58" t="inlineStr">
        <is>
          <t>2262258670002656</t>
        </is>
      </c>
      <c r="BB58" t="inlineStr">
        <is>
          <t>BOOK</t>
        </is>
      </c>
      <c r="BE58" t="inlineStr">
        <is>
          <t>32285002027471</t>
        </is>
      </c>
      <c r="BF58" t="inlineStr">
        <is>
          <t>893330062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RM666.H33 K36 1992</t>
        </is>
      </c>
      <c r="E59" t="inlineStr">
        <is>
          <t>0                      RM 0666000H  33                 K  36          1992</t>
        </is>
      </c>
      <c r="F59" t="inlineStr">
        <is>
          <t>The herbalist / Michael Jay Katz.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Katz, Michael Jay, 1950-</t>
        </is>
      </c>
      <c r="N59" t="inlineStr">
        <is>
          <t>Lanham, Md. : University Press of America, c1992.</t>
        </is>
      </c>
      <c r="O59" t="inlineStr">
        <is>
          <t>1992</t>
        </is>
      </c>
      <c r="Q59" t="inlineStr">
        <is>
          <t>eng</t>
        </is>
      </c>
      <c r="R59" t="inlineStr">
        <is>
          <t>mdu</t>
        </is>
      </c>
      <c r="T59" t="inlineStr">
        <is>
          <t xml:space="preserve">RM </t>
        </is>
      </c>
      <c r="U59" t="n">
        <v>10</v>
      </c>
      <c r="V59" t="n">
        <v>10</v>
      </c>
      <c r="W59" t="inlineStr">
        <is>
          <t>2000-08-28</t>
        </is>
      </c>
      <c r="X59" t="inlineStr">
        <is>
          <t>2000-08-28</t>
        </is>
      </c>
      <c r="Y59" t="inlineStr">
        <is>
          <t>1992-03-26</t>
        </is>
      </c>
      <c r="Z59" t="inlineStr">
        <is>
          <t>1992-03-26</t>
        </is>
      </c>
      <c r="AA59" t="n">
        <v>98</v>
      </c>
      <c r="AB59" t="n">
        <v>88</v>
      </c>
      <c r="AC59" t="n">
        <v>88</v>
      </c>
      <c r="AD59" t="n">
        <v>1</v>
      </c>
      <c r="AE59" t="n">
        <v>1</v>
      </c>
      <c r="AF59" t="n">
        <v>3</v>
      </c>
      <c r="AG59" t="n">
        <v>3</v>
      </c>
      <c r="AH59" t="n">
        <v>1</v>
      </c>
      <c r="AI59" t="n">
        <v>1</v>
      </c>
      <c r="AJ59" t="n">
        <v>1</v>
      </c>
      <c r="AK59" t="n">
        <v>1</v>
      </c>
      <c r="AL59" t="n">
        <v>2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HYPERLINK("https://creighton-primo.hosted.exlibrisgroup.com/primo-explore/search?tab=default_tab&amp;search_scope=EVERYTHING&amp;vid=01CRU&amp;lang=en_US&amp;offset=0&amp;query=any,contains,991001953669702656","Catalog Record")</f>
        <v/>
      </c>
      <c r="AV59">
        <f>HYPERLINK("http://www.worldcat.org/oclc/24698767","WorldCat Record")</f>
        <v/>
      </c>
      <c r="AW59" t="inlineStr">
        <is>
          <t>43672738:eng</t>
        </is>
      </c>
      <c r="AX59" t="inlineStr">
        <is>
          <t>24698767</t>
        </is>
      </c>
      <c r="AY59" t="inlineStr">
        <is>
          <t>991001953669702656</t>
        </is>
      </c>
      <c r="AZ59" t="inlineStr">
        <is>
          <t>991001953669702656</t>
        </is>
      </c>
      <c r="BA59" t="inlineStr">
        <is>
          <t>2268269600002656</t>
        </is>
      </c>
      <c r="BB59" t="inlineStr">
        <is>
          <t>BOOK</t>
        </is>
      </c>
      <c r="BD59" t="inlineStr">
        <is>
          <t>9780819185525</t>
        </is>
      </c>
      <c r="BE59" t="inlineStr">
        <is>
          <t>32285001001295</t>
        </is>
      </c>
      <c r="BF59" t="inlineStr">
        <is>
          <t>893322390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RM666.H33 P49 1998</t>
        </is>
      </c>
      <c r="E60" t="inlineStr">
        <is>
          <t>0                      RM 0666000H  33                 P  49          1998</t>
        </is>
      </c>
      <c r="F60" t="inlineStr">
        <is>
          <t>Phytomedicines of Europe : chemistry and biological activity / Larry D. Lawson, Rudolf Bauer, editors.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Washington, DC : American Chemical Society, 1998.</t>
        </is>
      </c>
      <c r="O60" t="inlineStr">
        <is>
          <t>1998</t>
        </is>
      </c>
      <c r="Q60" t="inlineStr">
        <is>
          <t>eng</t>
        </is>
      </c>
      <c r="R60" t="inlineStr">
        <is>
          <t>dcu</t>
        </is>
      </c>
      <c r="S60" t="inlineStr">
        <is>
          <t>ACS symposium series ; 691</t>
        </is>
      </c>
      <c r="T60" t="inlineStr">
        <is>
          <t xml:space="preserve">RM </t>
        </is>
      </c>
      <c r="U60" t="n">
        <v>7</v>
      </c>
      <c r="V60" t="n">
        <v>7</v>
      </c>
      <c r="W60" t="inlineStr">
        <is>
          <t>2002-04-24</t>
        </is>
      </c>
      <c r="X60" t="inlineStr">
        <is>
          <t>2002-04-24</t>
        </is>
      </c>
      <c r="Y60" t="inlineStr">
        <is>
          <t>2001-04-19</t>
        </is>
      </c>
      <c r="Z60" t="inlineStr">
        <is>
          <t>2001-04-19</t>
        </is>
      </c>
      <c r="AA60" t="n">
        <v>208</v>
      </c>
      <c r="AB60" t="n">
        <v>166</v>
      </c>
      <c r="AC60" t="n">
        <v>198</v>
      </c>
      <c r="AD60" t="n">
        <v>3</v>
      </c>
      <c r="AE60" t="n">
        <v>3</v>
      </c>
      <c r="AF60" t="n">
        <v>5</v>
      </c>
      <c r="AG60" t="n">
        <v>5</v>
      </c>
      <c r="AH60" t="n">
        <v>2</v>
      </c>
      <c r="AI60" t="n">
        <v>2</v>
      </c>
      <c r="AJ60" t="n">
        <v>1</v>
      </c>
      <c r="AK60" t="n">
        <v>1</v>
      </c>
      <c r="AL60" t="n">
        <v>1</v>
      </c>
      <c r="AM60" t="n">
        <v>1</v>
      </c>
      <c r="AN60" t="n">
        <v>2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HYPERLINK("http://catalog.hathitrust.org/Record/003259667","HathiTrust Record")</f>
        <v/>
      </c>
      <c r="AU60">
        <f>HYPERLINK("https://creighton-primo.hosted.exlibrisgroup.com/primo-explore/search?tab=default_tab&amp;search_scope=EVERYTHING&amp;vid=01CRU&amp;lang=en_US&amp;offset=0&amp;query=any,contains,991003503449702656","Catalog Record")</f>
        <v/>
      </c>
      <c r="AV60">
        <f>HYPERLINK("http://www.worldcat.org/oclc/38494614","WorldCat Record")</f>
        <v/>
      </c>
      <c r="AW60" t="inlineStr">
        <is>
          <t>795126766:eng</t>
        </is>
      </c>
      <c r="AX60" t="inlineStr">
        <is>
          <t>38494614</t>
        </is>
      </c>
      <c r="AY60" t="inlineStr">
        <is>
          <t>991003503449702656</t>
        </is>
      </c>
      <c r="AZ60" t="inlineStr">
        <is>
          <t>991003503449702656</t>
        </is>
      </c>
      <c r="BA60" t="inlineStr">
        <is>
          <t>2270176410002656</t>
        </is>
      </c>
      <c r="BB60" t="inlineStr">
        <is>
          <t>BOOK</t>
        </is>
      </c>
      <c r="BD60" t="inlineStr">
        <is>
          <t>9780841235595</t>
        </is>
      </c>
      <c r="BE60" t="inlineStr">
        <is>
          <t>32285004313507</t>
        </is>
      </c>
      <c r="BF60" t="inlineStr">
        <is>
          <t>893692774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RM666.H33 P737 2006</t>
        </is>
      </c>
      <c r="E61" t="inlineStr">
        <is>
          <t>0                      RM 0666000H  33                 P  737         2006</t>
        </is>
      </c>
      <c r="F61" t="inlineStr">
        <is>
          <t>Ayurvedic herbs : a clinical guide to the healing plants of traditional Indian medicine / M.S. Premila.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Premila, M. S.</t>
        </is>
      </c>
      <c r="N61" t="inlineStr">
        <is>
          <t>New York : Haworth Press, c2006.</t>
        </is>
      </c>
      <c r="O61" t="inlineStr">
        <is>
          <t>2006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RM </t>
        </is>
      </c>
      <c r="U61" t="n">
        <v>2</v>
      </c>
      <c r="V61" t="n">
        <v>2</v>
      </c>
      <c r="W61" t="inlineStr">
        <is>
          <t>2007-12-12</t>
        </is>
      </c>
      <c r="X61" t="inlineStr">
        <is>
          <t>2007-12-12</t>
        </is>
      </c>
      <c r="Y61" t="inlineStr">
        <is>
          <t>2007-12-12</t>
        </is>
      </c>
      <c r="Z61" t="inlineStr">
        <is>
          <t>2007-12-12</t>
        </is>
      </c>
      <c r="AA61" t="n">
        <v>207</v>
      </c>
      <c r="AB61" t="n">
        <v>159</v>
      </c>
      <c r="AC61" t="n">
        <v>179</v>
      </c>
      <c r="AD61" t="n">
        <v>1</v>
      </c>
      <c r="AE61" t="n">
        <v>1</v>
      </c>
      <c r="AF61" t="n">
        <v>2</v>
      </c>
      <c r="AG61" t="n">
        <v>2</v>
      </c>
      <c r="AH61" t="n">
        <v>2</v>
      </c>
      <c r="AI61" t="n">
        <v>2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HYPERLINK("https://creighton-primo.hosted.exlibrisgroup.com/primo-explore/search?tab=default_tab&amp;search_scope=EVERYTHING&amp;vid=01CRU&amp;lang=en_US&amp;offset=0&amp;query=any,contains,991005139249702656","Catalog Record")</f>
        <v/>
      </c>
      <c r="AV61">
        <f>HYPERLINK("http://www.worldcat.org/oclc/62493293","WorldCat Record")</f>
        <v/>
      </c>
      <c r="AW61" t="inlineStr">
        <is>
          <t>341168387:eng</t>
        </is>
      </c>
      <c r="AX61" t="inlineStr">
        <is>
          <t>62493293</t>
        </is>
      </c>
      <c r="AY61" t="inlineStr">
        <is>
          <t>991005139249702656</t>
        </is>
      </c>
      <c r="AZ61" t="inlineStr">
        <is>
          <t>991005139249702656</t>
        </is>
      </c>
      <c r="BA61" t="inlineStr">
        <is>
          <t>2269155110002656</t>
        </is>
      </c>
      <c r="BB61" t="inlineStr">
        <is>
          <t>BOOK</t>
        </is>
      </c>
      <c r="BD61" t="inlineStr">
        <is>
          <t>9780789017673</t>
        </is>
      </c>
      <c r="BE61" t="inlineStr">
        <is>
          <t>32285005371850</t>
        </is>
      </c>
      <c r="BF61" t="inlineStr">
        <is>
          <t>893350784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RM666.P35 L39 2004</t>
        </is>
      </c>
      <c r="E62" t="inlineStr">
        <is>
          <t>0                      RM 0666000P  35                 L  39          2004</t>
        </is>
      </c>
      <c r="F62" t="inlineStr">
        <is>
          <t>The mold in Dr. Florey's coat : the story of the penicillin miracle / Eric Lax.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Lax, Eric.</t>
        </is>
      </c>
      <c r="N62" t="inlineStr">
        <is>
          <t>New York : H. Holt, 2004.</t>
        </is>
      </c>
      <c r="O62" t="inlineStr">
        <is>
          <t>2004</t>
        </is>
      </c>
      <c r="P62" t="inlineStr">
        <is>
          <t>1st ed.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RM </t>
        </is>
      </c>
      <c r="U62" t="n">
        <v>3</v>
      </c>
      <c r="V62" t="n">
        <v>3</v>
      </c>
      <c r="W62" t="inlineStr">
        <is>
          <t>2010-03-29</t>
        </is>
      </c>
      <c r="X62" t="inlineStr">
        <is>
          <t>2010-03-29</t>
        </is>
      </c>
      <c r="Y62" t="inlineStr">
        <is>
          <t>2004-11-01</t>
        </is>
      </c>
      <c r="Z62" t="inlineStr">
        <is>
          <t>2004-11-01</t>
        </is>
      </c>
      <c r="AA62" t="n">
        <v>1115</v>
      </c>
      <c r="AB62" t="n">
        <v>1051</v>
      </c>
      <c r="AC62" t="n">
        <v>1188</v>
      </c>
      <c r="AD62" t="n">
        <v>4</v>
      </c>
      <c r="AE62" t="n">
        <v>6</v>
      </c>
      <c r="AF62" t="n">
        <v>21</v>
      </c>
      <c r="AG62" t="n">
        <v>26</v>
      </c>
      <c r="AH62" t="n">
        <v>12</v>
      </c>
      <c r="AI62" t="n">
        <v>14</v>
      </c>
      <c r="AJ62" t="n">
        <v>3</v>
      </c>
      <c r="AK62" t="n">
        <v>3</v>
      </c>
      <c r="AL62" t="n">
        <v>10</v>
      </c>
      <c r="AM62" t="n">
        <v>11</v>
      </c>
      <c r="AN62" t="n">
        <v>1</v>
      </c>
      <c r="AO62" t="n">
        <v>3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HYPERLINK("https://creighton-primo.hosted.exlibrisgroup.com/primo-explore/search?tab=default_tab&amp;search_scope=EVERYTHING&amp;vid=01CRU&amp;lang=en_US&amp;offset=0&amp;query=any,contains,991004283989702656","Catalog Record")</f>
        <v/>
      </c>
      <c r="AV62">
        <f>HYPERLINK("http://www.worldcat.org/oclc/52727654","WorldCat Record")</f>
        <v/>
      </c>
      <c r="AW62" t="inlineStr">
        <is>
          <t>783601:eng</t>
        </is>
      </c>
      <c r="AX62" t="inlineStr">
        <is>
          <t>52727654</t>
        </is>
      </c>
      <c r="AY62" t="inlineStr">
        <is>
          <t>991004283989702656</t>
        </is>
      </c>
      <c r="AZ62" t="inlineStr">
        <is>
          <t>991004283989702656</t>
        </is>
      </c>
      <c r="BA62" t="inlineStr">
        <is>
          <t>2256669940002656</t>
        </is>
      </c>
      <c r="BB62" t="inlineStr">
        <is>
          <t>BOOK</t>
        </is>
      </c>
      <c r="BD62" t="inlineStr">
        <is>
          <t>9780805067903</t>
        </is>
      </c>
      <c r="BE62" t="inlineStr">
        <is>
          <t>32285005007579</t>
        </is>
      </c>
      <c r="BF62" t="inlineStr">
        <is>
          <t>893325176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RM701 .G75 1988</t>
        </is>
      </c>
      <c r="E63" t="inlineStr">
        <is>
          <t>0                      RM 0701000G  75          1988</t>
        </is>
      </c>
      <c r="F63" t="inlineStr">
        <is>
          <t>Physical agents for physical therapists / by James E. Griffin and Terence C. Karselis ; with a contribution by Dean P. Currier.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Yes</t>
        </is>
      </c>
      <c r="L63" t="inlineStr">
        <is>
          <t>0</t>
        </is>
      </c>
      <c r="M63" t="inlineStr">
        <is>
          <t>Griffin, James E.</t>
        </is>
      </c>
      <c r="N63" t="inlineStr">
        <is>
          <t>Springfield, Ill., U.S.A. : Thomas, 1988.</t>
        </is>
      </c>
      <c r="O63" t="inlineStr">
        <is>
          <t>1988</t>
        </is>
      </c>
      <c r="P63" t="inlineStr">
        <is>
          <t>3rd ed.</t>
        </is>
      </c>
      <c r="Q63" t="inlineStr">
        <is>
          <t>eng</t>
        </is>
      </c>
      <c r="R63" t="inlineStr">
        <is>
          <t>ilu</t>
        </is>
      </c>
      <c r="T63" t="inlineStr">
        <is>
          <t xml:space="preserve">RM </t>
        </is>
      </c>
      <c r="U63" t="n">
        <v>10</v>
      </c>
      <c r="V63" t="n">
        <v>10</v>
      </c>
      <c r="W63" t="inlineStr">
        <is>
          <t>1996-01-29</t>
        </is>
      </c>
      <c r="X63" t="inlineStr">
        <is>
          <t>1996-01-29</t>
        </is>
      </c>
      <c r="Y63" t="inlineStr">
        <is>
          <t>1992-01-21</t>
        </is>
      </c>
      <c r="Z63" t="inlineStr">
        <is>
          <t>1992-01-21</t>
        </is>
      </c>
      <c r="AA63" t="n">
        <v>180</v>
      </c>
      <c r="AB63" t="n">
        <v>153</v>
      </c>
      <c r="AC63" t="n">
        <v>319</v>
      </c>
      <c r="AD63" t="n">
        <v>1</v>
      </c>
      <c r="AE63" t="n">
        <v>3</v>
      </c>
      <c r="AF63" t="n">
        <v>4</v>
      </c>
      <c r="AG63" t="n">
        <v>9</v>
      </c>
      <c r="AH63" t="n">
        <v>2</v>
      </c>
      <c r="AI63" t="n">
        <v>5</v>
      </c>
      <c r="AJ63" t="n">
        <v>2</v>
      </c>
      <c r="AK63" t="n">
        <v>2</v>
      </c>
      <c r="AL63" t="n">
        <v>1</v>
      </c>
      <c r="AM63" t="n">
        <v>3</v>
      </c>
      <c r="AN63" t="n">
        <v>0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HYPERLINK("http://catalog.hathitrust.org/Record/004538292","HathiTrust Record")</f>
        <v/>
      </c>
      <c r="AU63">
        <f>HYPERLINK("https://creighton-primo.hosted.exlibrisgroup.com/primo-explore/search?tab=default_tab&amp;search_scope=EVERYTHING&amp;vid=01CRU&amp;lang=en_US&amp;offset=0&amp;query=any,contains,991001092379702656","Catalog Record")</f>
        <v/>
      </c>
      <c r="AV63">
        <f>HYPERLINK("http://www.worldcat.org/oclc/16225909","WorldCat Record")</f>
        <v/>
      </c>
      <c r="AW63" t="inlineStr">
        <is>
          <t>8067809:eng</t>
        </is>
      </c>
      <c r="AX63" t="inlineStr">
        <is>
          <t>16225909</t>
        </is>
      </c>
      <c r="AY63" t="inlineStr">
        <is>
          <t>991001092379702656</t>
        </is>
      </c>
      <c r="AZ63" t="inlineStr">
        <is>
          <t>991001092379702656</t>
        </is>
      </c>
      <c r="BA63" t="inlineStr">
        <is>
          <t>2264397670002656</t>
        </is>
      </c>
      <c r="BB63" t="inlineStr">
        <is>
          <t>BOOK</t>
        </is>
      </c>
      <c r="BD63" t="inlineStr">
        <is>
          <t>9780398053840</t>
        </is>
      </c>
      <c r="BE63" t="inlineStr">
        <is>
          <t>32285000916295</t>
        </is>
      </c>
      <c r="BF63" t="inlineStr">
        <is>
          <t>893602313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RM701 .S55 1995</t>
        </is>
      </c>
      <c r="E64" t="inlineStr">
        <is>
          <t>0                      RM 0701000S  55          1995</t>
        </is>
      </c>
      <c r="F64" t="inlineStr">
        <is>
          <t>Motor control : theory and practical applications / Anne Shumway-Cook, Marjorie H. Woollacott.</t>
        </is>
      </c>
      <c r="H64" t="inlineStr">
        <is>
          <t>No</t>
        </is>
      </c>
      <c r="I64" t="inlineStr">
        <is>
          <t>1</t>
        </is>
      </c>
      <c r="J64" t="inlineStr">
        <is>
          <t>Yes</t>
        </is>
      </c>
      <c r="K64" t="inlineStr">
        <is>
          <t>Yes</t>
        </is>
      </c>
      <c r="L64" t="inlineStr">
        <is>
          <t>0</t>
        </is>
      </c>
      <c r="M64" t="inlineStr">
        <is>
          <t>Shumway-Cook, Anne, 1947-</t>
        </is>
      </c>
      <c r="N64" t="inlineStr">
        <is>
          <t>Baltimore : Williams &amp; Wilkins, c1995.</t>
        </is>
      </c>
      <c r="O64" t="inlineStr">
        <is>
          <t>1995</t>
        </is>
      </c>
      <c r="Q64" t="inlineStr">
        <is>
          <t>eng</t>
        </is>
      </c>
      <c r="R64" t="inlineStr">
        <is>
          <t>mdu</t>
        </is>
      </c>
      <c r="T64" t="inlineStr">
        <is>
          <t xml:space="preserve">RM </t>
        </is>
      </c>
      <c r="U64" t="n">
        <v>1</v>
      </c>
      <c r="V64" t="n">
        <v>20</v>
      </c>
      <c r="X64" t="inlineStr">
        <is>
          <t>2006-06-21</t>
        </is>
      </c>
      <c r="Y64" t="inlineStr">
        <is>
          <t>1996-01-25</t>
        </is>
      </c>
      <c r="Z64" t="inlineStr">
        <is>
          <t>1996-01-25</t>
        </is>
      </c>
      <c r="AA64" t="n">
        <v>273</v>
      </c>
      <c r="AB64" t="n">
        <v>196</v>
      </c>
      <c r="AC64" t="n">
        <v>399</v>
      </c>
      <c r="AD64" t="n">
        <v>2</v>
      </c>
      <c r="AE64" t="n">
        <v>3</v>
      </c>
      <c r="AF64" t="n">
        <v>7</v>
      </c>
      <c r="AG64" t="n">
        <v>17</v>
      </c>
      <c r="AH64" t="n">
        <v>3</v>
      </c>
      <c r="AI64" t="n">
        <v>8</v>
      </c>
      <c r="AJ64" t="n">
        <v>2</v>
      </c>
      <c r="AK64" t="n">
        <v>4</v>
      </c>
      <c r="AL64" t="n">
        <v>3</v>
      </c>
      <c r="AM64" t="n">
        <v>7</v>
      </c>
      <c r="AN64" t="n">
        <v>0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HYPERLINK("http://catalog.hathitrust.org/Record/002960532","HathiTrust Record")</f>
        <v/>
      </c>
      <c r="AU64">
        <f>HYPERLINK("https://creighton-primo.hosted.exlibrisgroup.com/primo-explore/search?tab=default_tab&amp;search_scope=EVERYTHING&amp;vid=01CRU&amp;lang=en_US&amp;offset=0&amp;query=any,contains,991001804159702656","Catalog Record")</f>
        <v/>
      </c>
      <c r="AV64">
        <f>HYPERLINK("http://www.worldcat.org/oclc/30894139","WorldCat Record")</f>
        <v/>
      </c>
      <c r="AW64" t="inlineStr">
        <is>
          <t>3372852580:eng</t>
        </is>
      </c>
      <c r="AX64" t="inlineStr">
        <is>
          <t>30894139</t>
        </is>
      </c>
      <c r="AY64" t="inlineStr">
        <is>
          <t>991001804159702656</t>
        </is>
      </c>
      <c r="AZ64" t="inlineStr">
        <is>
          <t>991001804159702656</t>
        </is>
      </c>
      <c r="BA64" t="inlineStr">
        <is>
          <t>2271527940002656</t>
        </is>
      </c>
      <c r="BB64" t="inlineStr">
        <is>
          <t>BOOK</t>
        </is>
      </c>
      <c r="BD64" t="inlineStr">
        <is>
          <t>9780683077575</t>
        </is>
      </c>
      <c r="BE64" t="inlineStr">
        <is>
          <t>32285002125929</t>
        </is>
      </c>
      <c r="BF64" t="inlineStr">
        <is>
          <t>893316081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RM701 .S6613 1981</t>
        </is>
      </c>
      <c r="E65" t="inlineStr">
        <is>
          <t>0                      RM 0701000S  6613        1981</t>
        </is>
      </c>
      <c r="F65" t="inlineStr">
        <is>
          <t>Physical therapy for sports / edited by Werner Kuprian, with the collaboration of Doris Eitner, Lutz Meissner, Helmut Ork ; translated by Todd Kontje.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Yes</t>
        </is>
      </c>
      <c r="L65" t="inlineStr">
        <is>
          <t>0</t>
        </is>
      </c>
      <c r="M65" t="inlineStr">
        <is>
          <t>Sport-Physiotherapie. English.</t>
        </is>
      </c>
      <c r="N65" t="inlineStr">
        <is>
          <t>Philadelphia : Saunders, 1981.</t>
        </is>
      </c>
      <c r="O65" t="inlineStr">
        <is>
          <t>1982</t>
        </is>
      </c>
      <c r="P65" t="inlineStr">
        <is>
          <t>Authorized English ed.</t>
        </is>
      </c>
      <c r="Q65" t="inlineStr">
        <is>
          <t>eng</t>
        </is>
      </c>
      <c r="R65" t="inlineStr">
        <is>
          <t>pau</t>
        </is>
      </c>
      <c r="T65" t="inlineStr">
        <is>
          <t xml:space="preserve">RM </t>
        </is>
      </c>
      <c r="U65" t="n">
        <v>9</v>
      </c>
      <c r="V65" t="n">
        <v>9</v>
      </c>
      <c r="W65" t="inlineStr">
        <is>
          <t>1997-03-27</t>
        </is>
      </c>
      <c r="X65" t="inlineStr">
        <is>
          <t>1997-03-27</t>
        </is>
      </c>
      <c r="Y65" t="inlineStr">
        <is>
          <t>1992-02-01</t>
        </is>
      </c>
      <c r="Z65" t="inlineStr">
        <is>
          <t>1992-02-01</t>
        </is>
      </c>
      <c r="AA65" t="n">
        <v>291</v>
      </c>
      <c r="AB65" t="n">
        <v>239</v>
      </c>
      <c r="AC65" t="n">
        <v>390</v>
      </c>
      <c r="AD65" t="n">
        <v>3</v>
      </c>
      <c r="AE65" t="n">
        <v>6</v>
      </c>
      <c r="AF65" t="n">
        <v>4</v>
      </c>
      <c r="AG65" t="n">
        <v>10</v>
      </c>
      <c r="AH65" t="n">
        <v>1</v>
      </c>
      <c r="AI65" t="n">
        <v>4</v>
      </c>
      <c r="AJ65" t="n">
        <v>1</v>
      </c>
      <c r="AK65" t="n">
        <v>1</v>
      </c>
      <c r="AL65" t="n">
        <v>0</v>
      </c>
      <c r="AM65" t="n">
        <v>1</v>
      </c>
      <c r="AN65" t="n">
        <v>2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HYPERLINK("http://catalog.hathitrust.org/Record/000279725","HathiTrust Record")</f>
        <v/>
      </c>
      <c r="AU65">
        <f>HYPERLINK("https://creighton-primo.hosted.exlibrisgroup.com/primo-explore/search?tab=default_tab&amp;search_scope=EVERYTHING&amp;vid=01CRU&amp;lang=en_US&amp;offset=0&amp;query=any,contains,991005229019702656","Catalog Record")</f>
        <v/>
      </c>
      <c r="AV65">
        <f>HYPERLINK("http://www.worldcat.org/oclc/8305917","WorldCat Record")</f>
        <v/>
      </c>
      <c r="AW65" t="inlineStr">
        <is>
          <t>4020096258:eng</t>
        </is>
      </c>
      <c r="AX65" t="inlineStr">
        <is>
          <t>8305917</t>
        </is>
      </c>
      <c r="AY65" t="inlineStr">
        <is>
          <t>991005229019702656</t>
        </is>
      </c>
      <c r="AZ65" t="inlineStr">
        <is>
          <t>991005229019702656</t>
        </is>
      </c>
      <c r="BA65" t="inlineStr">
        <is>
          <t>2269325810002656</t>
        </is>
      </c>
      <c r="BB65" t="inlineStr">
        <is>
          <t>BOOK</t>
        </is>
      </c>
      <c r="BD65" t="inlineStr">
        <is>
          <t>9780721655536</t>
        </is>
      </c>
      <c r="BE65" t="inlineStr">
        <is>
          <t>32285000933118</t>
        </is>
      </c>
      <c r="BF65" t="inlineStr">
        <is>
          <t>893607047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RM701 .T68</t>
        </is>
      </c>
      <c r="E66" t="inlineStr">
        <is>
          <t>0                      RM 0701000T  68</t>
        </is>
      </c>
      <c r="F66" t="inlineStr">
        <is>
          <t>Careers in physical rehabilitation therapy / by Halima Touré.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Touré, Halima.</t>
        </is>
      </c>
      <c r="N66" t="inlineStr">
        <is>
          <t>New York : Watts, 1977.</t>
        </is>
      </c>
      <c r="O66" t="inlineStr">
        <is>
          <t>1977</t>
        </is>
      </c>
      <c r="Q66" t="inlineStr">
        <is>
          <t>eng</t>
        </is>
      </c>
      <c r="R66" t="inlineStr">
        <is>
          <t>nyu</t>
        </is>
      </c>
      <c r="S66" t="inlineStr">
        <is>
          <t>A Career concise guide</t>
        </is>
      </c>
      <c r="T66" t="inlineStr">
        <is>
          <t xml:space="preserve">RM </t>
        </is>
      </c>
      <c r="U66" t="n">
        <v>23</v>
      </c>
      <c r="V66" t="n">
        <v>23</v>
      </c>
      <c r="W66" t="inlineStr">
        <is>
          <t>2001-12-02</t>
        </is>
      </c>
      <c r="X66" t="inlineStr">
        <is>
          <t>2001-12-02</t>
        </is>
      </c>
      <c r="Y66" t="inlineStr">
        <is>
          <t>1991-10-28</t>
        </is>
      </c>
      <c r="Z66" t="inlineStr">
        <is>
          <t>1991-10-28</t>
        </is>
      </c>
      <c r="AA66" t="n">
        <v>142</v>
      </c>
      <c r="AB66" t="n">
        <v>142</v>
      </c>
      <c r="AC66" t="n">
        <v>147</v>
      </c>
      <c r="AD66" t="n">
        <v>1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HYPERLINK("https://creighton-primo.hosted.exlibrisgroup.com/primo-explore/search?tab=default_tab&amp;search_scope=EVERYTHING&amp;vid=01CRU&amp;lang=en_US&amp;offset=0&amp;query=any,contains,991004286749702656","Catalog Record")</f>
        <v/>
      </c>
      <c r="AV66">
        <f>HYPERLINK("http://www.worldcat.org/oclc/2929209","WorldCat Record")</f>
        <v/>
      </c>
      <c r="AW66" t="inlineStr">
        <is>
          <t>6757610:eng</t>
        </is>
      </c>
      <c r="AX66" t="inlineStr">
        <is>
          <t>2929209</t>
        </is>
      </c>
      <c r="AY66" t="inlineStr">
        <is>
          <t>991004286749702656</t>
        </is>
      </c>
      <c r="AZ66" t="inlineStr">
        <is>
          <t>991004286749702656</t>
        </is>
      </c>
      <c r="BA66" t="inlineStr">
        <is>
          <t>2267745240002656</t>
        </is>
      </c>
      <c r="BB66" t="inlineStr">
        <is>
          <t>BOOK</t>
        </is>
      </c>
      <c r="BD66" t="inlineStr">
        <is>
          <t>9780531013069</t>
        </is>
      </c>
      <c r="BE66" t="inlineStr">
        <is>
          <t>32285000802172</t>
        </is>
      </c>
      <c r="BF66" t="inlineStr">
        <is>
          <t>893442433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RM705 .E96 1999</t>
        </is>
      </c>
      <c r="E67" t="inlineStr">
        <is>
          <t>0                      RM 0705000E  96          1999</t>
        </is>
      </c>
      <c r="F67" t="inlineStr">
        <is>
          <t>Expertise in physical therapy practice / Gail M. Jensen ... [et al.] ; with forewords by Ruth B. Purtilo, Jules Rothstein.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Yes</t>
        </is>
      </c>
      <c r="L67" t="inlineStr">
        <is>
          <t>0</t>
        </is>
      </c>
      <c r="N67" t="inlineStr">
        <is>
          <t>Boston : Butterworth-Heinemann, c1999.</t>
        </is>
      </c>
      <c r="O67" t="inlineStr">
        <is>
          <t>1999</t>
        </is>
      </c>
      <c r="Q67" t="inlineStr">
        <is>
          <t>eng</t>
        </is>
      </c>
      <c r="R67" t="inlineStr">
        <is>
          <t>mau</t>
        </is>
      </c>
      <c r="T67" t="inlineStr">
        <is>
          <t xml:space="preserve">RM </t>
        </is>
      </c>
      <c r="U67" t="n">
        <v>7</v>
      </c>
      <c r="V67" t="n">
        <v>33</v>
      </c>
      <c r="W67" t="inlineStr">
        <is>
          <t>2006-10-10</t>
        </is>
      </c>
      <c r="X67" t="inlineStr">
        <is>
          <t>2006-10-10</t>
        </is>
      </c>
      <c r="Y67" t="inlineStr">
        <is>
          <t>1999-08-18</t>
        </is>
      </c>
      <c r="Z67" t="inlineStr">
        <is>
          <t>1999-08-18</t>
        </is>
      </c>
      <c r="AA67" t="n">
        <v>158</v>
      </c>
      <c r="AB67" t="n">
        <v>112</v>
      </c>
      <c r="AC67" t="n">
        <v>233</v>
      </c>
      <c r="AD67" t="n">
        <v>2</v>
      </c>
      <c r="AE67" t="n">
        <v>2</v>
      </c>
      <c r="AF67" t="n">
        <v>3</v>
      </c>
      <c r="AG67" t="n">
        <v>7</v>
      </c>
      <c r="AH67" t="n">
        <v>3</v>
      </c>
      <c r="AI67" t="n">
        <v>6</v>
      </c>
      <c r="AJ67" t="n">
        <v>0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HYPERLINK("http://catalog.hathitrust.org/Record/004040175","HathiTrust Record")</f>
        <v/>
      </c>
      <c r="AU67">
        <f>HYPERLINK("https://creighton-primo.hosted.exlibrisgroup.com/primo-explore/search?tab=default_tab&amp;search_scope=EVERYTHING&amp;vid=01CRU&amp;lang=en_US&amp;offset=0&amp;query=any,contains,991001746529702656","Catalog Record")</f>
        <v/>
      </c>
      <c r="AV67">
        <f>HYPERLINK("http://www.worldcat.org/oclc/40940132","WorldCat Record")</f>
        <v/>
      </c>
      <c r="AW67" t="inlineStr">
        <is>
          <t>56406535:eng</t>
        </is>
      </c>
      <c r="AX67" t="inlineStr">
        <is>
          <t>40940132</t>
        </is>
      </c>
      <c r="AY67" t="inlineStr">
        <is>
          <t>991001746529702656</t>
        </is>
      </c>
      <c r="AZ67" t="inlineStr">
        <is>
          <t>991001746529702656</t>
        </is>
      </c>
      <c r="BA67" t="inlineStr">
        <is>
          <t>2264288560002656</t>
        </is>
      </c>
      <c r="BB67" t="inlineStr">
        <is>
          <t>BOOK</t>
        </is>
      </c>
      <c r="BD67" t="inlineStr">
        <is>
          <t>9780750690409</t>
        </is>
      </c>
      <c r="BE67" t="inlineStr">
        <is>
          <t>32285003582565</t>
        </is>
      </c>
      <c r="BF67" t="inlineStr">
        <is>
          <t>893684594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RM719 .S6</t>
        </is>
      </c>
      <c r="E68" t="inlineStr">
        <is>
          <t>0                      RM 0719000S  6</t>
        </is>
      </c>
      <c r="F68" t="inlineStr">
        <is>
          <t>Essentials of kinesiology; a laboratory manual [by] Dale W. Spence.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Spence, Dale W.</t>
        </is>
      </c>
      <c r="N68" t="inlineStr">
        <is>
          <t>Philadelphia, Lea &amp; Febiger, 1975.</t>
        </is>
      </c>
      <c r="O68" t="inlineStr">
        <is>
          <t>1975</t>
        </is>
      </c>
      <c r="Q68" t="inlineStr">
        <is>
          <t>eng</t>
        </is>
      </c>
      <c r="R68" t="inlineStr">
        <is>
          <t>pau</t>
        </is>
      </c>
      <c r="S68" t="inlineStr">
        <is>
          <t>Health education, physical education, and recreation series</t>
        </is>
      </c>
      <c r="T68" t="inlineStr">
        <is>
          <t xml:space="preserve">RM </t>
        </is>
      </c>
      <c r="U68" t="n">
        <v>3</v>
      </c>
      <c r="V68" t="n">
        <v>3</v>
      </c>
      <c r="W68" t="inlineStr">
        <is>
          <t>2008-07-23</t>
        </is>
      </c>
      <c r="X68" t="inlineStr">
        <is>
          <t>2008-07-23</t>
        </is>
      </c>
      <c r="Y68" t="inlineStr">
        <is>
          <t>1993-03-18</t>
        </is>
      </c>
      <c r="Z68" t="inlineStr">
        <is>
          <t>1993-03-18</t>
        </is>
      </c>
      <c r="AA68" t="n">
        <v>202</v>
      </c>
      <c r="AB68" t="n">
        <v>146</v>
      </c>
      <c r="AC68" t="n">
        <v>153</v>
      </c>
      <c r="AD68" t="n">
        <v>2</v>
      </c>
      <c r="AE68" t="n">
        <v>2</v>
      </c>
      <c r="AF68" t="n">
        <v>3</v>
      </c>
      <c r="AG68" t="n">
        <v>3</v>
      </c>
      <c r="AH68" t="n">
        <v>2</v>
      </c>
      <c r="AI68" t="n">
        <v>2</v>
      </c>
      <c r="AJ68" t="n">
        <v>0</v>
      </c>
      <c r="AK68" t="n">
        <v>0</v>
      </c>
      <c r="AL68" t="n">
        <v>1</v>
      </c>
      <c r="AM68" t="n">
        <v>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HYPERLINK("http://catalog.hathitrust.org/Record/001573280","HathiTrust Record")</f>
        <v/>
      </c>
      <c r="AU68">
        <f>HYPERLINK("https://creighton-primo.hosted.exlibrisgroup.com/primo-explore/search?tab=default_tab&amp;search_scope=EVERYTHING&amp;vid=01CRU&amp;lang=en_US&amp;offset=0&amp;query=any,contains,991003278539702656","Catalog Record")</f>
        <v/>
      </c>
      <c r="AV68">
        <f>HYPERLINK("http://www.worldcat.org/oclc/801646","WorldCat Record")</f>
        <v/>
      </c>
      <c r="AW68" t="inlineStr">
        <is>
          <t>1604488:eng</t>
        </is>
      </c>
      <c r="AX68" t="inlineStr">
        <is>
          <t>801646</t>
        </is>
      </c>
      <c r="AY68" t="inlineStr">
        <is>
          <t>991003278539702656</t>
        </is>
      </c>
      <c r="AZ68" t="inlineStr">
        <is>
          <t>991003278539702656</t>
        </is>
      </c>
      <c r="BA68" t="inlineStr">
        <is>
          <t>2270061450002656</t>
        </is>
      </c>
      <c r="BB68" t="inlineStr">
        <is>
          <t>BOOK</t>
        </is>
      </c>
      <c r="BD68" t="inlineStr">
        <is>
          <t>9780812104929</t>
        </is>
      </c>
      <c r="BE68" t="inlineStr">
        <is>
          <t>32285001575702</t>
        </is>
      </c>
      <c r="BF68" t="inlineStr">
        <is>
          <t>893441123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RM723.A28 2007</t>
        </is>
      </c>
      <c r="E69" t="inlineStr">
        <is>
          <t>0                      RM 0723000A  28          2007</t>
        </is>
      </c>
      <c r="F69" t="inlineStr">
        <is>
          <t>Acupressure taping : the practice of acutaping for chronic pain and injuries / Hans-Ulrich Hecker and Kay Liebchen ; translated from the German by Katja Lueders and Rafael Lorenzo.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Hecker, Hans-Ulrich.</t>
        </is>
      </c>
      <c r="N69" t="inlineStr">
        <is>
          <t>Rochester, Vt. : Healing Arts Press, c2007.</t>
        </is>
      </c>
      <c r="O69" t="inlineStr">
        <is>
          <t>2007</t>
        </is>
      </c>
      <c r="Q69" t="inlineStr">
        <is>
          <t>eng</t>
        </is>
      </c>
      <c r="R69" t="inlineStr">
        <is>
          <t>vtu</t>
        </is>
      </c>
      <c r="T69" t="inlineStr">
        <is>
          <t xml:space="preserve">RM </t>
        </is>
      </c>
      <c r="U69" t="n">
        <v>4</v>
      </c>
      <c r="V69" t="n">
        <v>4</v>
      </c>
      <c r="W69" t="inlineStr">
        <is>
          <t>2007-09-05</t>
        </is>
      </c>
      <c r="X69" t="inlineStr">
        <is>
          <t>2007-09-05</t>
        </is>
      </c>
      <c r="Y69" t="inlineStr">
        <is>
          <t>2007-07-18</t>
        </is>
      </c>
      <c r="Z69" t="inlineStr">
        <is>
          <t>2007-07-18</t>
        </is>
      </c>
      <c r="AA69" t="n">
        <v>307</v>
      </c>
      <c r="AB69" t="n">
        <v>278</v>
      </c>
      <c r="AC69" t="n">
        <v>293</v>
      </c>
      <c r="AD69" t="n">
        <v>4</v>
      </c>
      <c r="AE69" t="n">
        <v>4</v>
      </c>
      <c r="AF69" t="n">
        <v>3</v>
      </c>
      <c r="AG69" t="n">
        <v>3</v>
      </c>
      <c r="AH69" t="n">
        <v>1</v>
      </c>
      <c r="AI69" t="n">
        <v>1</v>
      </c>
      <c r="AJ69" t="n">
        <v>0</v>
      </c>
      <c r="AK69" t="n">
        <v>0</v>
      </c>
      <c r="AL69" t="n">
        <v>0</v>
      </c>
      <c r="AM69" t="n">
        <v>0</v>
      </c>
      <c r="AN69" t="n">
        <v>2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HYPERLINK("https://creighton-primo.hosted.exlibrisgroup.com/primo-explore/search?tab=default_tab&amp;search_scope=EVERYTHING&amp;vid=01CRU&amp;lang=en_US&amp;offset=0&amp;query=any,contains,991005096369702656","Catalog Record")</f>
        <v/>
      </c>
      <c r="AV69">
        <f>HYPERLINK("http://www.worldcat.org/oclc/76141218","WorldCat Record")</f>
        <v/>
      </c>
      <c r="AW69" t="inlineStr">
        <is>
          <t>62043633:eng</t>
        </is>
      </c>
      <c r="AX69" t="inlineStr">
        <is>
          <t>76141218</t>
        </is>
      </c>
      <c r="AY69" t="inlineStr">
        <is>
          <t>991005096369702656</t>
        </is>
      </c>
      <c r="AZ69" t="inlineStr">
        <is>
          <t>991005096369702656</t>
        </is>
      </c>
      <c r="BA69" t="inlineStr">
        <is>
          <t>2264504940002656</t>
        </is>
      </c>
      <c r="BB69" t="inlineStr">
        <is>
          <t>BOOK</t>
        </is>
      </c>
      <c r="BD69" t="inlineStr">
        <is>
          <t>9781594771484</t>
        </is>
      </c>
      <c r="BE69" t="inlineStr">
        <is>
          <t>32285005319966</t>
        </is>
      </c>
      <c r="BF69" t="inlineStr">
        <is>
          <t>893526888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RM725 .C582 2009</t>
        </is>
      </c>
      <c r="E70" t="inlineStr">
        <is>
          <t>0                      RM 0725000C  582         2009</t>
        </is>
      </c>
      <c r="F70" t="inlineStr">
        <is>
          <t>Clinical exercise physiology / Jonathan K. Ehrman ... [et al.], editors.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N70" t="inlineStr">
        <is>
          <t>Champaign, IL : Human Kinetics, c2009.</t>
        </is>
      </c>
      <c r="O70" t="inlineStr">
        <is>
          <t>2009</t>
        </is>
      </c>
      <c r="P70" t="inlineStr">
        <is>
          <t>2nd ed.</t>
        </is>
      </c>
      <c r="Q70" t="inlineStr">
        <is>
          <t>eng</t>
        </is>
      </c>
      <c r="R70" t="inlineStr">
        <is>
          <t>ilu</t>
        </is>
      </c>
      <c r="T70" t="inlineStr">
        <is>
          <t xml:space="preserve">RM </t>
        </is>
      </c>
      <c r="U70" t="n">
        <v>1</v>
      </c>
      <c r="V70" t="n">
        <v>1</v>
      </c>
      <c r="W70" t="inlineStr">
        <is>
          <t>2009-03-16</t>
        </is>
      </c>
      <c r="X70" t="inlineStr">
        <is>
          <t>2009-03-16</t>
        </is>
      </c>
      <c r="Y70" t="inlineStr">
        <is>
          <t>2009-03-16</t>
        </is>
      </c>
      <c r="Z70" t="inlineStr">
        <is>
          <t>2009-03-16</t>
        </is>
      </c>
      <c r="AA70" t="n">
        <v>282</v>
      </c>
      <c r="AB70" t="n">
        <v>160</v>
      </c>
      <c r="AC70" t="n">
        <v>443</v>
      </c>
      <c r="AD70" t="n">
        <v>1</v>
      </c>
      <c r="AE70" t="n">
        <v>6</v>
      </c>
      <c r="AF70" t="n">
        <v>6</v>
      </c>
      <c r="AG70" t="n">
        <v>15</v>
      </c>
      <c r="AH70" t="n">
        <v>4</v>
      </c>
      <c r="AI70" t="n">
        <v>7</v>
      </c>
      <c r="AJ70" t="n">
        <v>2</v>
      </c>
      <c r="AK70" t="n">
        <v>3</v>
      </c>
      <c r="AL70" t="n">
        <v>3</v>
      </c>
      <c r="AM70" t="n">
        <v>5</v>
      </c>
      <c r="AN70" t="n">
        <v>0</v>
      </c>
      <c r="AO70" t="n">
        <v>4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HYPERLINK("https://creighton-primo.hosted.exlibrisgroup.com/primo-explore/search?tab=default_tab&amp;search_scope=EVERYTHING&amp;vid=01CRU&amp;lang=en_US&amp;offset=0&amp;query=any,contains,991005297019702656","Catalog Record")</f>
        <v/>
      </c>
      <c r="AV70">
        <f>HYPERLINK("http://www.worldcat.org/oclc/229430519","WorldCat Record")</f>
        <v/>
      </c>
      <c r="AW70" t="inlineStr">
        <is>
          <t>56880895:eng</t>
        </is>
      </c>
      <c r="AX70" t="inlineStr">
        <is>
          <t>229430519</t>
        </is>
      </c>
      <c r="AY70" t="inlineStr">
        <is>
          <t>991005297019702656</t>
        </is>
      </c>
      <c r="AZ70" t="inlineStr">
        <is>
          <t>991005297019702656</t>
        </is>
      </c>
      <c r="BA70" t="inlineStr">
        <is>
          <t>2270853440002656</t>
        </is>
      </c>
      <c r="BB70" t="inlineStr">
        <is>
          <t>BOOK</t>
        </is>
      </c>
      <c r="BD70" t="inlineStr">
        <is>
          <t>9780736065658</t>
        </is>
      </c>
      <c r="BE70" t="inlineStr">
        <is>
          <t>32285005509517</t>
        </is>
      </c>
      <c r="BF70" t="inlineStr">
        <is>
          <t>893437488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RM725 .E9 1992</t>
        </is>
      </c>
      <c r="E71" t="inlineStr">
        <is>
          <t>0                      RM 0725000E  9           1992</t>
        </is>
      </c>
      <c r="F71" t="inlineStr">
        <is>
          <t>Exercise and disease / [edited by] Ronald R. Watson and Marianne Eisinger.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Boca Raton : CRC Press, c1992.</t>
        </is>
      </c>
      <c r="O71" t="inlineStr">
        <is>
          <t>1992</t>
        </is>
      </c>
      <c r="Q71" t="inlineStr">
        <is>
          <t>eng</t>
        </is>
      </c>
      <c r="R71" t="inlineStr">
        <is>
          <t>flu</t>
        </is>
      </c>
      <c r="S71" t="inlineStr">
        <is>
          <t>Nutrition in exercise and sport</t>
        </is>
      </c>
      <c r="T71" t="inlineStr">
        <is>
          <t xml:space="preserve">RM </t>
        </is>
      </c>
      <c r="U71" t="n">
        <v>23</v>
      </c>
      <c r="V71" t="n">
        <v>23</v>
      </c>
      <c r="W71" t="inlineStr">
        <is>
          <t>2005-11-19</t>
        </is>
      </c>
      <c r="X71" t="inlineStr">
        <is>
          <t>2005-11-19</t>
        </is>
      </c>
      <c r="Y71" t="inlineStr">
        <is>
          <t>1993-02-09</t>
        </is>
      </c>
      <c r="Z71" t="inlineStr">
        <is>
          <t>1993-02-09</t>
        </is>
      </c>
      <c r="AA71" t="n">
        <v>357</v>
      </c>
      <c r="AB71" t="n">
        <v>284</v>
      </c>
      <c r="AC71" t="n">
        <v>304</v>
      </c>
      <c r="AD71" t="n">
        <v>4</v>
      </c>
      <c r="AE71" t="n">
        <v>4</v>
      </c>
      <c r="AF71" t="n">
        <v>13</v>
      </c>
      <c r="AG71" t="n">
        <v>13</v>
      </c>
      <c r="AH71" t="n">
        <v>6</v>
      </c>
      <c r="AI71" t="n">
        <v>6</v>
      </c>
      <c r="AJ71" t="n">
        <v>3</v>
      </c>
      <c r="AK71" t="n">
        <v>3</v>
      </c>
      <c r="AL71" t="n">
        <v>5</v>
      </c>
      <c r="AM71" t="n">
        <v>5</v>
      </c>
      <c r="AN71" t="n">
        <v>3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HYPERLINK("https://creighton-primo.hosted.exlibrisgroup.com/primo-explore/search?tab=default_tab&amp;search_scope=EVERYTHING&amp;vid=01CRU&amp;lang=en_US&amp;offset=0&amp;query=any,contains,991001982679702656","Catalog Record")</f>
        <v/>
      </c>
      <c r="AV71">
        <f>HYPERLINK("http://www.worldcat.org/oclc/25164454","WorldCat Record")</f>
        <v/>
      </c>
      <c r="AW71" t="inlineStr">
        <is>
          <t>353411428:eng</t>
        </is>
      </c>
      <c r="AX71" t="inlineStr">
        <is>
          <t>25164454</t>
        </is>
      </c>
      <c r="AY71" t="inlineStr">
        <is>
          <t>991001982679702656</t>
        </is>
      </c>
      <c r="AZ71" t="inlineStr">
        <is>
          <t>991001982679702656</t>
        </is>
      </c>
      <c r="BA71" t="inlineStr">
        <is>
          <t>2256956060002656</t>
        </is>
      </c>
      <c r="BB71" t="inlineStr">
        <is>
          <t>BOOK</t>
        </is>
      </c>
      <c r="BD71" t="inlineStr">
        <is>
          <t>9780849379123</t>
        </is>
      </c>
      <c r="BE71" t="inlineStr">
        <is>
          <t>32285001495224</t>
        </is>
      </c>
      <c r="BF71" t="inlineStr">
        <is>
          <t>893414686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RM725 .E915 1994</t>
        </is>
      </c>
      <c r="E72" t="inlineStr">
        <is>
          <t>0                      RM 0725000E  915         1994</t>
        </is>
      </c>
      <c r="F72" t="inlineStr">
        <is>
          <t>Exercise for prevention and treatment of illness / [edited by] Linn Goldberg, Diane L. Elliot.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Philadelphia : F.A. Davis, 1994.</t>
        </is>
      </c>
      <c r="O72" t="inlineStr">
        <is>
          <t>1994</t>
        </is>
      </c>
      <c r="Q72" t="inlineStr">
        <is>
          <t>eng</t>
        </is>
      </c>
      <c r="R72" t="inlineStr">
        <is>
          <t>pau</t>
        </is>
      </c>
      <c r="T72" t="inlineStr">
        <is>
          <t xml:space="preserve">RM </t>
        </is>
      </c>
      <c r="U72" t="n">
        <v>22</v>
      </c>
      <c r="V72" t="n">
        <v>22</v>
      </c>
      <c r="W72" t="inlineStr">
        <is>
          <t>2001-09-21</t>
        </is>
      </c>
      <c r="X72" t="inlineStr">
        <is>
          <t>2001-09-21</t>
        </is>
      </c>
      <c r="Y72" t="inlineStr">
        <is>
          <t>1995-05-15</t>
        </is>
      </c>
      <c r="Z72" t="inlineStr">
        <is>
          <t>1995-05-15</t>
        </is>
      </c>
      <c r="AA72" t="n">
        <v>334</v>
      </c>
      <c r="AB72" t="n">
        <v>261</v>
      </c>
      <c r="AC72" t="n">
        <v>268</v>
      </c>
      <c r="AD72" t="n">
        <v>3</v>
      </c>
      <c r="AE72" t="n">
        <v>3</v>
      </c>
      <c r="AF72" t="n">
        <v>13</v>
      </c>
      <c r="AG72" t="n">
        <v>13</v>
      </c>
      <c r="AH72" t="n">
        <v>8</v>
      </c>
      <c r="AI72" t="n">
        <v>8</v>
      </c>
      <c r="AJ72" t="n">
        <v>2</v>
      </c>
      <c r="AK72" t="n">
        <v>2</v>
      </c>
      <c r="AL72" t="n">
        <v>6</v>
      </c>
      <c r="AM72" t="n">
        <v>6</v>
      </c>
      <c r="AN72" t="n">
        <v>2</v>
      </c>
      <c r="AO72" t="n">
        <v>2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HYPERLINK("http://catalog.hathitrust.org/Record/002808583","HathiTrust Record")</f>
        <v/>
      </c>
      <c r="AU72">
        <f>HYPERLINK("https://creighton-primo.hosted.exlibrisgroup.com/primo-explore/search?tab=default_tab&amp;search_scope=EVERYTHING&amp;vid=01CRU&amp;lang=en_US&amp;offset=0&amp;query=any,contains,991002280349702656","Catalog Record")</f>
        <v/>
      </c>
      <c r="AV72">
        <f>HYPERLINK("http://www.worldcat.org/oclc/29565000","WorldCat Record")</f>
        <v/>
      </c>
      <c r="AW72" t="inlineStr">
        <is>
          <t>31379672:eng</t>
        </is>
      </c>
      <c r="AX72" t="inlineStr">
        <is>
          <t>29565000</t>
        </is>
      </c>
      <c r="AY72" t="inlineStr">
        <is>
          <t>991002280349702656</t>
        </is>
      </c>
      <c r="AZ72" t="inlineStr">
        <is>
          <t>991002280349702656</t>
        </is>
      </c>
      <c r="BA72" t="inlineStr">
        <is>
          <t>2255654440002656</t>
        </is>
      </c>
      <c r="BB72" t="inlineStr">
        <is>
          <t>BOOK</t>
        </is>
      </c>
      <c r="BD72" t="inlineStr">
        <is>
          <t>9780803641631</t>
        </is>
      </c>
      <c r="BE72" t="inlineStr">
        <is>
          <t>32285002039625</t>
        </is>
      </c>
      <c r="BF72" t="inlineStr">
        <is>
          <t>893779631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RM725 .G75 1998</t>
        </is>
      </c>
      <c r="E73" t="inlineStr">
        <is>
          <t>0                      RM 0725000G  75          1998</t>
        </is>
      </c>
      <c r="F73" t="inlineStr">
        <is>
          <t>Client-centered exercise prescription / John C. Griffin.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Griffin, John C.</t>
        </is>
      </c>
      <c r="N73" t="inlineStr">
        <is>
          <t>Champaign, IL : Human Kinetics, c1998.</t>
        </is>
      </c>
      <c r="O73" t="inlineStr">
        <is>
          <t>1998</t>
        </is>
      </c>
      <c r="Q73" t="inlineStr">
        <is>
          <t>eng</t>
        </is>
      </c>
      <c r="R73" t="inlineStr">
        <is>
          <t>ilu</t>
        </is>
      </c>
      <c r="T73" t="inlineStr">
        <is>
          <t xml:space="preserve">RM </t>
        </is>
      </c>
      <c r="U73" t="n">
        <v>8</v>
      </c>
      <c r="V73" t="n">
        <v>8</v>
      </c>
      <c r="W73" t="inlineStr">
        <is>
          <t>2010-04-29</t>
        </is>
      </c>
      <c r="X73" t="inlineStr">
        <is>
          <t>2010-04-29</t>
        </is>
      </c>
      <c r="Y73" t="inlineStr">
        <is>
          <t>2001-01-30</t>
        </is>
      </c>
      <c r="Z73" t="inlineStr">
        <is>
          <t>2001-01-30</t>
        </is>
      </c>
      <c r="AA73" t="n">
        <v>437</v>
      </c>
      <c r="AB73" t="n">
        <v>352</v>
      </c>
      <c r="AC73" t="n">
        <v>523</v>
      </c>
      <c r="AD73" t="n">
        <v>2</v>
      </c>
      <c r="AE73" t="n">
        <v>2</v>
      </c>
      <c r="AF73" t="n">
        <v>10</v>
      </c>
      <c r="AG73" t="n">
        <v>14</v>
      </c>
      <c r="AH73" t="n">
        <v>5</v>
      </c>
      <c r="AI73" t="n">
        <v>8</v>
      </c>
      <c r="AJ73" t="n">
        <v>4</v>
      </c>
      <c r="AK73" t="n">
        <v>4</v>
      </c>
      <c r="AL73" t="n">
        <v>2</v>
      </c>
      <c r="AM73" t="n">
        <v>4</v>
      </c>
      <c r="AN73" t="n">
        <v>1</v>
      </c>
      <c r="AO73" t="n">
        <v>1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HYPERLINK("http://catalog.hathitrust.org/Record/004021204","HathiTrust Record")</f>
        <v/>
      </c>
      <c r="AU73">
        <f>HYPERLINK("https://creighton-primo.hosted.exlibrisgroup.com/primo-explore/search?tab=default_tab&amp;search_scope=EVERYTHING&amp;vid=01CRU&amp;lang=en_US&amp;offset=0&amp;query=any,contains,991003353279702656","Catalog Record")</f>
        <v/>
      </c>
      <c r="AV73">
        <f>HYPERLINK("http://www.worldcat.org/oclc/37947167","WorldCat Record")</f>
        <v/>
      </c>
      <c r="AW73" t="inlineStr">
        <is>
          <t>645125:eng</t>
        </is>
      </c>
      <c r="AX73" t="inlineStr">
        <is>
          <t>37947167</t>
        </is>
      </c>
      <c r="AY73" t="inlineStr">
        <is>
          <t>991003353279702656</t>
        </is>
      </c>
      <c r="AZ73" t="inlineStr">
        <is>
          <t>991003353279702656</t>
        </is>
      </c>
      <c r="BA73" t="inlineStr">
        <is>
          <t>2268338750002656</t>
        </is>
      </c>
      <c r="BB73" t="inlineStr">
        <is>
          <t>BOOK</t>
        </is>
      </c>
      <c r="BD73" t="inlineStr">
        <is>
          <t>9780880117074</t>
        </is>
      </c>
      <c r="BE73" t="inlineStr">
        <is>
          <t>32285004292602</t>
        </is>
      </c>
      <c r="BF73" t="inlineStr">
        <is>
          <t>893441210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RM725 .L5 1978</t>
        </is>
      </c>
      <c r="E74" t="inlineStr">
        <is>
          <t>0                      RM 0725000L  5           1978</t>
        </is>
      </c>
      <c r="F74" t="inlineStr">
        <is>
          <t>Therapeutic exercise / edited by John V. Basmajian.</t>
        </is>
      </c>
      <c r="H74" t="inlineStr">
        <is>
          <t>No</t>
        </is>
      </c>
      <c r="I74" t="inlineStr">
        <is>
          <t>1</t>
        </is>
      </c>
      <c r="J74" t="inlineStr">
        <is>
          <t>Yes</t>
        </is>
      </c>
      <c r="K74" t="inlineStr">
        <is>
          <t>No</t>
        </is>
      </c>
      <c r="L74" t="inlineStr">
        <is>
          <t>0</t>
        </is>
      </c>
      <c r="N74" t="inlineStr">
        <is>
          <t>Baltimore : Williams &amp; Wilkins, c1978, 1982 printing.</t>
        </is>
      </c>
      <c r="O74" t="inlineStr">
        <is>
          <t>1978</t>
        </is>
      </c>
      <c r="P74" t="inlineStr">
        <is>
          <t>3d ed.</t>
        </is>
      </c>
      <c r="Q74" t="inlineStr">
        <is>
          <t>eng</t>
        </is>
      </c>
      <c r="R74" t="inlineStr">
        <is>
          <t>mdu</t>
        </is>
      </c>
      <c r="S74" t="inlineStr">
        <is>
          <t>Rehabilitation medicine library</t>
        </is>
      </c>
      <c r="T74" t="inlineStr">
        <is>
          <t xml:space="preserve">RM </t>
        </is>
      </c>
      <c r="U74" t="n">
        <v>6</v>
      </c>
      <c r="V74" t="n">
        <v>8</v>
      </c>
      <c r="W74" t="inlineStr">
        <is>
          <t>1993-03-16</t>
        </is>
      </c>
      <c r="X74" t="inlineStr">
        <is>
          <t>1993-03-16</t>
        </is>
      </c>
      <c r="Y74" t="inlineStr">
        <is>
          <t>1992-02-19</t>
        </is>
      </c>
      <c r="Z74" t="inlineStr">
        <is>
          <t>1992-02-19</t>
        </is>
      </c>
      <c r="AA74" t="n">
        <v>312</v>
      </c>
      <c r="AB74" t="n">
        <v>250</v>
      </c>
      <c r="AC74" t="n">
        <v>527</v>
      </c>
      <c r="AD74" t="n">
        <v>4</v>
      </c>
      <c r="AE74" t="n">
        <v>9</v>
      </c>
      <c r="AF74" t="n">
        <v>9</v>
      </c>
      <c r="AG74" t="n">
        <v>17</v>
      </c>
      <c r="AH74" t="n">
        <v>5</v>
      </c>
      <c r="AI74" t="n">
        <v>6</v>
      </c>
      <c r="AJ74" t="n">
        <v>2</v>
      </c>
      <c r="AK74" t="n">
        <v>4</v>
      </c>
      <c r="AL74" t="n">
        <v>6</v>
      </c>
      <c r="AM74" t="n">
        <v>6</v>
      </c>
      <c r="AN74" t="n">
        <v>1</v>
      </c>
      <c r="AO74" t="n">
        <v>6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HYPERLINK("http://catalog.hathitrust.org/Record/000294714","HathiTrust Record")</f>
        <v/>
      </c>
      <c r="AU74">
        <f>HYPERLINK("https://creighton-primo.hosted.exlibrisgroup.com/primo-explore/search?tab=default_tab&amp;search_scope=EVERYTHING&amp;vid=01CRU&amp;lang=en_US&amp;offset=0&amp;query=any,contains,991001779839702656","Catalog Record")</f>
        <v/>
      </c>
      <c r="AV74">
        <f>HYPERLINK("http://www.worldcat.org/oclc/3203260","WorldCat Record")</f>
        <v/>
      </c>
      <c r="AW74" t="inlineStr">
        <is>
          <t>54177767:eng</t>
        </is>
      </c>
      <c r="AX74" t="inlineStr">
        <is>
          <t>3203260</t>
        </is>
      </c>
      <c r="AY74" t="inlineStr">
        <is>
          <t>991001779839702656</t>
        </is>
      </c>
      <c r="AZ74" t="inlineStr">
        <is>
          <t>991001779839702656</t>
        </is>
      </c>
      <c r="BA74" t="inlineStr">
        <is>
          <t>2268825400002656</t>
        </is>
      </c>
      <c r="BB74" t="inlineStr">
        <is>
          <t>BOOK</t>
        </is>
      </c>
      <c r="BD74" t="inlineStr">
        <is>
          <t>9780683004335</t>
        </is>
      </c>
      <c r="BE74" t="inlineStr">
        <is>
          <t>32285000981828</t>
        </is>
      </c>
      <c r="BF74" t="inlineStr">
        <is>
          <t>893334598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RM725 .L583 2007</t>
        </is>
      </c>
      <c r="E75" t="inlineStr">
        <is>
          <t>0                      RM 0725000L  583         2007</t>
        </is>
      </c>
      <c r="F75" t="inlineStr">
        <is>
          <t>The body mind soul solution : healing emotional pain through exercise / Bob Livingstone.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Livingstone, Bob.</t>
        </is>
      </c>
      <c r="N75" t="inlineStr">
        <is>
          <t>New York : Pegasus Books, 2007.</t>
        </is>
      </c>
      <c r="O75" t="inlineStr">
        <is>
          <t>2007</t>
        </is>
      </c>
      <c r="P75" t="inlineStr">
        <is>
          <t>1st Pegasus Books ed.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RM </t>
        </is>
      </c>
      <c r="U75" t="n">
        <v>4</v>
      </c>
      <c r="V75" t="n">
        <v>4</v>
      </c>
      <c r="W75" t="inlineStr">
        <is>
          <t>2008-10-07</t>
        </is>
      </c>
      <c r="X75" t="inlineStr">
        <is>
          <t>2008-10-07</t>
        </is>
      </c>
      <c r="Y75" t="inlineStr">
        <is>
          <t>2008-06-26</t>
        </is>
      </c>
      <c r="Z75" t="inlineStr">
        <is>
          <t>2008-06-26</t>
        </is>
      </c>
      <c r="AA75" t="n">
        <v>358</v>
      </c>
      <c r="AB75" t="n">
        <v>347</v>
      </c>
      <c r="AC75" t="n">
        <v>355</v>
      </c>
      <c r="AD75" t="n">
        <v>4</v>
      </c>
      <c r="AE75" t="n">
        <v>4</v>
      </c>
      <c r="AF75" t="n">
        <v>3</v>
      </c>
      <c r="AG75" t="n">
        <v>3</v>
      </c>
      <c r="AH75" t="n">
        <v>0</v>
      </c>
      <c r="AI75" t="n">
        <v>0</v>
      </c>
      <c r="AJ75" t="n">
        <v>2</v>
      </c>
      <c r="AK75" t="n">
        <v>2</v>
      </c>
      <c r="AL75" t="n">
        <v>1</v>
      </c>
      <c r="AM75" t="n">
        <v>1</v>
      </c>
      <c r="AN75" t="n">
        <v>1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HYPERLINK("https://creighton-primo.hosted.exlibrisgroup.com/primo-explore/search?tab=default_tab&amp;search_scope=EVERYTHING&amp;vid=01CRU&amp;lang=en_US&amp;offset=0&amp;query=any,contains,991005220179702656","Catalog Record")</f>
        <v/>
      </c>
      <c r="AV75">
        <f>HYPERLINK("http://www.worldcat.org/oclc/173275302","WorldCat Record")</f>
        <v/>
      </c>
      <c r="AW75" t="inlineStr">
        <is>
          <t>4710742255:eng</t>
        </is>
      </c>
      <c r="AX75" t="inlineStr">
        <is>
          <t>173275302</t>
        </is>
      </c>
      <c r="AY75" t="inlineStr">
        <is>
          <t>991005220179702656</t>
        </is>
      </c>
      <c r="AZ75" t="inlineStr">
        <is>
          <t>991005220179702656</t>
        </is>
      </c>
      <c r="BA75" t="inlineStr">
        <is>
          <t>2256249200002656</t>
        </is>
      </c>
      <c r="BB75" t="inlineStr">
        <is>
          <t>BOOK</t>
        </is>
      </c>
      <c r="BD75" t="inlineStr">
        <is>
          <t>9781933648545</t>
        </is>
      </c>
      <c r="BE75" t="inlineStr">
        <is>
          <t>32285005446934</t>
        </is>
      </c>
      <c r="BF75" t="inlineStr">
        <is>
          <t>893777045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RM725 .P64 1990</t>
        </is>
      </c>
      <c r="E76" t="inlineStr">
        <is>
          <t>0                      RM 0725000P  64          1990</t>
        </is>
      </c>
      <c r="F76" t="inlineStr">
        <is>
          <t>Exercise in health and disease : evaluation and prescription for prevention and rehabilitation / Michael L. Pollock, Jack H. Wilmore.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Pollock, Michael L.</t>
        </is>
      </c>
      <c r="N76" t="inlineStr">
        <is>
          <t>Philadelphia : W.B. Saunders, 1990.</t>
        </is>
      </c>
      <c r="O76" t="inlineStr">
        <is>
          <t>1990</t>
        </is>
      </c>
      <c r="P76" t="inlineStr">
        <is>
          <t>2nd ed.</t>
        </is>
      </c>
      <c r="Q76" t="inlineStr">
        <is>
          <t>eng</t>
        </is>
      </c>
      <c r="R76" t="inlineStr">
        <is>
          <t>pau</t>
        </is>
      </c>
      <c r="T76" t="inlineStr">
        <is>
          <t xml:space="preserve">RM </t>
        </is>
      </c>
      <c r="U76" t="n">
        <v>13</v>
      </c>
      <c r="V76" t="n">
        <v>13</v>
      </c>
      <c r="W76" t="inlineStr">
        <is>
          <t>2000-05-05</t>
        </is>
      </c>
      <c r="X76" t="inlineStr">
        <is>
          <t>2000-05-05</t>
        </is>
      </c>
      <c r="Y76" t="inlineStr">
        <is>
          <t>1991-05-08</t>
        </is>
      </c>
      <c r="Z76" t="inlineStr">
        <is>
          <t>1991-05-08</t>
        </is>
      </c>
      <c r="AA76" t="n">
        <v>395</v>
      </c>
      <c r="AB76" t="n">
        <v>320</v>
      </c>
      <c r="AC76" t="n">
        <v>501</v>
      </c>
      <c r="AD76" t="n">
        <v>2</v>
      </c>
      <c r="AE76" t="n">
        <v>3</v>
      </c>
      <c r="AF76" t="n">
        <v>11</v>
      </c>
      <c r="AG76" t="n">
        <v>15</v>
      </c>
      <c r="AH76" t="n">
        <v>4</v>
      </c>
      <c r="AI76" t="n">
        <v>7</v>
      </c>
      <c r="AJ76" t="n">
        <v>3</v>
      </c>
      <c r="AK76" t="n">
        <v>3</v>
      </c>
      <c r="AL76" t="n">
        <v>5</v>
      </c>
      <c r="AM76" t="n">
        <v>5</v>
      </c>
      <c r="AN76" t="n">
        <v>1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HYPERLINK("http://catalog.hathitrust.org/Record/001944867","HathiTrust Record")</f>
        <v/>
      </c>
      <c r="AU76">
        <f>HYPERLINK("https://creighton-primo.hosted.exlibrisgroup.com/primo-explore/search?tab=default_tab&amp;search_scope=EVERYTHING&amp;vid=01CRU&amp;lang=en_US&amp;offset=0&amp;query=any,contains,991001537539702656","Catalog Record")</f>
        <v/>
      </c>
      <c r="AV76">
        <f>HYPERLINK("http://www.worldcat.org/oclc/20092898","WorldCat Record")</f>
        <v/>
      </c>
      <c r="AW76" t="inlineStr">
        <is>
          <t>2706735:eng</t>
        </is>
      </c>
      <c r="AX76" t="inlineStr">
        <is>
          <t>20092898</t>
        </is>
      </c>
      <c r="AY76" t="inlineStr">
        <is>
          <t>991001537539702656</t>
        </is>
      </c>
      <c r="AZ76" t="inlineStr">
        <is>
          <t>991001537539702656</t>
        </is>
      </c>
      <c r="BA76" t="inlineStr">
        <is>
          <t>2254722780002656</t>
        </is>
      </c>
      <c r="BB76" t="inlineStr">
        <is>
          <t>BOOK</t>
        </is>
      </c>
      <c r="BD76" t="inlineStr">
        <is>
          <t>9780721629483</t>
        </is>
      </c>
      <c r="BE76" t="inlineStr">
        <is>
          <t>32285000571850</t>
        </is>
      </c>
      <c r="BF76" t="inlineStr">
        <is>
          <t>893885347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RM725 .R395 2001</t>
        </is>
      </c>
      <c r="E77" t="inlineStr">
        <is>
          <t>0                      RM 0725000R  395         2001</t>
        </is>
      </c>
      <c r="F77" t="inlineStr">
        <is>
          <t>Resistance training for health and rehabilitation / James E. Graves, Barry A. Franklin, editors.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N77" t="inlineStr">
        <is>
          <t>Champaign, IL : Human Kinetics, 2001.</t>
        </is>
      </c>
      <c r="O77" t="inlineStr">
        <is>
          <t>2001</t>
        </is>
      </c>
      <c r="Q77" t="inlineStr">
        <is>
          <t>eng</t>
        </is>
      </c>
      <c r="R77" t="inlineStr">
        <is>
          <t>ilu</t>
        </is>
      </c>
      <c r="T77" t="inlineStr">
        <is>
          <t xml:space="preserve">RM </t>
        </is>
      </c>
      <c r="U77" t="n">
        <v>2</v>
      </c>
      <c r="V77" t="n">
        <v>2</v>
      </c>
      <c r="W77" t="inlineStr">
        <is>
          <t>2002-01-29</t>
        </is>
      </c>
      <c r="X77" t="inlineStr">
        <is>
          <t>2002-01-29</t>
        </is>
      </c>
      <c r="Y77" t="inlineStr">
        <is>
          <t>2002-01-29</t>
        </is>
      </c>
      <c r="Z77" t="inlineStr">
        <is>
          <t>2002-01-29</t>
        </is>
      </c>
      <c r="AA77" t="n">
        <v>331</v>
      </c>
      <c r="AB77" t="n">
        <v>245</v>
      </c>
      <c r="AC77" t="n">
        <v>251</v>
      </c>
      <c r="AD77" t="n">
        <v>4</v>
      </c>
      <c r="AE77" t="n">
        <v>4</v>
      </c>
      <c r="AF77" t="n">
        <v>11</v>
      </c>
      <c r="AG77" t="n">
        <v>11</v>
      </c>
      <c r="AH77" t="n">
        <v>6</v>
      </c>
      <c r="AI77" t="n">
        <v>6</v>
      </c>
      <c r="AJ77" t="n">
        <v>2</v>
      </c>
      <c r="AK77" t="n">
        <v>2</v>
      </c>
      <c r="AL77" t="n">
        <v>4</v>
      </c>
      <c r="AM77" t="n">
        <v>4</v>
      </c>
      <c r="AN77" t="n">
        <v>3</v>
      </c>
      <c r="AO77" t="n">
        <v>3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HYPERLINK("http://catalog.hathitrust.org/Record/004244866","HathiTrust Record")</f>
        <v/>
      </c>
      <c r="AU77">
        <f>HYPERLINK("https://creighton-primo.hosted.exlibrisgroup.com/primo-explore/search?tab=default_tab&amp;search_scope=EVERYTHING&amp;vid=01CRU&amp;lang=en_US&amp;offset=0&amp;query=any,contains,991003692689702656","Catalog Record")</f>
        <v/>
      </c>
      <c r="AV77">
        <f>HYPERLINK("http://www.worldcat.org/oclc/46660577","WorldCat Record")</f>
        <v/>
      </c>
      <c r="AW77" t="inlineStr">
        <is>
          <t>35748166:eng</t>
        </is>
      </c>
      <c r="AX77" t="inlineStr">
        <is>
          <t>46660577</t>
        </is>
      </c>
      <c r="AY77" t="inlineStr">
        <is>
          <t>991003692689702656</t>
        </is>
      </c>
      <c r="AZ77" t="inlineStr">
        <is>
          <t>991003692689702656</t>
        </is>
      </c>
      <c r="BA77" t="inlineStr">
        <is>
          <t>2260542440002656</t>
        </is>
      </c>
      <c r="BB77" t="inlineStr">
        <is>
          <t>BOOK</t>
        </is>
      </c>
      <c r="BD77" t="inlineStr">
        <is>
          <t>9780736001786</t>
        </is>
      </c>
      <c r="BE77" t="inlineStr">
        <is>
          <t>32285004451117</t>
        </is>
      </c>
      <c r="BF77" t="inlineStr">
        <is>
          <t>893512248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RM725 .R55 1994</t>
        </is>
      </c>
      <c r="E78" t="inlineStr">
        <is>
          <t>0                      RM 0725000R  55          1994</t>
        </is>
      </c>
      <c r="F78" t="inlineStr">
        <is>
          <t>Fitness and rehabilitation programs for special populations / James H. Rimmer.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Rimmer, James H.</t>
        </is>
      </c>
      <c r="N78" t="inlineStr">
        <is>
          <t>Madison, Wis. : WCB Brown &amp; Benchmark Publishers, c1994.</t>
        </is>
      </c>
      <c r="O78" t="inlineStr">
        <is>
          <t>1994</t>
        </is>
      </c>
      <c r="Q78" t="inlineStr">
        <is>
          <t>eng</t>
        </is>
      </c>
      <c r="R78" t="inlineStr">
        <is>
          <t>wiu</t>
        </is>
      </c>
      <c r="T78" t="inlineStr">
        <is>
          <t xml:space="preserve">RM </t>
        </is>
      </c>
      <c r="U78" t="n">
        <v>18</v>
      </c>
      <c r="V78" t="n">
        <v>18</v>
      </c>
      <c r="W78" t="inlineStr">
        <is>
          <t>2009-03-03</t>
        </is>
      </c>
      <c r="X78" t="inlineStr">
        <is>
          <t>2009-03-03</t>
        </is>
      </c>
      <c r="Y78" t="inlineStr">
        <is>
          <t>1994-05-26</t>
        </is>
      </c>
      <c r="Z78" t="inlineStr">
        <is>
          <t>1994-05-26</t>
        </is>
      </c>
      <c r="AA78" t="n">
        <v>201</v>
      </c>
      <c r="AB78" t="n">
        <v>144</v>
      </c>
      <c r="AC78" t="n">
        <v>145</v>
      </c>
      <c r="AD78" t="n">
        <v>4</v>
      </c>
      <c r="AE78" t="n">
        <v>4</v>
      </c>
      <c r="AF78" t="n">
        <v>7</v>
      </c>
      <c r="AG78" t="n">
        <v>7</v>
      </c>
      <c r="AH78" t="n">
        <v>3</v>
      </c>
      <c r="AI78" t="n">
        <v>3</v>
      </c>
      <c r="AJ78" t="n">
        <v>0</v>
      </c>
      <c r="AK78" t="n">
        <v>0</v>
      </c>
      <c r="AL78" t="n">
        <v>3</v>
      </c>
      <c r="AM78" t="n">
        <v>3</v>
      </c>
      <c r="AN78" t="n">
        <v>3</v>
      </c>
      <c r="AO78" t="n">
        <v>3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HYPERLINK("http://catalog.hathitrust.org/Record/101973305","HathiTrust Record")</f>
        <v/>
      </c>
      <c r="AU78">
        <f>HYPERLINK("https://creighton-primo.hosted.exlibrisgroup.com/primo-explore/search?tab=default_tab&amp;search_scope=EVERYTHING&amp;vid=01CRU&amp;lang=en_US&amp;offset=0&amp;query=any,contains,991002290259702656","Catalog Record")</f>
        <v/>
      </c>
      <c r="AV78">
        <f>HYPERLINK("http://www.worldcat.org/oclc/29676604","WorldCat Record")</f>
        <v/>
      </c>
      <c r="AW78" t="inlineStr">
        <is>
          <t>14463061:eng</t>
        </is>
      </c>
      <c r="AX78" t="inlineStr">
        <is>
          <t>29676604</t>
        </is>
      </c>
      <c r="AY78" t="inlineStr">
        <is>
          <t>991002290259702656</t>
        </is>
      </c>
      <c r="AZ78" t="inlineStr">
        <is>
          <t>991002290259702656</t>
        </is>
      </c>
      <c r="BA78" t="inlineStr">
        <is>
          <t>2267418530002656</t>
        </is>
      </c>
      <c r="BB78" t="inlineStr">
        <is>
          <t>BOOK</t>
        </is>
      </c>
      <c r="BD78" t="inlineStr">
        <is>
          <t>9780697116192</t>
        </is>
      </c>
      <c r="BE78" t="inlineStr">
        <is>
          <t>32285001898864</t>
        </is>
      </c>
      <c r="BF78" t="inlineStr">
        <is>
          <t>893408927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RM725.I76 D85 1995</t>
        </is>
      </c>
      <c r="E79" t="inlineStr">
        <is>
          <t>0                      RM 0725000I  76                 D  85          1995</t>
        </is>
      </c>
      <c r="F79" t="inlineStr">
        <is>
          <t>Isokinetics : muscle testing, interpretation, and clinical applications / Zeevi Dvir.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Yes</t>
        </is>
      </c>
      <c r="L79" t="inlineStr">
        <is>
          <t>0</t>
        </is>
      </c>
      <c r="M79" t="inlineStr">
        <is>
          <t>Dvir, Zeevi.</t>
        </is>
      </c>
      <c r="N79" t="inlineStr">
        <is>
          <t>Edinburgh ; New York : Churchill Livingstone, 1995.</t>
        </is>
      </c>
      <c r="O79" t="inlineStr">
        <is>
          <t>1995</t>
        </is>
      </c>
      <c r="Q79" t="inlineStr">
        <is>
          <t>eng</t>
        </is>
      </c>
      <c r="R79" t="inlineStr">
        <is>
          <t>enk</t>
        </is>
      </c>
      <c r="T79" t="inlineStr">
        <is>
          <t xml:space="preserve">RM </t>
        </is>
      </c>
      <c r="U79" t="n">
        <v>7</v>
      </c>
      <c r="V79" t="n">
        <v>7</v>
      </c>
      <c r="W79" t="inlineStr">
        <is>
          <t>2000-09-15</t>
        </is>
      </c>
      <c r="X79" t="inlineStr">
        <is>
          <t>2000-09-15</t>
        </is>
      </c>
      <c r="Y79" t="inlineStr">
        <is>
          <t>1995-05-01</t>
        </is>
      </c>
      <c r="Z79" t="inlineStr">
        <is>
          <t>1995-05-01</t>
        </is>
      </c>
      <c r="AA79" t="n">
        <v>123</v>
      </c>
      <c r="AB79" t="n">
        <v>102</v>
      </c>
      <c r="AC79" t="n">
        <v>201</v>
      </c>
      <c r="AD79" t="n">
        <v>1</v>
      </c>
      <c r="AE79" t="n">
        <v>2</v>
      </c>
      <c r="AF79" t="n">
        <v>3</v>
      </c>
      <c r="AG79" t="n">
        <v>8</v>
      </c>
      <c r="AH79" t="n">
        <v>2</v>
      </c>
      <c r="AI79" t="n">
        <v>4</v>
      </c>
      <c r="AJ79" t="n">
        <v>0</v>
      </c>
      <c r="AK79" t="n">
        <v>2</v>
      </c>
      <c r="AL79" t="n">
        <v>1</v>
      </c>
      <c r="AM79" t="n">
        <v>5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HYPERLINK("http://catalog.hathitrust.org/Record/002964739","HathiTrust Record")</f>
        <v/>
      </c>
      <c r="AU79">
        <f>HYPERLINK("https://creighton-primo.hosted.exlibrisgroup.com/primo-explore/search?tab=default_tab&amp;search_scope=EVERYTHING&amp;vid=01CRU&amp;lang=en_US&amp;offset=0&amp;query=any,contains,991002344379702656","Catalog Record")</f>
        <v/>
      </c>
      <c r="AV79">
        <f>HYPERLINK("http://www.worldcat.org/oclc/30518282","WorldCat Record")</f>
        <v/>
      </c>
      <c r="AW79" t="inlineStr">
        <is>
          <t>701061:eng</t>
        </is>
      </c>
      <c r="AX79" t="inlineStr">
        <is>
          <t>30518282</t>
        </is>
      </c>
      <c r="AY79" t="inlineStr">
        <is>
          <t>991002344379702656</t>
        </is>
      </c>
      <c r="AZ79" t="inlineStr">
        <is>
          <t>991002344379702656</t>
        </is>
      </c>
      <c r="BA79" t="inlineStr">
        <is>
          <t>2267161850002656</t>
        </is>
      </c>
      <c r="BB79" t="inlineStr">
        <is>
          <t>BOOK</t>
        </is>
      </c>
      <c r="BD79" t="inlineStr">
        <is>
          <t>9780443047947</t>
        </is>
      </c>
      <c r="BE79" t="inlineStr">
        <is>
          <t>32285002037066</t>
        </is>
      </c>
      <c r="BF79" t="inlineStr">
        <is>
          <t>893529853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RM727.H8 A68 1987</t>
        </is>
      </c>
      <c r="E80" t="inlineStr">
        <is>
          <t>0                      RM 0727000H  8                  A  68          1987</t>
        </is>
      </c>
      <c r="F80" t="inlineStr">
        <is>
          <t>Aquatics for special populations / YMCA of the USA.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Champaign, IL : Published for the YMCA of the USA by Human Kinetics Publishers : Book may be purchased from the YMCA Program Store, c1987.</t>
        </is>
      </c>
      <c r="O80" t="inlineStr">
        <is>
          <t>1987</t>
        </is>
      </c>
      <c r="Q80" t="inlineStr">
        <is>
          <t>eng</t>
        </is>
      </c>
      <c r="R80" t="inlineStr">
        <is>
          <t>ilu</t>
        </is>
      </c>
      <c r="T80" t="inlineStr">
        <is>
          <t xml:space="preserve">RM </t>
        </is>
      </c>
      <c r="U80" t="n">
        <v>5</v>
      </c>
      <c r="V80" t="n">
        <v>5</v>
      </c>
      <c r="W80" t="inlineStr">
        <is>
          <t>2000-01-24</t>
        </is>
      </c>
      <c r="X80" t="inlineStr">
        <is>
          <t>2000-01-24</t>
        </is>
      </c>
      <c r="Y80" t="inlineStr">
        <is>
          <t>1993-03-04</t>
        </is>
      </c>
      <c r="Z80" t="inlineStr">
        <is>
          <t>1993-03-04</t>
        </is>
      </c>
      <c r="AA80" t="n">
        <v>255</v>
      </c>
      <c r="AB80" t="n">
        <v>210</v>
      </c>
      <c r="AC80" t="n">
        <v>211</v>
      </c>
      <c r="AD80" t="n">
        <v>4</v>
      </c>
      <c r="AE80" t="n">
        <v>4</v>
      </c>
      <c r="AF80" t="n">
        <v>6</v>
      </c>
      <c r="AG80" t="n">
        <v>6</v>
      </c>
      <c r="AH80" t="n">
        <v>3</v>
      </c>
      <c r="AI80" t="n">
        <v>3</v>
      </c>
      <c r="AJ80" t="n">
        <v>0</v>
      </c>
      <c r="AK80" t="n">
        <v>0</v>
      </c>
      <c r="AL80" t="n">
        <v>0</v>
      </c>
      <c r="AM80" t="n">
        <v>0</v>
      </c>
      <c r="AN80" t="n">
        <v>3</v>
      </c>
      <c r="AO80" t="n">
        <v>3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HYPERLINK("http://catalog.hathitrust.org/Record/101877530","HathiTrust Record")</f>
        <v/>
      </c>
      <c r="AU80">
        <f>HYPERLINK("https://creighton-primo.hosted.exlibrisgroup.com/primo-explore/search?tab=default_tab&amp;search_scope=EVERYTHING&amp;vid=01CRU&amp;lang=en_US&amp;offset=0&amp;query=any,contains,991000971549702656","Catalog Record")</f>
        <v/>
      </c>
      <c r="AV80">
        <f>HYPERLINK("http://www.worldcat.org/oclc/14964443","WorldCat Record")</f>
        <v/>
      </c>
      <c r="AW80" t="inlineStr">
        <is>
          <t>8477432:eng</t>
        </is>
      </c>
      <c r="AX80" t="inlineStr">
        <is>
          <t>14964443</t>
        </is>
      </c>
      <c r="AY80" t="inlineStr">
        <is>
          <t>991000971549702656</t>
        </is>
      </c>
      <c r="AZ80" t="inlineStr">
        <is>
          <t>991000971549702656</t>
        </is>
      </c>
      <c r="BA80" t="inlineStr">
        <is>
          <t>2266650130002656</t>
        </is>
      </c>
      <c r="BB80" t="inlineStr">
        <is>
          <t>BOOK</t>
        </is>
      </c>
      <c r="BD80" t="inlineStr">
        <is>
          <t>9780873220972</t>
        </is>
      </c>
      <c r="BE80" t="inlineStr">
        <is>
          <t>32285001529980</t>
        </is>
      </c>
      <c r="BF80" t="inlineStr">
        <is>
          <t>893791045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RM727.I76 P47 1993</t>
        </is>
      </c>
      <c r="E81" t="inlineStr">
        <is>
          <t>0                      RM 0727000I  76                 P  47          1993</t>
        </is>
      </c>
      <c r="F81" t="inlineStr">
        <is>
          <t>Isokinetic exercise and assessment / David H. Perrin.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Perrin, David H., 1954-</t>
        </is>
      </c>
      <c r="N81" t="inlineStr">
        <is>
          <t>Champaign, IL : Human Kinetics Publishers, c1993.</t>
        </is>
      </c>
      <c r="O81" t="inlineStr">
        <is>
          <t>1993</t>
        </is>
      </c>
      <c r="Q81" t="inlineStr">
        <is>
          <t>eng</t>
        </is>
      </c>
      <c r="R81" t="inlineStr">
        <is>
          <t>ilu</t>
        </is>
      </c>
      <c r="T81" t="inlineStr">
        <is>
          <t xml:space="preserve">RM </t>
        </is>
      </c>
      <c r="U81" t="n">
        <v>1</v>
      </c>
      <c r="V81" t="n">
        <v>1</v>
      </c>
      <c r="W81" t="inlineStr">
        <is>
          <t>2000-09-15</t>
        </is>
      </c>
      <c r="X81" t="inlineStr">
        <is>
          <t>2000-09-15</t>
        </is>
      </c>
      <c r="Y81" t="inlineStr">
        <is>
          <t>2000-04-11</t>
        </is>
      </c>
      <c r="Z81" t="inlineStr">
        <is>
          <t>2000-04-11</t>
        </is>
      </c>
      <c r="AA81" t="n">
        <v>513</v>
      </c>
      <c r="AB81" t="n">
        <v>404</v>
      </c>
      <c r="AC81" t="n">
        <v>410</v>
      </c>
      <c r="AD81" t="n">
        <v>5</v>
      </c>
      <c r="AE81" t="n">
        <v>5</v>
      </c>
      <c r="AF81" t="n">
        <v>15</v>
      </c>
      <c r="AG81" t="n">
        <v>15</v>
      </c>
      <c r="AH81" t="n">
        <v>7</v>
      </c>
      <c r="AI81" t="n">
        <v>7</v>
      </c>
      <c r="AJ81" t="n">
        <v>3</v>
      </c>
      <c r="AK81" t="n">
        <v>3</v>
      </c>
      <c r="AL81" t="n">
        <v>4</v>
      </c>
      <c r="AM81" t="n">
        <v>4</v>
      </c>
      <c r="AN81" t="n">
        <v>4</v>
      </c>
      <c r="AO81" t="n">
        <v>4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HYPERLINK("http://catalog.hathitrust.org/Record/002737977","HathiTrust Record")</f>
        <v/>
      </c>
      <c r="AU81">
        <f>HYPERLINK("https://creighton-primo.hosted.exlibrisgroup.com/primo-explore/search?tab=default_tab&amp;search_scope=EVERYTHING&amp;vid=01CRU&amp;lang=en_US&amp;offset=0&amp;query=any,contains,991002099299702656","Catalog Record")</f>
        <v/>
      </c>
      <c r="AV81">
        <f>HYPERLINK("http://www.worldcat.org/oclc/26933001","WorldCat Record")</f>
        <v/>
      </c>
      <c r="AW81" t="inlineStr">
        <is>
          <t>375486:eng</t>
        </is>
      </c>
      <c r="AX81" t="inlineStr">
        <is>
          <t>26933001</t>
        </is>
      </c>
      <c r="AY81" t="inlineStr">
        <is>
          <t>991002099299702656</t>
        </is>
      </c>
      <c r="AZ81" t="inlineStr">
        <is>
          <t>991002099299702656</t>
        </is>
      </c>
      <c r="BA81" t="inlineStr">
        <is>
          <t>2263863040002656</t>
        </is>
      </c>
      <c r="BB81" t="inlineStr">
        <is>
          <t>BOOK</t>
        </is>
      </c>
      <c r="BD81" t="inlineStr">
        <is>
          <t>9780873224642</t>
        </is>
      </c>
      <c r="BE81" t="inlineStr">
        <is>
          <t>32285003676631</t>
        </is>
      </c>
      <c r="BF81" t="inlineStr">
        <is>
          <t>893621904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RM727.W34 Y36 1990</t>
        </is>
      </c>
      <c r="E82" t="inlineStr">
        <is>
          <t>0                      RM 0727000W  34                 Y  36          1990</t>
        </is>
      </c>
      <c r="F82" t="inlineStr">
        <is>
          <t>Walking medicine : the lifetime guide to preventive and rehabilitative exercisewalking programs / by Gary Yanker and Kathy Burton, and 50 medical experts.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Yanker, Gary.</t>
        </is>
      </c>
      <c r="N82" t="inlineStr">
        <is>
          <t>New York : McGraw-Hill, c1990.</t>
        </is>
      </c>
      <c r="O82" t="inlineStr">
        <is>
          <t>1990</t>
        </is>
      </c>
      <c r="Q82" t="inlineStr">
        <is>
          <t>eng</t>
        </is>
      </c>
      <c r="R82" t="inlineStr">
        <is>
          <t>nyu</t>
        </is>
      </c>
      <c r="T82" t="inlineStr">
        <is>
          <t xml:space="preserve">RM </t>
        </is>
      </c>
      <c r="U82" t="n">
        <v>12</v>
      </c>
      <c r="V82" t="n">
        <v>12</v>
      </c>
      <c r="W82" t="inlineStr">
        <is>
          <t>2008-02-24</t>
        </is>
      </c>
      <c r="X82" t="inlineStr">
        <is>
          <t>2008-02-24</t>
        </is>
      </c>
      <c r="Y82" t="inlineStr">
        <is>
          <t>1990-09-20</t>
        </is>
      </c>
      <c r="Z82" t="inlineStr">
        <is>
          <t>1990-09-20</t>
        </is>
      </c>
      <c r="AA82" t="n">
        <v>762</v>
      </c>
      <c r="AB82" t="n">
        <v>712</v>
      </c>
      <c r="AC82" t="n">
        <v>745</v>
      </c>
      <c r="AD82" t="n">
        <v>8</v>
      </c>
      <c r="AE82" t="n">
        <v>9</v>
      </c>
      <c r="AF82" t="n">
        <v>9</v>
      </c>
      <c r="AG82" t="n">
        <v>10</v>
      </c>
      <c r="AH82" t="n">
        <v>3</v>
      </c>
      <c r="AI82" t="n">
        <v>3</v>
      </c>
      <c r="AJ82" t="n">
        <v>1</v>
      </c>
      <c r="AK82" t="n">
        <v>1</v>
      </c>
      <c r="AL82" t="n">
        <v>2</v>
      </c>
      <c r="AM82" t="n">
        <v>2</v>
      </c>
      <c r="AN82" t="n">
        <v>4</v>
      </c>
      <c r="AO82" t="n">
        <v>5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HYPERLINK("http://catalog.hathitrust.org/Record/002181356","HathiTrust Record")</f>
        <v/>
      </c>
      <c r="AU82">
        <f>HYPERLINK("https://creighton-primo.hosted.exlibrisgroup.com/primo-explore/search?tab=default_tab&amp;search_scope=EVERYTHING&amp;vid=01CRU&amp;lang=en_US&amp;offset=0&amp;query=any,contains,991001638469702656","Catalog Record")</f>
        <v/>
      </c>
      <c r="AV82">
        <f>HYPERLINK("http://www.worldcat.org/oclc/20994184","WorldCat Record")</f>
        <v/>
      </c>
      <c r="AW82" t="inlineStr">
        <is>
          <t>203279425:eng</t>
        </is>
      </c>
      <c r="AX82" t="inlineStr">
        <is>
          <t>20994184</t>
        </is>
      </c>
      <c r="AY82" t="inlineStr">
        <is>
          <t>991001638469702656</t>
        </is>
      </c>
      <c r="AZ82" t="inlineStr">
        <is>
          <t>991001638469702656</t>
        </is>
      </c>
      <c r="BA82" t="inlineStr">
        <is>
          <t>2270065370002656</t>
        </is>
      </c>
      <c r="BB82" t="inlineStr">
        <is>
          <t>BOOK</t>
        </is>
      </c>
      <c r="BE82" t="inlineStr">
        <is>
          <t>32285000277540</t>
        </is>
      </c>
      <c r="BF82" t="inlineStr">
        <is>
          <t>893328246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RM735.45 .O735 2003</t>
        </is>
      </c>
      <c r="E83" t="inlineStr">
        <is>
          <t>0                      RM 0735450O  735         2003</t>
        </is>
      </c>
      <c r="F83" t="inlineStr">
        <is>
          <t>Ordinary miracles : true stories about overcoming obstacles &amp; surviving catastrophes / edited by Deborah R. Labovitz.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N83" t="inlineStr">
        <is>
          <t>Thorofare, N.J. : Slack, c2003.</t>
        </is>
      </c>
      <c r="O83" t="inlineStr">
        <is>
          <t>2003</t>
        </is>
      </c>
      <c r="Q83" t="inlineStr">
        <is>
          <t>eng</t>
        </is>
      </c>
      <c r="R83" t="inlineStr">
        <is>
          <t>nju</t>
        </is>
      </c>
      <c r="T83" t="inlineStr">
        <is>
          <t xml:space="preserve">RM </t>
        </is>
      </c>
      <c r="U83" t="n">
        <v>9</v>
      </c>
      <c r="V83" t="n">
        <v>9</v>
      </c>
      <c r="W83" t="inlineStr">
        <is>
          <t>2007-10-25</t>
        </is>
      </c>
      <c r="X83" t="inlineStr">
        <is>
          <t>2007-10-25</t>
        </is>
      </c>
      <c r="Y83" t="inlineStr">
        <is>
          <t>2004-12-15</t>
        </is>
      </c>
      <c r="Z83" t="inlineStr">
        <is>
          <t>2004-12-15</t>
        </is>
      </c>
      <c r="AA83" t="n">
        <v>142</v>
      </c>
      <c r="AB83" t="n">
        <v>109</v>
      </c>
      <c r="AC83" t="n">
        <v>130</v>
      </c>
      <c r="AD83" t="n">
        <v>3</v>
      </c>
      <c r="AE83" t="n">
        <v>3</v>
      </c>
      <c r="AF83" t="n">
        <v>6</v>
      </c>
      <c r="AG83" t="n">
        <v>7</v>
      </c>
      <c r="AH83" t="n">
        <v>3</v>
      </c>
      <c r="AI83" t="n">
        <v>4</v>
      </c>
      <c r="AJ83" t="n">
        <v>1</v>
      </c>
      <c r="AK83" t="n">
        <v>1</v>
      </c>
      <c r="AL83" t="n">
        <v>2</v>
      </c>
      <c r="AM83" t="n">
        <v>2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HYPERLINK("https://creighton-primo.hosted.exlibrisgroup.com/primo-explore/search?tab=default_tab&amp;search_scope=EVERYTHING&amp;vid=01CRU&amp;lang=en_US&amp;offset=0&amp;query=any,contains,991004389379702656","Catalog Record")</f>
        <v/>
      </c>
      <c r="AV83">
        <f>HYPERLINK("http://www.worldcat.org/oclc/50003266","WorldCat Record")</f>
        <v/>
      </c>
      <c r="AW83" t="inlineStr">
        <is>
          <t>1046508:eng</t>
        </is>
      </c>
      <c r="AX83" t="inlineStr">
        <is>
          <t>50003266</t>
        </is>
      </c>
      <c r="AY83" t="inlineStr">
        <is>
          <t>991004389379702656</t>
        </is>
      </c>
      <c r="AZ83" t="inlineStr">
        <is>
          <t>991004389379702656</t>
        </is>
      </c>
      <c r="BA83" t="inlineStr">
        <is>
          <t>2268830280002656</t>
        </is>
      </c>
      <c r="BB83" t="inlineStr">
        <is>
          <t>BOOK</t>
        </is>
      </c>
      <c r="BD83" t="inlineStr">
        <is>
          <t>9781556425714</t>
        </is>
      </c>
      <c r="BE83" t="inlineStr">
        <is>
          <t>32285005017578</t>
        </is>
      </c>
      <c r="BF83" t="inlineStr">
        <is>
          <t>893618612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RM736.7 .G35 1991</t>
        </is>
      </c>
      <c r="E84" t="inlineStr">
        <is>
          <t>0                      RM 0736700G  35          1991</t>
        </is>
      </c>
      <c r="F84" t="inlineStr">
        <is>
          <t>Games, sports, and exercises for the physically disabled / Ronald C. Adams, Jeffrey A. McCubbin.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N84" t="inlineStr">
        <is>
          <t>Philadelphia : Lea &amp; Febiger, 1991.</t>
        </is>
      </c>
      <c r="O84" t="inlineStr">
        <is>
          <t>1991</t>
        </is>
      </c>
      <c r="P84" t="inlineStr">
        <is>
          <t>4th ed.</t>
        </is>
      </c>
      <c r="Q84" t="inlineStr">
        <is>
          <t>eng</t>
        </is>
      </c>
      <c r="R84" t="inlineStr">
        <is>
          <t>pau</t>
        </is>
      </c>
      <c r="T84" t="inlineStr">
        <is>
          <t xml:space="preserve">RM </t>
        </is>
      </c>
      <c r="U84" t="n">
        <v>7</v>
      </c>
      <c r="V84" t="n">
        <v>7</v>
      </c>
      <c r="W84" t="inlineStr">
        <is>
          <t>2001-04-18</t>
        </is>
      </c>
      <c r="X84" t="inlineStr">
        <is>
          <t>2001-04-18</t>
        </is>
      </c>
      <c r="Y84" t="inlineStr">
        <is>
          <t>1990-11-09</t>
        </is>
      </c>
      <c r="Z84" t="inlineStr">
        <is>
          <t>1990-11-09</t>
        </is>
      </c>
      <c r="AA84" t="n">
        <v>412</v>
      </c>
      <c r="AB84" t="n">
        <v>329</v>
      </c>
      <c r="AC84" t="n">
        <v>338</v>
      </c>
      <c r="AD84" t="n">
        <v>3</v>
      </c>
      <c r="AE84" t="n">
        <v>3</v>
      </c>
      <c r="AF84" t="n">
        <v>12</v>
      </c>
      <c r="AG84" t="n">
        <v>12</v>
      </c>
      <c r="AH84" t="n">
        <v>6</v>
      </c>
      <c r="AI84" t="n">
        <v>6</v>
      </c>
      <c r="AJ84" t="n">
        <v>2</v>
      </c>
      <c r="AK84" t="n">
        <v>2</v>
      </c>
      <c r="AL84" t="n">
        <v>6</v>
      </c>
      <c r="AM84" t="n">
        <v>6</v>
      </c>
      <c r="AN84" t="n">
        <v>2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HYPERLINK("http://catalog.hathitrust.org/Record/004516497","HathiTrust Record")</f>
        <v/>
      </c>
      <c r="AU84">
        <f>HYPERLINK("https://creighton-primo.hosted.exlibrisgroup.com/primo-explore/search?tab=default_tab&amp;search_scope=EVERYTHING&amp;vid=01CRU&amp;lang=en_US&amp;offset=0&amp;query=any,contains,991001651059702656","Catalog Record")</f>
        <v/>
      </c>
      <c r="AV84">
        <f>HYPERLINK("http://www.worldcat.org/oclc/21080859","WorldCat Record")</f>
        <v/>
      </c>
      <c r="AW84" t="inlineStr">
        <is>
          <t>3372702584:eng</t>
        </is>
      </c>
      <c r="AX84" t="inlineStr">
        <is>
          <t>21080859</t>
        </is>
      </c>
      <c r="AY84" t="inlineStr">
        <is>
          <t>991001651059702656</t>
        </is>
      </c>
      <c r="AZ84" t="inlineStr">
        <is>
          <t>991001651059702656</t>
        </is>
      </c>
      <c r="BA84" t="inlineStr">
        <is>
          <t>2255619260002656</t>
        </is>
      </c>
      <c r="BB84" t="inlineStr">
        <is>
          <t>BOOK</t>
        </is>
      </c>
      <c r="BD84" t="inlineStr">
        <is>
          <t>9780812111804</t>
        </is>
      </c>
      <c r="BE84" t="inlineStr">
        <is>
          <t>32285000314004</t>
        </is>
      </c>
      <c r="BF84" t="inlineStr">
        <is>
          <t>893334457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RM849 .B63 1969</t>
        </is>
      </c>
      <c r="E85" t="inlineStr">
        <is>
          <t>0                      RM 0849000B  63          1969</t>
        </is>
      </c>
      <c r="F85" t="inlineStr">
        <is>
          <t>The rays : a history of radiology in the United States and Canada / [by] Ruth and Edward Brecher.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Brecher, Ruth.</t>
        </is>
      </c>
      <c r="N85" t="inlineStr">
        <is>
          <t>Huntington, N.Y. : Krieger Publ. Co. ; Baltimore : Williams and Wilkins, 1969.</t>
        </is>
      </c>
      <c r="O85" t="inlineStr">
        <is>
          <t>1969</t>
        </is>
      </c>
      <c r="Q85" t="inlineStr">
        <is>
          <t>eng</t>
        </is>
      </c>
      <c r="R85" t="inlineStr">
        <is>
          <t>mdu</t>
        </is>
      </c>
      <c r="T85" t="inlineStr">
        <is>
          <t xml:space="preserve">RM </t>
        </is>
      </c>
      <c r="U85" t="n">
        <v>0</v>
      </c>
      <c r="V85" t="n">
        <v>0</v>
      </c>
      <c r="W85" t="inlineStr">
        <is>
          <t>2009-10-09</t>
        </is>
      </c>
      <c r="X85" t="inlineStr">
        <is>
          <t>2009-10-09</t>
        </is>
      </c>
      <c r="Y85" t="inlineStr">
        <is>
          <t>1993-03-04</t>
        </is>
      </c>
      <c r="Z85" t="inlineStr">
        <is>
          <t>1993-03-04</t>
        </is>
      </c>
      <c r="AA85" t="n">
        <v>198</v>
      </c>
      <c r="AB85" t="n">
        <v>160</v>
      </c>
      <c r="AC85" t="n">
        <v>168</v>
      </c>
      <c r="AD85" t="n">
        <v>1</v>
      </c>
      <c r="AE85" t="n">
        <v>1</v>
      </c>
      <c r="AF85" t="n">
        <v>4</v>
      </c>
      <c r="AG85" t="n">
        <v>4</v>
      </c>
      <c r="AH85" t="n">
        <v>1</v>
      </c>
      <c r="AI85" t="n">
        <v>1</v>
      </c>
      <c r="AJ85" t="n">
        <v>2</v>
      </c>
      <c r="AK85" t="n">
        <v>2</v>
      </c>
      <c r="AL85" t="n">
        <v>1</v>
      </c>
      <c r="AM85" t="n">
        <v>1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HYPERLINK("http://catalog.hathitrust.org/Record/001573380","HathiTrust Record")</f>
        <v/>
      </c>
      <c r="AU85">
        <f>HYPERLINK("https://creighton-primo.hosted.exlibrisgroup.com/primo-explore/search?tab=default_tab&amp;search_scope=EVERYTHING&amp;vid=01CRU&amp;lang=en_US&amp;offset=0&amp;query=any,contains,991000123659702656","Catalog Record")</f>
        <v/>
      </c>
      <c r="AV85">
        <f>HYPERLINK("http://www.worldcat.org/oclc/51034","WorldCat Record")</f>
        <v/>
      </c>
      <c r="AW85" t="inlineStr">
        <is>
          <t>1169676:eng</t>
        </is>
      </c>
      <c r="AX85" t="inlineStr">
        <is>
          <t>51034</t>
        </is>
      </c>
      <c r="AY85" t="inlineStr">
        <is>
          <t>991000123659702656</t>
        </is>
      </c>
      <c r="AZ85" t="inlineStr">
        <is>
          <t>991000123659702656</t>
        </is>
      </c>
      <c r="BA85" t="inlineStr">
        <is>
          <t>2258611880002656</t>
        </is>
      </c>
      <c r="BB85" t="inlineStr">
        <is>
          <t>BOOK</t>
        </is>
      </c>
      <c r="BE85" t="inlineStr">
        <is>
          <t>32285001565018</t>
        </is>
      </c>
      <c r="BF85" t="inlineStr">
        <is>
          <t>893771410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RM849 .H5</t>
        </is>
      </c>
      <c r="E86" t="inlineStr">
        <is>
          <t>0                      RM 0849000H  5</t>
        </is>
      </c>
      <c r="F86" t="inlineStr">
        <is>
          <t>Radiation dosimetry, edited by Gerald J. Hine and Gordon L. Brownell.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Hine, Gerald J. (Gerald John), 1916-, editor.</t>
        </is>
      </c>
      <c r="N86" t="inlineStr">
        <is>
          <t>New York, Academic Press, 1956.</t>
        </is>
      </c>
      <c r="O86" t="inlineStr">
        <is>
          <t>1956</t>
        </is>
      </c>
      <c r="Q86" t="inlineStr">
        <is>
          <t>eng</t>
        </is>
      </c>
      <c r="R86" t="inlineStr">
        <is>
          <t>___</t>
        </is>
      </c>
      <c r="T86" t="inlineStr">
        <is>
          <t xml:space="preserve">RM </t>
        </is>
      </c>
      <c r="U86" t="n">
        <v>2</v>
      </c>
      <c r="V86" t="n">
        <v>2</v>
      </c>
      <c r="W86" t="inlineStr">
        <is>
          <t>1998-11-02</t>
        </is>
      </c>
      <c r="X86" t="inlineStr">
        <is>
          <t>1998-11-02</t>
        </is>
      </c>
      <c r="Y86" t="inlineStr">
        <is>
          <t>1993-03-04</t>
        </is>
      </c>
      <c r="Z86" t="inlineStr">
        <is>
          <t>1993-03-04</t>
        </is>
      </c>
      <c r="AA86" t="n">
        <v>308</v>
      </c>
      <c r="AB86" t="n">
        <v>220</v>
      </c>
      <c r="AC86" t="n">
        <v>271</v>
      </c>
      <c r="AD86" t="n">
        <v>1</v>
      </c>
      <c r="AE86" t="n">
        <v>1</v>
      </c>
      <c r="AF86" t="n">
        <v>8</v>
      </c>
      <c r="AG86" t="n">
        <v>10</v>
      </c>
      <c r="AH86" t="n">
        <v>4</v>
      </c>
      <c r="AI86" t="n">
        <v>5</v>
      </c>
      <c r="AJ86" t="n">
        <v>2</v>
      </c>
      <c r="AK86" t="n">
        <v>3</v>
      </c>
      <c r="AL86" t="n">
        <v>5</v>
      </c>
      <c r="AM86" t="n">
        <v>5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T86">
        <f>HYPERLINK("http://catalog.hathitrust.org/Record/001573386","HathiTrust Record")</f>
        <v/>
      </c>
      <c r="AU86">
        <f>HYPERLINK("https://creighton-primo.hosted.exlibrisgroup.com/primo-explore/search?tab=default_tab&amp;search_scope=EVERYTHING&amp;vid=01CRU&amp;lang=en_US&amp;offset=0&amp;query=any,contains,991003545029702656","Catalog Record")</f>
        <v/>
      </c>
      <c r="AV86">
        <f>HYPERLINK("http://www.worldcat.org/oclc/1111110","WorldCat Record")</f>
        <v/>
      </c>
      <c r="AW86" t="inlineStr">
        <is>
          <t>60895678:eng</t>
        </is>
      </c>
      <c r="AX86" t="inlineStr">
        <is>
          <t>1111110</t>
        </is>
      </c>
      <c r="AY86" t="inlineStr">
        <is>
          <t>991003545029702656</t>
        </is>
      </c>
      <c r="AZ86" t="inlineStr">
        <is>
          <t>991003545029702656</t>
        </is>
      </c>
      <c r="BA86" t="inlineStr">
        <is>
          <t>2269747490002656</t>
        </is>
      </c>
      <c r="BB86" t="inlineStr">
        <is>
          <t>BOOK</t>
        </is>
      </c>
      <c r="BE86" t="inlineStr">
        <is>
          <t>32285001565026</t>
        </is>
      </c>
      <c r="BF86" t="inlineStr">
        <is>
          <t>893781114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RM849 .R32</t>
        </is>
      </c>
      <c r="E87" t="inlineStr">
        <is>
          <t>0                      RM 0849000R  32</t>
        </is>
      </c>
      <c r="F87" t="inlineStr">
        <is>
          <t>Radiation dosimetry.</t>
        </is>
      </c>
      <c r="G87" t="inlineStr">
        <is>
          <t>V.2</t>
        </is>
      </c>
      <c r="H87" t="inlineStr">
        <is>
          <t>Yes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New York, Academic Press, 1966-69 [v. 1, 1968]</t>
        </is>
      </c>
      <c r="O87" t="inlineStr">
        <is>
          <t>1966</t>
        </is>
      </c>
      <c r="P87" t="inlineStr">
        <is>
          <t>2d ed. [Editors: Frank H. Attix, William C. Roesch, Eugene Tochilin]</t>
        </is>
      </c>
      <c r="Q87" t="inlineStr">
        <is>
          <t>eng</t>
        </is>
      </c>
      <c r="R87" t="inlineStr">
        <is>
          <t>nyu</t>
        </is>
      </c>
      <c r="T87" t="inlineStr">
        <is>
          <t xml:space="preserve">RM </t>
        </is>
      </c>
      <c r="U87" t="n">
        <v>0</v>
      </c>
      <c r="V87" t="n">
        <v>1</v>
      </c>
      <c r="X87" t="inlineStr">
        <is>
          <t>2009-05-03</t>
        </is>
      </c>
      <c r="Y87" t="inlineStr">
        <is>
          <t>1997-08-13</t>
        </is>
      </c>
      <c r="Z87" t="inlineStr">
        <is>
          <t>1997-08-13</t>
        </is>
      </c>
      <c r="AA87" t="n">
        <v>367</v>
      </c>
      <c r="AB87" t="n">
        <v>288</v>
      </c>
      <c r="AC87" t="n">
        <v>299</v>
      </c>
      <c r="AD87" t="n">
        <v>3</v>
      </c>
      <c r="AE87" t="n">
        <v>3</v>
      </c>
      <c r="AF87" t="n">
        <v>6</v>
      </c>
      <c r="AG87" t="n">
        <v>7</v>
      </c>
      <c r="AH87" t="n">
        <v>0</v>
      </c>
      <c r="AI87" t="n">
        <v>1</v>
      </c>
      <c r="AJ87" t="n">
        <v>1</v>
      </c>
      <c r="AK87" t="n">
        <v>1</v>
      </c>
      <c r="AL87" t="n">
        <v>3</v>
      </c>
      <c r="AM87" t="n">
        <v>4</v>
      </c>
      <c r="AN87" t="n">
        <v>2</v>
      </c>
      <c r="AO87" t="n">
        <v>2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HYPERLINK("http://catalog.hathitrust.org/Record/004422521","HathiTrust Record")</f>
        <v/>
      </c>
      <c r="AU87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V87">
        <f>HYPERLINK("http://www.worldcat.org/oclc/288832","WorldCat Record")</f>
        <v/>
      </c>
      <c r="AW87" t="inlineStr">
        <is>
          <t>2864162200:eng</t>
        </is>
      </c>
      <c r="AX87" t="inlineStr">
        <is>
          <t>288832</t>
        </is>
      </c>
      <c r="AY87" t="inlineStr">
        <is>
          <t>991002216259702656</t>
        </is>
      </c>
      <c r="AZ87" t="inlineStr">
        <is>
          <t>991002216259702656</t>
        </is>
      </c>
      <c r="BA87" t="inlineStr">
        <is>
          <t>2264016650002656</t>
        </is>
      </c>
      <c r="BB87" t="inlineStr">
        <is>
          <t>BOOK</t>
        </is>
      </c>
      <c r="BE87" t="inlineStr">
        <is>
          <t>32285003094520</t>
        </is>
      </c>
      <c r="BF87" t="inlineStr">
        <is>
          <t>893703814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RM849 .R32</t>
        </is>
      </c>
      <c r="E88" t="inlineStr">
        <is>
          <t>0                      RM 0849000R  32</t>
        </is>
      </c>
      <c r="F88" t="inlineStr">
        <is>
          <t>Radiation dosimetry.</t>
        </is>
      </c>
      <c r="H88" t="inlineStr">
        <is>
          <t>Yes</t>
        </is>
      </c>
      <c r="I88" t="inlineStr">
        <is>
          <t>1</t>
        </is>
      </c>
      <c r="J88" t="inlineStr">
        <is>
          <t>Yes</t>
        </is>
      </c>
      <c r="K88" t="inlineStr">
        <is>
          <t>No</t>
        </is>
      </c>
      <c r="L88" t="inlineStr">
        <is>
          <t>0</t>
        </is>
      </c>
      <c r="N88" t="inlineStr">
        <is>
          <t>New York, Academic Press, 1966-69 [v. 1, 1968]</t>
        </is>
      </c>
      <c r="O88" t="inlineStr">
        <is>
          <t>1966</t>
        </is>
      </c>
      <c r="P88" t="inlineStr">
        <is>
          <t>2d ed. [Editors: Frank H. Attix, William C. Roesch, Eugene Tochilin]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RM </t>
        </is>
      </c>
      <c r="U88" t="n">
        <v>0</v>
      </c>
      <c r="V88" t="n">
        <v>1</v>
      </c>
      <c r="X88" t="inlineStr">
        <is>
          <t>2009-05-03</t>
        </is>
      </c>
      <c r="Y88" t="inlineStr">
        <is>
          <t>1997-08-13</t>
        </is>
      </c>
      <c r="Z88" t="inlineStr">
        <is>
          <t>1997-08-13</t>
        </is>
      </c>
      <c r="AA88" t="n">
        <v>367</v>
      </c>
      <c r="AB88" t="n">
        <v>288</v>
      </c>
      <c r="AC88" t="n">
        <v>299</v>
      </c>
      <c r="AD88" t="n">
        <v>3</v>
      </c>
      <c r="AE88" t="n">
        <v>3</v>
      </c>
      <c r="AF88" t="n">
        <v>6</v>
      </c>
      <c r="AG88" t="n">
        <v>7</v>
      </c>
      <c r="AH88" t="n">
        <v>0</v>
      </c>
      <c r="AI88" t="n">
        <v>1</v>
      </c>
      <c r="AJ88" t="n">
        <v>1</v>
      </c>
      <c r="AK88" t="n">
        <v>1</v>
      </c>
      <c r="AL88" t="n">
        <v>3</v>
      </c>
      <c r="AM88" t="n">
        <v>4</v>
      </c>
      <c r="AN88" t="n">
        <v>2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HYPERLINK("http://catalog.hathitrust.org/Record/004422521","HathiTrust Record")</f>
        <v/>
      </c>
      <c r="AU88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V88">
        <f>HYPERLINK("http://www.worldcat.org/oclc/288832","WorldCat Record")</f>
        <v/>
      </c>
      <c r="AW88" t="inlineStr">
        <is>
          <t>2864162200:eng</t>
        </is>
      </c>
      <c r="AX88" t="inlineStr">
        <is>
          <t>288832</t>
        </is>
      </c>
      <c r="AY88" t="inlineStr">
        <is>
          <t>991002216259702656</t>
        </is>
      </c>
      <c r="AZ88" t="inlineStr">
        <is>
          <t>991002216259702656</t>
        </is>
      </c>
      <c r="BA88" t="inlineStr">
        <is>
          <t>2264016650002656</t>
        </is>
      </c>
      <c r="BB88" t="inlineStr">
        <is>
          <t>BOOK</t>
        </is>
      </c>
      <c r="BE88" t="inlineStr">
        <is>
          <t>32285003094546</t>
        </is>
      </c>
      <c r="BF88" t="inlineStr">
        <is>
          <t>893697485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RM849 .R32</t>
        </is>
      </c>
      <c r="E89" t="inlineStr">
        <is>
          <t>0                      RM 0849000R  32</t>
        </is>
      </c>
      <c r="F89" t="inlineStr">
        <is>
          <t>Radiation dosimetry.</t>
        </is>
      </c>
      <c r="G89" t="inlineStr">
        <is>
          <t>V.1</t>
        </is>
      </c>
      <c r="H89" t="inlineStr">
        <is>
          <t>Yes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New York, Academic Press, 1966-69 [v. 1, 1968]</t>
        </is>
      </c>
      <c r="O89" t="inlineStr">
        <is>
          <t>1966</t>
        </is>
      </c>
      <c r="P89" t="inlineStr">
        <is>
          <t>2d ed. [Editors: Frank H. Attix, William C. Roesch, Eugene Tochilin]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RM </t>
        </is>
      </c>
      <c r="U89" t="n">
        <v>1</v>
      </c>
      <c r="V89" t="n">
        <v>1</v>
      </c>
      <c r="W89" t="inlineStr">
        <is>
          <t>2009-05-03</t>
        </is>
      </c>
      <c r="X89" t="inlineStr">
        <is>
          <t>2009-05-03</t>
        </is>
      </c>
      <c r="Y89" t="inlineStr">
        <is>
          <t>1997-08-13</t>
        </is>
      </c>
      <c r="Z89" t="inlineStr">
        <is>
          <t>1997-08-13</t>
        </is>
      </c>
      <c r="AA89" t="n">
        <v>367</v>
      </c>
      <c r="AB89" t="n">
        <v>288</v>
      </c>
      <c r="AC89" t="n">
        <v>299</v>
      </c>
      <c r="AD89" t="n">
        <v>3</v>
      </c>
      <c r="AE89" t="n">
        <v>3</v>
      </c>
      <c r="AF89" t="n">
        <v>6</v>
      </c>
      <c r="AG89" t="n">
        <v>7</v>
      </c>
      <c r="AH89" t="n">
        <v>0</v>
      </c>
      <c r="AI89" t="n">
        <v>1</v>
      </c>
      <c r="AJ89" t="n">
        <v>1</v>
      </c>
      <c r="AK89" t="n">
        <v>1</v>
      </c>
      <c r="AL89" t="n">
        <v>3</v>
      </c>
      <c r="AM89" t="n">
        <v>4</v>
      </c>
      <c r="AN89" t="n">
        <v>2</v>
      </c>
      <c r="AO89" t="n">
        <v>2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HYPERLINK("http://catalog.hathitrust.org/Record/004422521","HathiTrust Record")</f>
        <v/>
      </c>
      <c r="AU89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V89">
        <f>HYPERLINK("http://www.worldcat.org/oclc/288832","WorldCat Record")</f>
        <v/>
      </c>
      <c r="AW89" t="inlineStr">
        <is>
          <t>2864162200:eng</t>
        </is>
      </c>
      <c r="AX89" t="inlineStr">
        <is>
          <t>288832</t>
        </is>
      </c>
      <c r="AY89" t="inlineStr">
        <is>
          <t>991002216259702656</t>
        </is>
      </c>
      <c r="AZ89" t="inlineStr">
        <is>
          <t>991002216259702656</t>
        </is>
      </c>
      <c r="BA89" t="inlineStr">
        <is>
          <t>2264016650002656</t>
        </is>
      </c>
      <c r="BB89" t="inlineStr">
        <is>
          <t>BOOK</t>
        </is>
      </c>
      <c r="BE89" t="inlineStr">
        <is>
          <t>32285003094504</t>
        </is>
      </c>
      <c r="BF89" t="inlineStr">
        <is>
          <t>893703815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RM849 .R32</t>
        </is>
      </c>
      <c r="E90" t="inlineStr">
        <is>
          <t>0                      RM 0849000R  32</t>
        </is>
      </c>
      <c r="F90" t="inlineStr">
        <is>
          <t>Radiation dosimetry.</t>
        </is>
      </c>
      <c r="G90" t="inlineStr">
        <is>
          <t>V.3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York, Academic Press, 1966-69 [v. 1, 1968]</t>
        </is>
      </c>
      <c r="O90" t="inlineStr">
        <is>
          <t>1966</t>
        </is>
      </c>
      <c r="P90" t="inlineStr">
        <is>
          <t>2d ed. [Editors: Frank H. Attix, William C. Roesch, Eugene Tochilin]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RM </t>
        </is>
      </c>
      <c r="U90" t="n">
        <v>0</v>
      </c>
      <c r="V90" t="n">
        <v>1</v>
      </c>
      <c r="X90" t="inlineStr">
        <is>
          <t>2009-05-03</t>
        </is>
      </c>
      <c r="Y90" t="inlineStr">
        <is>
          <t>1997-08-13</t>
        </is>
      </c>
      <c r="Z90" t="inlineStr">
        <is>
          <t>1997-08-13</t>
        </is>
      </c>
      <c r="AA90" t="n">
        <v>367</v>
      </c>
      <c r="AB90" t="n">
        <v>288</v>
      </c>
      <c r="AC90" t="n">
        <v>299</v>
      </c>
      <c r="AD90" t="n">
        <v>3</v>
      </c>
      <c r="AE90" t="n">
        <v>3</v>
      </c>
      <c r="AF90" t="n">
        <v>6</v>
      </c>
      <c r="AG90" t="n">
        <v>7</v>
      </c>
      <c r="AH90" t="n">
        <v>0</v>
      </c>
      <c r="AI90" t="n">
        <v>1</v>
      </c>
      <c r="AJ90" t="n">
        <v>1</v>
      </c>
      <c r="AK90" t="n">
        <v>1</v>
      </c>
      <c r="AL90" t="n">
        <v>3</v>
      </c>
      <c r="AM90" t="n">
        <v>4</v>
      </c>
      <c r="AN90" t="n">
        <v>2</v>
      </c>
      <c r="AO90" t="n">
        <v>2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HYPERLINK("http://catalog.hathitrust.org/Record/004422521","HathiTrust Record")</f>
        <v/>
      </c>
      <c r="AU90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V90">
        <f>HYPERLINK("http://www.worldcat.org/oclc/288832","WorldCat Record")</f>
        <v/>
      </c>
      <c r="AW90" t="inlineStr">
        <is>
          <t>2864162200:eng</t>
        </is>
      </c>
      <c r="AX90" t="inlineStr">
        <is>
          <t>288832</t>
        </is>
      </c>
      <c r="AY90" t="inlineStr">
        <is>
          <t>991002216259702656</t>
        </is>
      </c>
      <c r="AZ90" t="inlineStr">
        <is>
          <t>991002216259702656</t>
        </is>
      </c>
      <c r="BA90" t="inlineStr">
        <is>
          <t>2264016650002656</t>
        </is>
      </c>
      <c r="BB90" t="inlineStr">
        <is>
          <t>BOOK</t>
        </is>
      </c>
      <c r="BE90" t="inlineStr">
        <is>
          <t>32285003094538</t>
        </is>
      </c>
      <c r="BF90" t="inlineStr">
        <is>
          <t>893697484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RM863 .K65 1985</t>
        </is>
      </c>
      <c r="E91" t="inlineStr">
        <is>
          <t>0                      RM 0863000K  65          1985</t>
        </is>
      </c>
      <c r="F91" t="inlineStr">
        <is>
          <t>Cryotherapy : theory, technique and physiology / Kenneth L. Knight.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Knight, Kenneth L.</t>
        </is>
      </c>
      <c r="N91" t="inlineStr">
        <is>
          <t>Chattanooga, Tenn. ; Chattanooga Corp., Education Division, c1985.</t>
        </is>
      </c>
      <c r="O91" t="inlineStr">
        <is>
          <t>1985</t>
        </is>
      </c>
      <c r="P91" t="inlineStr">
        <is>
          <t>1st ed.</t>
        </is>
      </c>
      <c r="Q91" t="inlineStr">
        <is>
          <t>eng</t>
        </is>
      </c>
      <c r="R91" t="inlineStr">
        <is>
          <t>tnu</t>
        </is>
      </c>
      <c r="T91" t="inlineStr">
        <is>
          <t xml:space="preserve">RM </t>
        </is>
      </c>
      <c r="U91" t="n">
        <v>2</v>
      </c>
      <c r="V91" t="n">
        <v>2</v>
      </c>
      <c r="W91" t="inlineStr">
        <is>
          <t>2009-09-29</t>
        </is>
      </c>
      <c r="X91" t="inlineStr">
        <is>
          <t>2009-09-29</t>
        </is>
      </c>
      <c r="Y91" t="inlineStr">
        <is>
          <t>1992-05-01</t>
        </is>
      </c>
      <c r="Z91" t="inlineStr">
        <is>
          <t>1992-05-01</t>
        </is>
      </c>
      <c r="AA91" t="n">
        <v>83</v>
      </c>
      <c r="AB91" t="n">
        <v>73</v>
      </c>
      <c r="AC91" t="n">
        <v>75</v>
      </c>
      <c r="AD91" t="n">
        <v>1</v>
      </c>
      <c r="AE91" t="n">
        <v>1</v>
      </c>
      <c r="AF91" t="n">
        <v>3</v>
      </c>
      <c r="AG91" t="n">
        <v>3</v>
      </c>
      <c r="AH91" t="n">
        <v>2</v>
      </c>
      <c r="AI91" t="n">
        <v>2</v>
      </c>
      <c r="AJ91" t="n">
        <v>1</v>
      </c>
      <c r="AK91" t="n">
        <v>1</v>
      </c>
      <c r="AL91" t="n">
        <v>2</v>
      </c>
      <c r="AM91" t="n">
        <v>2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HYPERLINK("http://catalog.hathitrust.org/Record/004422526","HathiTrust Record")</f>
        <v/>
      </c>
      <c r="AU91">
        <f>HYPERLINK("https://creighton-primo.hosted.exlibrisgroup.com/primo-explore/search?tab=default_tab&amp;search_scope=EVERYTHING&amp;vid=01CRU&amp;lang=en_US&amp;offset=0&amp;query=any,contains,991000672389702656","Catalog Record")</f>
        <v/>
      </c>
      <c r="AV91">
        <f>HYPERLINK("http://www.worldcat.org/oclc/17918673","WorldCat Record")</f>
        <v/>
      </c>
      <c r="AW91" t="inlineStr">
        <is>
          <t>890644878:eng</t>
        </is>
      </c>
      <c r="AX91" t="inlineStr">
        <is>
          <t>17918673</t>
        </is>
      </c>
      <c r="AY91" t="inlineStr">
        <is>
          <t>991000672389702656</t>
        </is>
      </c>
      <c r="AZ91" t="inlineStr">
        <is>
          <t>991000672389702656</t>
        </is>
      </c>
      <c r="BA91" t="inlineStr">
        <is>
          <t>2271596980002656</t>
        </is>
      </c>
      <c r="BB91" t="inlineStr">
        <is>
          <t>BOOK</t>
        </is>
      </c>
      <c r="BE91" t="inlineStr">
        <is>
          <t>32285001090926</t>
        </is>
      </c>
      <c r="BF91" t="inlineStr">
        <is>
          <t>893608169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RM865 .T46 1982</t>
        </is>
      </c>
      <c r="E92" t="inlineStr">
        <is>
          <t>0                      RM 0865000T  46          1982</t>
        </is>
      </c>
      <c r="F92" t="inlineStr">
        <is>
          <t>Therapeutic heat and cold / edited by Justus F. Lehmann.</t>
        </is>
      </c>
      <c r="H92" t="inlineStr">
        <is>
          <t>No</t>
        </is>
      </c>
      <c r="I92" t="inlineStr">
        <is>
          <t>1</t>
        </is>
      </c>
      <c r="J92" t="inlineStr">
        <is>
          <t>Yes</t>
        </is>
      </c>
      <c r="K92" t="inlineStr">
        <is>
          <t>No</t>
        </is>
      </c>
      <c r="L92" t="inlineStr">
        <is>
          <t>0</t>
        </is>
      </c>
      <c r="N92" t="inlineStr">
        <is>
          <t>Baltimore : Williams &amp; Wilkins, c1982.</t>
        </is>
      </c>
      <c r="O92" t="inlineStr">
        <is>
          <t>1982</t>
        </is>
      </c>
      <c r="P92" t="inlineStr">
        <is>
          <t>3rd ed.</t>
        </is>
      </c>
      <c r="Q92" t="inlineStr">
        <is>
          <t>eng</t>
        </is>
      </c>
      <c r="R92" t="inlineStr">
        <is>
          <t>mdu</t>
        </is>
      </c>
      <c r="S92" t="inlineStr">
        <is>
          <t>Rehabilitation medicine library</t>
        </is>
      </c>
      <c r="T92" t="inlineStr">
        <is>
          <t xml:space="preserve">RM </t>
        </is>
      </c>
      <c r="U92" t="n">
        <v>2</v>
      </c>
      <c r="V92" t="n">
        <v>2</v>
      </c>
      <c r="W92" t="inlineStr">
        <is>
          <t>2009-09-29</t>
        </is>
      </c>
      <c r="X92" t="inlineStr">
        <is>
          <t>2009-09-29</t>
        </is>
      </c>
      <c r="Y92" t="inlineStr">
        <is>
          <t>1993-03-04</t>
        </is>
      </c>
      <c r="Z92" t="inlineStr">
        <is>
          <t>1993-03-04</t>
        </is>
      </c>
      <c r="AA92" t="n">
        <v>249</v>
      </c>
      <c r="AB92" t="n">
        <v>193</v>
      </c>
      <c r="AC92" t="n">
        <v>335</v>
      </c>
      <c r="AD92" t="n">
        <v>2</v>
      </c>
      <c r="AE92" t="n">
        <v>2</v>
      </c>
      <c r="AF92" t="n">
        <v>3</v>
      </c>
      <c r="AG92" t="n">
        <v>8</v>
      </c>
      <c r="AH92" t="n">
        <v>3</v>
      </c>
      <c r="AI92" t="n">
        <v>6</v>
      </c>
      <c r="AJ92" t="n">
        <v>0</v>
      </c>
      <c r="AK92" t="n">
        <v>1</v>
      </c>
      <c r="AL92" t="n">
        <v>1</v>
      </c>
      <c r="AM92" t="n">
        <v>4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HYPERLINK("http://catalog.hathitrust.org/Record/000268869","HathiTrust Record")</f>
        <v/>
      </c>
      <c r="AU92">
        <f>HYPERLINK("https://creighton-primo.hosted.exlibrisgroup.com/primo-explore/search?tab=default_tab&amp;search_scope=EVERYTHING&amp;vid=01CRU&amp;lang=en_US&amp;offset=0&amp;query=any,contains,991005156039702656","Catalog Record")</f>
        <v/>
      </c>
      <c r="AV92">
        <f>HYPERLINK("http://www.worldcat.org/oclc/7739828","WorldCat Record")</f>
        <v/>
      </c>
      <c r="AW92" t="inlineStr">
        <is>
          <t>54459081:eng</t>
        </is>
      </c>
      <c r="AX92" t="inlineStr">
        <is>
          <t>7739828</t>
        </is>
      </c>
      <c r="AY92" t="inlineStr">
        <is>
          <t>991005156039702656</t>
        </is>
      </c>
      <c r="AZ92" t="inlineStr">
        <is>
          <t>991005156039702656</t>
        </is>
      </c>
      <c r="BA92" t="inlineStr">
        <is>
          <t>2256450240002656</t>
        </is>
      </c>
      <c r="BB92" t="inlineStr">
        <is>
          <t>BOOK</t>
        </is>
      </c>
      <c r="BD92" t="inlineStr">
        <is>
          <t>9780683049077</t>
        </is>
      </c>
      <c r="BE92" t="inlineStr">
        <is>
          <t>32285001565034</t>
        </is>
      </c>
      <c r="BF92" t="inlineStr">
        <is>
          <t>893619555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RM872 .S68 1995</t>
        </is>
      </c>
      <c r="E93" t="inlineStr">
        <is>
          <t>0                      RM 0872000S  68          1995</t>
        </is>
      </c>
      <c r="F93" t="inlineStr">
        <is>
          <t>Clinical electrophysiology : electrotherapy and electrophysiologic testing / Andrew J. Robinson, Lynn Snyder-Mackler.</t>
        </is>
      </c>
      <c r="H93" t="inlineStr">
        <is>
          <t>No</t>
        </is>
      </c>
      <c r="I93" t="inlineStr">
        <is>
          <t>1</t>
        </is>
      </c>
      <c r="J93" t="inlineStr">
        <is>
          <t>Yes</t>
        </is>
      </c>
      <c r="K93" t="inlineStr">
        <is>
          <t>Yes</t>
        </is>
      </c>
      <c r="L93" t="inlineStr">
        <is>
          <t>0</t>
        </is>
      </c>
      <c r="M93" t="inlineStr">
        <is>
          <t>Robinson, Andrew J., Ph. D.</t>
        </is>
      </c>
      <c r="N93" t="inlineStr">
        <is>
          <t>Baltimore : Williams &amp; Wilkins, c1995.</t>
        </is>
      </c>
      <c r="O93" t="inlineStr">
        <is>
          <t>1995</t>
        </is>
      </c>
      <c r="P93" t="inlineStr">
        <is>
          <t>2nd ed.</t>
        </is>
      </c>
      <c r="Q93" t="inlineStr">
        <is>
          <t>eng</t>
        </is>
      </c>
      <c r="R93" t="inlineStr">
        <is>
          <t>mdu</t>
        </is>
      </c>
      <c r="T93" t="inlineStr">
        <is>
          <t xml:space="preserve">RM </t>
        </is>
      </c>
      <c r="U93" t="n">
        <v>3</v>
      </c>
      <c r="V93" t="n">
        <v>61</v>
      </c>
      <c r="W93" t="inlineStr">
        <is>
          <t>1998-05-28</t>
        </is>
      </c>
      <c r="X93" t="inlineStr">
        <is>
          <t>2005-12-11</t>
        </is>
      </c>
      <c r="Y93" t="inlineStr">
        <is>
          <t>1995-10-18</t>
        </is>
      </c>
      <c r="Z93" t="inlineStr">
        <is>
          <t>1995-10-18</t>
        </is>
      </c>
      <c r="AA93" t="n">
        <v>214</v>
      </c>
      <c r="AB93" t="n">
        <v>166</v>
      </c>
      <c r="AC93" t="n">
        <v>332</v>
      </c>
      <c r="AD93" t="n">
        <v>2</v>
      </c>
      <c r="AE93" t="n">
        <v>2</v>
      </c>
      <c r="AF93" t="n">
        <v>6</v>
      </c>
      <c r="AG93" t="n">
        <v>13</v>
      </c>
      <c r="AH93" t="n">
        <v>5</v>
      </c>
      <c r="AI93" t="n">
        <v>9</v>
      </c>
      <c r="AJ93" t="n">
        <v>1</v>
      </c>
      <c r="AK93" t="n">
        <v>3</v>
      </c>
      <c r="AL93" t="n">
        <v>1</v>
      </c>
      <c r="AM93" t="n">
        <v>3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HYPERLINK("https://creighton-primo.hosted.exlibrisgroup.com/primo-explore/search?tab=default_tab&amp;search_scope=EVERYTHING&amp;vid=01CRU&amp;lang=en_US&amp;offset=0&amp;query=any,contains,991001798559702656","Catalog Record")</f>
        <v/>
      </c>
      <c r="AV93">
        <f>HYPERLINK("http://www.worldcat.org/oclc/31074941","WorldCat Record")</f>
        <v/>
      </c>
      <c r="AW93" t="inlineStr">
        <is>
          <t>291311297:eng</t>
        </is>
      </c>
      <c r="AX93" t="inlineStr">
        <is>
          <t>31074941</t>
        </is>
      </c>
      <c r="AY93" t="inlineStr">
        <is>
          <t>991001798559702656</t>
        </is>
      </c>
      <c r="AZ93" t="inlineStr">
        <is>
          <t>991001798559702656</t>
        </is>
      </c>
      <c r="BA93" t="inlineStr">
        <is>
          <t>2269323700002656</t>
        </is>
      </c>
      <c r="BB93" t="inlineStr">
        <is>
          <t>BOOK</t>
        </is>
      </c>
      <c r="BD93" t="inlineStr">
        <is>
          <t>9780683078176</t>
        </is>
      </c>
      <c r="BE93" t="inlineStr">
        <is>
          <t>32285002068616</t>
        </is>
      </c>
      <c r="BF93" t="inlineStr">
        <is>
          <t>893414523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RM921 .M33</t>
        </is>
      </c>
      <c r="E94" t="inlineStr">
        <is>
          <t>0                      RM 0921000M  33</t>
        </is>
      </c>
      <c r="F94" t="inlineStr">
        <is>
          <t>The art of counseling / by Rollo May ; introduction by Harry Bone.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May, Rollo.</t>
        </is>
      </c>
      <c r="N94" t="inlineStr">
        <is>
          <t>New York : Abingdon Press, c1939.</t>
        </is>
      </c>
      <c r="O94" t="inlineStr">
        <is>
          <t>1939</t>
        </is>
      </c>
      <c r="Q94" t="inlineStr">
        <is>
          <t>eng</t>
        </is>
      </c>
      <c r="R94" t="inlineStr">
        <is>
          <t>nyu</t>
        </is>
      </c>
      <c r="S94" t="inlineStr">
        <is>
          <t>Apex books</t>
        </is>
      </c>
      <c r="T94" t="inlineStr">
        <is>
          <t xml:space="preserve">RM </t>
        </is>
      </c>
      <c r="U94" t="n">
        <v>4</v>
      </c>
      <c r="V94" t="n">
        <v>4</v>
      </c>
      <c r="W94" t="inlineStr">
        <is>
          <t>2007-05-16</t>
        </is>
      </c>
      <c r="X94" t="inlineStr">
        <is>
          <t>2007-05-16</t>
        </is>
      </c>
      <c r="Y94" t="inlineStr">
        <is>
          <t>1992-02-14</t>
        </is>
      </c>
      <c r="Z94" t="inlineStr">
        <is>
          <t>1992-02-14</t>
        </is>
      </c>
      <c r="AA94" t="n">
        <v>245</v>
      </c>
      <c r="AB94" t="n">
        <v>211</v>
      </c>
      <c r="AC94" t="n">
        <v>844</v>
      </c>
      <c r="AD94" t="n">
        <v>1</v>
      </c>
      <c r="AE94" t="n">
        <v>9</v>
      </c>
      <c r="AF94" t="n">
        <v>6</v>
      </c>
      <c r="AG94" t="n">
        <v>36</v>
      </c>
      <c r="AH94" t="n">
        <v>1</v>
      </c>
      <c r="AI94" t="n">
        <v>14</v>
      </c>
      <c r="AJ94" t="n">
        <v>1</v>
      </c>
      <c r="AK94" t="n">
        <v>5</v>
      </c>
      <c r="AL94" t="n">
        <v>4</v>
      </c>
      <c r="AM94" t="n">
        <v>16</v>
      </c>
      <c r="AN94" t="n">
        <v>0</v>
      </c>
      <c r="AO94" t="n">
        <v>7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HYPERLINK("https://creighton-primo.hosted.exlibrisgroup.com/primo-explore/search?tab=default_tab&amp;search_scope=EVERYTHING&amp;vid=01CRU&amp;lang=en_US&amp;offset=0&amp;query=any,contains,991001927579702656","Catalog Record")</f>
        <v/>
      </c>
      <c r="AV94">
        <f>HYPERLINK("http://www.worldcat.org/oclc/24336763","WorldCat Record")</f>
        <v/>
      </c>
      <c r="AW94" t="inlineStr">
        <is>
          <t>285331:eng</t>
        </is>
      </c>
      <c r="AX94" t="inlineStr">
        <is>
          <t>24336763</t>
        </is>
      </c>
      <c r="AY94" t="inlineStr">
        <is>
          <t>991001927579702656</t>
        </is>
      </c>
      <c r="AZ94" t="inlineStr">
        <is>
          <t>991001927579702656</t>
        </is>
      </c>
      <c r="BA94" t="inlineStr">
        <is>
          <t>2270816390002656</t>
        </is>
      </c>
      <c r="BB94" t="inlineStr">
        <is>
          <t>BOOK</t>
        </is>
      </c>
      <c r="BE94" t="inlineStr">
        <is>
          <t>32285000958800</t>
        </is>
      </c>
      <c r="BF94" t="inlineStr">
        <is>
          <t>893596842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