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R111 .N58</t>
        </is>
      </c>
      <c r="E2" t="inlineStr">
        <is>
          <t>0                      R  0111000N  58</t>
        </is>
      </c>
      <c r="F2" t="inlineStr">
        <is>
          <t>Physiology or medicine.</t>
        </is>
      </c>
      <c r="G2" t="inlineStr">
        <is>
          <t>V.2</t>
        </is>
      </c>
      <c r="H2" t="inlineStr">
        <is>
          <t>Yes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0</t>
        </is>
      </c>
      <c r="M2" t="inlineStr">
        <is>
          <t>Nobelstiftelsen.</t>
        </is>
      </c>
      <c r="N2" t="inlineStr">
        <is>
          <t>Amsterdam ; New York : Published for the Nobel Foundation by Elsevier Pub. Co., 1964-</t>
        </is>
      </c>
      <c r="O2" t="inlineStr">
        <is>
          <t>1964</t>
        </is>
      </c>
      <c r="Q2" t="inlineStr">
        <is>
          <t>eng</t>
        </is>
      </c>
      <c r="R2" t="inlineStr">
        <is>
          <t xml:space="preserve">ne </t>
        </is>
      </c>
      <c r="S2" t="inlineStr">
        <is>
          <t>Nobel lectures, including presentation speeches and laureates' biographies</t>
        </is>
      </c>
      <c r="T2" t="inlineStr">
        <is>
          <t xml:space="preserve">R  </t>
        </is>
      </c>
      <c r="U2" t="n">
        <v>0</v>
      </c>
      <c r="V2" t="n">
        <v>3</v>
      </c>
      <c r="X2" t="inlineStr">
        <is>
          <t>2010-12-21</t>
        </is>
      </c>
      <c r="Y2" t="inlineStr">
        <is>
          <t>1988-01-08</t>
        </is>
      </c>
      <c r="Z2" t="inlineStr">
        <is>
          <t>2000-02-02</t>
        </is>
      </c>
      <c r="AA2" t="n">
        <v>434</v>
      </c>
      <c r="AB2" t="n">
        <v>387</v>
      </c>
      <c r="AC2" t="n">
        <v>402</v>
      </c>
      <c r="AD2" t="n">
        <v>5</v>
      </c>
      <c r="AE2" t="n">
        <v>5</v>
      </c>
      <c r="AF2" t="n">
        <v>20</v>
      </c>
      <c r="AG2" t="n">
        <v>21</v>
      </c>
      <c r="AH2" t="n">
        <v>5</v>
      </c>
      <c r="AI2" t="n">
        <v>5</v>
      </c>
      <c r="AJ2" t="n">
        <v>3</v>
      </c>
      <c r="AK2" t="n">
        <v>4</v>
      </c>
      <c r="AL2" t="n">
        <v>12</v>
      </c>
      <c r="AM2" t="n">
        <v>13</v>
      </c>
      <c r="AN2" t="n">
        <v>3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HYPERLINK("http://catalog.hathitrust.org/Record/000314341","HathiTrust Record")</f>
        <v/>
      </c>
      <c r="AU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2">
        <f>HYPERLINK("http://www.worldcat.org/oclc/8168727","WorldCat Record")</f>
        <v/>
      </c>
      <c r="AW2" t="inlineStr">
        <is>
          <t>9490078051:eng</t>
        </is>
      </c>
      <c r="AX2" t="inlineStr">
        <is>
          <t>8168727</t>
        </is>
      </c>
      <c r="AY2" t="inlineStr">
        <is>
          <t>991001779239702656</t>
        </is>
      </c>
      <c r="AZ2" t="inlineStr">
        <is>
          <t>991001779239702656</t>
        </is>
      </c>
      <c r="BA2" t="inlineStr">
        <is>
          <t>2271912100002656</t>
        </is>
      </c>
      <c r="BB2" t="inlineStr">
        <is>
          <t>BOOK</t>
        </is>
      </c>
      <c r="BE2" t="inlineStr">
        <is>
          <t>30001000219149</t>
        </is>
      </c>
      <c r="BF2" t="inlineStr">
        <is>
          <t>893135824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R111 .N58</t>
        </is>
      </c>
      <c r="E3" t="inlineStr">
        <is>
          <t>0                      R  0111000N  58</t>
        </is>
      </c>
      <c r="F3" t="inlineStr">
        <is>
          <t>Physiology or medicine.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Nobelstiftelsen.</t>
        </is>
      </c>
      <c r="N3" t="inlineStr">
        <is>
          <t>Amsterdam ; New York : Published for the Nobel Foundation by Elsevier Pub. Co., 1964-</t>
        </is>
      </c>
      <c r="O3" t="inlineStr">
        <is>
          <t>1964</t>
        </is>
      </c>
      <c r="Q3" t="inlineStr">
        <is>
          <t>eng</t>
        </is>
      </c>
      <c r="R3" t="inlineStr">
        <is>
          <t xml:space="preserve">ne </t>
        </is>
      </c>
      <c r="S3" t="inlineStr">
        <is>
          <t>Nobel lectures, including presentation speeches and laureates' biographies</t>
        </is>
      </c>
      <c r="T3" t="inlineStr">
        <is>
          <t xml:space="preserve">R  </t>
        </is>
      </c>
      <c r="U3" t="n">
        <v>1</v>
      </c>
      <c r="V3" t="n">
        <v>3</v>
      </c>
      <c r="W3" t="inlineStr">
        <is>
          <t>1992-08-29</t>
        </is>
      </c>
      <c r="X3" t="inlineStr">
        <is>
          <t>2010-12-21</t>
        </is>
      </c>
      <c r="Y3" t="inlineStr">
        <is>
          <t>1988-01-08</t>
        </is>
      </c>
      <c r="Z3" t="inlineStr">
        <is>
          <t>2000-02-02</t>
        </is>
      </c>
      <c r="AA3" t="n">
        <v>434</v>
      </c>
      <c r="AB3" t="n">
        <v>387</v>
      </c>
      <c r="AC3" t="n">
        <v>402</v>
      </c>
      <c r="AD3" t="n">
        <v>5</v>
      </c>
      <c r="AE3" t="n">
        <v>5</v>
      </c>
      <c r="AF3" t="n">
        <v>20</v>
      </c>
      <c r="AG3" t="n">
        <v>21</v>
      </c>
      <c r="AH3" t="n">
        <v>5</v>
      </c>
      <c r="AI3" t="n">
        <v>5</v>
      </c>
      <c r="AJ3" t="n">
        <v>3</v>
      </c>
      <c r="AK3" t="n">
        <v>4</v>
      </c>
      <c r="AL3" t="n">
        <v>12</v>
      </c>
      <c r="AM3" t="n">
        <v>13</v>
      </c>
      <c r="AN3" t="n">
        <v>3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HYPERLINK("http://catalog.hathitrust.org/Record/000314341","HathiTrust Record")</f>
        <v/>
      </c>
      <c r="AU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3">
        <f>HYPERLINK("http://www.worldcat.org/oclc/8168727","WorldCat Record")</f>
        <v/>
      </c>
      <c r="AW3" t="inlineStr">
        <is>
          <t>9490078051:eng</t>
        </is>
      </c>
      <c r="AX3" t="inlineStr">
        <is>
          <t>8168727</t>
        </is>
      </c>
      <c r="AY3" t="inlineStr">
        <is>
          <t>991001779239702656</t>
        </is>
      </c>
      <c r="AZ3" t="inlineStr">
        <is>
          <t>991001779239702656</t>
        </is>
      </c>
      <c r="BA3" t="inlineStr">
        <is>
          <t>2271912100002656</t>
        </is>
      </c>
      <c r="BB3" t="inlineStr">
        <is>
          <t>BOOK</t>
        </is>
      </c>
      <c r="BE3" t="inlineStr">
        <is>
          <t>30001000219131</t>
        </is>
      </c>
      <c r="BF3" t="inlineStr">
        <is>
          <t>893150191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R111 .N58</t>
        </is>
      </c>
      <c r="E4" t="inlineStr">
        <is>
          <t>0                      R  0111000N  58</t>
        </is>
      </c>
      <c r="F4" t="inlineStr">
        <is>
          <t>Physiology or medicine.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M4" t="inlineStr">
        <is>
          <t>Nobelstiftelsen.</t>
        </is>
      </c>
      <c r="N4" t="inlineStr">
        <is>
          <t>Amsterdam ; New York : Published for the Nobel Foundation by Elsevier Pub. Co., 1964-</t>
        </is>
      </c>
      <c r="O4" t="inlineStr">
        <is>
          <t>1964</t>
        </is>
      </c>
      <c r="Q4" t="inlineStr">
        <is>
          <t>eng</t>
        </is>
      </c>
      <c r="R4" t="inlineStr">
        <is>
          <t xml:space="preserve">ne </t>
        </is>
      </c>
      <c r="S4" t="inlineStr">
        <is>
          <t>Nobel lectures, including presentation speeches and laureates' biographies</t>
        </is>
      </c>
      <c r="T4" t="inlineStr">
        <is>
          <t xml:space="preserve">R  </t>
        </is>
      </c>
      <c r="U4" t="n">
        <v>2</v>
      </c>
      <c r="V4" t="n">
        <v>3</v>
      </c>
      <c r="W4" t="inlineStr">
        <is>
          <t>2010-12-21</t>
        </is>
      </c>
      <c r="X4" t="inlineStr">
        <is>
          <t>2010-12-21</t>
        </is>
      </c>
      <c r="Y4" t="inlineStr">
        <is>
          <t>1988-01-08</t>
        </is>
      </c>
      <c r="Z4" t="inlineStr">
        <is>
          <t>2000-02-02</t>
        </is>
      </c>
      <c r="AA4" t="n">
        <v>434</v>
      </c>
      <c r="AB4" t="n">
        <v>387</v>
      </c>
      <c r="AC4" t="n">
        <v>402</v>
      </c>
      <c r="AD4" t="n">
        <v>5</v>
      </c>
      <c r="AE4" t="n">
        <v>5</v>
      </c>
      <c r="AF4" t="n">
        <v>20</v>
      </c>
      <c r="AG4" t="n">
        <v>21</v>
      </c>
      <c r="AH4" t="n">
        <v>5</v>
      </c>
      <c r="AI4" t="n">
        <v>5</v>
      </c>
      <c r="AJ4" t="n">
        <v>3</v>
      </c>
      <c r="AK4" t="n">
        <v>4</v>
      </c>
      <c r="AL4" t="n">
        <v>12</v>
      </c>
      <c r="AM4" t="n">
        <v>13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HYPERLINK("http://catalog.hathitrust.org/Record/000314341","HathiTrust Record")</f>
        <v/>
      </c>
      <c r="AU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4">
        <f>HYPERLINK("http://www.worldcat.org/oclc/8168727","WorldCat Record")</f>
        <v/>
      </c>
      <c r="AW4" t="inlineStr">
        <is>
          <t>9490078051:eng</t>
        </is>
      </c>
      <c r="AX4" t="inlineStr">
        <is>
          <t>8168727</t>
        </is>
      </c>
      <c r="AY4" t="inlineStr">
        <is>
          <t>991001779239702656</t>
        </is>
      </c>
      <c r="AZ4" t="inlineStr">
        <is>
          <t>991001779239702656</t>
        </is>
      </c>
      <c r="BA4" t="inlineStr">
        <is>
          <t>2271912100002656</t>
        </is>
      </c>
      <c r="BB4" t="inlineStr">
        <is>
          <t>BOOK</t>
        </is>
      </c>
      <c r="BE4" t="inlineStr">
        <is>
          <t>30001000219156</t>
        </is>
      </c>
      <c r="BF4" t="inlineStr">
        <is>
          <t>893135823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R121.S8 2000</t>
        </is>
      </c>
      <c r="E5" t="inlineStr">
        <is>
          <t>0                      R  0121000S  8           2000</t>
        </is>
      </c>
      <c r="F5" t="inlineStr">
        <is>
          <t>Stedman's medical dictionary.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Yes</t>
        </is>
      </c>
      <c r="L5" t="inlineStr">
        <is>
          <t>1</t>
        </is>
      </c>
      <c r="M5" t="inlineStr">
        <is>
          <t>Stedman, Thomas Lathrop, 1853-1938.</t>
        </is>
      </c>
      <c r="N5" t="inlineStr">
        <is>
          <t>Philadelphia : Lippincott Williams &amp; Wilkins, c2000.</t>
        </is>
      </c>
      <c r="O5" t="inlineStr">
        <is>
          <t>2000</t>
        </is>
      </c>
      <c r="P5" t="inlineStr">
        <is>
          <t>27th ed.</t>
        </is>
      </c>
      <c r="Q5" t="inlineStr">
        <is>
          <t>eng</t>
        </is>
      </c>
      <c r="R5" t="inlineStr">
        <is>
          <t>pau</t>
        </is>
      </c>
      <c r="T5" t="inlineStr">
        <is>
          <t xml:space="preserve">R  </t>
        </is>
      </c>
      <c r="U5" t="n">
        <v>175</v>
      </c>
      <c r="V5" t="n">
        <v>177</v>
      </c>
      <c r="W5" t="inlineStr">
        <is>
          <t>2008-10-30</t>
        </is>
      </c>
      <c r="X5" t="inlineStr">
        <is>
          <t>2010-02-24</t>
        </is>
      </c>
      <c r="Y5" t="inlineStr">
        <is>
          <t>2000-03-20</t>
        </is>
      </c>
      <c r="Z5" t="inlineStr">
        <is>
          <t>2001-03-26</t>
        </is>
      </c>
      <c r="AA5" t="n">
        <v>1171</v>
      </c>
      <c r="AB5" t="n">
        <v>1017</v>
      </c>
      <c r="AC5" t="n">
        <v>2937</v>
      </c>
      <c r="AD5" t="n">
        <v>5</v>
      </c>
      <c r="AE5" t="n">
        <v>21</v>
      </c>
      <c r="AF5" t="n">
        <v>14</v>
      </c>
      <c r="AG5" t="n">
        <v>65</v>
      </c>
      <c r="AH5" t="n">
        <v>6</v>
      </c>
      <c r="AI5" t="n">
        <v>21</v>
      </c>
      <c r="AJ5" t="n">
        <v>3</v>
      </c>
      <c r="AK5" t="n">
        <v>8</v>
      </c>
      <c r="AL5" t="n">
        <v>5</v>
      </c>
      <c r="AM5" t="n">
        <v>23</v>
      </c>
      <c r="AN5" t="n">
        <v>0</v>
      </c>
      <c r="AO5" t="n">
        <v>6</v>
      </c>
      <c r="AP5" t="n">
        <v>2</v>
      </c>
      <c r="AQ5" t="n">
        <v>18</v>
      </c>
      <c r="AR5" t="inlineStr">
        <is>
          <t>No</t>
        </is>
      </c>
      <c r="AS5" t="inlineStr">
        <is>
          <t>Yes</t>
        </is>
      </c>
      <c r="AT5">
        <f>HYPERLINK("http://catalog.hathitrust.org/Record/004083329","HathiTrust Record")</f>
        <v/>
      </c>
      <c r="AU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5">
        <f>HYPERLINK("http://www.worldcat.org/oclc/42772946","WorldCat Record")</f>
        <v/>
      </c>
      <c r="AW5" t="inlineStr">
        <is>
          <t>1863254505:eng</t>
        </is>
      </c>
      <c r="AX5" t="inlineStr">
        <is>
          <t>42772946</t>
        </is>
      </c>
      <c r="AY5" t="inlineStr">
        <is>
          <t>991001406609702656</t>
        </is>
      </c>
      <c r="AZ5" t="inlineStr">
        <is>
          <t>991001406609702656</t>
        </is>
      </c>
      <c r="BA5" t="inlineStr">
        <is>
          <t>2270941350002656</t>
        </is>
      </c>
      <c r="BB5" t="inlineStr">
        <is>
          <t>BOOK</t>
        </is>
      </c>
      <c r="BD5" t="inlineStr">
        <is>
          <t>9780683400076</t>
        </is>
      </c>
      <c r="BE5" t="inlineStr">
        <is>
          <t>30001003820711</t>
        </is>
      </c>
      <c r="BF5" t="inlineStr">
        <is>
          <t>893552458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R121.S8 2000</t>
        </is>
      </c>
      <c r="E6" t="inlineStr">
        <is>
          <t>0                      R  0121000S  8           2000</t>
        </is>
      </c>
      <c r="F6" t="inlineStr">
        <is>
          <t>Stedman's medical dictionary.</t>
        </is>
      </c>
      <c r="H6" t="inlineStr">
        <is>
          <t>No</t>
        </is>
      </c>
      <c r="I6" t="inlineStr">
        <is>
          <t>2</t>
        </is>
      </c>
      <c r="J6" t="inlineStr">
        <is>
          <t>Yes</t>
        </is>
      </c>
      <c r="K6" t="inlineStr">
        <is>
          <t>Yes</t>
        </is>
      </c>
      <c r="L6" t="inlineStr">
        <is>
          <t>1</t>
        </is>
      </c>
      <c r="M6" t="inlineStr">
        <is>
          <t>Stedman, Thomas Lathrop, 1853-1938.</t>
        </is>
      </c>
      <c r="N6" t="inlineStr">
        <is>
          <t>Philadelphia : Lippincott Williams &amp; Wilkins, c2000.</t>
        </is>
      </c>
      <c r="O6" t="inlineStr">
        <is>
          <t>2000</t>
        </is>
      </c>
      <c r="P6" t="inlineStr">
        <is>
          <t>27th ed.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R  </t>
        </is>
      </c>
      <c r="U6" t="n">
        <v>2</v>
      </c>
      <c r="V6" t="n">
        <v>177</v>
      </c>
      <c r="W6" t="inlineStr">
        <is>
          <t>2010-02-24</t>
        </is>
      </c>
      <c r="X6" t="inlineStr">
        <is>
          <t>2010-02-24</t>
        </is>
      </c>
      <c r="Y6" t="inlineStr">
        <is>
          <t>2001-03-26</t>
        </is>
      </c>
      <c r="Z6" t="inlineStr">
        <is>
          <t>2001-03-26</t>
        </is>
      </c>
      <c r="AA6" t="n">
        <v>1171</v>
      </c>
      <c r="AB6" t="n">
        <v>1017</v>
      </c>
      <c r="AC6" t="n">
        <v>2937</v>
      </c>
      <c r="AD6" t="n">
        <v>5</v>
      </c>
      <c r="AE6" t="n">
        <v>21</v>
      </c>
      <c r="AF6" t="n">
        <v>14</v>
      </c>
      <c r="AG6" t="n">
        <v>65</v>
      </c>
      <c r="AH6" t="n">
        <v>6</v>
      </c>
      <c r="AI6" t="n">
        <v>21</v>
      </c>
      <c r="AJ6" t="n">
        <v>3</v>
      </c>
      <c r="AK6" t="n">
        <v>8</v>
      </c>
      <c r="AL6" t="n">
        <v>5</v>
      </c>
      <c r="AM6" t="n">
        <v>23</v>
      </c>
      <c r="AN6" t="n">
        <v>0</v>
      </c>
      <c r="AO6" t="n">
        <v>6</v>
      </c>
      <c r="AP6" t="n">
        <v>2</v>
      </c>
      <c r="AQ6" t="n">
        <v>18</v>
      </c>
      <c r="AR6" t="inlineStr">
        <is>
          <t>No</t>
        </is>
      </c>
      <c r="AS6" t="inlineStr">
        <is>
          <t>Yes</t>
        </is>
      </c>
      <c r="AT6">
        <f>HYPERLINK("http://catalog.hathitrust.org/Record/004083329","HathiTrust Record")</f>
        <v/>
      </c>
      <c r="AU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6">
        <f>HYPERLINK("http://www.worldcat.org/oclc/42772946","WorldCat Record")</f>
        <v/>
      </c>
      <c r="AW6" t="inlineStr">
        <is>
          <t>1863254505:eng</t>
        </is>
      </c>
      <c r="AX6" t="inlineStr">
        <is>
          <t>42772946</t>
        </is>
      </c>
      <c r="AY6" t="inlineStr">
        <is>
          <t>991001406609702656</t>
        </is>
      </c>
      <c r="AZ6" t="inlineStr">
        <is>
          <t>991001406609702656</t>
        </is>
      </c>
      <c r="BA6" t="inlineStr">
        <is>
          <t>2270941350002656</t>
        </is>
      </c>
      <c r="BB6" t="inlineStr">
        <is>
          <t>BOOK</t>
        </is>
      </c>
      <c r="BD6" t="inlineStr">
        <is>
          <t>9780683400076</t>
        </is>
      </c>
      <c r="BE6" t="inlineStr">
        <is>
          <t>30001004230746</t>
        </is>
      </c>
      <c r="BF6" t="inlineStr">
        <is>
          <t>893561024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R131 .C233 1993</t>
        </is>
      </c>
      <c r="E7" t="inlineStr">
        <is>
          <t>0                      R  0131000C  233         1993</t>
        </is>
      </c>
      <c r="F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No</t>
        </is>
      </c>
      <c r="L7" t="inlineStr">
        <is>
          <t>1</t>
        </is>
      </c>
      <c r="N7" t="inlineStr">
        <is>
          <t>Cambridge ; New York : Cambridge University Press, 1993.</t>
        </is>
      </c>
      <c r="O7" t="inlineStr">
        <is>
          <t>1993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R  </t>
        </is>
      </c>
      <c r="U7" t="n">
        <v>21</v>
      </c>
      <c r="V7" t="n">
        <v>32</v>
      </c>
      <c r="W7" t="inlineStr">
        <is>
          <t>1993-02-24</t>
        </is>
      </c>
      <c r="X7" t="inlineStr">
        <is>
          <t>1995-03-30</t>
        </is>
      </c>
      <c r="Y7" t="inlineStr">
        <is>
          <t>1992-12-21</t>
        </is>
      </c>
      <c r="Z7" t="inlineStr">
        <is>
          <t>1993-07-30</t>
        </is>
      </c>
      <c r="AA7" t="n">
        <v>1400</v>
      </c>
      <c r="AB7" t="n">
        <v>1190</v>
      </c>
      <c r="AC7" t="n">
        <v>1319</v>
      </c>
      <c r="AD7" t="n">
        <v>9</v>
      </c>
      <c r="AE7" t="n">
        <v>9</v>
      </c>
      <c r="AF7" t="n">
        <v>36</v>
      </c>
      <c r="AG7" t="n">
        <v>42</v>
      </c>
      <c r="AH7" t="n">
        <v>14</v>
      </c>
      <c r="AI7" t="n">
        <v>17</v>
      </c>
      <c r="AJ7" t="n">
        <v>5</v>
      </c>
      <c r="AK7" t="n">
        <v>8</v>
      </c>
      <c r="AL7" t="n">
        <v>14</v>
      </c>
      <c r="AM7" t="n">
        <v>17</v>
      </c>
      <c r="AN7" t="n">
        <v>5</v>
      </c>
      <c r="AO7" t="n">
        <v>5</v>
      </c>
      <c r="AP7" t="n">
        <v>2</v>
      </c>
      <c r="AQ7" t="n">
        <v>2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V7">
        <f>HYPERLINK("http://www.worldcat.org/oclc/25315863","WorldCat Record")</f>
        <v/>
      </c>
      <c r="AW7" t="inlineStr">
        <is>
          <t>502481159:eng</t>
        </is>
      </c>
      <c r="AX7" t="inlineStr">
        <is>
          <t>25315863</t>
        </is>
      </c>
      <c r="AY7" t="inlineStr">
        <is>
          <t>991001689869702656</t>
        </is>
      </c>
      <c r="AZ7" t="inlineStr">
        <is>
          <t>991001689869702656</t>
        </is>
      </c>
      <c r="BA7" t="inlineStr">
        <is>
          <t>2268909140002656</t>
        </is>
      </c>
      <c r="BB7" t="inlineStr">
        <is>
          <t>BOOK</t>
        </is>
      </c>
      <c r="BD7" t="inlineStr">
        <is>
          <t>9780521332866</t>
        </is>
      </c>
      <c r="BE7" t="inlineStr">
        <is>
          <t>30001002459065</t>
        </is>
      </c>
      <c r="BF7" t="inlineStr">
        <is>
          <t>893832381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R131 .M27</t>
        </is>
      </c>
      <c r="E8" t="inlineStr">
        <is>
          <t>0                      R  0131000M  27</t>
        </is>
      </c>
      <c r="F8" t="inlineStr">
        <is>
          <t>Centaur; essays on the history of medical ideas.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Martí-Ibáñez, Félix, 1915-1972.</t>
        </is>
      </c>
      <c r="N8" t="inlineStr">
        <is>
          <t>New York, MD Publications [1958]</t>
        </is>
      </c>
      <c r="O8" t="inlineStr">
        <is>
          <t>1958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R  </t>
        </is>
      </c>
      <c r="U8" t="n">
        <v>0</v>
      </c>
      <c r="V8" t="n">
        <v>1</v>
      </c>
      <c r="X8" t="inlineStr">
        <is>
          <t>2010-04-10</t>
        </is>
      </c>
      <c r="Y8" t="inlineStr">
        <is>
          <t>1988-03-03</t>
        </is>
      </c>
      <c r="Z8" t="inlineStr">
        <is>
          <t>1997-08-07</t>
        </is>
      </c>
      <c r="AA8" t="n">
        <v>369</v>
      </c>
      <c r="AB8" t="n">
        <v>310</v>
      </c>
      <c r="AC8" t="n">
        <v>317</v>
      </c>
      <c r="AD8" t="n">
        <v>4</v>
      </c>
      <c r="AE8" t="n">
        <v>4</v>
      </c>
      <c r="AF8" t="n">
        <v>9</v>
      </c>
      <c r="AG8" t="n">
        <v>9</v>
      </c>
      <c r="AH8" t="n">
        <v>3</v>
      </c>
      <c r="AI8" t="n">
        <v>3</v>
      </c>
      <c r="AJ8" t="n">
        <v>2</v>
      </c>
      <c r="AK8" t="n">
        <v>2</v>
      </c>
      <c r="AL8" t="n">
        <v>6</v>
      </c>
      <c r="AM8" t="n">
        <v>6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T8">
        <f>HYPERLINK("http://catalog.hathitrust.org/Record/001557024","HathiTrust Record")</f>
        <v/>
      </c>
      <c r="AU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V8">
        <f>HYPERLINK("http://www.worldcat.org/oclc/339430","WorldCat Record")</f>
        <v/>
      </c>
      <c r="AW8" t="inlineStr">
        <is>
          <t>1468370:eng</t>
        </is>
      </c>
      <c r="AX8" t="inlineStr">
        <is>
          <t>339430</t>
        </is>
      </c>
      <c r="AY8" t="inlineStr">
        <is>
          <t>991001778129702656</t>
        </is>
      </c>
      <c r="AZ8" t="inlineStr">
        <is>
          <t>991001778129702656</t>
        </is>
      </c>
      <c r="BA8" t="inlineStr">
        <is>
          <t>2259003420002656</t>
        </is>
      </c>
      <c r="BB8" t="inlineStr">
        <is>
          <t>BOOK</t>
        </is>
      </c>
      <c r="BE8" t="inlineStr">
        <is>
          <t>30001000198269</t>
        </is>
      </c>
      <c r="BF8" t="inlineStr">
        <is>
          <t>893279660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R135.5 .J3 1975</t>
        </is>
      </c>
      <c r="E9" t="inlineStr">
        <is>
          <t>0                      R  0135500J  3           1975</t>
        </is>
      </c>
      <c r="F9" t="inlineStr">
        <is>
          <t>Jewish medical ethics : a comparative and historical study of the Jewish religious attitude to medicine and its practice / by Immanuel Jakobovits.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Jakobovits, Immanuel, Sir, 1921-1999.</t>
        </is>
      </c>
      <c r="N9" t="inlineStr">
        <is>
          <t>New York : Bloch Pub. Co., c1975.</t>
        </is>
      </c>
      <c r="O9" t="inlineStr">
        <is>
          <t>1975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  </t>
        </is>
      </c>
      <c r="U9" t="n">
        <v>3</v>
      </c>
      <c r="V9" t="n">
        <v>3</v>
      </c>
      <c r="W9" t="inlineStr">
        <is>
          <t>2000-04-21</t>
        </is>
      </c>
      <c r="X9" t="inlineStr">
        <is>
          <t>2000-04-21</t>
        </is>
      </c>
      <c r="Y9" t="inlineStr">
        <is>
          <t>1987-10-08</t>
        </is>
      </c>
      <c r="Z9" t="inlineStr">
        <is>
          <t>1992-09-14</t>
        </is>
      </c>
      <c r="AA9" t="n">
        <v>377</v>
      </c>
      <c r="AB9" t="n">
        <v>320</v>
      </c>
      <c r="AC9" t="n">
        <v>493</v>
      </c>
      <c r="AD9" t="n">
        <v>3</v>
      </c>
      <c r="AE9" t="n">
        <v>4</v>
      </c>
      <c r="AF9" t="n">
        <v>14</v>
      </c>
      <c r="AG9" t="n">
        <v>23</v>
      </c>
      <c r="AH9" t="n">
        <v>4</v>
      </c>
      <c r="AI9" t="n">
        <v>6</v>
      </c>
      <c r="AJ9" t="n">
        <v>4</v>
      </c>
      <c r="AK9" t="n">
        <v>7</v>
      </c>
      <c r="AL9" t="n">
        <v>8</v>
      </c>
      <c r="AM9" t="n">
        <v>13</v>
      </c>
      <c r="AN9" t="n">
        <v>1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HYPERLINK("http://catalog.hathitrust.org/Record/000685674","HathiTrust Record")</f>
        <v/>
      </c>
      <c r="AU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V9">
        <f>HYPERLINK("http://www.worldcat.org/oclc/1750044","WorldCat Record")</f>
        <v/>
      </c>
      <c r="AW9" t="inlineStr">
        <is>
          <t>1774216:eng</t>
        </is>
      </c>
      <c r="AX9" t="inlineStr">
        <is>
          <t>1750044</t>
        </is>
      </c>
      <c r="AY9" t="inlineStr">
        <is>
          <t>991001790679702656</t>
        </is>
      </c>
      <c r="AZ9" t="inlineStr">
        <is>
          <t>991001790679702656</t>
        </is>
      </c>
      <c r="BA9" t="inlineStr">
        <is>
          <t>2255530810002656</t>
        </is>
      </c>
      <c r="BB9" t="inlineStr">
        <is>
          <t>BOOK</t>
        </is>
      </c>
      <c r="BD9" t="inlineStr">
        <is>
          <t>9780819700971</t>
        </is>
      </c>
      <c r="BE9" t="inlineStr">
        <is>
          <t>30001000320053</t>
        </is>
      </c>
      <c r="BF9" t="inlineStr">
        <is>
          <t>893461155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R601 .S57</t>
        </is>
      </c>
      <c r="E10" t="inlineStr">
        <is>
          <t>0                      R  0601000S  57</t>
        </is>
      </c>
      <c r="F10" t="inlineStr">
        <is>
          <t>Serve the people; observations on medicine in the People's Republic of China [by] Victor W. Sidel and Ruth Sidel.</t>
        </is>
      </c>
      <c r="H10" t="inlineStr">
        <is>
          <t>No</t>
        </is>
      </c>
      <c r="I10" t="inlineStr">
        <is>
          <t>1</t>
        </is>
      </c>
      <c r="J10" t="inlineStr">
        <is>
          <t>Yes</t>
        </is>
      </c>
      <c r="K10" t="inlineStr">
        <is>
          <t>No</t>
        </is>
      </c>
      <c r="L10" t="inlineStr">
        <is>
          <t>0</t>
        </is>
      </c>
      <c r="M10" t="inlineStr">
        <is>
          <t>Sidel, Victor W.</t>
        </is>
      </c>
      <c r="N10" t="inlineStr">
        <is>
          <t>New York, Josiah Macy, Jr. Foundation [c1973]</t>
        </is>
      </c>
      <c r="O10" t="inlineStr">
        <is>
          <t>1973</t>
        </is>
      </c>
      <c r="Q10" t="inlineStr">
        <is>
          <t>eng</t>
        </is>
      </c>
      <c r="R10" t="inlineStr">
        <is>
          <t>nyu</t>
        </is>
      </c>
      <c r="S10" t="inlineStr">
        <is>
          <t>Macy Foundation series on medicine and public health in China</t>
        </is>
      </c>
      <c r="T10" t="inlineStr">
        <is>
          <t xml:space="preserve">R  </t>
        </is>
      </c>
      <c r="U10" t="n">
        <v>1</v>
      </c>
      <c r="V10" t="n">
        <v>7</v>
      </c>
      <c r="W10" t="inlineStr">
        <is>
          <t>1997-10-10</t>
        </is>
      </c>
      <c r="X10" t="inlineStr">
        <is>
          <t>1999-09-22</t>
        </is>
      </c>
      <c r="Y10" t="inlineStr">
        <is>
          <t>1988-02-03</t>
        </is>
      </c>
      <c r="Z10" t="inlineStr">
        <is>
          <t>1997-08-07</t>
        </is>
      </c>
      <c r="AA10" t="n">
        <v>391</v>
      </c>
      <c r="AB10" t="n">
        <v>337</v>
      </c>
      <c r="AC10" t="n">
        <v>436</v>
      </c>
      <c r="AD10" t="n">
        <v>2</v>
      </c>
      <c r="AE10" t="n">
        <v>2</v>
      </c>
      <c r="AF10" t="n">
        <v>14</v>
      </c>
      <c r="AG10" t="n">
        <v>16</v>
      </c>
      <c r="AH10" t="n">
        <v>5</v>
      </c>
      <c r="AI10" t="n">
        <v>7</v>
      </c>
      <c r="AJ10" t="n">
        <v>5</v>
      </c>
      <c r="AK10" t="n">
        <v>5</v>
      </c>
      <c r="AL10" t="n">
        <v>7</v>
      </c>
      <c r="AM10" t="n">
        <v>8</v>
      </c>
      <c r="AN10" t="n">
        <v>0</v>
      </c>
      <c r="AO10" t="n">
        <v>0</v>
      </c>
      <c r="AP10" t="n">
        <v>1</v>
      </c>
      <c r="AQ10" t="n">
        <v>1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HYPERLINK("http://catalog.hathitrust.org/Record/000012490","HathiTrust Record")</f>
        <v/>
      </c>
      <c r="AU1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V10">
        <f>HYPERLINK("http://www.worldcat.org/oclc/821170","WorldCat Record")</f>
        <v/>
      </c>
      <c r="AW10" t="inlineStr">
        <is>
          <t>366334228:eng</t>
        </is>
      </c>
      <c r="AX10" t="inlineStr">
        <is>
          <t>821170</t>
        </is>
      </c>
      <c r="AY10" t="inlineStr">
        <is>
          <t>991001756179702656</t>
        </is>
      </c>
      <c r="AZ10" t="inlineStr">
        <is>
          <t>991001756179702656</t>
        </is>
      </c>
      <c r="BA10" t="inlineStr">
        <is>
          <t>2258472130002656</t>
        </is>
      </c>
      <c r="BB10" t="inlineStr">
        <is>
          <t>BOOK</t>
        </is>
      </c>
      <c r="BE10" t="inlineStr">
        <is>
          <t>30001000695983</t>
        </is>
      </c>
      <c r="BF10" t="inlineStr">
        <is>
          <t>893561337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R690 .M55 2002</t>
        </is>
      </c>
      <c r="E11" t="inlineStr">
        <is>
          <t>0                      R  0690000M  55          2002</t>
        </is>
      </c>
      <c r="F11" t="inlineStr">
        <is>
          <t>Introduction to the health professions / Peggy S. Stanfield, Y.H. Hui.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Stanfield, Peggy.</t>
        </is>
      </c>
      <c r="N11" t="inlineStr">
        <is>
          <t>Sudbury, Mass. : Jones and Barlett Publishers, c2002.</t>
        </is>
      </c>
      <c r="O11" t="inlineStr">
        <is>
          <t>2002</t>
        </is>
      </c>
      <c r="P11" t="inlineStr">
        <is>
          <t>4th ed.</t>
        </is>
      </c>
      <c r="Q11" t="inlineStr">
        <is>
          <t>eng</t>
        </is>
      </c>
      <c r="R11" t="inlineStr">
        <is>
          <t>mau</t>
        </is>
      </c>
      <c r="T11" t="inlineStr">
        <is>
          <t xml:space="preserve">R  </t>
        </is>
      </c>
      <c r="U11" t="n">
        <v>8</v>
      </c>
      <c r="V11" t="n">
        <v>8</v>
      </c>
      <c r="W11" t="inlineStr">
        <is>
          <t>2007-05-23</t>
        </is>
      </c>
      <c r="X11" t="inlineStr">
        <is>
          <t>2007-05-23</t>
        </is>
      </c>
      <c r="Y11" t="inlineStr">
        <is>
          <t>2002-10-14</t>
        </is>
      </c>
      <c r="Z11" t="inlineStr">
        <is>
          <t>2002-10-14</t>
        </is>
      </c>
      <c r="AA11" t="n">
        <v>208</v>
      </c>
      <c r="AB11" t="n">
        <v>176</v>
      </c>
      <c r="AC11" t="n">
        <v>1298</v>
      </c>
      <c r="AD11" t="n">
        <v>2</v>
      </c>
      <c r="AE11" t="n">
        <v>8</v>
      </c>
      <c r="AF11" t="n">
        <v>5</v>
      </c>
      <c r="AG11" t="n">
        <v>34</v>
      </c>
      <c r="AH11" t="n">
        <v>2</v>
      </c>
      <c r="AI11" t="n">
        <v>18</v>
      </c>
      <c r="AJ11" t="n">
        <v>1</v>
      </c>
      <c r="AK11" t="n">
        <v>5</v>
      </c>
      <c r="AL11" t="n">
        <v>1</v>
      </c>
      <c r="AM11" t="n">
        <v>12</v>
      </c>
      <c r="AN11" t="n">
        <v>1</v>
      </c>
      <c r="AO11" t="n">
        <v>6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HYPERLINK("http://catalog.hathitrust.org/Record/004278590","HathiTrust Record")</f>
        <v/>
      </c>
      <c r="AU1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V11">
        <f>HYPERLINK("http://www.worldcat.org/oclc/49598524","WorldCat Record")</f>
        <v/>
      </c>
      <c r="AW11" t="inlineStr">
        <is>
          <t>592557:eng</t>
        </is>
      </c>
      <c r="AX11" t="inlineStr">
        <is>
          <t>49598524</t>
        </is>
      </c>
      <c r="AY11" t="inlineStr">
        <is>
          <t>991000330859702656</t>
        </is>
      </c>
      <c r="AZ11" t="inlineStr">
        <is>
          <t>991000330859702656</t>
        </is>
      </c>
      <c r="BA11" t="inlineStr">
        <is>
          <t>2262277240002656</t>
        </is>
      </c>
      <c r="BB11" t="inlineStr">
        <is>
          <t>BOOK</t>
        </is>
      </c>
      <c r="BD11" t="inlineStr">
        <is>
          <t>9780763700492</t>
        </is>
      </c>
      <c r="BE11" t="inlineStr">
        <is>
          <t>30001004440394</t>
        </is>
      </c>
      <c r="BF11" t="inlineStr">
        <is>
          <t>893553430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R692 .W34 1977</t>
        </is>
      </c>
      <c r="E12" t="inlineStr">
        <is>
          <t>0                      R  0692000W  34          1977</t>
        </is>
      </c>
      <c r="F12" t="inlineStr">
        <is>
          <t>"Doctors wanted, no women need apply" : sexual barriers in the medical profession, 1835-1975 / Mary Roth Walsh.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Walsh, Mary Roth.</t>
        </is>
      </c>
      <c r="N12" t="inlineStr">
        <is>
          <t>New Haven : Yale University Press, 1977.</t>
        </is>
      </c>
      <c r="O12" t="inlineStr">
        <is>
          <t>1977</t>
        </is>
      </c>
      <c r="Q12" t="inlineStr">
        <is>
          <t>eng</t>
        </is>
      </c>
      <c r="R12" t="inlineStr">
        <is>
          <t>ctu</t>
        </is>
      </c>
      <c r="T12" t="inlineStr">
        <is>
          <t xml:space="preserve">R  </t>
        </is>
      </c>
      <c r="U12" t="n">
        <v>8</v>
      </c>
      <c r="V12" t="n">
        <v>14</v>
      </c>
      <c r="W12" t="inlineStr">
        <is>
          <t>2006-02-24</t>
        </is>
      </c>
      <c r="X12" t="inlineStr">
        <is>
          <t>2006-02-24</t>
        </is>
      </c>
      <c r="Y12" t="inlineStr">
        <is>
          <t>1987-10-01</t>
        </is>
      </c>
      <c r="Z12" t="inlineStr">
        <is>
          <t>1993-03-08</t>
        </is>
      </c>
      <c r="AA12" t="n">
        <v>1108</v>
      </c>
      <c r="AB12" t="n">
        <v>973</v>
      </c>
      <c r="AC12" t="n">
        <v>989</v>
      </c>
      <c r="AD12" t="n">
        <v>6</v>
      </c>
      <c r="AE12" t="n">
        <v>6</v>
      </c>
      <c r="AF12" t="n">
        <v>38</v>
      </c>
      <c r="AG12" t="n">
        <v>38</v>
      </c>
      <c r="AH12" t="n">
        <v>17</v>
      </c>
      <c r="AI12" t="n">
        <v>17</v>
      </c>
      <c r="AJ12" t="n">
        <v>8</v>
      </c>
      <c r="AK12" t="n">
        <v>8</v>
      </c>
      <c r="AL12" t="n">
        <v>14</v>
      </c>
      <c r="AM12" t="n">
        <v>14</v>
      </c>
      <c r="AN12" t="n">
        <v>4</v>
      </c>
      <c r="AO12" t="n">
        <v>4</v>
      </c>
      <c r="AP12" t="n">
        <v>4</v>
      </c>
      <c r="AQ12" t="n">
        <v>4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V12">
        <f>HYPERLINK("http://www.worldcat.org/oclc/2463650","WorldCat Record")</f>
        <v/>
      </c>
      <c r="AW12" t="inlineStr">
        <is>
          <t>836639008:eng</t>
        </is>
      </c>
      <c r="AX12" t="inlineStr">
        <is>
          <t>2463650</t>
        </is>
      </c>
      <c r="AY12" t="inlineStr">
        <is>
          <t>991001788979702656</t>
        </is>
      </c>
      <c r="AZ12" t="inlineStr">
        <is>
          <t>991001788979702656</t>
        </is>
      </c>
      <c r="BA12" t="inlineStr">
        <is>
          <t>2269499080002656</t>
        </is>
      </c>
      <c r="BB12" t="inlineStr">
        <is>
          <t>BOOK</t>
        </is>
      </c>
      <c r="BD12" t="inlineStr">
        <is>
          <t>9780300020243</t>
        </is>
      </c>
      <c r="BE12" t="inlineStr">
        <is>
          <t>30001000308520</t>
        </is>
      </c>
      <c r="BF12" t="inlineStr">
        <is>
          <t>893279671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R692 .W66</t>
        </is>
      </c>
      <c r="E13" t="inlineStr">
        <is>
          <t>0                      R  0692000W  66</t>
        </is>
      </c>
      <c r="F13" t="inlineStr">
        <is>
          <t>Women in medicine, 1976 : a report of a Macy conference / edited by Carolyn Spieler.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-- New York : Josiah Macy, Jr. Foundation ; Port Washington, N.Y. : Independent Publishers Group, 1977.</t>
        </is>
      </c>
      <c r="O13" t="inlineStr">
        <is>
          <t>1977</t>
        </is>
      </c>
      <c r="Q13" t="inlineStr">
        <is>
          <t>eng</t>
        </is>
      </c>
      <c r="R13" t="inlineStr">
        <is>
          <t>nyu</t>
        </is>
      </c>
      <c r="S13" t="inlineStr">
        <is>
          <t>Macy Foundation Publication</t>
        </is>
      </c>
      <c r="T13" t="inlineStr">
        <is>
          <t xml:space="preserve">R  </t>
        </is>
      </c>
      <c r="U13" t="n">
        <v>8</v>
      </c>
      <c r="V13" t="n">
        <v>8</v>
      </c>
      <c r="W13" t="inlineStr">
        <is>
          <t>2000-03-27</t>
        </is>
      </c>
      <c r="X13" t="inlineStr">
        <is>
          <t>2000-03-27</t>
        </is>
      </c>
      <c r="Y13" t="inlineStr">
        <is>
          <t>1987-10-01</t>
        </is>
      </c>
      <c r="Z13" t="inlineStr">
        <is>
          <t>1987-10-01</t>
        </is>
      </c>
      <c r="AA13" t="n">
        <v>195</v>
      </c>
      <c r="AB13" t="n">
        <v>173</v>
      </c>
      <c r="AC13" t="n">
        <v>173</v>
      </c>
      <c r="AD13" t="n">
        <v>1</v>
      </c>
      <c r="AE13" t="n">
        <v>1</v>
      </c>
      <c r="AF13" t="n">
        <v>5</v>
      </c>
      <c r="AG13" t="n">
        <v>5</v>
      </c>
      <c r="AH13" t="n">
        <v>2</v>
      </c>
      <c r="AI13" t="n">
        <v>2</v>
      </c>
      <c r="AJ13" t="n">
        <v>1</v>
      </c>
      <c r="AK13" t="n">
        <v>1</v>
      </c>
      <c r="AL13" t="n">
        <v>3</v>
      </c>
      <c r="AM13" t="n">
        <v>3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V13">
        <f>HYPERLINK("http://www.worldcat.org/oclc/3283532","WorldCat Record")</f>
        <v/>
      </c>
      <c r="AW13" t="inlineStr">
        <is>
          <t>1781313600:eng</t>
        </is>
      </c>
      <c r="AX13" t="inlineStr">
        <is>
          <t>3283532</t>
        </is>
      </c>
      <c r="AY13" t="inlineStr">
        <is>
          <t>991001178719702656</t>
        </is>
      </c>
      <c r="AZ13" t="inlineStr">
        <is>
          <t>991001178719702656</t>
        </is>
      </c>
      <c r="BA13" t="inlineStr">
        <is>
          <t>2257659910002656</t>
        </is>
      </c>
      <c r="BB13" t="inlineStr">
        <is>
          <t>BOOK</t>
        </is>
      </c>
      <c r="BD13" t="inlineStr">
        <is>
          <t>9780914362210</t>
        </is>
      </c>
      <c r="BE13" t="inlineStr">
        <is>
          <t>30001000308512</t>
        </is>
      </c>
      <c r="BF13" t="inlineStr">
        <is>
          <t>893643286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R695 .M3</t>
        </is>
      </c>
      <c r="E14" t="inlineStr">
        <is>
          <t>0                      R  0695000M  3</t>
        </is>
      </c>
      <c r="F14" t="inlineStr">
        <is>
          <t>Minorities in medicine : report of a conference.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Macy Conference on Minorities in Medicine (1977 : Williamsburg, Va.)</t>
        </is>
      </c>
      <c r="N14" t="inlineStr">
        <is>
          <t>-- New York : Josiah Macy, Jr. Foundation, 1977.</t>
        </is>
      </c>
      <c r="O14" t="inlineStr">
        <is>
          <t>1977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R  </t>
        </is>
      </c>
      <c r="U14" t="n">
        <v>4</v>
      </c>
      <c r="V14" t="n">
        <v>4</v>
      </c>
      <c r="W14" t="inlineStr">
        <is>
          <t>1992-11-14</t>
        </is>
      </c>
      <c r="X14" t="inlineStr">
        <is>
          <t>1992-11-14</t>
        </is>
      </c>
      <c r="Y14" t="inlineStr">
        <is>
          <t>1987-09-30</t>
        </is>
      </c>
      <c r="Z14" t="inlineStr">
        <is>
          <t>1987-09-30</t>
        </is>
      </c>
      <c r="AA14" t="n">
        <v>115</v>
      </c>
      <c r="AB14" t="n">
        <v>114</v>
      </c>
      <c r="AC14" t="n">
        <v>116</v>
      </c>
      <c r="AD14" t="n">
        <v>1</v>
      </c>
      <c r="AE14" t="n">
        <v>1</v>
      </c>
      <c r="AF14" t="n">
        <v>9</v>
      </c>
      <c r="AG14" t="n">
        <v>9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9</v>
      </c>
      <c r="AQ14" t="n">
        <v>9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HYPERLINK("http://catalog.hathitrust.org/Record/000751497","HathiTrust Record")</f>
        <v/>
      </c>
      <c r="AU1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V14">
        <f>HYPERLINK("http://www.worldcat.org/oclc/4499860","WorldCat Record")</f>
        <v/>
      </c>
      <c r="AW14" t="inlineStr">
        <is>
          <t>14787769:eng</t>
        </is>
      </c>
      <c r="AX14" t="inlineStr">
        <is>
          <t>4499860</t>
        </is>
      </c>
      <c r="AY14" t="inlineStr">
        <is>
          <t>991001169539702656</t>
        </is>
      </c>
      <c r="AZ14" t="inlineStr">
        <is>
          <t>991001169539702656</t>
        </is>
      </c>
      <c r="BA14" t="inlineStr">
        <is>
          <t>2256407110002656</t>
        </is>
      </c>
      <c r="BB14" t="inlineStr">
        <is>
          <t>BOOK</t>
        </is>
      </c>
      <c r="BD14" t="inlineStr">
        <is>
          <t>9780914362234</t>
        </is>
      </c>
      <c r="BE14" t="inlineStr">
        <is>
          <t>30001000306565</t>
        </is>
      </c>
      <c r="BF14" t="inlineStr">
        <is>
          <t>893369162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R697.P45 N49</t>
        </is>
      </c>
      <c r="E15" t="inlineStr">
        <is>
          <t>0                      R  0697000P  45                 N  49</t>
        </is>
      </c>
      <c r="F15" t="inlineStr">
        <is>
          <t>The new health professionals : nurse practitioners and physician's assistants / edited by Ann A. Bliss and Eva D. Cohen.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-- Germantown, Md. : Aspen Systems, 1977.</t>
        </is>
      </c>
      <c r="O15" t="inlineStr">
        <is>
          <t>1977</t>
        </is>
      </c>
      <c r="Q15" t="inlineStr">
        <is>
          <t>eng</t>
        </is>
      </c>
      <c r="R15" t="inlineStr">
        <is>
          <t>mdu</t>
        </is>
      </c>
      <c r="T15" t="inlineStr">
        <is>
          <t xml:space="preserve">R  </t>
        </is>
      </c>
      <c r="U15" t="n">
        <v>6</v>
      </c>
      <c r="V15" t="n">
        <v>6</v>
      </c>
      <c r="W15" t="inlineStr">
        <is>
          <t>1991-08-04</t>
        </is>
      </c>
      <c r="X15" t="inlineStr">
        <is>
          <t>1991-08-04</t>
        </is>
      </c>
      <c r="Y15" t="inlineStr">
        <is>
          <t>1987-10-01</t>
        </is>
      </c>
      <c r="Z15" t="inlineStr">
        <is>
          <t>1987-10-01</t>
        </is>
      </c>
      <c r="AA15" t="n">
        <v>364</v>
      </c>
      <c r="AB15" t="n">
        <v>336</v>
      </c>
      <c r="AC15" t="n">
        <v>338</v>
      </c>
      <c r="AD15" t="n">
        <v>2</v>
      </c>
      <c r="AE15" t="n">
        <v>2</v>
      </c>
      <c r="AF15" t="n">
        <v>18</v>
      </c>
      <c r="AG15" t="n">
        <v>18</v>
      </c>
      <c r="AH15" t="n">
        <v>5</v>
      </c>
      <c r="AI15" t="n">
        <v>5</v>
      </c>
      <c r="AJ15" t="n">
        <v>4</v>
      </c>
      <c r="AK15" t="n">
        <v>4</v>
      </c>
      <c r="AL15" t="n">
        <v>12</v>
      </c>
      <c r="AM15" t="n">
        <v>12</v>
      </c>
      <c r="AN15" t="n">
        <v>1</v>
      </c>
      <c r="AO15" t="n">
        <v>1</v>
      </c>
      <c r="AP15" t="n">
        <v>1</v>
      </c>
      <c r="AQ15" t="n">
        <v>1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HYPERLINK("http://catalog.hathitrust.org/Record/000214510","HathiTrust Record")</f>
        <v/>
      </c>
      <c r="AU1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V15">
        <f>HYPERLINK("http://www.worldcat.org/oclc/2980538","WorldCat Record")</f>
        <v/>
      </c>
      <c r="AW15" t="inlineStr">
        <is>
          <t>1046512443:eng</t>
        </is>
      </c>
      <c r="AX15" t="inlineStr">
        <is>
          <t>2980538</t>
        </is>
      </c>
      <c r="AY15" t="inlineStr">
        <is>
          <t>991001178109702656</t>
        </is>
      </c>
      <c r="AZ15" t="inlineStr">
        <is>
          <t>991001178109702656</t>
        </is>
      </c>
      <c r="BA15" t="inlineStr">
        <is>
          <t>2260621060002656</t>
        </is>
      </c>
      <c r="BB15" t="inlineStr">
        <is>
          <t>BOOK</t>
        </is>
      </c>
      <c r="BD15" t="inlineStr">
        <is>
          <t>9780912862354</t>
        </is>
      </c>
      <c r="BE15" t="inlineStr">
        <is>
          <t>30001000308405</t>
        </is>
      </c>
      <c r="BF15" t="inlineStr">
        <is>
          <t>893161741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R723 .C4283 1984</t>
        </is>
      </c>
      <c r="E16" t="inlineStr">
        <is>
          <t>0                      R  0723000C  4283        1984</t>
        </is>
      </c>
      <c r="F16" t="inlineStr">
        <is>
          <t>The place of the humanities in medicine / Eric J. Cassell.</t>
        </is>
      </c>
      <c r="H16" t="inlineStr">
        <is>
          <t>No</t>
        </is>
      </c>
      <c r="I16" t="inlineStr">
        <is>
          <t>1</t>
        </is>
      </c>
      <c r="J16" t="inlineStr">
        <is>
          <t>Yes</t>
        </is>
      </c>
      <c r="K16" t="inlineStr">
        <is>
          <t>No</t>
        </is>
      </c>
      <c r="L16" t="inlineStr">
        <is>
          <t>0</t>
        </is>
      </c>
      <c r="M16" t="inlineStr">
        <is>
          <t>Cassell, Eric J., 1928-</t>
        </is>
      </c>
      <c r="N16" t="inlineStr">
        <is>
          <t>Hastings-on-Hudson, N.Y. : Hastings Center, Institute of Society, Ethics, and Life Sciences, c1984.</t>
        </is>
      </c>
      <c r="O16" t="inlineStr">
        <is>
          <t>1984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R  </t>
        </is>
      </c>
      <c r="U16" t="n">
        <v>2</v>
      </c>
      <c r="V16" t="n">
        <v>5</v>
      </c>
      <c r="W16" t="inlineStr">
        <is>
          <t>1990-02-08</t>
        </is>
      </c>
      <c r="X16" t="inlineStr">
        <is>
          <t>1996-07-25</t>
        </is>
      </c>
      <c r="Y16" t="inlineStr">
        <is>
          <t>1987-12-18</t>
        </is>
      </c>
      <c r="Z16" t="inlineStr">
        <is>
          <t>1993-03-08</t>
        </is>
      </c>
      <c r="AA16" t="n">
        <v>217</v>
      </c>
      <c r="AB16" t="n">
        <v>195</v>
      </c>
      <c r="AC16" t="n">
        <v>199</v>
      </c>
      <c r="AD16" t="n">
        <v>2</v>
      </c>
      <c r="AE16" t="n">
        <v>2</v>
      </c>
      <c r="AF16" t="n">
        <v>10</v>
      </c>
      <c r="AG16" t="n">
        <v>10</v>
      </c>
      <c r="AH16" t="n">
        <v>3</v>
      </c>
      <c r="AI16" t="n">
        <v>3</v>
      </c>
      <c r="AJ16" t="n">
        <v>1</v>
      </c>
      <c r="AK16" t="n">
        <v>1</v>
      </c>
      <c r="AL16" t="n">
        <v>6</v>
      </c>
      <c r="AM16" t="n">
        <v>6</v>
      </c>
      <c r="AN16" t="n">
        <v>0</v>
      </c>
      <c r="AO16" t="n">
        <v>0</v>
      </c>
      <c r="AP16" t="n">
        <v>3</v>
      </c>
      <c r="AQ16" t="n">
        <v>3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HYPERLINK("http://catalog.hathitrust.org/Record/000456801","HathiTrust Record")</f>
        <v/>
      </c>
      <c r="AU1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V16">
        <f>HYPERLINK("http://www.worldcat.org/oclc/10780701","WorldCat Record")</f>
        <v/>
      </c>
      <c r="AW16" t="inlineStr">
        <is>
          <t>3575970:eng</t>
        </is>
      </c>
      <c r="AX16" t="inlineStr">
        <is>
          <t>10780701</t>
        </is>
      </c>
      <c r="AY16" t="inlineStr">
        <is>
          <t>991001805859702656</t>
        </is>
      </c>
      <c r="AZ16" t="inlineStr">
        <is>
          <t>991001805859702656</t>
        </is>
      </c>
      <c r="BA16" t="inlineStr">
        <is>
          <t>2255373950002656</t>
        </is>
      </c>
      <c r="BB16" t="inlineStr">
        <is>
          <t>BOOK</t>
        </is>
      </c>
      <c r="BD16" t="inlineStr">
        <is>
          <t>9780916558192</t>
        </is>
      </c>
      <c r="BE16" t="inlineStr">
        <is>
          <t>30001000635583</t>
        </is>
      </c>
      <c r="BF16" t="inlineStr">
        <is>
          <t>893461169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R723 .C84 1982</t>
        </is>
      </c>
      <c r="E17" t="inlineStr">
        <is>
          <t>0                      R  0723000C  84          1982</t>
        </is>
      </c>
      <c r="F17" t="inlineStr">
        <is>
          <t>Philosophy in medicine : conceptual and ethical issues in medicine and psychiatry / Charles M. Culver, Bernard Gert.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Culver, Charles M.</t>
        </is>
      </c>
      <c r="N17" t="inlineStr">
        <is>
          <t>New York : Oxford University Press, 1982.</t>
        </is>
      </c>
      <c r="O17" t="inlineStr">
        <is>
          <t>1982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  </t>
        </is>
      </c>
      <c r="U17" t="n">
        <v>4</v>
      </c>
      <c r="V17" t="n">
        <v>4</v>
      </c>
      <c r="W17" t="inlineStr">
        <is>
          <t>1996-04-11</t>
        </is>
      </c>
      <c r="X17" t="inlineStr">
        <is>
          <t>1996-04-11</t>
        </is>
      </c>
      <c r="Y17" t="inlineStr">
        <is>
          <t>1987-12-18</t>
        </is>
      </c>
      <c r="Z17" t="inlineStr">
        <is>
          <t>1987-12-18</t>
        </is>
      </c>
      <c r="AA17" t="n">
        <v>581</v>
      </c>
      <c r="AB17" t="n">
        <v>465</v>
      </c>
      <c r="AC17" t="n">
        <v>474</v>
      </c>
      <c r="AD17" t="n">
        <v>3</v>
      </c>
      <c r="AE17" t="n">
        <v>3</v>
      </c>
      <c r="AF17" t="n">
        <v>25</v>
      </c>
      <c r="AG17" t="n">
        <v>25</v>
      </c>
      <c r="AH17" t="n">
        <v>9</v>
      </c>
      <c r="AI17" t="n">
        <v>9</v>
      </c>
      <c r="AJ17" t="n">
        <v>3</v>
      </c>
      <c r="AK17" t="n">
        <v>3</v>
      </c>
      <c r="AL17" t="n">
        <v>13</v>
      </c>
      <c r="AM17" t="n">
        <v>13</v>
      </c>
      <c r="AN17" t="n">
        <v>1</v>
      </c>
      <c r="AO17" t="n">
        <v>1</v>
      </c>
      <c r="AP17" t="n">
        <v>3</v>
      </c>
      <c r="AQ17" t="n">
        <v>3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HYPERLINK("http://catalog.hathitrust.org/Record/000228233","HathiTrust Record")</f>
        <v/>
      </c>
      <c r="AU1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V17">
        <f>HYPERLINK("http://www.worldcat.org/oclc/7876456","WorldCat Record")</f>
        <v/>
      </c>
      <c r="AW17" t="inlineStr">
        <is>
          <t>200292852:eng</t>
        </is>
      </c>
      <c r="AX17" t="inlineStr">
        <is>
          <t>7876456</t>
        </is>
      </c>
      <c r="AY17" t="inlineStr">
        <is>
          <t>991000155049702656</t>
        </is>
      </c>
      <c r="AZ17" t="inlineStr">
        <is>
          <t>991000155049702656</t>
        </is>
      </c>
      <c r="BA17" t="inlineStr">
        <is>
          <t>2268809580002656</t>
        </is>
      </c>
      <c r="BB17" t="inlineStr">
        <is>
          <t>BOOK</t>
        </is>
      </c>
      <c r="BD17" t="inlineStr">
        <is>
          <t>9780195029796</t>
        </is>
      </c>
      <c r="BE17" t="inlineStr">
        <is>
          <t>30001000635609</t>
        </is>
      </c>
      <c r="BF17" t="inlineStr">
        <is>
          <t>893737054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R723 .M3</t>
        </is>
      </c>
      <c r="E18" t="inlineStr">
        <is>
          <t>0                      R  0723000M  3</t>
        </is>
      </c>
      <c r="F18" t="inlineStr">
        <is>
          <t>The role of medicine : dream, mirage, or nemesis? / Thomas McKeown.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1</t>
        </is>
      </c>
      <c r="M18" t="inlineStr">
        <is>
          <t>McKeown, Thomas.</t>
        </is>
      </c>
      <c r="N18" t="inlineStr">
        <is>
          <t>Princeton, N.J. : Princeton University Press, c1979.</t>
        </is>
      </c>
      <c r="O18" t="inlineStr">
        <is>
          <t>1979</t>
        </is>
      </c>
      <c r="Q18" t="inlineStr">
        <is>
          <t>eng</t>
        </is>
      </c>
      <c r="R18" t="inlineStr">
        <is>
          <t>nju</t>
        </is>
      </c>
      <c r="T18" t="inlineStr">
        <is>
          <t xml:space="preserve">R  </t>
        </is>
      </c>
      <c r="U18" t="n">
        <v>4</v>
      </c>
      <c r="V18" t="n">
        <v>4</v>
      </c>
      <c r="W18" t="inlineStr">
        <is>
          <t>1991-10-25</t>
        </is>
      </c>
      <c r="X18" t="inlineStr">
        <is>
          <t>1991-10-25</t>
        </is>
      </c>
      <c r="Y18" t="inlineStr">
        <is>
          <t>1987-12-18</t>
        </is>
      </c>
      <c r="Z18" t="inlineStr">
        <is>
          <t>1987-12-18</t>
        </is>
      </c>
      <c r="AA18" t="n">
        <v>390</v>
      </c>
      <c r="AB18" t="n">
        <v>331</v>
      </c>
      <c r="AC18" t="n">
        <v>1040</v>
      </c>
      <c r="AD18" t="n">
        <v>2</v>
      </c>
      <c r="AE18" t="n">
        <v>16</v>
      </c>
      <c r="AF18" t="n">
        <v>13</v>
      </c>
      <c r="AG18" t="n">
        <v>45</v>
      </c>
      <c r="AH18" t="n">
        <v>4</v>
      </c>
      <c r="AI18" t="n">
        <v>16</v>
      </c>
      <c r="AJ18" t="n">
        <v>3</v>
      </c>
      <c r="AK18" t="n">
        <v>7</v>
      </c>
      <c r="AL18" t="n">
        <v>7</v>
      </c>
      <c r="AM18" t="n">
        <v>14</v>
      </c>
      <c r="AN18" t="n">
        <v>1</v>
      </c>
      <c r="AO18" t="n">
        <v>14</v>
      </c>
      <c r="AP18" t="n">
        <v>0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V18">
        <f>HYPERLINK("http://www.worldcat.org/oclc/5678501","WorldCat Record")</f>
        <v/>
      </c>
      <c r="AW18" t="inlineStr">
        <is>
          <t>11664834:eng</t>
        </is>
      </c>
      <c r="AX18" t="inlineStr">
        <is>
          <t>5678501</t>
        </is>
      </c>
      <c r="AY18" t="inlineStr">
        <is>
          <t>991001541799702656</t>
        </is>
      </c>
      <c r="AZ18" t="inlineStr">
        <is>
          <t>991001541799702656</t>
        </is>
      </c>
      <c r="BA18" t="inlineStr">
        <is>
          <t>2260934750002656</t>
        </is>
      </c>
      <c r="BB18" t="inlineStr">
        <is>
          <t>BOOK</t>
        </is>
      </c>
      <c r="BD18" t="inlineStr">
        <is>
          <t>9780691023625</t>
        </is>
      </c>
      <c r="BE18" t="inlineStr">
        <is>
          <t>30001000635666</t>
        </is>
      </c>
      <c r="BF18" t="inlineStr">
        <is>
          <t>893638425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R723 .P38</t>
        </is>
      </c>
      <c r="E19" t="inlineStr">
        <is>
          <t>0                      R  0723000P  38</t>
        </is>
      </c>
      <c r="F19" t="inlineStr">
        <is>
          <t>Humanism and the physician / Edmund D. Pellegrino.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Pellegrino, Edmund D., 1920-2013.</t>
        </is>
      </c>
      <c r="N19" t="inlineStr">
        <is>
          <t>Knoxville : University of Tennessee Press, c1979.</t>
        </is>
      </c>
      <c r="O19" t="inlineStr">
        <is>
          <t>1979</t>
        </is>
      </c>
      <c r="P19" t="inlineStr">
        <is>
          <t>1st ed.</t>
        </is>
      </c>
      <c r="Q19" t="inlineStr">
        <is>
          <t>eng</t>
        </is>
      </c>
      <c r="R19" t="inlineStr">
        <is>
          <t>tnu</t>
        </is>
      </c>
      <c r="T19" t="inlineStr">
        <is>
          <t xml:space="preserve">R  </t>
        </is>
      </c>
      <c r="U19" t="n">
        <v>7</v>
      </c>
      <c r="V19" t="n">
        <v>11</v>
      </c>
      <c r="W19" t="inlineStr">
        <is>
          <t>2006-08-06</t>
        </is>
      </c>
      <c r="X19" t="inlineStr">
        <is>
          <t>2006-08-06</t>
        </is>
      </c>
      <c r="Y19" t="inlineStr">
        <is>
          <t>1987-12-18</t>
        </is>
      </c>
      <c r="Z19" t="inlineStr">
        <is>
          <t>1992-04-13</t>
        </is>
      </c>
      <c r="AA19" t="n">
        <v>492</v>
      </c>
      <c r="AB19" t="n">
        <v>445</v>
      </c>
      <c r="AC19" t="n">
        <v>448</v>
      </c>
      <c r="AD19" t="n">
        <v>4</v>
      </c>
      <c r="AE19" t="n">
        <v>4</v>
      </c>
      <c r="AF19" t="n">
        <v>28</v>
      </c>
      <c r="AG19" t="n">
        <v>29</v>
      </c>
      <c r="AH19" t="n">
        <v>8</v>
      </c>
      <c r="AI19" t="n">
        <v>9</v>
      </c>
      <c r="AJ19" t="n">
        <v>8</v>
      </c>
      <c r="AK19" t="n">
        <v>8</v>
      </c>
      <c r="AL19" t="n">
        <v>16</v>
      </c>
      <c r="AM19" t="n">
        <v>17</v>
      </c>
      <c r="AN19" t="n">
        <v>2</v>
      </c>
      <c r="AO19" t="n">
        <v>2</v>
      </c>
      <c r="AP19" t="n">
        <v>2</v>
      </c>
      <c r="AQ19" t="n">
        <v>2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V19">
        <f>HYPERLINK("http://www.worldcat.org/oclc/4504498","WorldCat Record")</f>
        <v/>
      </c>
      <c r="AW19" t="inlineStr">
        <is>
          <t>14792010:eng</t>
        </is>
      </c>
      <c r="AX19" t="inlineStr">
        <is>
          <t>4504498</t>
        </is>
      </c>
      <c r="AY19" t="inlineStr">
        <is>
          <t>991001805989702656</t>
        </is>
      </c>
      <c r="AZ19" t="inlineStr">
        <is>
          <t>991001805989702656</t>
        </is>
      </c>
      <c r="BA19" t="inlineStr">
        <is>
          <t>2264845220002656</t>
        </is>
      </c>
      <c r="BB19" t="inlineStr">
        <is>
          <t>BOOK</t>
        </is>
      </c>
      <c r="BD19" t="inlineStr">
        <is>
          <t>9780870492181</t>
        </is>
      </c>
      <c r="BE19" t="inlineStr">
        <is>
          <t>30001000635716</t>
        </is>
      </c>
      <c r="BF19" t="inlineStr">
        <is>
          <t>893633398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R724 .A32 1992</t>
        </is>
      </c>
      <c r="E20" t="inlineStr">
        <is>
          <t>0                      R  0724000A  32          1992</t>
        </is>
      </c>
      <c r="F20" t="inlineStr">
        <is>
          <t>African-American perspectives on biomedical ethics / edited by Harley E. Flack and Edmund D. Pellegrino ; with editorial assistance by Dennis McManus.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N20" t="inlineStr">
        <is>
          <t>Washington, D.C. : Georgetown University Press, c1992.</t>
        </is>
      </c>
      <c r="O20" t="inlineStr">
        <is>
          <t>1992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R  </t>
        </is>
      </c>
      <c r="U20" t="n">
        <v>6</v>
      </c>
      <c r="V20" t="n">
        <v>6</v>
      </c>
      <c r="W20" t="inlineStr">
        <is>
          <t>2002-04-01</t>
        </is>
      </c>
      <c r="X20" t="inlineStr">
        <is>
          <t>2002-04-01</t>
        </is>
      </c>
      <c r="Y20" t="inlineStr">
        <is>
          <t>1998-03-19</t>
        </is>
      </c>
      <c r="Z20" t="inlineStr">
        <is>
          <t>2010-03-31</t>
        </is>
      </c>
      <c r="AA20" t="n">
        <v>376</v>
      </c>
      <c r="AB20" t="n">
        <v>352</v>
      </c>
      <c r="AC20" t="n">
        <v>358</v>
      </c>
      <c r="AD20" t="n">
        <v>2</v>
      </c>
      <c r="AE20" t="n">
        <v>2</v>
      </c>
      <c r="AF20" t="n">
        <v>21</v>
      </c>
      <c r="AG20" t="n">
        <v>22</v>
      </c>
      <c r="AH20" t="n">
        <v>5</v>
      </c>
      <c r="AI20" t="n">
        <v>5</v>
      </c>
      <c r="AJ20" t="n">
        <v>6</v>
      </c>
      <c r="AK20" t="n">
        <v>7</v>
      </c>
      <c r="AL20" t="n">
        <v>13</v>
      </c>
      <c r="AM20" t="n">
        <v>14</v>
      </c>
      <c r="AN20" t="n">
        <v>0</v>
      </c>
      <c r="AO20" t="n">
        <v>0</v>
      </c>
      <c r="AP20" t="n">
        <v>5</v>
      </c>
      <c r="AQ20" t="n">
        <v>5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HYPERLINK("http://catalog.hathitrust.org/Record/002712368","HathiTrust Record")</f>
        <v/>
      </c>
      <c r="AU2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V20">
        <f>HYPERLINK("http://www.worldcat.org/oclc/25964595","WorldCat Record")</f>
        <v/>
      </c>
      <c r="AW20" t="inlineStr">
        <is>
          <t>890771957:eng</t>
        </is>
      </c>
      <c r="AX20" t="inlineStr">
        <is>
          <t>25964595</t>
        </is>
      </c>
      <c r="AY20" t="inlineStr">
        <is>
          <t>991001793489702656</t>
        </is>
      </c>
      <c r="AZ20" t="inlineStr">
        <is>
          <t>991001793489702656</t>
        </is>
      </c>
      <c r="BA20" t="inlineStr">
        <is>
          <t>2260354730002656</t>
        </is>
      </c>
      <c r="BB20" t="inlineStr">
        <is>
          <t>BOOK</t>
        </is>
      </c>
      <c r="BD20" t="inlineStr">
        <is>
          <t>9780878405329</t>
        </is>
      </c>
      <c r="BE20" t="inlineStr">
        <is>
          <t>30001003740141</t>
        </is>
      </c>
      <c r="BF20" t="inlineStr">
        <is>
          <t>893638641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R724 .B46</t>
        </is>
      </c>
      <c r="E21" t="inlineStr">
        <is>
          <t>0                      R  0724000B  46</t>
        </is>
      </c>
      <c r="F21" t="inlineStr">
        <is>
          <t>Bioethics and human rights : a reader for health professionals / edited by Elsie L. Bandman, Bertram Bandman.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Boston : Little, Brown, c1978.</t>
        </is>
      </c>
      <c r="O21" t="inlineStr">
        <is>
          <t>1978</t>
        </is>
      </c>
      <c r="P21" t="inlineStr">
        <is>
          <t>1st ed.</t>
        </is>
      </c>
      <c r="Q21" t="inlineStr">
        <is>
          <t>eng</t>
        </is>
      </c>
      <c r="R21" t="inlineStr">
        <is>
          <t>mau</t>
        </is>
      </c>
      <c r="T21" t="inlineStr">
        <is>
          <t xml:space="preserve">R  </t>
        </is>
      </c>
      <c r="U21" t="n">
        <v>7</v>
      </c>
      <c r="V21" t="n">
        <v>30</v>
      </c>
      <c r="W21" t="inlineStr">
        <is>
          <t>1992-09-06</t>
        </is>
      </c>
      <c r="X21" t="inlineStr">
        <is>
          <t>2004-02-17</t>
        </is>
      </c>
      <c r="Y21" t="inlineStr">
        <is>
          <t>1987-09-22</t>
        </is>
      </c>
      <c r="Z21" t="inlineStr">
        <is>
          <t>1991-12-06</t>
        </is>
      </c>
      <c r="AA21" t="n">
        <v>573</v>
      </c>
      <c r="AB21" t="n">
        <v>500</v>
      </c>
      <c r="AC21" t="n">
        <v>535</v>
      </c>
      <c r="AD21" t="n">
        <v>5</v>
      </c>
      <c r="AE21" t="n">
        <v>5</v>
      </c>
      <c r="AF21" t="n">
        <v>34</v>
      </c>
      <c r="AG21" t="n">
        <v>35</v>
      </c>
      <c r="AH21" t="n">
        <v>14</v>
      </c>
      <c r="AI21" t="n">
        <v>14</v>
      </c>
      <c r="AJ21" t="n">
        <v>4</v>
      </c>
      <c r="AK21" t="n">
        <v>5</v>
      </c>
      <c r="AL21" t="n">
        <v>18</v>
      </c>
      <c r="AM21" t="n">
        <v>18</v>
      </c>
      <c r="AN21" t="n">
        <v>2</v>
      </c>
      <c r="AO21" t="n">
        <v>2</v>
      </c>
      <c r="AP21" t="n">
        <v>5</v>
      </c>
      <c r="AQ21" t="n">
        <v>5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HYPERLINK("http://catalog.hathitrust.org/Record/000223371","HathiTrust Record")</f>
        <v/>
      </c>
      <c r="AU2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V21">
        <f>HYPERLINK("http://www.worldcat.org/oclc/4262774","WorldCat Record")</f>
        <v/>
      </c>
      <c r="AW21" t="inlineStr">
        <is>
          <t>836711595:eng</t>
        </is>
      </c>
      <c r="AX21" t="inlineStr">
        <is>
          <t>4262774</t>
        </is>
      </c>
      <c r="AY21" t="inlineStr">
        <is>
          <t>991001759909702656</t>
        </is>
      </c>
      <c r="AZ21" t="inlineStr">
        <is>
          <t>991001759909702656</t>
        </is>
      </c>
      <c r="BA21" t="inlineStr">
        <is>
          <t>2255371020002656</t>
        </is>
      </c>
      <c r="BB21" t="inlineStr">
        <is>
          <t>BOOK</t>
        </is>
      </c>
      <c r="BD21" t="inlineStr">
        <is>
          <t>9780316079983</t>
        </is>
      </c>
      <c r="BE21" t="inlineStr">
        <is>
          <t>30001000045031</t>
        </is>
      </c>
      <c r="BF21" t="inlineStr">
        <is>
          <t>893832572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R724 .B47</t>
        </is>
      </c>
      <c r="E22" t="inlineStr">
        <is>
          <t>0                      R  0724000B  47</t>
        </is>
      </c>
      <c r="F22" t="inlineStr">
        <is>
          <t>Bioethics : basic writings on the key ethical questions that surround the major, modern biological possibilities and problems / edited by Thomas A. Shannon.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Yes</t>
        </is>
      </c>
      <c r="L22" t="inlineStr">
        <is>
          <t>0</t>
        </is>
      </c>
      <c r="N22" t="inlineStr">
        <is>
          <t>New York : Paulist Press, c1976.</t>
        </is>
      </c>
      <c r="O22" t="inlineStr">
        <is>
          <t>1976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  </t>
        </is>
      </c>
      <c r="U22" t="n">
        <v>12</v>
      </c>
      <c r="V22" t="n">
        <v>12</v>
      </c>
      <c r="W22" t="inlineStr">
        <is>
          <t>2000-03-08</t>
        </is>
      </c>
      <c r="X22" t="inlineStr">
        <is>
          <t>2000-03-08</t>
        </is>
      </c>
      <c r="Y22" t="inlineStr">
        <is>
          <t>1987-10-02</t>
        </is>
      </c>
      <c r="Z22" t="inlineStr">
        <is>
          <t>1987-10-02</t>
        </is>
      </c>
      <c r="AA22" t="n">
        <v>620</v>
      </c>
      <c r="AB22" t="n">
        <v>544</v>
      </c>
      <c r="AC22" t="n">
        <v>1001</v>
      </c>
      <c r="AD22" t="n">
        <v>7</v>
      </c>
      <c r="AE22" t="n">
        <v>12</v>
      </c>
      <c r="AF22" t="n">
        <v>27</v>
      </c>
      <c r="AG22" t="n">
        <v>55</v>
      </c>
      <c r="AH22" t="n">
        <v>7</v>
      </c>
      <c r="AI22" t="n">
        <v>18</v>
      </c>
      <c r="AJ22" t="n">
        <v>6</v>
      </c>
      <c r="AK22" t="n">
        <v>10</v>
      </c>
      <c r="AL22" t="n">
        <v>11</v>
      </c>
      <c r="AM22" t="n">
        <v>25</v>
      </c>
      <c r="AN22" t="n">
        <v>4</v>
      </c>
      <c r="AO22" t="n">
        <v>7</v>
      </c>
      <c r="AP22" t="n">
        <v>4</v>
      </c>
      <c r="AQ22" t="n">
        <v>7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HYPERLINK("http://catalog.hathitrust.org/Record/000129143","HathiTrust Record")</f>
        <v/>
      </c>
      <c r="AU2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V22">
        <f>HYPERLINK("http://www.worldcat.org/oclc/2639189","WorldCat Record")</f>
        <v/>
      </c>
      <c r="AW22" t="inlineStr">
        <is>
          <t>889988069:eng</t>
        </is>
      </c>
      <c r="AX22" t="inlineStr">
        <is>
          <t>2639189</t>
        </is>
      </c>
      <c r="AY22" t="inlineStr">
        <is>
          <t>991001183029702656</t>
        </is>
      </c>
      <c r="AZ22" t="inlineStr">
        <is>
          <t>991001183029702656</t>
        </is>
      </c>
      <c r="BA22" t="inlineStr">
        <is>
          <t>2270854160002656</t>
        </is>
      </c>
      <c r="BB22" t="inlineStr">
        <is>
          <t>BOOK</t>
        </is>
      </c>
      <c r="BD22" t="inlineStr">
        <is>
          <t>9780809119707</t>
        </is>
      </c>
      <c r="BE22" t="inlineStr">
        <is>
          <t>30001000309361</t>
        </is>
      </c>
      <c r="BF22" t="inlineStr">
        <is>
          <t>893268183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R724 .C48</t>
        </is>
      </c>
      <c r="E23" t="inlineStr">
        <is>
          <t>0                      R  0724000C  48</t>
        </is>
      </c>
      <c r="F23" t="inlineStr">
        <is>
          <t>Priorities in biomedical ethics / by James F. Childress.</t>
        </is>
      </c>
      <c r="H23" t="inlineStr">
        <is>
          <t>No</t>
        </is>
      </c>
      <c r="I23" t="inlineStr">
        <is>
          <t>1</t>
        </is>
      </c>
      <c r="J23" t="inlineStr">
        <is>
          <t>Yes</t>
        </is>
      </c>
      <c r="K23" t="inlineStr">
        <is>
          <t>No</t>
        </is>
      </c>
      <c r="L23" t="inlineStr">
        <is>
          <t>0</t>
        </is>
      </c>
      <c r="M23" t="inlineStr">
        <is>
          <t>Childress, James F.</t>
        </is>
      </c>
      <c r="N23" t="inlineStr">
        <is>
          <t>Philadelphia : Westminster Press, c1981.</t>
        </is>
      </c>
      <c r="O23" t="inlineStr">
        <is>
          <t>1981</t>
        </is>
      </c>
      <c r="P23" t="inlineStr">
        <is>
          <t>1st ed.</t>
        </is>
      </c>
      <c r="Q23" t="inlineStr">
        <is>
          <t>eng</t>
        </is>
      </c>
      <c r="R23" t="inlineStr">
        <is>
          <t>pau</t>
        </is>
      </c>
      <c r="T23" t="inlineStr">
        <is>
          <t xml:space="preserve">R  </t>
        </is>
      </c>
      <c r="U23" t="n">
        <v>7</v>
      </c>
      <c r="V23" t="n">
        <v>24</v>
      </c>
      <c r="W23" t="inlineStr">
        <is>
          <t>2000-04-12</t>
        </is>
      </c>
      <c r="X23" t="inlineStr">
        <is>
          <t>2003-04-16</t>
        </is>
      </c>
      <c r="Y23" t="inlineStr">
        <is>
          <t>1987-10-05</t>
        </is>
      </c>
      <c r="Z23" t="inlineStr">
        <is>
          <t>1990-07-20</t>
        </is>
      </c>
      <c r="AA23" t="n">
        <v>759</v>
      </c>
      <c r="AB23" t="n">
        <v>674</v>
      </c>
      <c r="AC23" t="n">
        <v>674</v>
      </c>
      <c r="AD23" t="n">
        <v>6</v>
      </c>
      <c r="AE23" t="n">
        <v>6</v>
      </c>
      <c r="AF23" t="n">
        <v>30</v>
      </c>
      <c r="AG23" t="n">
        <v>30</v>
      </c>
      <c r="AH23" t="n">
        <v>14</v>
      </c>
      <c r="AI23" t="n">
        <v>14</v>
      </c>
      <c r="AJ23" t="n">
        <v>4</v>
      </c>
      <c r="AK23" t="n">
        <v>4</v>
      </c>
      <c r="AL23" t="n">
        <v>17</v>
      </c>
      <c r="AM23" t="n">
        <v>17</v>
      </c>
      <c r="AN23" t="n">
        <v>3</v>
      </c>
      <c r="AO23" t="n">
        <v>3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HYPERLINK("http://catalog.hathitrust.org/Record/010593937","HathiTrust Record")</f>
        <v/>
      </c>
      <c r="AU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V23">
        <f>HYPERLINK("http://www.worldcat.org/oclc/7197146","WorldCat Record")</f>
        <v/>
      </c>
      <c r="AW23" t="inlineStr">
        <is>
          <t>9415621472:eng</t>
        </is>
      </c>
      <c r="AX23" t="inlineStr">
        <is>
          <t>7197146</t>
        </is>
      </c>
      <c r="AY23" t="inlineStr">
        <is>
          <t>991001760449702656</t>
        </is>
      </c>
      <c r="AZ23" t="inlineStr">
        <is>
          <t>991001760449702656</t>
        </is>
      </c>
      <c r="BA23" t="inlineStr">
        <is>
          <t>2255550830002656</t>
        </is>
      </c>
      <c r="BB23" t="inlineStr">
        <is>
          <t>BOOK</t>
        </is>
      </c>
      <c r="BD23" t="inlineStr">
        <is>
          <t>9780664243685</t>
        </is>
      </c>
      <c r="BE23" t="inlineStr">
        <is>
          <t>30001000051765</t>
        </is>
      </c>
      <c r="BF23" t="inlineStr">
        <is>
          <t>893638609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R724 .D48 1995</t>
        </is>
      </c>
      <c r="E24" t="inlineStr">
        <is>
          <t>0                      R  0724000D  48          1995</t>
        </is>
      </c>
      <c r="F24" t="inlineStr">
        <is>
          <t>Practical decision making in health care ethics : cases and concepts / Raymond J. Devettere.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Yes</t>
        </is>
      </c>
      <c r="L24" t="inlineStr">
        <is>
          <t>1</t>
        </is>
      </c>
      <c r="M24" t="inlineStr">
        <is>
          <t>Devettere, Raymond J.</t>
        </is>
      </c>
      <c r="N24" t="inlineStr">
        <is>
          <t>Washington, D.C. : Georgetown University Press, c1995.</t>
        </is>
      </c>
      <c r="O24" t="inlineStr">
        <is>
          <t>1995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R  </t>
        </is>
      </c>
      <c r="U24" t="n">
        <v>21</v>
      </c>
      <c r="V24" t="n">
        <v>21</v>
      </c>
      <c r="W24" t="inlineStr">
        <is>
          <t>2005-10-19</t>
        </is>
      </c>
      <c r="X24" t="inlineStr">
        <is>
          <t>2005-10-19</t>
        </is>
      </c>
      <c r="Y24" t="inlineStr">
        <is>
          <t>1997-12-15</t>
        </is>
      </c>
      <c r="Z24" t="inlineStr">
        <is>
          <t>1997-12-15</t>
        </is>
      </c>
      <c r="AA24" t="n">
        <v>358</v>
      </c>
      <c r="AB24" t="n">
        <v>301</v>
      </c>
      <c r="AC24" t="n">
        <v>1876</v>
      </c>
      <c r="AD24" t="n">
        <v>1</v>
      </c>
      <c r="AE24" t="n">
        <v>16</v>
      </c>
      <c r="AF24" t="n">
        <v>17</v>
      </c>
      <c r="AG24" t="n">
        <v>69</v>
      </c>
      <c r="AH24" t="n">
        <v>2</v>
      </c>
      <c r="AI24" t="n">
        <v>21</v>
      </c>
      <c r="AJ24" t="n">
        <v>2</v>
      </c>
      <c r="AK24" t="n">
        <v>12</v>
      </c>
      <c r="AL24" t="n">
        <v>6</v>
      </c>
      <c r="AM24" t="n">
        <v>23</v>
      </c>
      <c r="AN24" t="n">
        <v>0</v>
      </c>
      <c r="AO24" t="n">
        <v>14</v>
      </c>
      <c r="AP24" t="n">
        <v>8</v>
      </c>
      <c r="AQ24" t="n">
        <v>10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HYPERLINK("http://catalog.hathitrust.org/Record/003092627","HathiTrust Record")</f>
        <v/>
      </c>
      <c r="AU2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V24">
        <f>HYPERLINK("http://www.worldcat.org/oclc/32052914","WorldCat Record")</f>
        <v/>
      </c>
      <c r="AW24" t="inlineStr">
        <is>
          <t>794260273:eng</t>
        </is>
      </c>
      <c r="AX24" t="inlineStr">
        <is>
          <t>32052914</t>
        </is>
      </c>
      <c r="AY24" t="inlineStr">
        <is>
          <t>991001199159702656</t>
        </is>
      </c>
      <c r="AZ24" t="inlineStr">
        <is>
          <t>991001199159702656</t>
        </is>
      </c>
      <c r="BA24" t="inlineStr">
        <is>
          <t>2267197800002656</t>
        </is>
      </c>
      <c r="BB24" t="inlineStr">
        <is>
          <t>BOOK</t>
        </is>
      </c>
      <c r="BD24" t="inlineStr">
        <is>
          <t>9780878405893</t>
        </is>
      </c>
      <c r="BE24" t="inlineStr">
        <is>
          <t>30001003654136</t>
        </is>
      </c>
      <c r="BF24" t="inlineStr">
        <is>
          <t>893369217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R724 .D73 1988</t>
        </is>
      </c>
      <c r="E25" t="inlineStr">
        <is>
          <t>0                      R  0724000D  73          1988</t>
        </is>
      </c>
      <c r="F25" t="inlineStr">
        <is>
          <t>Becoming a good doctor : the place of virtue and character in medical ethics / James F. Drane.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Drane, James F.</t>
        </is>
      </c>
      <c r="N25" t="inlineStr">
        <is>
          <t>Kansas City, MO : Sheed &amp; Ward, c1988.</t>
        </is>
      </c>
      <c r="O25" t="inlineStr">
        <is>
          <t>1988</t>
        </is>
      </c>
      <c r="Q25" t="inlineStr">
        <is>
          <t>eng</t>
        </is>
      </c>
      <c r="R25" t="inlineStr">
        <is>
          <t>mou</t>
        </is>
      </c>
      <c r="T25" t="inlineStr">
        <is>
          <t xml:space="preserve">R  </t>
        </is>
      </c>
      <c r="U25" t="n">
        <v>10</v>
      </c>
      <c r="V25" t="n">
        <v>10</v>
      </c>
      <c r="W25" t="inlineStr">
        <is>
          <t>2005-10-12</t>
        </is>
      </c>
      <c r="X25" t="inlineStr">
        <is>
          <t>2005-10-12</t>
        </is>
      </c>
      <c r="Y25" t="inlineStr">
        <is>
          <t>1989-04-24</t>
        </is>
      </c>
      <c r="Z25" t="inlineStr">
        <is>
          <t>1989-04-24</t>
        </is>
      </c>
      <c r="AA25" t="n">
        <v>188</v>
      </c>
      <c r="AB25" t="n">
        <v>160</v>
      </c>
      <c r="AC25" t="n">
        <v>193</v>
      </c>
      <c r="AD25" t="n">
        <v>1</v>
      </c>
      <c r="AE25" t="n">
        <v>2</v>
      </c>
      <c r="AF25" t="n">
        <v>10</v>
      </c>
      <c r="AG25" t="n">
        <v>17</v>
      </c>
      <c r="AH25" t="n">
        <v>3</v>
      </c>
      <c r="AI25" t="n">
        <v>6</v>
      </c>
      <c r="AJ25" t="n">
        <v>1</v>
      </c>
      <c r="AK25" t="n">
        <v>3</v>
      </c>
      <c r="AL25" t="n">
        <v>7</v>
      </c>
      <c r="AM25" t="n">
        <v>9</v>
      </c>
      <c r="AN25" t="n">
        <v>0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HYPERLINK("http://catalog.hathitrust.org/Record/002055900","HathiTrust Record")</f>
        <v/>
      </c>
      <c r="AU2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V25">
        <f>HYPERLINK("http://www.worldcat.org/oclc/19116209","WorldCat Record")</f>
        <v/>
      </c>
      <c r="AW25" t="inlineStr">
        <is>
          <t>18690604:eng</t>
        </is>
      </c>
      <c r="AX25" t="inlineStr">
        <is>
          <t>19116209</t>
        </is>
      </c>
      <c r="AY25" t="inlineStr">
        <is>
          <t>991001244819702656</t>
        </is>
      </c>
      <c r="AZ25" t="inlineStr">
        <is>
          <t>991001244819702656</t>
        </is>
      </c>
      <c r="BA25" t="inlineStr">
        <is>
          <t>2257216660002656</t>
        </is>
      </c>
      <c r="BB25" t="inlineStr">
        <is>
          <t>BOOK</t>
        </is>
      </c>
      <c r="BD25" t="inlineStr">
        <is>
          <t>9781556122095</t>
        </is>
      </c>
      <c r="BE25" t="inlineStr">
        <is>
          <t>30001001676784</t>
        </is>
      </c>
      <c r="BF25" t="inlineStr">
        <is>
          <t>893134370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R724 .E54 1996</t>
        </is>
      </c>
      <c r="E26" t="inlineStr">
        <is>
          <t>0                      R  0724000E  54          1996</t>
        </is>
      </c>
      <c r="F26" t="inlineStr">
        <is>
          <t>The foundation of bioethics / H. Tristram Engelhardt, Jr.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Yes</t>
        </is>
      </c>
      <c r="L26" t="inlineStr">
        <is>
          <t>0</t>
        </is>
      </c>
      <c r="M26" t="inlineStr">
        <is>
          <t>Engelhardt, H. Tristram (Hugo Tristram), Jr., 1941-2018.</t>
        </is>
      </c>
      <c r="N26" t="inlineStr">
        <is>
          <t>New York : Oxford University Press, 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nyu</t>
        </is>
      </c>
      <c r="T26" t="inlineStr">
        <is>
          <t xml:space="preserve">R  </t>
        </is>
      </c>
      <c r="U26" t="n">
        <v>26</v>
      </c>
      <c r="V26" t="n">
        <v>34</v>
      </c>
      <c r="W26" t="inlineStr">
        <is>
          <t>2006-10-02</t>
        </is>
      </c>
      <c r="X26" t="inlineStr">
        <is>
          <t>2006-10-02</t>
        </is>
      </c>
      <c r="Y26" t="inlineStr">
        <is>
          <t>1997-01-23</t>
        </is>
      </c>
      <c r="Z26" t="inlineStr">
        <is>
          <t>2000-03-16</t>
        </is>
      </c>
      <c r="AA26" t="n">
        <v>659</v>
      </c>
      <c r="AB26" t="n">
        <v>514</v>
      </c>
      <c r="AC26" t="n">
        <v>1398</v>
      </c>
      <c r="AD26" t="n">
        <v>4</v>
      </c>
      <c r="AE26" t="n">
        <v>14</v>
      </c>
      <c r="AF26" t="n">
        <v>36</v>
      </c>
      <c r="AG26" t="n">
        <v>73</v>
      </c>
      <c r="AH26" t="n">
        <v>11</v>
      </c>
      <c r="AI26" t="n">
        <v>22</v>
      </c>
      <c r="AJ26" t="n">
        <v>8</v>
      </c>
      <c r="AK26" t="n">
        <v>12</v>
      </c>
      <c r="AL26" t="n">
        <v>19</v>
      </c>
      <c r="AM26" t="n">
        <v>28</v>
      </c>
      <c r="AN26" t="n">
        <v>1</v>
      </c>
      <c r="AO26" t="n">
        <v>10</v>
      </c>
      <c r="AP26" t="n">
        <v>8</v>
      </c>
      <c r="AQ26" t="n">
        <v>14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HYPERLINK("http://catalog.hathitrust.org/Record/003019249","HathiTrust Record")</f>
        <v/>
      </c>
      <c r="AU2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V26">
        <f>HYPERLINK("http://www.worldcat.org/oclc/31646988","WorldCat Record")</f>
        <v/>
      </c>
      <c r="AW26" t="inlineStr">
        <is>
          <t>4315710:eng</t>
        </is>
      </c>
      <c r="AX26" t="inlineStr">
        <is>
          <t>31646988</t>
        </is>
      </c>
      <c r="AY26" t="inlineStr">
        <is>
          <t>991001664979702656</t>
        </is>
      </c>
      <c r="AZ26" t="inlineStr">
        <is>
          <t>991001664979702656</t>
        </is>
      </c>
      <c r="BA26" t="inlineStr">
        <is>
          <t>2270167480002656</t>
        </is>
      </c>
      <c r="BB26" t="inlineStr">
        <is>
          <t>BOOK</t>
        </is>
      </c>
      <c r="BD26" t="inlineStr">
        <is>
          <t>9780195057362</t>
        </is>
      </c>
      <c r="BE26" t="inlineStr">
        <is>
          <t>30001003474501</t>
        </is>
      </c>
      <c r="BF26" t="inlineStr">
        <is>
          <t>893364286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R724 .E823</t>
        </is>
      </c>
      <c r="E27" t="inlineStr">
        <is>
          <t>0                      R  0724000E  823</t>
        </is>
      </c>
      <c r="F27" t="inlineStr">
        <is>
          <t>Ethics in medicine : historical perspectives and contemporary concerns / edited by Stanley Joel Reiser, Arthur J. Dyck, and William J. Curran.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N27" t="inlineStr">
        <is>
          <t>Cambridge, Mass. : MIT Press, c1977.</t>
        </is>
      </c>
      <c r="O27" t="inlineStr">
        <is>
          <t>1977</t>
        </is>
      </c>
      <c r="Q27" t="inlineStr">
        <is>
          <t>eng</t>
        </is>
      </c>
      <c r="R27" t="inlineStr">
        <is>
          <t>mau</t>
        </is>
      </c>
      <c r="T27" t="inlineStr">
        <is>
          <t xml:space="preserve">R  </t>
        </is>
      </c>
      <c r="U27" t="n">
        <v>11</v>
      </c>
      <c r="V27" t="n">
        <v>19</v>
      </c>
      <c r="W27" t="inlineStr">
        <is>
          <t>1999-04-27</t>
        </is>
      </c>
      <c r="X27" t="inlineStr">
        <is>
          <t>2008-06-04</t>
        </is>
      </c>
      <c r="Y27" t="inlineStr">
        <is>
          <t>1988-03-03</t>
        </is>
      </c>
      <c r="Z27" t="inlineStr">
        <is>
          <t>1993-04-28</t>
        </is>
      </c>
      <c r="AA27" t="n">
        <v>971</v>
      </c>
      <c r="AB27" t="n">
        <v>833</v>
      </c>
      <c r="AC27" t="n">
        <v>850</v>
      </c>
      <c r="AD27" t="n">
        <v>4</v>
      </c>
      <c r="AE27" t="n">
        <v>4</v>
      </c>
      <c r="AF27" t="n">
        <v>46</v>
      </c>
      <c r="AG27" t="n">
        <v>46</v>
      </c>
      <c r="AH27" t="n">
        <v>16</v>
      </c>
      <c r="AI27" t="n">
        <v>16</v>
      </c>
      <c r="AJ27" t="n">
        <v>8</v>
      </c>
      <c r="AK27" t="n">
        <v>8</v>
      </c>
      <c r="AL27" t="n">
        <v>19</v>
      </c>
      <c r="AM27" t="n">
        <v>19</v>
      </c>
      <c r="AN27" t="n">
        <v>2</v>
      </c>
      <c r="AO27" t="n">
        <v>2</v>
      </c>
      <c r="AP27" t="n">
        <v>10</v>
      </c>
      <c r="AQ27" t="n">
        <v>10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HYPERLINK("http://catalog.hathitrust.org/Record/000173223","HathiTrust Record")</f>
        <v/>
      </c>
      <c r="AU2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V27">
        <f>HYPERLINK("http://www.worldcat.org/oclc/2797893","WorldCat Record")</f>
        <v/>
      </c>
      <c r="AW27" t="inlineStr">
        <is>
          <t>836674135:eng</t>
        </is>
      </c>
      <c r="AX27" t="inlineStr">
        <is>
          <t>2797893</t>
        </is>
      </c>
      <c r="AY27" t="inlineStr">
        <is>
          <t>991001788119702656</t>
        </is>
      </c>
      <c r="AZ27" t="inlineStr">
        <is>
          <t>991001788119702656</t>
        </is>
      </c>
      <c r="BA27" t="inlineStr">
        <is>
          <t>2265614980002656</t>
        </is>
      </c>
      <c r="BB27" t="inlineStr">
        <is>
          <t>BOOK</t>
        </is>
      </c>
      <c r="BD27" t="inlineStr">
        <is>
          <t>9780262180818</t>
        </is>
      </c>
      <c r="BE27" t="inlineStr">
        <is>
          <t>30001000969834</t>
        </is>
      </c>
      <c r="BF27" t="inlineStr">
        <is>
          <t>893122240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R724 .F395 1996</t>
        </is>
      </c>
      <c r="E28" t="inlineStr">
        <is>
          <t>0                      R  0724000F  395         1996</t>
        </is>
      </c>
      <c r="F28" t="inlineStr">
        <is>
          <t>Feminism &amp; bioethics : beyond reproduction / edited by Susan M. Wolf.</t>
        </is>
      </c>
      <c r="H28" t="inlineStr">
        <is>
          <t>No</t>
        </is>
      </c>
      <c r="I28" t="inlineStr">
        <is>
          <t>1</t>
        </is>
      </c>
      <c r="J28" t="inlineStr">
        <is>
          <t>Yes</t>
        </is>
      </c>
      <c r="K28" t="inlineStr">
        <is>
          <t>No</t>
        </is>
      </c>
      <c r="L28" t="inlineStr">
        <is>
          <t>1</t>
        </is>
      </c>
      <c r="N28" t="inlineStr">
        <is>
          <t>New York : Oxford University Press, 1996.</t>
        </is>
      </c>
      <c r="O28" t="inlineStr">
        <is>
          <t>1996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R  </t>
        </is>
      </c>
      <c r="U28" t="n">
        <v>9</v>
      </c>
      <c r="V28" t="n">
        <v>10</v>
      </c>
      <c r="W28" t="inlineStr">
        <is>
          <t>2004-04-15</t>
        </is>
      </c>
      <c r="X28" t="inlineStr">
        <is>
          <t>2009-04-02</t>
        </is>
      </c>
      <c r="Y28" t="inlineStr">
        <is>
          <t>1997-11-19</t>
        </is>
      </c>
      <c r="Z28" t="inlineStr">
        <is>
          <t>2000-07-07</t>
        </is>
      </c>
      <c r="AA28" t="n">
        <v>645</v>
      </c>
      <c r="AB28" t="n">
        <v>481</v>
      </c>
      <c r="AC28" t="n">
        <v>1334</v>
      </c>
      <c r="AD28" t="n">
        <v>3</v>
      </c>
      <c r="AE28" t="n">
        <v>16</v>
      </c>
      <c r="AF28" t="n">
        <v>29</v>
      </c>
      <c r="AG28" t="n">
        <v>61</v>
      </c>
      <c r="AH28" t="n">
        <v>8</v>
      </c>
      <c r="AI28" t="n">
        <v>18</v>
      </c>
      <c r="AJ28" t="n">
        <v>5</v>
      </c>
      <c r="AK28" t="n">
        <v>11</v>
      </c>
      <c r="AL28" t="n">
        <v>17</v>
      </c>
      <c r="AM28" t="n">
        <v>22</v>
      </c>
      <c r="AN28" t="n">
        <v>1</v>
      </c>
      <c r="AO28" t="n">
        <v>13</v>
      </c>
      <c r="AP28" t="n">
        <v>7</v>
      </c>
      <c r="AQ28" t="n">
        <v>8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V28">
        <f>HYPERLINK("http://www.worldcat.org/oclc/30734599","WorldCat Record")</f>
        <v/>
      </c>
      <c r="AW28" t="inlineStr">
        <is>
          <t>793990904:eng</t>
        </is>
      </c>
      <c r="AX28" t="inlineStr">
        <is>
          <t>30734599</t>
        </is>
      </c>
      <c r="AY28" t="inlineStr">
        <is>
          <t>991001790559702656</t>
        </is>
      </c>
      <c r="AZ28" t="inlineStr">
        <is>
          <t>991001790559702656</t>
        </is>
      </c>
      <c r="BA28" t="inlineStr">
        <is>
          <t>2264322450002656</t>
        </is>
      </c>
      <c r="BB28" t="inlineStr">
        <is>
          <t>BOOK</t>
        </is>
      </c>
      <c r="BD28" t="inlineStr">
        <is>
          <t>9780195085686</t>
        </is>
      </c>
      <c r="BE28" t="inlineStr">
        <is>
          <t>30001003657832</t>
        </is>
      </c>
      <c r="BF28" t="inlineStr">
        <is>
          <t>893547334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R724 .F54</t>
        </is>
      </c>
      <c r="E29" t="inlineStr">
        <is>
          <t>0                      R  0724000F  54</t>
        </is>
      </c>
      <c r="F29" t="inlineStr">
        <is>
          <t>Humanhood : essays in biomedical ethics / Joseph Fletcher.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Fletcher, Joseph F.</t>
        </is>
      </c>
      <c r="N29" t="inlineStr">
        <is>
          <t>New York : Prometheus Books, c1979.</t>
        </is>
      </c>
      <c r="O29" t="inlineStr">
        <is>
          <t>1979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R  </t>
        </is>
      </c>
      <c r="U29" t="n">
        <v>6</v>
      </c>
      <c r="V29" t="n">
        <v>31</v>
      </c>
      <c r="W29" t="inlineStr">
        <is>
          <t>2000-08-23</t>
        </is>
      </c>
      <c r="X29" t="inlineStr">
        <is>
          <t>2000-08-31</t>
        </is>
      </c>
      <c r="Y29" t="inlineStr">
        <is>
          <t>1989-07-10</t>
        </is>
      </c>
      <c r="Z29" t="inlineStr">
        <is>
          <t>1992-09-10</t>
        </is>
      </c>
      <c r="AA29" t="n">
        <v>940</v>
      </c>
      <c r="AB29" t="n">
        <v>824</v>
      </c>
      <c r="AC29" t="n">
        <v>830</v>
      </c>
      <c r="AD29" t="n">
        <v>4</v>
      </c>
      <c r="AE29" t="n">
        <v>4</v>
      </c>
      <c r="AF29" t="n">
        <v>31</v>
      </c>
      <c r="AG29" t="n">
        <v>31</v>
      </c>
      <c r="AH29" t="n">
        <v>12</v>
      </c>
      <c r="AI29" t="n">
        <v>12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1</v>
      </c>
      <c r="AQ29" t="n">
        <v>1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HYPERLINK("http://catalog.hathitrust.org/Record/000301063","HathiTrust Record")</f>
        <v/>
      </c>
      <c r="AU2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V29">
        <f>HYPERLINK("http://www.worldcat.org/oclc/4946250","WorldCat Record")</f>
        <v/>
      </c>
      <c r="AW29" t="inlineStr">
        <is>
          <t>309180731:eng</t>
        </is>
      </c>
      <c r="AX29" t="inlineStr">
        <is>
          <t>4946250</t>
        </is>
      </c>
      <c r="AY29" t="inlineStr">
        <is>
          <t>991001789299702656</t>
        </is>
      </c>
      <c r="AZ29" t="inlineStr">
        <is>
          <t>991001789299702656</t>
        </is>
      </c>
      <c r="BA29" t="inlineStr">
        <is>
          <t>2271201340002656</t>
        </is>
      </c>
      <c r="BB29" t="inlineStr">
        <is>
          <t>BOOK</t>
        </is>
      </c>
      <c r="BD29" t="inlineStr">
        <is>
          <t>9780879751128</t>
        </is>
      </c>
      <c r="BE29" t="inlineStr">
        <is>
          <t>30001000309874</t>
        </is>
      </c>
      <c r="BF29" t="inlineStr">
        <is>
          <t>893827094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R724 .G68</t>
        </is>
      </c>
      <c r="E30" t="inlineStr">
        <is>
          <t>0                      R  0724000G  68</t>
        </is>
      </c>
      <c r="F30" t="inlineStr">
        <is>
          <t>Doctors' dilemmas : moral conflict and medical care / Samuel Gorovitz.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M30" t="inlineStr">
        <is>
          <t>Gorovitz, Samuel.</t>
        </is>
      </c>
      <c r="N30" t="inlineStr">
        <is>
          <t>New York : Macmillan, c1982.</t>
        </is>
      </c>
      <c r="O30" t="inlineStr">
        <is>
          <t>1982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R  </t>
        </is>
      </c>
      <c r="U30" t="n">
        <v>6</v>
      </c>
      <c r="V30" t="n">
        <v>8</v>
      </c>
      <c r="W30" t="inlineStr">
        <is>
          <t>2002-09-25</t>
        </is>
      </c>
      <c r="X30" t="inlineStr">
        <is>
          <t>2008-07-01</t>
        </is>
      </c>
      <c r="Y30" t="inlineStr">
        <is>
          <t>1987-10-02</t>
        </is>
      </c>
      <c r="Z30" t="inlineStr">
        <is>
          <t>1993-03-08</t>
        </is>
      </c>
      <c r="AA30" t="n">
        <v>473</v>
      </c>
      <c r="AB30" t="n">
        <v>434</v>
      </c>
      <c r="AC30" t="n">
        <v>619</v>
      </c>
      <c r="AD30" t="n">
        <v>2</v>
      </c>
      <c r="AE30" t="n">
        <v>2</v>
      </c>
      <c r="AF30" t="n">
        <v>13</v>
      </c>
      <c r="AG30" t="n">
        <v>24</v>
      </c>
      <c r="AH30" t="n">
        <v>7</v>
      </c>
      <c r="AI30" t="n">
        <v>9</v>
      </c>
      <c r="AJ30" t="n">
        <v>2</v>
      </c>
      <c r="AK30" t="n">
        <v>5</v>
      </c>
      <c r="AL30" t="n">
        <v>10</v>
      </c>
      <c r="AM30" t="n">
        <v>14</v>
      </c>
      <c r="AN30" t="n">
        <v>0</v>
      </c>
      <c r="AO30" t="n">
        <v>0</v>
      </c>
      <c r="AP30" t="n">
        <v>0</v>
      </c>
      <c r="AQ30" t="n">
        <v>4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HYPERLINK("http://catalog.hathitrust.org/Record/000270643","HathiTrust Record")</f>
        <v/>
      </c>
      <c r="AU3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V30">
        <f>HYPERLINK("http://www.worldcat.org/oclc/8306792","WorldCat Record")</f>
        <v/>
      </c>
      <c r="AW30" t="inlineStr">
        <is>
          <t>836713816:eng</t>
        </is>
      </c>
      <c r="AX30" t="inlineStr">
        <is>
          <t>8306792</t>
        </is>
      </c>
      <c r="AY30" t="inlineStr">
        <is>
          <t>991001789369702656</t>
        </is>
      </c>
      <c r="AZ30" t="inlineStr">
        <is>
          <t>991001789369702656</t>
        </is>
      </c>
      <c r="BA30" t="inlineStr">
        <is>
          <t>2269254560002656</t>
        </is>
      </c>
      <c r="BB30" t="inlineStr">
        <is>
          <t>BOOK</t>
        </is>
      </c>
      <c r="BD30" t="inlineStr">
        <is>
          <t>9780025448209</t>
        </is>
      </c>
      <c r="BE30" t="inlineStr">
        <is>
          <t>30001000309957</t>
        </is>
      </c>
      <c r="BF30" t="inlineStr">
        <is>
          <t>893638635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R724 .H16</t>
        </is>
      </c>
      <c r="E31" t="inlineStr">
        <is>
          <t>0                      R  0724000H  16</t>
        </is>
      </c>
      <c r="F31" t="inlineStr">
        <is>
          <t>Medical ethics / [by] Bernard Häring ; edited by Gabrielle L. Jean.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M31" t="inlineStr">
        <is>
          <t>Häring, Bernhard, 1912-1998.</t>
        </is>
      </c>
      <c r="N31" t="inlineStr">
        <is>
          <t>[Notre Dame, Ind.] : Fides Publishers, [1973]</t>
        </is>
      </c>
      <c r="O31" t="inlineStr">
        <is>
          <t>1973</t>
        </is>
      </c>
      <c r="Q31" t="inlineStr">
        <is>
          <t>eng</t>
        </is>
      </c>
      <c r="R31" t="inlineStr">
        <is>
          <t>inu</t>
        </is>
      </c>
      <c r="T31" t="inlineStr">
        <is>
          <t xml:space="preserve">R  </t>
        </is>
      </c>
      <c r="U31" t="n">
        <v>13</v>
      </c>
      <c r="V31" t="n">
        <v>33</v>
      </c>
      <c r="W31" t="inlineStr">
        <is>
          <t>2003-04-17</t>
        </is>
      </c>
      <c r="X31" t="inlineStr">
        <is>
          <t>2010-10-04</t>
        </is>
      </c>
      <c r="Y31" t="inlineStr">
        <is>
          <t>1987-10-08</t>
        </is>
      </c>
      <c r="Z31" t="inlineStr">
        <is>
          <t>1990-09-20</t>
        </is>
      </c>
      <c r="AA31" t="n">
        <v>471</v>
      </c>
      <c r="AB31" t="n">
        <v>410</v>
      </c>
      <c r="AC31" t="n">
        <v>467</v>
      </c>
      <c r="AD31" t="n">
        <v>5</v>
      </c>
      <c r="AE31" t="n">
        <v>5</v>
      </c>
      <c r="AF31" t="n">
        <v>26</v>
      </c>
      <c r="AG31" t="n">
        <v>29</v>
      </c>
      <c r="AH31" t="n">
        <v>7</v>
      </c>
      <c r="AI31" t="n">
        <v>8</v>
      </c>
      <c r="AJ31" t="n">
        <v>7</v>
      </c>
      <c r="AK31" t="n">
        <v>8</v>
      </c>
      <c r="AL31" t="n">
        <v>18</v>
      </c>
      <c r="AM31" t="n">
        <v>20</v>
      </c>
      <c r="AN31" t="n">
        <v>1</v>
      </c>
      <c r="AO31" t="n">
        <v>1</v>
      </c>
      <c r="AP31" t="n">
        <v>1</v>
      </c>
      <c r="AQ31" t="n">
        <v>1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V31">
        <f>HYPERLINK("http://www.worldcat.org/oclc/524317","WorldCat Record")</f>
        <v/>
      </c>
      <c r="AW31" t="inlineStr">
        <is>
          <t>3943388113:eng</t>
        </is>
      </c>
      <c r="AX31" t="inlineStr">
        <is>
          <t>524317</t>
        </is>
      </c>
      <c r="AY31" t="inlineStr">
        <is>
          <t>991001789509702656</t>
        </is>
      </c>
      <c r="AZ31" t="inlineStr">
        <is>
          <t>991001789509702656</t>
        </is>
      </c>
      <c r="BA31" t="inlineStr">
        <is>
          <t>2261098020002656</t>
        </is>
      </c>
      <c r="BB31" t="inlineStr">
        <is>
          <t>BOOK</t>
        </is>
      </c>
      <c r="BD31" t="inlineStr">
        <is>
          <t>9780819004604</t>
        </is>
      </c>
      <c r="BE31" t="inlineStr">
        <is>
          <t>30001000309999</t>
        </is>
      </c>
      <c r="BF31" t="inlineStr">
        <is>
          <t>893370059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R724 .K4</t>
        </is>
      </c>
      <c r="E32" t="inlineStr">
        <is>
          <t>0                      R  0724000K  4</t>
        </is>
      </c>
      <c r="F32" t="inlineStr">
        <is>
          <t>Principles of medical ethics.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Kenny, John Paulinus, 1909-</t>
        </is>
      </c>
      <c r="N32" t="inlineStr">
        <is>
          <t>Westminster, Md., Newman Press, 1952.</t>
        </is>
      </c>
      <c r="O32" t="inlineStr">
        <is>
          <t>1952</t>
        </is>
      </c>
      <c r="Q32" t="inlineStr">
        <is>
          <t>eng</t>
        </is>
      </c>
      <c r="R32" t="inlineStr">
        <is>
          <t>mdu</t>
        </is>
      </c>
      <c r="T32" t="inlineStr">
        <is>
          <t xml:space="preserve">R  </t>
        </is>
      </c>
      <c r="U32" t="n">
        <v>5</v>
      </c>
      <c r="V32" t="n">
        <v>5</v>
      </c>
      <c r="W32" t="inlineStr">
        <is>
          <t>1995-03-15</t>
        </is>
      </c>
      <c r="X32" t="inlineStr">
        <is>
          <t>1995-03-15</t>
        </is>
      </c>
      <c r="Y32" t="inlineStr">
        <is>
          <t>1987-10-02</t>
        </is>
      </c>
      <c r="Z32" t="inlineStr">
        <is>
          <t>1997-08-07</t>
        </is>
      </c>
      <c r="AA32" t="n">
        <v>131</v>
      </c>
      <c r="AB32" t="n">
        <v>114</v>
      </c>
      <c r="AC32" t="n">
        <v>363</v>
      </c>
      <c r="AD32" t="n">
        <v>2</v>
      </c>
      <c r="AE32" t="n">
        <v>6</v>
      </c>
      <c r="AF32" t="n">
        <v>17</v>
      </c>
      <c r="AG32" t="n">
        <v>35</v>
      </c>
      <c r="AH32" t="n">
        <v>5</v>
      </c>
      <c r="AI32" t="n">
        <v>10</v>
      </c>
      <c r="AJ32" t="n">
        <v>3</v>
      </c>
      <c r="AK32" t="n">
        <v>7</v>
      </c>
      <c r="AL32" t="n">
        <v>15</v>
      </c>
      <c r="AM32" t="n">
        <v>18</v>
      </c>
      <c r="AN32" t="n">
        <v>0</v>
      </c>
      <c r="AO32" t="n">
        <v>2</v>
      </c>
      <c r="AP32" t="n">
        <v>0</v>
      </c>
      <c r="AQ32" t="n">
        <v>7</v>
      </c>
      <c r="AR32" t="inlineStr">
        <is>
          <t>Yes</t>
        </is>
      </c>
      <c r="AS32" t="inlineStr">
        <is>
          <t>No</t>
        </is>
      </c>
      <c r="AT32">
        <f>HYPERLINK("http://catalog.hathitrust.org/Record/102256773","HathiTrust Record")</f>
        <v/>
      </c>
      <c r="AU3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V32">
        <f>HYPERLINK("http://www.worldcat.org/oclc/368281","WorldCat Record")</f>
        <v/>
      </c>
      <c r="AW32" t="inlineStr">
        <is>
          <t>3754610112:eng</t>
        </is>
      </c>
      <c r="AX32" t="inlineStr">
        <is>
          <t>368281</t>
        </is>
      </c>
      <c r="AY32" t="inlineStr">
        <is>
          <t>991001792199702656</t>
        </is>
      </c>
      <c r="AZ32" t="inlineStr">
        <is>
          <t>991001792199702656</t>
        </is>
      </c>
      <c r="BA32" t="inlineStr">
        <is>
          <t>2264772620002656</t>
        </is>
      </c>
      <c r="BB32" t="inlineStr">
        <is>
          <t>BOOK</t>
        </is>
      </c>
      <c r="BE32" t="inlineStr">
        <is>
          <t>30001000344830</t>
        </is>
      </c>
      <c r="BF32" t="inlineStr">
        <is>
          <t>893736955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R724 .M15 1967</t>
        </is>
      </c>
      <c r="E33" t="inlineStr">
        <is>
          <t>0                      R  0724000M  15          1967</t>
        </is>
      </c>
      <c r="F33" t="inlineStr">
        <is>
          <t>Medical ethics / [by] Charles J. McFadden. Foreword by Fulton J. Sheen.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Yes</t>
        </is>
      </c>
      <c r="L33" t="inlineStr">
        <is>
          <t>0</t>
        </is>
      </c>
      <c r="M33" t="inlineStr">
        <is>
          <t>McFadden, Charles Joseph, 1909-</t>
        </is>
      </c>
      <c r="N33" t="inlineStr">
        <is>
          <t>Philadelphia : F. A. Davis Co., [1967]</t>
        </is>
      </c>
      <c r="O33" t="inlineStr">
        <is>
          <t>1967</t>
        </is>
      </c>
      <c r="P33" t="inlineStr">
        <is>
          <t>Ed. 6.</t>
        </is>
      </c>
      <c r="Q33" t="inlineStr">
        <is>
          <t>eng</t>
        </is>
      </c>
      <c r="R33" t="inlineStr">
        <is>
          <t>pau</t>
        </is>
      </c>
      <c r="T33" t="inlineStr">
        <is>
          <t xml:space="preserve">R  </t>
        </is>
      </c>
      <c r="U33" t="n">
        <v>5</v>
      </c>
      <c r="V33" t="n">
        <v>9</v>
      </c>
      <c r="X33" t="inlineStr">
        <is>
          <t>1992-09-08</t>
        </is>
      </c>
      <c r="Y33" t="inlineStr">
        <is>
          <t>1987-12-29</t>
        </is>
      </c>
      <c r="Z33" t="inlineStr">
        <is>
          <t>1990-10-05</t>
        </is>
      </c>
      <c r="AA33" t="n">
        <v>336</v>
      </c>
      <c r="AB33" t="n">
        <v>300</v>
      </c>
      <c r="AC33" t="n">
        <v>622</v>
      </c>
      <c r="AD33" t="n">
        <v>4</v>
      </c>
      <c r="AE33" t="n">
        <v>8</v>
      </c>
      <c r="AF33" t="n">
        <v>17</v>
      </c>
      <c r="AG33" t="n">
        <v>38</v>
      </c>
      <c r="AH33" t="n">
        <v>4</v>
      </c>
      <c r="AI33" t="n">
        <v>9</v>
      </c>
      <c r="AJ33" t="n">
        <v>4</v>
      </c>
      <c r="AK33" t="n">
        <v>8</v>
      </c>
      <c r="AL33" t="n">
        <v>12</v>
      </c>
      <c r="AM33" t="n">
        <v>18</v>
      </c>
      <c r="AN33" t="n">
        <v>1</v>
      </c>
      <c r="AO33" t="n">
        <v>3</v>
      </c>
      <c r="AP33" t="n">
        <v>0</v>
      </c>
      <c r="AQ33" t="n">
        <v>7</v>
      </c>
      <c r="AR33" t="inlineStr">
        <is>
          <t>No</t>
        </is>
      </c>
      <c r="AS33" t="inlineStr">
        <is>
          <t>Yes</t>
        </is>
      </c>
      <c r="AT33">
        <f>HYPERLINK("http://catalog.hathitrust.org/Record/001557837","HathiTrust Record")</f>
        <v/>
      </c>
      <c r="AU3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V33">
        <f>HYPERLINK("http://www.worldcat.org/oclc/618880","WorldCat Record")</f>
        <v/>
      </c>
      <c r="AW33" t="inlineStr">
        <is>
          <t>1446419:eng</t>
        </is>
      </c>
      <c r="AX33" t="inlineStr">
        <is>
          <t>618880</t>
        </is>
      </c>
      <c r="AY33" t="inlineStr">
        <is>
          <t>991001787309702656</t>
        </is>
      </c>
      <c r="AZ33" t="inlineStr">
        <is>
          <t>991001787309702656</t>
        </is>
      </c>
      <c r="BA33" t="inlineStr">
        <is>
          <t>2272274550002656</t>
        </is>
      </c>
      <c r="BB33" t="inlineStr">
        <is>
          <t>BOOK</t>
        </is>
      </c>
      <c r="BE33" t="inlineStr">
        <is>
          <t>30001000285512</t>
        </is>
      </c>
      <c r="BF33" t="inlineStr">
        <is>
          <t>893649522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R724 .M2928 1983</t>
        </is>
      </c>
      <c r="E34" t="inlineStr">
        <is>
          <t>0                      R  0724000M  2928        1983</t>
        </is>
      </c>
      <c r="F34" t="inlineStr">
        <is>
          <t>Medical ethics : a clinical textbook and reference for the health care professions / edited by Natalie Abrams, Michael D. Buckner.</t>
        </is>
      </c>
      <c r="H34" t="inlineStr">
        <is>
          <t>No</t>
        </is>
      </c>
      <c r="I34" t="inlineStr">
        <is>
          <t>1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Cambridge, Mass. : MIT Press, c1983.</t>
        </is>
      </c>
      <c r="O34" t="inlineStr">
        <is>
          <t>1983</t>
        </is>
      </c>
      <c r="Q34" t="inlineStr">
        <is>
          <t>eng</t>
        </is>
      </c>
      <c r="R34" t="inlineStr">
        <is>
          <t>mau</t>
        </is>
      </c>
      <c r="T34" t="inlineStr">
        <is>
          <t xml:space="preserve">R  </t>
        </is>
      </c>
      <c r="U34" t="n">
        <v>18</v>
      </c>
      <c r="V34" t="n">
        <v>38</v>
      </c>
      <c r="W34" t="inlineStr">
        <is>
          <t>1995-03-15</t>
        </is>
      </c>
      <c r="X34" t="inlineStr">
        <is>
          <t>2005-10-18</t>
        </is>
      </c>
      <c r="Y34" t="inlineStr">
        <is>
          <t>1988-11-21</t>
        </is>
      </c>
      <c r="Z34" t="inlineStr">
        <is>
          <t>1992-03-27</t>
        </is>
      </c>
      <c r="AA34" t="n">
        <v>598</v>
      </c>
      <c r="AB34" t="n">
        <v>513</v>
      </c>
      <c r="AC34" t="n">
        <v>513</v>
      </c>
      <c r="AD34" t="n">
        <v>3</v>
      </c>
      <c r="AE34" t="n">
        <v>3</v>
      </c>
      <c r="AF34" t="n">
        <v>28</v>
      </c>
      <c r="AG34" t="n">
        <v>28</v>
      </c>
      <c r="AH34" t="n">
        <v>10</v>
      </c>
      <c r="AI34" t="n">
        <v>10</v>
      </c>
      <c r="AJ34" t="n">
        <v>4</v>
      </c>
      <c r="AK34" t="n">
        <v>4</v>
      </c>
      <c r="AL34" t="n">
        <v>16</v>
      </c>
      <c r="AM34" t="n">
        <v>16</v>
      </c>
      <c r="AN34" t="n">
        <v>0</v>
      </c>
      <c r="AO34" t="n">
        <v>0</v>
      </c>
      <c r="AP34" t="n">
        <v>6</v>
      </c>
      <c r="AQ34" t="n">
        <v>6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V34">
        <f>HYPERLINK("http://www.worldcat.org/oclc/9066415","WorldCat Record")</f>
        <v/>
      </c>
      <c r="AW34" t="inlineStr">
        <is>
          <t>956864035:eng</t>
        </is>
      </c>
      <c r="AX34" t="inlineStr">
        <is>
          <t>9066415</t>
        </is>
      </c>
      <c r="AY34" t="inlineStr">
        <is>
          <t>991001624319702656</t>
        </is>
      </c>
      <c r="AZ34" t="inlineStr">
        <is>
          <t>991001624319702656</t>
        </is>
      </c>
      <c r="BA34" t="inlineStr">
        <is>
          <t>2269869160002656</t>
        </is>
      </c>
      <c r="BB34" t="inlineStr">
        <is>
          <t>BOOK</t>
        </is>
      </c>
      <c r="BD34" t="inlineStr">
        <is>
          <t>9780262010689</t>
        </is>
      </c>
      <c r="BE34" t="inlineStr">
        <is>
          <t>30001001489188</t>
        </is>
      </c>
      <c r="BF34" t="inlineStr">
        <is>
          <t>893643724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R724 .M4</t>
        </is>
      </c>
      <c r="E35" t="inlineStr">
        <is>
          <t>0                      R  0724000M  4</t>
        </is>
      </c>
      <c r="F35" t="inlineStr">
        <is>
          <t>Medical ethics and social change / special editor, Bernard Barber.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Philadelphia : American Academy of Political and Social Science, 1978.</t>
        </is>
      </c>
      <c r="O35" t="inlineStr">
        <is>
          <t>1978</t>
        </is>
      </c>
      <c r="Q35" t="inlineStr">
        <is>
          <t>eng</t>
        </is>
      </c>
      <c r="R35" t="inlineStr">
        <is>
          <t>pau</t>
        </is>
      </c>
      <c r="S35" t="inlineStr">
        <is>
          <t>The Annals of the American Academy of Political and Social Science ; v. 437</t>
        </is>
      </c>
      <c r="T35" t="inlineStr">
        <is>
          <t xml:space="preserve">R  </t>
        </is>
      </c>
      <c r="U35" t="n">
        <v>5</v>
      </c>
      <c r="V35" t="n">
        <v>10</v>
      </c>
      <c r="W35" t="inlineStr">
        <is>
          <t>2001-03-03</t>
        </is>
      </c>
      <c r="X35" t="inlineStr">
        <is>
          <t>2001-04-10</t>
        </is>
      </c>
      <c r="Y35" t="inlineStr">
        <is>
          <t>1987-10-07</t>
        </is>
      </c>
      <c r="Z35" t="inlineStr">
        <is>
          <t>1992-04-08</t>
        </is>
      </c>
      <c r="AA35" t="n">
        <v>389</v>
      </c>
      <c r="AB35" t="n">
        <v>343</v>
      </c>
      <c r="AC35" t="n">
        <v>352</v>
      </c>
      <c r="AD35" t="n">
        <v>3</v>
      </c>
      <c r="AE35" t="n">
        <v>3</v>
      </c>
      <c r="AF35" t="n">
        <v>15</v>
      </c>
      <c r="AG35" t="n">
        <v>15</v>
      </c>
      <c r="AH35" t="n">
        <v>4</v>
      </c>
      <c r="AI35" t="n">
        <v>4</v>
      </c>
      <c r="AJ35" t="n">
        <v>2</v>
      </c>
      <c r="AK35" t="n">
        <v>2</v>
      </c>
      <c r="AL35" t="n">
        <v>9</v>
      </c>
      <c r="AM35" t="n">
        <v>9</v>
      </c>
      <c r="AN35" t="n">
        <v>1</v>
      </c>
      <c r="AO35" t="n">
        <v>1</v>
      </c>
      <c r="AP35" t="n">
        <v>3</v>
      </c>
      <c r="AQ35" t="n">
        <v>3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V35">
        <f>HYPERLINK("http://www.worldcat.org/oclc/3964331","WorldCat Record")</f>
        <v/>
      </c>
      <c r="AW35" t="inlineStr">
        <is>
          <t>536483:eng</t>
        </is>
      </c>
      <c r="AX35" t="inlineStr">
        <is>
          <t>3964331</t>
        </is>
      </c>
      <c r="AY35" t="inlineStr">
        <is>
          <t>991001792399702656</t>
        </is>
      </c>
      <c r="AZ35" t="inlineStr">
        <is>
          <t>991001792399702656</t>
        </is>
      </c>
      <c r="BA35" t="inlineStr">
        <is>
          <t>2266335670002656</t>
        </is>
      </c>
      <c r="BB35" t="inlineStr">
        <is>
          <t>BOOK</t>
        </is>
      </c>
      <c r="BD35" t="inlineStr">
        <is>
          <t>9780877612261</t>
        </is>
      </c>
      <c r="BE35" t="inlineStr">
        <is>
          <t>30001000344970</t>
        </is>
      </c>
      <c r="BF35" t="inlineStr">
        <is>
          <t>893732401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R724 .O28</t>
        </is>
      </c>
      <c r="E36" t="inlineStr">
        <is>
          <t>0                      R  0724000O  28</t>
        </is>
      </c>
      <c r="F36" t="inlineStr">
        <is>
          <t>Medicine and Christian morality / Thomas J. O'Donnell.</t>
        </is>
      </c>
      <c r="H36" t="inlineStr">
        <is>
          <t>No</t>
        </is>
      </c>
      <c r="I36" t="inlineStr">
        <is>
          <t>1</t>
        </is>
      </c>
      <c r="J36" t="inlineStr">
        <is>
          <t>Yes</t>
        </is>
      </c>
      <c r="K36" t="inlineStr">
        <is>
          <t>Yes</t>
        </is>
      </c>
      <c r="L36" t="inlineStr">
        <is>
          <t>0</t>
        </is>
      </c>
      <c r="M36" t="inlineStr">
        <is>
          <t>O'Donnell, Thomas J. (Thomas Joseph), 1918-</t>
        </is>
      </c>
      <c r="N36" t="inlineStr">
        <is>
          <t>New York : Alba House, c1976.</t>
        </is>
      </c>
      <c r="O36" t="inlineStr">
        <is>
          <t>1976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R  </t>
        </is>
      </c>
      <c r="U36" t="n">
        <v>2</v>
      </c>
      <c r="V36" t="n">
        <v>8</v>
      </c>
      <c r="W36" t="inlineStr">
        <is>
          <t>1997-10-02</t>
        </is>
      </c>
      <c r="X36" t="inlineStr">
        <is>
          <t>2001-11-04</t>
        </is>
      </c>
      <c r="Y36" t="inlineStr">
        <is>
          <t>1989-07-06</t>
        </is>
      </c>
      <c r="Z36" t="inlineStr">
        <is>
          <t>1997-08-07</t>
        </is>
      </c>
      <c r="AA36" t="n">
        <v>261</v>
      </c>
      <c r="AB36" t="n">
        <v>230</v>
      </c>
      <c r="AC36" t="n">
        <v>301</v>
      </c>
      <c r="AD36" t="n">
        <v>3</v>
      </c>
      <c r="AE36" t="n">
        <v>4</v>
      </c>
      <c r="AF36" t="n">
        <v>23</v>
      </c>
      <c r="AG36" t="n">
        <v>27</v>
      </c>
      <c r="AH36" t="n">
        <v>6</v>
      </c>
      <c r="AI36" t="n">
        <v>7</v>
      </c>
      <c r="AJ36" t="n">
        <v>7</v>
      </c>
      <c r="AK36" t="n">
        <v>8</v>
      </c>
      <c r="AL36" t="n">
        <v>17</v>
      </c>
      <c r="AM36" t="n">
        <v>20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V36">
        <f>HYPERLINK("http://www.worldcat.org/oclc/1975980","WorldCat Record")</f>
        <v/>
      </c>
      <c r="AW36" t="inlineStr">
        <is>
          <t>2743108:eng</t>
        </is>
      </c>
      <c r="AX36" t="inlineStr">
        <is>
          <t>1975980</t>
        </is>
      </c>
      <c r="AY36" t="inlineStr">
        <is>
          <t>991001786509702656</t>
        </is>
      </c>
      <c r="AZ36" t="inlineStr">
        <is>
          <t>991001786509702656</t>
        </is>
      </c>
      <c r="BA36" t="inlineStr">
        <is>
          <t>2266745520002656</t>
        </is>
      </c>
      <c r="BB36" t="inlineStr">
        <is>
          <t>BOOK</t>
        </is>
      </c>
      <c r="BD36" t="inlineStr">
        <is>
          <t>9780818903236</t>
        </is>
      </c>
      <c r="BE36" t="inlineStr">
        <is>
          <t>30001000279952</t>
        </is>
      </c>
      <c r="BF36" t="inlineStr">
        <is>
          <t>893370056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R724 .R3</t>
        </is>
      </c>
      <c r="E37" t="inlineStr">
        <is>
          <t>0                      R  0724000R  3</t>
        </is>
      </c>
      <c r="F37" t="inlineStr">
        <is>
          <t>Ethics at the edges of life : medical and legal intersections / Paul Ramsey.</t>
        </is>
      </c>
      <c r="H37" t="inlineStr">
        <is>
          <t>No</t>
        </is>
      </c>
      <c r="I37" t="inlineStr">
        <is>
          <t>1</t>
        </is>
      </c>
      <c r="J37" t="inlineStr">
        <is>
          <t>Yes</t>
        </is>
      </c>
      <c r="K37" t="inlineStr">
        <is>
          <t>No</t>
        </is>
      </c>
      <c r="L37" t="inlineStr">
        <is>
          <t>0</t>
        </is>
      </c>
      <c r="M37" t="inlineStr">
        <is>
          <t>Ramsey, Paul.</t>
        </is>
      </c>
      <c r="N37" t="inlineStr">
        <is>
          <t>New Haven : Yale University Press, 1978.</t>
        </is>
      </c>
      <c r="O37" t="inlineStr">
        <is>
          <t>1978</t>
        </is>
      </c>
      <c r="Q37" t="inlineStr">
        <is>
          <t>eng</t>
        </is>
      </c>
      <c r="R37" t="inlineStr">
        <is>
          <t>ctu</t>
        </is>
      </c>
      <c r="S37" t="inlineStr">
        <is>
          <t>The Bampton lectures in America</t>
        </is>
      </c>
      <c r="T37" t="inlineStr">
        <is>
          <t xml:space="preserve">R  </t>
        </is>
      </c>
      <c r="U37" t="n">
        <v>11</v>
      </c>
      <c r="V37" t="n">
        <v>18</v>
      </c>
      <c r="W37" t="inlineStr">
        <is>
          <t>1995-04-07</t>
        </is>
      </c>
      <c r="X37" t="inlineStr">
        <is>
          <t>1998-11-02</t>
        </is>
      </c>
      <c r="Y37" t="inlineStr">
        <is>
          <t>1987-10-02</t>
        </is>
      </c>
      <c r="Z37" t="inlineStr">
        <is>
          <t>2012-11-27</t>
        </is>
      </c>
      <c r="AA37" t="n">
        <v>1269</v>
      </c>
      <c r="AB37" t="n">
        <v>1106</v>
      </c>
      <c r="AC37" t="n">
        <v>1118</v>
      </c>
      <c r="AD37" t="n">
        <v>9</v>
      </c>
      <c r="AE37" t="n">
        <v>9</v>
      </c>
      <c r="AF37" t="n">
        <v>59</v>
      </c>
      <c r="AG37" t="n">
        <v>59</v>
      </c>
      <c r="AH37" t="n">
        <v>17</v>
      </c>
      <c r="AI37" t="n">
        <v>17</v>
      </c>
      <c r="AJ37" t="n">
        <v>7</v>
      </c>
      <c r="AK37" t="n">
        <v>7</v>
      </c>
      <c r="AL37" t="n">
        <v>23</v>
      </c>
      <c r="AM37" t="n">
        <v>23</v>
      </c>
      <c r="AN37" t="n">
        <v>4</v>
      </c>
      <c r="AO37" t="n">
        <v>4</v>
      </c>
      <c r="AP37" t="n">
        <v>20</v>
      </c>
      <c r="AQ37" t="n">
        <v>20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HYPERLINK("http://catalog.hathitrust.org/Record/000029697","HathiTrust Record")</f>
        <v/>
      </c>
      <c r="AU3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V37">
        <f>HYPERLINK("http://www.worldcat.org/oclc/3414018","WorldCat Record")</f>
        <v/>
      </c>
      <c r="AW37" t="inlineStr">
        <is>
          <t>836656274:eng</t>
        </is>
      </c>
      <c r="AX37" t="inlineStr">
        <is>
          <t>3414018</t>
        </is>
      </c>
      <c r="AY37" t="inlineStr">
        <is>
          <t>991001782839702656</t>
        </is>
      </c>
      <c r="AZ37" t="inlineStr">
        <is>
          <t>991001782839702656</t>
        </is>
      </c>
      <c r="BA37" t="inlineStr">
        <is>
          <t>2259712340002656</t>
        </is>
      </c>
      <c r="BB37" t="inlineStr">
        <is>
          <t>BOOK</t>
        </is>
      </c>
      <c r="BD37" t="inlineStr">
        <is>
          <t>9780300021370</t>
        </is>
      </c>
      <c r="BE37" t="inlineStr">
        <is>
          <t>30001000279887</t>
        </is>
      </c>
      <c r="BF37" t="inlineStr">
        <is>
          <t>893558577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R724 .S394 1982</t>
        </is>
      </c>
      <c r="E38" t="inlineStr">
        <is>
          <t>0                      R  0724000S  394         1982</t>
        </is>
      </c>
      <c r="F38" t="inlineStr">
        <is>
          <t>Science and morality : new directions in bioethics / edited by Doris Teichler-Zallen, Colleen D. Clements.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Lexington, Mass. : Lexington Books, c1982.</t>
        </is>
      </c>
      <c r="O38" t="inlineStr">
        <is>
          <t>1982</t>
        </is>
      </c>
      <c r="Q38" t="inlineStr">
        <is>
          <t>eng</t>
        </is>
      </c>
      <c r="R38" t="inlineStr">
        <is>
          <t>mau</t>
        </is>
      </c>
      <c r="T38" t="inlineStr">
        <is>
          <t xml:space="preserve">R  </t>
        </is>
      </c>
      <c r="U38" t="n">
        <v>1</v>
      </c>
      <c r="V38" t="n">
        <v>5</v>
      </c>
      <c r="W38" t="inlineStr">
        <is>
          <t>1998-11-12</t>
        </is>
      </c>
      <c r="X38" t="inlineStr">
        <is>
          <t>2001-03-21</t>
        </is>
      </c>
      <c r="Y38" t="inlineStr">
        <is>
          <t>1992-07-15</t>
        </is>
      </c>
      <c r="Z38" t="inlineStr">
        <is>
          <t>1993-03-08</t>
        </is>
      </c>
      <c r="AA38" t="n">
        <v>248</v>
      </c>
      <c r="AB38" t="n">
        <v>192</v>
      </c>
      <c r="AC38" t="n">
        <v>194</v>
      </c>
      <c r="AD38" t="n">
        <v>1</v>
      </c>
      <c r="AE38" t="n">
        <v>1</v>
      </c>
      <c r="AF38" t="n">
        <v>7</v>
      </c>
      <c r="AG38" t="n">
        <v>7</v>
      </c>
      <c r="AH38" t="n">
        <v>2</v>
      </c>
      <c r="AI38" t="n">
        <v>2</v>
      </c>
      <c r="AJ38" t="n">
        <v>4</v>
      </c>
      <c r="AK38" t="n">
        <v>4</v>
      </c>
      <c r="AL38" t="n">
        <v>4</v>
      </c>
      <c r="AM38" t="n">
        <v>4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V38">
        <f>HYPERLINK("http://www.worldcat.org/oclc/7998547","WorldCat Record")</f>
        <v/>
      </c>
      <c r="AW38" t="inlineStr">
        <is>
          <t>375228105:eng</t>
        </is>
      </c>
      <c r="AX38" t="inlineStr">
        <is>
          <t>7998547</t>
        </is>
      </c>
      <c r="AY38" t="inlineStr">
        <is>
          <t>991001795409702656</t>
        </is>
      </c>
      <c r="AZ38" t="inlineStr">
        <is>
          <t>991001795409702656</t>
        </is>
      </c>
      <c r="BA38" t="inlineStr">
        <is>
          <t>2258610420002656</t>
        </is>
      </c>
      <c r="BB38" t="inlineStr">
        <is>
          <t>BOOK</t>
        </is>
      </c>
      <c r="BD38" t="inlineStr">
        <is>
          <t>9780669044065</t>
        </is>
      </c>
      <c r="BE38" t="inlineStr">
        <is>
          <t>30001002430611</t>
        </is>
      </c>
      <c r="BF38" t="inlineStr">
        <is>
          <t>893741472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R724 .S599 1998</t>
        </is>
      </c>
      <c r="E39" t="inlineStr">
        <is>
          <t>0                      R  0724000S  599         1998</t>
        </is>
      </c>
      <c r="F39" t="inlineStr">
        <is>
          <t>Source book in bioethics : [a documentary history] / edited by Albert R. Jonsen, Robert M. Veatch, LeRoy Walters.</t>
        </is>
      </c>
      <c r="H39" t="inlineStr">
        <is>
          <t>No</t>
        </is>
      </c>
      <c r="I39" t="inlineStr">
        <is>
          <t>2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N39" t="inlineStr">
        <is>
          <t>Washington, D.C. : Georgetown University Press, c1998.</t>
        </is>
      </c>
      <c r="O39" t="inlineStr">
        <is>
          <t>1998</t>
        </is>
      </c>
      <c r="Q39" t="inlineStr">
        <is>
          <t>eng</t>
        </is>
      </c>
      <c r="R39" t="inlineStr">
        <is>
          <t>dcu</t>
        </is>
      </c>
      <c r="T39" t="inlineStr">
        <is>
          <t xml:space="preserve">R  </t>
        </is>
      </c>
      <c r="U39" t="n">
        <v>1</v>
      </c>
      <c r="V39" t="n">
        <v>21</v>
      </c>
      <c r="W39" t="inlineStr">
        <is>
          <t>2008-07-16</t>
        </is>
      </c>
      <c r="X39" t="inlineStr">
        <is>
          <t>2008-07-16</t>
        </is>
      </c>
      <c r="Y39" t="inlineStr">
        <is>
          <t>2007-02-08</t>
        </is>
      </c>
      <c r="Z39" t="inlineStr">
        <is>
          <t>2007-02-08</t>
        </is>
      </c>
      <c r="AA39" t="n">
        <v>778</v>
      </c>
      <c r="AB39" t="n">
        <v>694</v>
      </c>
      <c r="AC39" t="n">
        <v>717</v>
      </c>
      <c r="AD39" t="n">
        <v>3</v>
      </c>
      <c r="AE39" t="n">
        <v>3</v>
      </c>
      <c r="AF39" t="n">
        <v>40</v>
      </c>
      <c r="AG39" t="n">
        <v>40</v>
      </c>
      <c r="AH39" t="n">
        <v>12</v>
      </c>
      <c r="AI39" t="n">
        <v>12</v>
      </c>
      <c r="AJ39" t="n">
        <v>8</v>
      </c>
      <c r="AK39" t="n">
        <v>8</v>
      </c>
      <c r="AL39" t="n">
        <v>15</v>
      </c>
      <c r="AM39" t="n">
        <v>15</v>
      </c>
      <c r="AN39" t="n">
        <v>1</v>
      </c>
      <c r="AO39" t="n">
        <v>1</v>
      </c>
      <c r="AP39" t="n">
        <v>11</v>
      </c>
      <c r="AQ39" t="n">
        <v>11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HYPERLINK("http://catalog.hathitrust.org/Record/004018307","HathiTrust Record")</f>
        <v/>
      </c>
      <c r="AU3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V39">
        <f>HYPERLINK("http://www.worldcat.org/oclc/37695741","WorldCat Record")</f>
        <v/>
      </c>
      <c r="AW39" t="inlineStr">
        <is>
          <t>350221615:eng</t>
        </is>
      </c>
      <c r="AX39" t="inlineStr">
        <is>
          <t>37695741</t>
        </is>
      </c>
      <c r="AY39" t="inlineStr">
        <is>
          <t>991001693119702656</t>
        </is>
      </c>
      <c r="AZ39" t="inlineStr">
        <is>
          <t>991001693119702656</t>
        </is>
      </c>
      <c r="BA39" t="inlineStr">
        <is>
          <t>2268879590002656</t>
        </is>
      </c>
      <c r="BB39" t="inlineStr">
        <is>
          <t>BOOK</t>
        </is>
      </c>
      <c r="BD39" t="inlineStr">
        <is>
          <t>9780878406838</t>
        </is>
      </c>
      <c r="BE39" t="inlineStr">
        <is>
          <t>30001005214517</t>
        </is>
      </c>
      <c r="BF39" t="inlineStr">
        <is>
          <t>893274325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R724 .V35 1974</t>
        </is>
      </c>
      <c r="E40" t="inlineStr">
        <is>
          <t>0                      R  0724000V  35          1974</t>
        </is>
      </c>
      <c r="F40" t="inlineStr">
        <is>
          <t>Biomedical ethics; morality for the new medicine.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Vaux, Kenneth L., 1939-</t>
        </is>
      </c>
      <c r="N40" t="inlineStr">
        <is>
          <t>New York, Harper &amp; Row [1974]</t>
        </is>
      </c>
      <c r="O40" t="inlineStr">
        <is>
          <t>1974</t>
        </is>
      </c>
      <c r="P40" t="inlineStr">
        <is>
          <t>[1st ed.]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  </t>
        </is>
      </c>
      <c r="U40" t="n">
        <v>13</v>
      </c>
      <c r="V40" t="n">
        <v>13</v>
      </c>
      <c r="W40" t="inlineStr">
        <is>
          <t>1994-11-11</t>
        </is>
      </c>
      <c r="X40" t="inlineStr">
        <is>
          <t>1994-11-11</t>
        </is>
      </c>
      <c r="Y40" t="inlineStr">
        <is>
          <t>1987-10-08</t>
        </is>
      </c>
      <c r="Z40" t="inlineStr">
        <is>
          <t>1987-10-08</t>
        </is>
      </c>
      <c r="AA40" t="n">
        <v>598</v>
      </c>
      <c r="AB40" t="n">
        <v>537</v>
      </c>
      <c r="AC40" t="n">
        <v>569</v>
      </c>
      <c r="AD40" t="n">
        <v>2</v>
      </c>
      <c r="AE40" t="n">
        <v>3</v>
      </c>
      <c r="AF40" t="n">
        <v>26</v>
      </c>
      <c r="AG40" t="n">
        <v>28</v>
      </c>
      <c r="AH40" t="n">
        <v>5</v>
      </c>
      <c r="AI40" t="n">
        <v>6</v>
      </c>
      <c r="AJ40" t="n">
        <v>8</v>
      </c>
      <c r="AK40" t="n">
        <v>8</v>
      </c>
      <c r="AL40" t="n">
        <v>18</v>
      </c>
      <c r="AM40" t="n">
        <v>18</v>
      </c>
      <c r="AN40" t="n">
        <v>1</v>
      </c>
      <c r="AO40" t="n">
        <v>2</v>
      </c>
      <c r="AP40" t="n">
        <v>1</v>
      </c>
      <c r="AQ40" t="n">
        <v>1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HYPERLINK("http://catalog.hathitrust.org/Record/001557846","HathiTrust Record")</f>
        <v/>
      </c>
      <c r="AU4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V40">
        <f>HYPERLINK("http://www.worldcat.org/oclc/827870","WorldCat Record")</f>
        <v/>
      </c>
      <c r="AW40" t="inlineStr">
        <is>
          <t>1725157:eng</t>
        </is>
      </c>
      <c r="AX40" t="inlineStr">
        <is>
          <t>827870</t>
        </is>
      </c>
      <c r="AY40" t="inlineStr">
        <is>
          <t>991001459689702656</t>
        </is>
      </c>
      <c r="AZ40" t="inlineStr">
        <is>
          <t>991001459689702656</t>
        </is>
      </c>
      <c r="BA40" t="inlineStr">
        <is>
          <t>2270716760002656</t>
        </is>
      </c>
      <c r="BB40" t="inlineStr">
        <is>
          <t>BOOK</t>
        </is>
      </c>
      <c r="BD40" t="inlineStr">
        <is>
          <t>9780060688585</t>
        </is>
      </c>
      <c r="BE40" t="inlineStr">
        <is>
          <t>30001000555559</t>
        </is>
      </c>
      <c r="BF40" t="inlineStr">
        <is>
          <t>893460618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R724 .V4</t>
        </is>
      </c>
      <c r="E41" t="inlineStr">
        <is>
          <t>0                      R  0724000V  4</t>
        </is>
      </c>
      <c r="F41" t="inlineStr">
        <is>
          <t>Case studies in medical ethics / Robert M. Veatch.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Veatch, Robert M.</t>
        </is>
      </c>
      <c r="N41" t="inlineStr">
        <is>
          <t>Cambridge, Mass. : Harvard University Press, 1977.</t>
        </is>
      </c>
      <c r="O41" t="inlineStr">
        <is>
          <t>1977</t>
        </is>
      </c>
      <c r="Q41" t="inlineStr">
        <is>
          <t>eng</t>
        </is>
      </c>
      <c r="R41" t="inlineStr">
        <is>
          <t>mau</t>
        </is>
      </c>
      <c r="T41" t="inlineStr">
        <is>
          <t xml:space="preserve">R  </t>
        </is>
      </c>
      <c r="U41" t="n">
        <v>28</v>
      </c>
      <c r="V41" t="n">
        <v>28</v>
      </c>
      <c r="W41" t="inlineStr">
        <is>
          <t>2000-03-28</t>
        </is>
      </c>
      <c r="X41" t="inlineStr">
        <is>
          <t>2000-03-28</t>
        </is>
      </c>
      <c r="Y41" t="inlineStr">
        <is>
          <t>1988-04-11</t>
        </is>
      </c>
      <c r="Z41" t="inlineStr">
        <is>
          <t>1988-04-11</t>
        </is>
      </c>
      <c r="AA41" t="n">
        <v>977</v>
      </c>
      <c r="AB41" t="n">
        <v>824</v>
      </c>
      <c r="AC41" t="n">
        <v>832</v>
      </c>
      <c r="AD41" t="n">
        <v>4</v>
      </c>
      <c r="AE41" t="n">
        <v>4</v>
      </c>
      <c r="AF41" t="n">
        <v>47</v>
      </c>
      <c r="AG41" t="n">
        <v>47</v>
      </c>
      <c r="AH41" t="n">
        <v>18</v>
      </c>
      <c r="AI41" t="n">
        <v>18</v>
      </c>
      <c r="AJ41" t="n">
        <v>9</v>
      </c>
      <c r="AK41" t="n">
        <v>9</v>
      </c>
      <c r="AL41" t="n">
        <v>21</v>
      </c>
      <c r="AM41" t="n">
        <v>21</v>
      </c>
      <c r="AN41" t="n">
        <v>3</v>
      </c>
      <c r="AO41" t="n">
        <v>3</v>
      </c>
      <c r="AP41" t="n">
        <v>7</v>
      </c>
      <c r="AQ41" t="n">
        <v>7</v>
      </c>
      <c r="AR41" t="inlineStr">
        <is>
          <t>No</t>
        </is>
      </c>
      <c r="AS41" t="inlineStr">
        <is>
          <t>Yes</t>
        </is>
      </c>
      <c r="AT41">
        <f>HYPERLINK("http://catalog.hathitrust.org/Record/000738703","HathiTrust Record")</f>
        <v/>
      </c>
      <c r="AU4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V41">
        <f>HYPERLINK("http://www.worldcat.org/oclc/2595503","WorldCat Record")</f>
        <v/>
      </c>
      <c r="AW41" t="inlineStr">
        <is>
          <t>520890:eng</t>
        </is>
      </c>
      <c r="AX41" t="inlineStr">
        <is>
          <t>2595503</t>
        </is>
      </c>
      <c r="AY41" t="inlineStr">
        <is>
          <t>991001541209702656</t>
        </is>
      </c>
      <c r="AZ41" t="inlineStr">
        <is>
          <t>991001541209702656</t>
        </is>
      </c>
      <c r="BA41" t="inlineStr">
        <is>
          <t>2266494450002656</t>
        </is>
      </c>
      <c r="BB41" t="inlineStr">
        <is>
          <t>BOOK</t>
        </is>
      </c>
      <c r="BD41" t="inlineStr">
        <is>
          <t>9780674099319</t>
        </is>
      </c>
      <c r="BE41" t="inlineStr">
        <is>
          <t>30001000635468</t>
        </is>
      </c>
      <c r="BF41" t="inlineStr">
        <is>
          <t>893727750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R724 .V42</t>
        </is>
      </c>
      <c r="E42" t="inlineStr">
        <is>
          <t>0                      R  0724000V  42</t>
        </is>
      </c>
      <c r="F42" t="inlineStr">
        <is>
          <t>A theory of medical ethics / Robert M. Veatch.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M42" t="inlineStr">
        <is>
          <t>Veatch, Robert M.</t>
        </is>
      </c>
      <c r="N42" t="inlineStr">
        <is>
          <t>New York : Basic Books, c1981.</t>
        </is>
      </c>
      <c r="O42" t="inlineStr">
        <is>
          <t>1981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  </t>
        </is>
      </c>
      <c r="U42" t="n">
        <v>36</v>
      </c>
      <c r="V42" t="n">
        <v>45</v>
      </c>
      <c r="W42" t="inlineStr">
        <is>
          <t>2003-11-07</t>
        </is>
      </c>
      <c r="X42" t="inlineStr">
        <is>
          <t>2004-11-16</t>
        </is>
      </c>
      <c r="Y42" t="inlineStr">
        <is>
          <t>1987-10-05</t>
        </is>
      </c>
      <c r="Z42" t="inlineStr">
        <is>
          <t>1990-07-20</t>
        </is>
      </c>
      <c r="AA42" t="n">
        <v>861</v>
      </c>
      <c r="AB42" t="n">
        <v>742</v>
      </c>
      <c r="AC42" t="n">
        <v>748</v>
      </c>
      <c r="AD42" t="n">
        <v>4</v>
      </c>
      <c r="AE42" t="n">
        <v>4</v>
      </c>
      <c r="AF42" t="n">
        <v>40</v>
      </c>
      <c r="AG42" t="n">
        <v>40</v>
      </c>
      <c r="AH42" t="n">
        <v>15</v>
      </c>
      <c r="AI42" t="n">
        <v>15</v>
      </c>
      <c r="AJ42" t="n">
        <v>6</v>
      </c>
      <c r="AK42" t="n">
        <v>6</v>
      </c>
      <c r="AL42" t="n">
        <v>20</v>
      </c>
      <c r="AM42" t="n">
        <v>20</v>
      </c>
      <c r="AN42" t="n">
        <v>2</v>
      </c>
      <c r="AO42" t="n">
        <v>2</v>
      </c>
      <c r="AP42" t="n">
        <v>7</v>
      </c>
      <c r="AQ42" t="n">
        <v>7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HYPERLINK("http://catalog.hathitrust.org/Record/000104024","HathiTrust Record")</f>
        <v/>
      </c>
      <c r="AU4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V42">
        <f>HYPERLINK("http://www.worldcat.org/oclc/7739374","WorldCat Record")</f>
        <v/>
      </c>
      <c r="AW42" t="inlineStr">
        <is>
          <t>487670:eng</t>
        </is>
      </c>
      <c r="AX42" t="inlineStr">
        <is>
          <t>7739374</t>
        </is>
      </c>
      <c r="AY42" t="inlineStr">
        <is>
          <t>991001801379702656</t>
        </is>
      </c>
      <c r="AZ42" t="inlineStr">
        <is>
          <t>991001801379702656</t>
        </is>
      </c>
      <c r="BA42" t="inlineStr">
        <is>
          <t>2258659910002656</t>
        </is>
      </c>
      <c r="BB42" t="inlineStr">
        <is>
          <t>BOOK</t>
        </is>
      </c>
      <c r="BD42" t="inlineStr">
        <is>
          <t>9780465084371</t>
        </is>
      </c>
      <c r="BE42" t="inlineStr">
        <is>
          <t>30001000555526</t>
        </is>
      </c>
      <c r="BF42" t="inlineStr">
        <is>
          <t>893370069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R724 .W34</t>
        </is>
      </c>
      <c r="E43" t="inlineStr">
        <is>
          <t>0                      R  0724000W  34</t>
        </is>
      </c>
      <c r="F43" t="inlineStr">
        <is>
          <t>Morality in medicine : an introduction to medical ethics / Richard Warner.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Warner, Richard, 1946-</t>
        </is>
      </c>
      <c r="N43" t="inlineStr">
        <is>
          <t>Sherman Oaks, Calif. : Alfred Pub. Co., [1980]</t>
        </is>
      </c>
      <c r="O43" t="inlineStr">
        <is>
          <t>1980</t>
        </is>
      </c>
      <c r="Q43" t="inlineStr">
        <is>
          <t>eng</t>
        </is>
      </c>
      <c r="R43" t="inlineStr">
        <is>
          <t>cau</t>
        </is>
      </c>
      <c r="T43" t="inlineStr">
        <is>
          <t xml:space="preserve">R  </t>
        </is>
      </c>
      <c r="U43" t="n">
        <v>11</v>
      </c>
      <c r="V43" t="n">
        <v>11</v>
      </c>
      <c r="W43" t="inlineStr">
        <is>
          <t>2000-10-28</t>
        </is>
      </c>
      <c r="X43" t="inlineStr">
        <is>
          <t>2000-10-28</t>
        </is>
      </c>
      <c r="Y43" t="inlineStr">
        <is>
          <t>1987-12-19</t>
        </is>
      </c>
      <c r="Z43" t="inlineStr">
        <is>
          <t>1987-12-19</t>
        </is>
      </c>
      <c r="AA43" t="n">
        <v>143</v>
      </c>
      <c r="AB43" t="n">
        <v>131</v>
      </c>
      <c r="AC43" t="n">
        <v>134</v>
      </c>
      <c r="AD43" t="n">
        <v>3</v>
      </c>
      <c r="AE43" t="n">
        <v>3</v>
      </c>
      <c r="AF43" t="n">
        <v>7</v>
      </c>
      <c r="AG43" t="n">
        <v>7</v>
      </c>
      <c r="AH43" t="n">
        <v>3</v>
      </c>
      <c r="AI43" t="n">
        <v>3</v>
      </c>
      <c r="AJ43" t="n">
        <v>0</v>
      </c>
      <c r="AK43" t="n">
        <v>0</v>
      </c>
      <c r="AL43" t="n">
        <v>5</v>
      </c>
      <c r="AM43" t="n">
        <v>5</v>
      </c>
      <c r="AN43" t="n">
        <v>2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HYPERLINK("http://catalog.hathitrust.org/Record/000029730","HathiTrust Record")</f>
        <v/>
      </c>
      <c r="AU4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V43">
        <f>HYPERLINK("http://www.worldcat.org/oclc/5564933","WorldCat Record")</f>
        <v/>
      </c>
      <c r="AW43" t="inlineStr">
        <is>
          <t>542725:eng</t>
        </is>
      </c>
      <c r="AX43" t="inlineStr">
        <is>
          <t>5564933</t>
        </is>
      </c>
      <c r="AY43" t="inlineStr">
        <is>
          <t>991001541269702656</t>
        </is>
      </c>
      <c r="AZ43" t="inlineStr">
        <is>
          <t>991001541269702656</t>
        </is>
      </c>
      <c r="BA43" t="inlineStr">
        <is>
          <t>2268749650002656</t>
        </is>
      </c>
      <c r="BB43" t="inlineStr">
        <is>
          <t>BOOK</t>
        </is>
      </c>
      <c r="BD43" t="inlineStr">
        <is>
          <t>9780882841038</t>
        </is>
      </c>
      <c r="BE43" t="inlineStr">
        <is>
          <t>30001000635476</t>
        </is>
      </c>
      <c r="BF43" t="inlineStr">
        <is>
          <t>893465642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R724 .W365 1998</t>
        </is>
      </c>
      <c r="E44" t="inlineStr">
        <is>
          <t>0                      R  0724000W  365         1998</t>
        </is>
      </c>
      <c r="F44" t="inlineStr">
        <is>
          <t>In the face of suffering : the philosophical-anthropological foundations of clinical ethics / Jos V.M. Welie.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0</t>
        </is>
      </c>
      <c r="M44" t="inlineStr">
        <is>
          <t>Welie, Jos V. M.</t>
        </is>
      </c>
      <c r="N44" t="inlineStr">
        <is>
          <t>Omaha, Neb. : Creighton University Press : Association of Jesuit University Presses, c1998.</t>
        </is>
      </c>
      <c r="O44" t="inlineStr">
        <is>
          <t>1998</t>
        </is>
      </c>
      <c r="Q44" t="inlineStr">
        <is>
          <t>eng</t>
        </is>
      </c>
      <c r="R44" t="inlineStr">
        <is>
          <t>nbu</t>
        </is>
      </c>
      <c r="S44" t="inlineStr">
        <is>
          <t>The philosophical-anthropological foundations of clinical ethics</t>
        </is>
      </c>
      <c r="T44" t="inlineStr">
        <is>
          <t xml:space="preserve">R  </t>
        </is>
      </c>
      <c r="U44" t="n">
        <v>19</v>
      </c>
      <c r="V44" t="n">
        <v>28</v>
      </c>
      <c r="W44" t="inlineStr">
        <is>
          <t>2010-03-20</t>
        </is>
      </c>
      <c r="X44" t="inlineStr">
        <is>
          <t>2010-03-20</t>
        </is>
      </c>
      <c r="Y44" t="inlineStr">
        <is>
          <t>1999-06-16</t>
        </is>
      </c>
      <c r="Z44" t="inlineStr">
        <is>
          <t>1999-08-18</t>
        </is>
      </c>
      <c r="AA44" t="n">
        <v>160</v>
      </c>
      <c r="AB44" t="n">
        <v>139</v>
      </c>
      <c r="AC44" t="n">
        <v>1038</v>
      </c>
      <c r="AD44" t="n">
        <v>2</v>
      </c>
      <c r="AE44" t="n">
        <v>5</v>
      </c>
      <c r="AF44" t="n">
        <v>10</v>
      </c>
      <c r="AG44" t="n">
        <v>30</v>
      </c>
      <c r="AH44" t="n">
        <v>0</v>
      </c>
      <c r="AI44" t="n">
        <v>12</v>
      </c>
      <c r="AJ44" t="n">
        <v>5</v>
      </c>
      <c r="AK44" t="n">
        <v>8</v>
      </c>
      <c r="AL44" t="n">
        <v>7</v>
      </c>
      <c r="AM44" t="n">
        <v>14</v>
      </c>
      <c r="AN44" t="n">
        <v>0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HYPERLINK("http://catalog.hathitrust.org/Record/004097919","HathiTrust Record")</f>
        <v/>
      </c>
      <c r="AU4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V44">
        <f>HYPERLINK("http://www.worldcat.org/oclc/41508760","WorldCat Record")</f>
        <v/>
      </c>
      <c r="AW44" t="inlineStr">
        <is>
          <t>799499395:eng</t>
        </is>
      </c>
      <c r="AX44" t="inlineStr">
        <is>
          <t>41508760</t>
        </is>
      </c>
      <c r="AY44" t="inlineStr">
        <is>
          <t>991001761399702656</t>
        </is>
      </c>
      <c r="AZ44" t="inlineStr">
        <is>
          <t>991001761399702656</t>
        </is>
      </c>
      <c r="BA44" t="inlineStr">
        <is>
          <t>2272593250002656</t>
        </is>
      </c>
      <c r="BB44" t="inlineStr">
        <is>
          <t>BOOK</t>
        </is>
      </c>
      <c r="BD44" t="inlineStr">
        <is>
          <t>9781881871262</t>
        </is>
      </c>
      <c r="BE44" t="inlineStr">
        <is>
          <t>30001004070233</t>
        </is>
      </c>
      <c r="BF44" t="inlineStr">
        <is>
          <t>893547319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R724 .W64</t>
        </is>
      </c>
      <c r="E45" t="inlineStr">
        <is>
          <t>0                      R  0724000W  64</t>
        </is>
      </c>
      <c r="F45" t="inlineStr">
        <is>
          <t>Muted consent : a casebook in modern medical ethics / by Jan Wojcik. --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M45" t="inlineStr">
        <is>
          <t>Wójcik, Jan.</t>
        </is>
      </c>
      <c r="N45" t="inlineStr">
        <is>
          <t>West Lafayette, Ind. : Purdue University, 1978.</t>
        </is>
      </c>
      <c r="O45" t="inlineStr">
        <is>
          <t>1978</t>
        </is>
      </c>
      <c r="Q45" t="inlineStr">
        <is>
          <t>eng</t>
        </is>
      </c>
      <c r="R45" t="inlineStr">
        <is>
          <t>inu</t>
        </is>
      </c>
      <c r="S45" t="inlineStr">
        <is>
          <t>Science and society ; v. 1</t>
        </is>
      </c>
      <c r="T45" t="inlineStr">
        <is>
          <t xml:space="preserve">R  </t>
        </is>
      </c>
      <c r="U45" t="n">
        <v>4</v>
      </c>
      <c r="V45" t="n">
        <v>15</v>
      </c>
      <c r="W45" t="inlineStr">
        <is>
          <t>2006-09-13</t>
        </is>
      </c>
      <c r="X45" t="inlineStr">
        <is>
          <t>2008-02-16</t>
        </is>
      </c>
      <c r="Y45" t="inlineStr">
        <is>
          <t>1987-12-18</t>
        </is>
      </c>
      <c r="Z45" t="inlineStr">
        <is>
          <t>1992-04-27</t>
        </is>
      </c>
      <c r="AA45" t="n">
        <v>439</v>
      </c>
      <c r="AB45" t="n">
        <v>405</v>
      </c>
      <c r="AC45" t="n">
        <v>408</v>
      </c>
      <c r="AD45" t="n">
        <v>2</v>
      </c>
      <c r="AE45" t="n">
        <v>2</v>
      </c>
      <c r="AF45" t="n">
        <v>25</v>
      </c>
      <c r="AG45" t="n">
        <v>25</v>
      </c>
      <c r="AH45" t="n">
        <v>9</v>
      </c>
      <c r="AI45" t="n">
        <v>9</v>
      </c>
      <c r="AJ45" t="n">
        <v>4</v>
      </c>
      <c r="AK45" t="n">
        <v>4</v>
      </c>
      <c r="AL45" t="n">
        <v>12</v>
      </c>
      <c r="AM45" t="n">
        <v>12</v>
      </c>
      <c r="AN45" t="n">
        <v>0</v>
      </c>
      <c r="AO45" t="n">
        <v>0</v>
      </c>
      <c r="AP45" t="n">
        <v>6</v>
      </c>
      <c r="AQ45" t="n">
        <v>6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HYPERLINK("http://catalog.hathitrust.org/Record/000136964","HathiTrust Record")</f>
        <v/>
      </c>
      <c r="AU4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V45">
        <f>HYPERLINK("http://www.worldcat.org/oclc/3884524","WorldCat Record")</f>
        <v/>
      </c>
      <c r="AW45" t="inlineStr">
        <is>
          <t>367599376:eng</t>
        </is>
      </c>
      <c r="AX45" t="inlineStr">
        <is>
          <t>3884524</t>
        </is>
      </c>
      <c r="AY45" t="inlineStr">
        <is>
          <t>991001805779702656</t>
        </is>
      </c>
      <c r="AZ45" t="inlineStr">
        <is>
          <t>991001805779702656</t>
        </is>
      </c>
      <c r="BA45" t="inlineStr">
        <is>
          <t>2258140040002656</t>
        </is>
      </c>
      <c r="BB45" t="inlineStr">
        <is>
          <t>BOOK</t>
        </is>
      </c>
      <c r="BE45" t="inlineStr">
        <is>
          <t>30001000635526</t>
        </is>
      </c>
      <c r="BF45" t="inlineStr">
        <is>
          <t>893451785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R725.5 .R63 1993</t>
        </is>
      </c>
      <c r="E46" t="inlineStr">
        <is>
          <t>0                      R  0725500R  63          1993</t>
        </is>
      </c>
      <c r="F46" t="inlineStr">
        <is>
          <t>Medicine, money, and morals : physicians' conflicts of interest / Marc A. Rodwin.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1</t>
        </is>
      </c>
      <c r="M46" t="inlineStr">
        <is>
          <t>Rodwin, Marc A.</t>
        </is>
      </c>
      <c r="N46" t="inlineStr">
        <is>
          <t>New York : Oxford University Press,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  </t>
        </is>
      </c>
      <c r="U46" t="n">
        <v>13</v>
      </c>
      <c r="V46" t="n">
        <v>13</v>
      </c>
      <c r="W46" t="inlineStr">
        <is>
          <t>2005-10-17</t>
        </is>
      </c>
      <c r="X46" t="inlineStr">
        <is>
          <t>2005-10-17</t>
        </is>
      </c>
      <c r="Y46" t="inlineStr">
        <is>
          <t>1993-07-13</t>
        </is>
      </c>
      <c r="Z46" t="inlineStr">
        <is>
          <t>1993-07-13</t>
        </is>
      </c>
      <c r="AA46" t="n">
        <v>1000</v>
      </c>
      <c r="AB46" t="n">
        <v>901</v>
      </c>
      <c r="AC46" t="n">
        <v>1682</v>
      </c>
      <c r="AD46" t="n">
        <v>4</v>
      </c>
      <c r="AE46" t="n">
        <v>15</v>
      </c>
      <c r="AF46" t="n">
        <v>51</v>
      </c>
      <c r="AG46" t="n">
        <v>76</v>
      </c>
      <c r="AH46" t="n">
        <v>18</v>
      </c>
      <c r="AI46" t="n">
        <v>25</v>
      </c>
      <c r="AJ46" t="n">
        <v>5</v>
      </c>
      <c r="AK46" t="n">
        <v>10</v>
      </c>
      <c r="AL46" t="n">
        <v>19</v>
      </c>
      <c r="AM46" t="n">
        <v>23</v>
      </c>
      <c r="AN46" t="n">
        <v>2</v>
      </c>
      <c r="AO46" t="n">
        <v>12</v>
      </c>
      <c r="AP46" t="n">
        <v>15</v>
      </c>
      <c r="AQ46" t="n">
        <v>16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HYPERLINK("http://catalog.hathitrust.org/Record/002647827","HathiTrust Record")</f>
        <v/>
      </c>
      <c r="AU4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V46">
        <f>HYPERLINK("http://www.worldcat.org/oclc/26592579","WorldCat Record")</f>
        <v/>
      </c>
      <c r="AW46" t="inlineStr">
        <is>
          <t>116906226:eng</t>
        </is>
      </c>
      <c r="AX46" t="inlineStr">
        <is>
          <t>26592579</t>
        </is>
      </c>
      <c r="AY46" t="inlineStr">
        <is>
          <t>991001480629702656</t>
        </is>
      </c>
      <c r="AZ46" t="inlineStr">
        <is>
          <t>991001480629702656</t>
        </is>
      </c>
      <c r="BA46" t="inlineStr">
        <is>
          <t>2270929310002656</t>
        </is>
      </c>
      <c r="BB46" t="inlineStr">
        <is>
          <t>BOOK</t>
        </is>
      </c>
      <c r="BD46" t="inlineStr">
        <is>
          <t>9780195080964</t>
        </is>
      </c>
      <c r="BE46" t="inlineStr">
        <is>
          <t>30001002569129</t>
        </is>
      </c>
      <c r="BF46" t="inlineStr">
        <is>
          <t>893732058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R725.56 .C37 1989</t>
        </is>
      </c>
      <c r="E47" t="inlineStr">
        <is>
          <t>0                      R  0725560C  37          1989</t>
        </is>
      </c>
      <c r="F47" t="inlineStr">
        <is>
          <t>Catholic perspectives on medical morals : foundational issues / edited by Edmund D. Pellegrino, John P. Langan and John Collins Harvey.</t>
        </is>
      </c>
      <c r="G47" t="inlineStr">
        <is>
          <t>V.34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Dordrecht ; Boston : Kluwer Academic Publishers, c1989.</t>
        </is>
      </c>
      <c r="O47" t="inlineStr">
        <is>
          <t>1989</t>
        </is>
      </c>
      <c r="Q47" t="inlineStr">
        <is>
          <t>eng</t>
        </is>
      </c>
      <c r="R47" t="inlineStr">
        <is>
          <t xml:space="preserve">ne </t>
        </is>
      </c>
      <c r="S47" t="inlineStr">
        <is>
          <t>Philosophy and medicine ; v. 34</t>
        </is>
      </c>
      <c r="T47" t="inlineStr">
        <is>
          <t xml:space="preserve">R  </t>
        </is>
      </c>
      <c r="U47" t="n">
        <v>9</v>
      </c>
      <c r="V47" t="n">
        <v>29</v>
      </c>
      <c r="W47" t="inlineStr">
        <is>
          <t>2000-11-14</t>
        </is>
      </c>
      <c r="X47" t="inlineStr">
        <is>
          <t>2002-04-08</t>
        </is>
      </c>
      <c r="Y47" t="inlineStr">
        <is>
          <t>1989-08-15</t>
        </is>
      </c>
      <c r="Z47" t="inlineStr">
        <is>
          <t>1993-01-26</t>
        </is>
      </c>
      <c r="AA47" t="n">
        <v>388</v>
      </c>
      <c r="AB47" t="n">
        <v>303</v>
      </c>
      <c r="AC47" t="n">
        <v>312</v>
      </c>
      <c r="AD47" t="n">
        <v>2</v>
      </c>
      <c r="AE47" t="n">
        <v>2</v>
      </c>
      <c r="AF47" t="n">
        <v>35</v>
      </c>
      <c r="AG47" t="n">
        <v>35</v>
      </c>
      <c r="AH47" t="n">
        <v>10</v>
      </c>
      <c r="AI47" t="n">
        <v>10</v>
      </c>
      <c r="AJ47" t="n">
        <v>11</v>
      </c>
      <c r="AK47" t="n">
        <v>11</v>
      </c>
      <c r="AL47" t="n">
        <v>23</v>
      </c>
      <c r="AM47" t="n">
        <v>23</v>
      </c>
      <c r="AN47" t="n">
        <v>0</v>
      </c>
      <c r="AO47" t="n">
        <v>0</v>
      </c>
      <c r="AP47" t="n">
        <v>3</v>
      </c>
      <c r="AQ47" t="n">
        <v>3</v>
      </c>
      <c r="AR47" t="inlineStr">
        <is>
          <t>No</t>
        </is>
      </c>
      <c r="AS47" t="inlineStr">
        <is>
          <t>Yes</t>
        </is>
      </c>
      <c r="AT47">
        <f>HYPERLINK("http://catalog.hathitrust.org/Record/001105803","HathiTrust Record")</f>
        <v/>
      </c>
      <c r="AU4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V47">
        <f>HYPERLINK("http://www.worldcat.org/oclc/18327337","WorldCat Record")</f>
        <v/>
      </c>
      <c r="AW47" t="inlineStr">
        <is>
          <t>17653670:eng</t>
        </is>
      </c>
      <c r="AX47" t="inlineStr">
        <is>
          <t>18327337</t>
        </is>
      </c>
      <c r="AY47" t="inlineStr">
        <is>
          <t>991001794269702656</t>
        </is>
      </c>
      <c r="AZ47" t="inlineStr">
        <is>
          <t>991001794269702656</t>
        </is>
      </c>
      <c r="BA47" t="inlineStr">
        <is>
          <t>2260598400002656</t>
        </is>
      </c>
      <c r="BB47" t="inlineStr">
        <is>
          <t>BOOK</t>
        </is>
      </c>
      <c r="BD47" t="inlineStr">
        <is>
          <t>9781556080838</t>
        </is>
      </c>
      <c r="BE47" t="inlineStr">
        <is>
          <t>30001001751785</t>
        </is>
      </c>
      <c r="BF47" t="inlineStr">
        <is>
          <t>893375257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R725.56 .M34 1984</t>
        </is>
      </c>
      <c r="E48" t="inlineStr">
        <is>
          <t>0                      R  0725560M  34          1984</t>
        </is>
      </c>
      <c r="F48" t="inlineStr">
        <is>
          <t>Bio-ethics and belief : religion and medicine in dialogue / John Mahoney.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Yes</t>
        </is>
      </c>
      <c r="L48" t="inlineStr">
        <is>
          <t>0</t>
        </is>
      </c>
      <c r="M48" t="inlineStr">
        <is>
          <t>Mahoney, John.</t>
        </is>
      </c>
      <c r="N48" t="inlineStr">
        <is>
          <t>London : Sheed &amp; Ward, 1984.</t>
        </is>
      </c>
      <c r="O48" t="inlineStr">
        <is>
          <t>1984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  </t>
        </is>
      </c>
      <c r="U48" t="n">
        <v>9</v>
      </c>
      <c r="V48" t="n">
        <v>9</v>
      </c>
      <c r="W48" t="inlineStr">
        <is>
          <t>2002-10-30</t>
        </is>
      </c>
      <c r="X48" t="inlineStr">
        <is>
          <t>2002-10-30</t>
        </is>
      </c>
      <c r="Y48" t="inlineStr">
        <is>
          <t>1987-10-02</t>
        </is>
      </c>
      <c r="Z48" t="inlineStr">
        <is>
          <t>2009-10-08</t>
        </is>
      </c>
      <c r="AA48" t="n">
        <v>202</v>
      </c>
      <c r="AB48" t="n">
        <v>101</v>
      </c>
      <c r="AC48" t="n">
        <v>187</v>
      </c>
      <c r="AD48" t="n">
        <v>3</v>
      </c>
      <c r="AE48" t="n">
        <v>4</v>
      </c>
      <c r="AF48" t="n">
        <v>11</v>
      </c>
      <c r="AG48" t="n">
        <v>21</v>
      </c>
      <c r="AH48" t="n">
        <v>3</v>
      </c>
      <c r="AI48" t="n">
        <v>5</v>
      </c>
      <c r="AJ48" t="n">
        <v>1</v>
      </c>
      <c r="AK48" t="n">
        <v>4</v>
      </c>
      <c r="AL48" t="n">
        <v>9</v>
      </c>
      <c r="AM48" t="n">
        <v>17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HYPERLINK("http://catalog.hathitrust.org/Record/000412692","HathiTrust Record")</f>
        <v/>
      </c>
      <c r="AU4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V48">
        <f>HYPERLINK("http://www.worldcat.org/oclc/12941223","WorldCat Record")</f>
        <v/>
      </c>
      <c r="AW48" t="inlineStr">
        <is>
          <t>4577639:eng</t>
        </is>
      </c>
      <c r="AX48" t="inlineStr">
        <is>
          <t>12941223</t>
        </is>
      </c>
      <c r="AY48" t="inlineStr">
        <is>
          <t>991001792319702656</t>
        </is>
      </c>
      <c r="AZ48" t="inlineStr">
        <is>
          <t>991001792319702656</t>
        </is>
      </c>
      <c r="BA48" t="inlineStr">
        <is>
          <t>2268804480002656</t>
        </is>
      </c>
      <c r="BB48" t="inlineStr">
        <is>
          <t>BOOK</t>
        </is>
      </c>
      <c r="BD48" t="inlineStr">
        <is>
          <t>9780722013199</t>
        </is>
      </c>
      <c r="BE48" t="inlineStr">
        <is>
          <t>30001000344921</t>
        </is>
      </c>
      <c r="BF48" t="inlineStr">
        <is>
          <t>893168907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R725.56 .T44 1993</t>
        </is>
      </c>
      <c r="E49" t="inlineStr">
        <is>
          <t>0                      R  0725560T  44          1993</t>
        </is>
      </c>
      <c r="F49" t="inlineStr">
        <is>
          <t>Theological voices in medical ethics / edited by Allen Verhey and Stephen E. Lammers.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Grand Rapids, Mich. : W.B. Eerdmans Pub. Co., 1993.</t>
        </is>
      </c>
      <c r="O49" t="inlineStr">
        <is>
          <t>1993</t>
        </is>
      </c>
      <c r="Q49" t="inlineStr">
        <is>
          <t>eng</t>
        </is>
      </c>
      <c r="R49" t="inlineStr">
        <is>
          <t>miu</t>
        </is>
      </c>
      <c r="T49" t="inlineStr">
        <is>
          <t xml:space="preserve">R  </t>
        </is>
      </c>
      <c r="U49" t="n">
        <v>9</v>
      </c>
      <c r="V49" t="n">
        <v>36</v>
      </c>
      <c r="W49" t="inlineStr">
        <is>
          <t>2001-01-25</t>
        </is>
      </c>
      <c r="X49" t="inlineStr">
        <is>
          <t>2009-11-16</t>
        </is>
      </c>
      <c r="Y49" t="inlineStr">
        <is>
          <t>1993-06-15</t>
        </is>
      </c>
      <c r="Z49" t="inlineStr">
        <is>
          <t>1995-05-17</t>
        </is>
      </c>
      <c r="AA49" t="n">
        <v>472</v>
      </c>
      <c r="AB49" t="n">
        <v>371</v>
      </c>
      <c r="AC49" t="n">
        <v>374</v>
      </c>
      <c r="AD49" t="n">
        <v>2</v>
      </c>
      <c r="AE49" t="n">
        <v>2</v>
      </c>
      <c r="AF49" t="n">
        <v>23</v>
      </c>
      <c r="AG49" t="n">
        <v>23</v>
      </c>
      <c r="AH49" t="n">
        <v>10</v>
      </c>
      <c r="AI49" t="n">
        <v>10</v>
      </c>
      <c r="AJ49" t="n">
        <v>4</v>
      </c>
      <c r="AK49" t="n">
        <v>4</v>
      </c>
      <c r="AL49" t="n">
        <v>12</v>
      </c>
      <c r="AM49" t="n">
        <v>12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HYPERLINK("http://catalog.hathitrust.org/Record/003016154","HathiTrust Record")</f>
        <v/>
      </c>
      <c r="AU4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V49">
        <f>HYPERLINK("http://www.worldcat.org/oclc/27066826","WorldCat Record")</f>
        <v/>
      </c>
      <c r="AW49" t="inlineStr">
        <is>
          <t>351688144:eng</t>
        </is>
      </c>
      <c r="AX49" t="inlineStr">
        <is>
          <t>27066826</t>
        </is>
      </c>
      <c r="AY49" t="inlineStr">
        <is>
          <t>991001802629702656</t>
        </is>
      </c>
      <c r="AZ49" t="inlineStr">
        <is>
          <t>991001802629702656</t>
        </is>
      </c>
      <c r="BA49" t="inlineStr">
        <is>
          <t>2256766090002656</t>
        </is>
      </c>
      <c r="BB49" t="inlineStr">
        <is>
          <t>BOOK</t>
        </is>
      </c>
      <c r="BD49" t="inlineStr">
        <is>
          <t>9780802806642</t>
        </is>
      </c>
      <c r="BE49" t="inlineStr">
        <is>
          <t>30001002569723</t>
        </is>
      </c>
      <c r="BF49" t="inlineStr">
        <is>
          <t>893135844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R726 .B39</t>
        </is>
      </c>
      <c r="E50" t="inlineStr">
        <is>
          <t>0                      R  0726000B  39</t>
        </is>
      </c>
      <c r="F50" t="inlineStr">
        <is>
          <t>Beneficent euthanasia / edited by Marvin Kohl.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Buffalo : Prometheus Books, 1975.</t>
        </is>
      </c>
      <c r="O50" t="inlineStr">
        <is>
          <t>1975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  </t>
        </is>
      </c>
      <c r="U50" t="n">
        <v>16</v>
      </c>
      <c r="V50" t="n">
        <v>67</v>
      </c>
      <c r="W50" t="inlineStr">
        <is>
          <t>2004-12-06</t>
        </is>
      </c>
      <c r="X50" t="inlineStr">
        <is>
          <t>2009-09-27</t>
        </is>
      </c>
      <c r="Y50" t="inlineStr">
        <is>
          <t>1987-10-08</t>
        </is>
      </c>
      <c r="Z50" t="inlineStr">
        <is>
          <t>1992-01-16</t>
        </is>
      </c>
      <c r="AA50" t="n">
        <v>1183</v>
      </c>
      <c r="AB50" t="n">
        <v>1052</v>
      </c>
      <c r="AC50" t="n">
        <v>1066</v>
      </c>
      <c r="AD50" t="n">
        <v>9</v>
      </c>
      <c r="AE50" t="n">
        <v>9</v>
      </c>
      <c r="AF50" t="n">
        <v>41</v>
      </c>
      <c r="AG50" t="n">
        <v>42</v>
      </c>
      <c r="AH50" t="n">
        <v>13</v>
      </c>
      <c r="AI50" t="n">
        <v>14</v>
      </c>
      <c r="AJ50" t="n">
        <v>6</v>
      </c>
      <c r="AK50" t="n">
        <v>6</v>
      </c>
      <c r="AL50" t="n">
        <v>17</v>
      </c>
      <c r="AM50" t="n">
        <v>17</v>
      </c>
      <c r="AN50" t="n">
        <v>5</v>
      </c>
      <c r="AO50" t="n">
        <v>5</v>
      </c>
      <c r="AP50" t="n">
        <v>8</v>
      </c>
      <c r="AQ50" t="n">
        <v>8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HYPERLINK("http://catalog.hathitrust.org/Record/000044758","HathiTrust Record")</f>
        <v/>
      </c>
      <c r="AU5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V50">
        <f>HYPERLINK("http://www.worldcat.org/oclc/1527377","WorldCat Record")</f>
        <v/>
      </c>
      <c r="AW50" t="inlineStr">
        <is>
          <t>54056689:eng</t>
        </is>
      </c>
      <c r="AX50" t="inlineStr">
        <is>
          <t>1527377</t>
        </is>
      </c>
      <c r="AY50" t="inlineStr">
        <is>
          <t>991001789009702656</t>
        </is>
      </c>
      <c r="AZ50" t="inlineStr">
        <is>
          <t>991001789009702656</t>
        </is>
      </c>
      <c r="BA50" t="inlineStr">
        <is>
          <t>2257947690002656</t>
        </is>
      </c>
      <c r="BB50" t="inlineStr">
        <is>
          <t>BOOK</t>
        </is>
      </c>
      <c r="BD50" t="inlineStr">
        <is>
          <t>9780879750473</t>
        </is>
      </c>
      <c r="BE50" t="inlineStr">
        <is>
          <t>30001000309320</t>
        </is>
      </c>
      <c r="BF50" t="inlineStr">
        <is>
          <t>893541879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R726 .D53</t>
        </is>
      </c>
      <c r="E51" t="inlineStr">
        <is>
          <t>0                      R  0726000D  53</t>
        </is>
      </c>
      <c r="F51" t="inlineStr">
        <is>
          <t>Dilemmas of dying : a study in the ethics of terminal care / edited by Ian Thompson.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N51" t="inlineStr">
        <is>
          <t>Edinburgh : Edinburgh University Press, c1979.</t>
        </is>
      </c>
      <c r="O51" t="inlineStr">
        <is>
          <t>1979</t>
        </is>
      </c>
      <c r="Q51" t="inlineStr">
        <is>
          <t>eng</t>
        </is>
      </c>
      <c r="R51" t="inlineStr">
        <is>
          <t>stk</t>
        </is>
      </c>
      <c r="S51" t="inlineStr">
        <is>
          <t>Moral issues in health care ; 1</t>
        </is>
      </c>
      <c r="T51" t="inlineStr">
        <is>
          <t xml:space="preserve">R  </t>
        </is>
      </c>
      <c r="U51" t="n">
        <v>8</v>
      </c>
      <c r="V51" t="n">
        <v>41</v>
      </c>
      <c r="W51" t="inlineStr">
        <is>
          <t>2000-10-01</t>
        </is>
      </c>
      <c r="X51" t="inlineStr">
        <is>
          <t>2002-04-18</t>
        </is>
      </c>
      <c r="Y51" t="inlineStr">
        <is>
          <t>1987-10-02</t>
        </is>
      </c>
      <c r="Z51" t="inlineStr">
        <is>
          <t>1991-10-18</t>
        </is>
      </c>
      <c r="AA51" t="n">
        <v>379</v>
      </c>
      <c r="AB51" t="n">
        <v>244</v>
      </c>
      <c r="AC51" t="n">
        <v>249</v>
      </c>
      <c r="AD51" t="n">
        <v>5</v>
      </c>
      <c r="AE51" t="n">
        <v>5</v>
      </c>
      <c r="AF51" t="n">
        <v>11</v>
      </c>
      <c r="AG51" t="n">
        <v>11</v>
      </c>
      <c r="AH51" t="n">
        <v>3</v>
      </c>
      <c r="AI51" t="n">
        <v>3</v>
      </c>
      <c r="AJ51" t="n">
        <v>1</v>
      </c>
      <c r="AK51" t="n">
        <v>1</v>
      </c>
      <c r="AL51" t="n">
        <v>4</v>
      </c>
      <c r="AM51" t="n">
        <v>4</v>
      </c>
      <c r="AN51" t="n">
        <v>3</v>
      </c>
      <c r="AO51" t="n">
        <v>3</v>
      </c>
      <c r="AP51" t="n">
        <v>1</v>
      </c>
      <c r="AQ51" t="n">
        <v>1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V51">
        <f>HYPERLINK("http://www.worldcat.org/oclc/6329029","WorldCat Record")</f>
        <v/>
      </c>
      <c r="AW51" t="inlineStr">
        <is>
          <t>54379666:eng</t>
        </is>
      </c>
      <c r="AX51" t="inlineStr">
        <is>
          <t>6329029</t>
        </is>
      </c>
      <c r="AY51" t="inlineStr">
        <is>
          <t>991001789229702656</t>
        </is>
      </c>
      <c r="AZ51" t="inlineStr">
        <is>
          <t>991001789229702656</t>
        </is>
      </c>
      <c r="BA51" t="inlineStr">
        <is>
          <t>2267906180002656</t>
        </is>
      </c>
      <c r="BB51" t="inlineStr">
        <is>
          <t>BOOK</t>
        </is>
      </c>
      <c r="BD51" t="inlineStr">
        <is>
          <t>9780852243671</t>
        </is>
      </c>
      <c r="BE51" t="inlineStr">
        <is>
          <t>30001000309783</t>
        </is>
      </c>
      <c r="BF51" t="inlineStr">
        <is>
          <t>893135832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R726.5 .C65 1979</t>
        </is>
      </c>
      <c r="E52" t="inlineStr">
        <is>
          <t>0                      R  0726500C  65          1979</t>
        </is>
      </c>
      <c r="F52" t="inlineStr">
        <is>
          <t>Compliance in health care / edited by R. Brian Haynes, D. Wayne Taylor, and David L. Sackett.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N52" t="inlineStr">
        <is>
          <t>Baltimore : Johns Hopkins University Press, c1979.</t>
        </is>
      </c>
      <c r="O52" t="inlineStr">
        <is>
          <t>1979</t>
        </is>
      </c>
      <c r="Q52" t="inlineStr">
        <is>
          <t>eng</t>
        </is>
      </c>
      <c r="R52" t="inlineStr">
        <is>
          <t>mdu</t>
        </is>
      </c>
      <c r="T52" t="inlineStr">
        <is>
          <t xml:space="preserve">R  </t>
        </is>
      </c>
      <c r="U52" t="n">
        <v>30</v>
      </c>
      <c r="V52" t="n">
        <v>37</v>
      </c>
      <c r="W52" t="inlineStr">
        <is>
          <t>2007-11-19</t>
        </is>
      </c>
      <c r="X52" t="inlineStr">
        <is>
          <t>2007-11-19</t>
        </is>
      </c>
      <c r="Y52" t="inlineStr">
        <is>
          <t>1988-01-05</t>
        </is>
      </c>
      <c r="Z52" t="inlineStr">
        <is>
          <t>1991-11-13</t>
        </is>
      </c>
      <c r="AA52" t="n">
        <v>357</v>
      </c>
      <c r="AB52" t="n">
        <v>270</v>
      </c>
      <c r="AC52" t="n">
        <v>280</v>
      </c>
      <c r="AD52" t="n">
        <v>2</v>
      </c>
      <c r="AE52" t="n">
        <v>2</v>
      </c>
      <c r="AF52" t="n">
        <v>11</v>
      </c>
      <c r="AG52" t="n">
        <v>11</v>
      </c>
      <c r="AH52" t="n">
        <v>3</v>
      </c>
      <c r="AI52" t="n">
        <v>3</v>
      </c>
      <c r="AJ52" t="n">
        <v>4</v>
      </c>
      <c r="AK52" t="n">
        <v>4</v>
      </c>
      <c r="AL52" t="n">
        <v>7</v>
      </c>
      <c r="AM52" t="n">
        <v>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HYPERLINK("http://catalog.hathitrust.org/Record/000309917","HathiTrust Record")</f>
        <v/>
      </c>
      <c r="AU5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V52">
        <f>HYPERLINK("http://www.worldcat.org/oclc/4493661","WorldCat Record")</f>
        <v/>
      </c>
      <c r="AW52" t="inlineStr">
        <is>
          <t>355448162:eng</t>
        </is>
      </c>
      <c r="AX52" t="inlineStr">
        <is>
          <t>4493661</t>
        </is>
      </c>
      <c r="AY52" t="inlineStr">
        <is>
          <t>991001753429702656</t>
        </is>
      </c>
      <c r="AZ52" t="inlineStr">
        <is>
          <t>991001753429702656</t>
        </is>
      </c>
      <c r="BA52" t="inlineStr">
        <is>
          <t>2260906070002656</t>
        </is>
      </c>
      <c r="BB52" t="inlineStr">
        <is>
          <t>BOOK</t>
        </is>
      </c>
      <c r="BD52" t="inlineStr">
        <is>
          <t>9780801821622</t>
        </is>
      </c>
      <c r="BE52" t="inlineStr">
        <is>
          <t>30001000688582</t>
        </is>
      </c>
      <c r="BF52" t="inlineStr">
        <is>
          <t>893375108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R726.5 .H43 1974</t>
        </is>
      </c>
      <c r="E53" t="inlineStr">
        <is>
          <t>0                      R  0726500H  43          1974</t>
        </is>
      </c>
      <c r="F53" t="inlineStr">
        <is>
          <t>The Health belief model and personal health behavior / Marshall H. Becker, guest editor.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N53" t="inlineStr">
        <is>
          <t>San Francisco : Society for Public Health Education, 1974.</t>
        </is>
      </c>
      <c r="O53" t="inlineStr">
        <is>
          <t>1974</t>
        </is>
      </c>
      <c r="Q53" t="inlineStr">
        <is>
          <t>eng</t>
        </is>
      </c>
      <c r="R53" t="inlineStr">
        <is>
          <t>cau</t>
        </is>
      </c>
      <c r="S53" t="inlineStr">
        <is>
          <t>Health education monographs ; v. 2, no. 4</t>
        </is>
      </c>
      <c r="T53" t="inlineStr">
        <is>
          <t xml:space="preserve">R  </t>
        </is>
      </c>
      <c r="U53" t="n">
        <v>41</v>
      </c>
      <c r="V53" t="n">
        <v>63</v>
      </c>
      <c r="W53" t="inlineStr">
        <is>
          <t>2010-06-30</t>
        </is>
      </c>
      <c r="X53" t="inlineStr">
        <is>
          <t>2010-06-30</t>
        </is>
      </c>
      <c r="Y53" t="inlineStr">
        <is>
          <t>1987-10-05</t>
        </is>
      </c>
      <c r="Z53" t="inlineStr">
        <is>
          <t>1991-11-13</t>
        </is>
      </c>
      <c r="AA53" t="n">
        <v>42</v>
      </c>
      <c r="AB53" t="n">
        <v>34</v>
      </c>
      <c r="AC53" t="n">
        <v>168</v>
      </c>
      <c r="AD53" t="n">
        <v>2</v>
      </c>
      <c r="AE53" t="n">
        <v>3</v>
      </c>
      <c r="AF53" t="n">
        <v>1</v>
      </c>
      <c r="AG53" t="n">
        <v>10</v>
      </c>
      <c r="AH53" t="n">
        <v>0</v>
      </c>
      <c r="AI53" t="n">
        <v>3</v>
      </c>
      <c r="AJ53" t="n">
        <v>0</v>
      </c>
      <c r="AK53" t="n">
        <v>2</v>
      </c>
      <c r="AL53" t="n">
        <v>1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V53">
        <f>HYPERLINK("http://www.worldcat.org/oclc/1365644","WorldCat Record")</f>
        <v/>
      </c>
      <c r="AW53" t="inlineStr">
        <is>
          <t>54044289:eng</t>
        </is>
      </c>
      <c r="AX53" t="inlineStr">
        <is>
          <t>1365644</t>
        </is>
      </c>
      <c r="AY53" t="inlineStr">
        <is>
          <t>991001760489702656</t>
        </is>
      </c>
      <c r="AZ53" t="inlineStr">
        <is>
          <t>991001760489702656</t>
        </is>
      </c>
      <c r="BA53" t="inlineStr">
        <is>
          <t>2255694420002656</t>
        </is>
      </c>
      <c r="BB53" t="inlineStr">
        <is>
          <t>BOOK</t>
        </is>
      </c>
      <c r="BE53" t="inlineStr">
        <is>
          <t>30001000051823</t>
        </is>
      </c>
      <c r="BF53" t="inlineStr">
        <is>
          <t>893150180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R726.5 .M69 1993</t>
        </is>
      </c>
      <c r="E54" t="inlineStr">
        <is>
          <t>0                      R  0726500M  69          1993</t>
        </is>
      </c>
      <c r="F54" t="inlineStr">
        <is>
          <t>Healing and the mind / Bill Moyers ; Betty Sue Flowers, editor ; David Grubin, executive editor ; Elizabeth Meryman-Brunner, art research.</t>
        </is>
      </c>
      <c r="H54" t="inlineStr">
        <is>
          <t>No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Moyers, Bill D.</t>
        </is>
      </c>
      <c r="N54" t="inlineStr">
        <is>
          <t>New York : Doubleday, 1993.</t>
        </is>
      </c>
      <c r="O54" t="inlineStr">
        <is>
          <t>1993</t>
        </is>
      </c>
      <c r="P54" t="inlineStr">
        <is>
          <t>1st ed.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  </t>
        </is>
      </c>
      <c r="U54" t="n">
        <v>33</v>
      </c>
      <c r="V54" t="n">
        <v>68</v>
      </c>
      <c r="W54" t="inlineStr">
        <is>
          <t>2001-04-10</t>
        </is>
      </c>
      <c r="X54" t="inlineStr">
        <is>
          <t>2009-11-18</t>
        </is>
      </c>
      <c r="Y54" t="inlineStr">
        <is>
          <t>1993-02-26</t>
        </is>
      </c>
      <c r="Z54" t="inlineStr">
        <is>
          <t>1993-07-22</t>
        </is>
      </c>
      <c r="AA54" t="n">
        <v>2699</v>
      </c>
      <c r="AB54" t="n">
        <v>2550</v>
      </c>
      <c r="AC54" t="n">
        <v>2702</v>
      </c>
      <c r="AD54" t="n">
        <v>28</v>
      </c>
      <c r="AE54" t="n">
        <v>28</v>
      </c>
      <c r="AF54" t="n">
        <v>36</v>
      </c>
      <c r="AG54" t="n">
        <v>38</v>
      </c>
      <c r="AH54" t="n">
        <v>17</v>
      </c>
      <c r="AI54" t="n">
        <v>18</v>
      </c>
      <c r="AJ54" t="n">
        <v>5</v>
      </c>
      <c r="AK54" t="n">
        <v>5</v>
      </c>
      <c r="AL54" t="n">
        <v>16</v>
      </c>
      <c r="AM54" t="n">
        <v>17</v>
      </c>
      <c r="AN54" t="n">
        <v>5</v>
      </c>
      <c r="AO54" t="n">
        <v>5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HYPERLINK("http://catalog.hathitrust.org/Record/002640652","HathiTrust Record")</f>
        <v/>
      </c>
      <c r="AU5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V54">
        <f>HYPERLINK("http://www.worldcat.org/oclc/26590817","WorldCat Record")</f>
        <v/>
      </c>
      <c r="AW54" t="inlineStr">
        <is>
          <t>9386995:eng</t>
        </is>
      </c>
      <c r="AX54" t="inlineStr">
        <is>
          <t>26590817</t>
        </is>
      </c>
      <c r="AY54" t="inlineStr">
        <is>
          <t>991001799729702656</t>
        </is>
      </c>
      <c r="AZ54" t="inlineStr">
        <is>
          <t>991001799729702656</t>
        </is>
      </c>
      <c r="BA54" t="inlineStr">
        <is>
          <t>2269890150002656</t>
        </is>
      </c>
      <c r="BB54" t="inlineStr">
        <is>
          <t>BOOK</t>
        </is>
      </c>
      <c r="BD54" t="inlineStr">
        <is>
          <t>9780385468701</t>
        </is>
      </c>
      <c r="BE54" t="inlineStr">
        <is>
          <t>30001002529404</t>
        </is>
      </c>
      <c r="BF54" t="inlineStr">
        <is>
          <t>893816695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R726.7 .H439 1996</t>
        </is>
      </c>
      <c r="E55" t="inlineStr">
        <is>
          <t>0                      R  0726700H  439         1996</t>
        </is>
      </c>
      <c r="F55" t="inlineStr">
        <is>
          <t>Health psychology through the life span : practice and research opportunities / edited by Robert J. Resnick, Ronald H. Rozensky.</t>
        </is>
      </c>
      <c r="H55" t="inlineStr">
        <is>
          <t>No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N55" t="inlineStr">
        <is>
          <t>Washington, DC : American Psychological Association, c1996.</t>
        </is>
      </c>
      <c r="O55" t="inlineStr">
        <is>
          <t>1996</t>
        </is>
      </c>
      <c r="P55" t="inlineStr">
        <is>
          <t>1st ed.</t>
        </is>
      </c>
      <c r="Q55" t="inlineStr">
        <is>
          <t>eng</t>
        </is>
      </c>
      <c r="R55" t="inlineStr">
        <is>
          <t>dcu</t>
        </is>
      </c>
      <c r="T55" t="inlineStr">
        <is>
          <t xml:space="preserve">R  </t>
        </is>
      </c>
      <c r="U55" t="n">
        <v>0</v>
      </c>
      <c r="V55" t="n">
        <v>3</v>
      </c>
      <c r="X55" t="inlineStr">
        <is>
          <t>2000-08-22</t>
        </is>
      </c>
      <c r="Y55" t="inlineStr">
        <is>
          <t>2002-06-18</t>
        </is>
      </c>
      <c r="Z55" t="inlineStr">
        <is>
          <t>2002-06-18</t>
        </is>
      </c>
      <c r="AA55" t="n">
        <v>481</v>
      </c>
      <c r="AB55" t="n">
        <v>387</v>
      </c>
      <c r="AC55" t="n">
        <v>461</v>
      </c>
      <c r="AD55" t="n">
        <v>2</v>
      </c>
      <c r="AE55" t="n">
        <v>3</v>
      </c>
      <c r="AF55" t="n">
        <v>20</v>
      </c>
      <c r="AG55" t="n">
        <v>23</v>
      </c>
      <c r="AH55" t="n">
        <v>7</v>
      </c>
      <c r="AI55" t="n">
        <v>8</v>
      </c>
      <c r="AJ55" t="n">
        <v>5</v>
      </c>
      <c r="AK55" t="n">
        <v>5</v>
      </c>
      <c r="AL55" t="n">
        <v>13</v>
      </c>
      <c r="AM55" t="n">
        <v>14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V55">
        <f>HYPERLINK("http://www.worldcat.org/oclc/35325353","WorldCat Record")</f>
        <v/>
      </c>
      <c r="AW55" t="inlineStr">
        <is>
          <t>837010623:eng</t>
        </is>
      </c>
      <c r="AX55" t="inlineStr">
        <is>
          <t>35325353</t>
        </is>
      </c>
      <c r="AY55" t="inlineStr">
        <is>
          <t>991001812889702656</t>
        </is>
      </c>
      <c r="AZ55" t="inlineStr">
        <is>
          <t>991001812889702656</t>
        </is>
      </c>
      <c r="BA55" t="inlineStr">
        <is>
          <t>2259784630002656</t>
        </is>
      </c>
      <c r="BB55" t="inlineStr">
        <is>
          <t>BOOK</t>
        </is>
      </c>
      <c r="BD55" t="inlineStr">
        <is>
          <t>9781557983787</t>
        </is>
      </c>
      <c r="BE55" t="inlineStr">
        <is>
          <t>30001004238699</t>
        </is>
      </c>
      <c r="BF55" t="inlineStr">
        <is>
          <t>893643885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R726.8 .D38</t>
        </is>
      </c>
      <c r="E56" t="inlineStr">
        <is>
          <t>0                      R  0726800D  38</t>
        </is>
      </c>
      <c r="F56" t="inlineStr">
        <is>
          <t>Death, dying, and the law / edited by James T. McHugh.</t>
        </is>
      </c>
      <c r="H56" t="inlineStr">
        <is>
          <t>No</t>
        </is>
      </c>
      <c r="I56" t="inlineStr">
        <is>
          <t>1</t>
        </is>
      </c>
      <c r="J56" t="inlineStr">
        <is>
          <t>Yes</t>
        </is>
      </c>
      <c r="K56" t="inlineStr">
        <is>
          <t>No</t>
        </is>
      </c>
      <c r="L56" t="inlineStr">
        <is>
          <t>0</t>
        </is>
      </c>
      <c r="N56" t="inlineStr">
        <is>
          <t>Huntington, Ind. : Our Sunday Visitor, c1976.</t>
        </is>
      </c>
      <c r="O56" t="inlineStr">
        <is>
          <t>1976</t>
        </is>
      </c>
      <c r="Q56" t="inlineStr">
        <is>
          <t>eng</t>
        </is>
      </c>
      <c r="R56" t="inlineStr">
        <is>
          <t>inu</t>
        </is>
      </c>
      <c r="T56" t="inlineStr">
        <is>
          <t xml:space="preserve">R  </t>
        </is>
      </c>
      <c r="U56" t="n">
        <v>10</v>
      </c>
      <c r="V56" t="n">
        <v>19</v>
      </c>
      <c r="W56" t="inlineStr">
        <is>
          <t>2000-04-02</t>
        </is>
      </c>
      <c r="X56" t="inlineStr">
        <is>
          <t>2000-04-02</t>
        </is>
      </c>
      <c r="Y56" t="inlineStr">
        <is>
          <t>1987-10-07</t>
        </is>
      </c>
      <c r="Z56" t="inlineStr">
        <is>
          <t>1995-01-05</t>
        </is>
      </c>
      <c r="AA56" t="n">
        <v>256</v>
      </c>
      <c r="AB56" t="n">
        <v>235</v>
      </c>
      <c r="AC56" t="n">
        <v>237</v>
      </c>
      <c r="AD56" t="n">
        <v>4</v>
      </c>
      <c r="AE56" t="n">
        <v>4</v>
      </c>
      <c r="AF56" t="n">
        <v>17</v>
      </c>
      <c r="AG56" t="n">
        <v>17</v>
      </c>
      <c r="AH56" t="n">
        <v>2</v>
      </c>
      <c r="AI56" t="n">
        <v>2</v>
      </c>
      <c r="AJ56" t="n">
        <v>5</v>
      </c>
      <c r="AK56" t="n">
        <v>5</v>
      </c>
      <c r="AL56" t="n">
        <v>7</v>
      </c>
      <c r="AM56" t="n">
        <v>7</v>
      </c>
      <c r="AN56" t="n">
        <v>1</v>
      </c>
      <c r="AO56" t="n">
        <v>1</v>
      </c>
      <c r="AP56" t="n">
        <v>6</v>
      </c>
      <c r="AQ56" t="n">
        <v>6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HYPERLINK("http://catalog.hathitrust.org/Record/000193169","HathiTrust Record")</f>
        <v/>
      </c>
      <c r="AU5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V56">
        <f>HYPERLINK("http://www.worldcat.org/oclc/2331224","WorldCat Record")</f>
        <v/>
      </c>
      <c r="AW56" t="inlineStr">
        <is>
          <t>54124179:eng</t>
        </is>
      </c>
      <c r="AX56" t="inlineStr">
        <is>
          <t>2331224</t>
        </is>
      </c>
      <c r="AY56" t="inlineStr">
        <is>
          <t>991001760169702656</t>
        </is>
      </c>
      <c r="AZ56" t="inlineStr">
        <is>
          <t>991001760169702656</t>
        </is>
      </c>
      <c r="BA56" t="inlineStr">
        <is>
          <t>2263553640002656</t>
        </is>
      </c>
      <c r="BB56" t="inlineStr">
        <is>
          <t>BOOK</t>
        </is>
      </c>
      <c r="BD56" t="inlineStr">
        <is>
          <t>9780879737368</t>
        </is>
      </c>
      <c r="BE56" t="inlineStr">
        <is>
          <t>30001000309692</t>
        </is>
      </c>
      <c r="BF56" t="inlineStr">
        <is>
          <t>893561339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R726.8 .D39 1982</t>
        </is>
      </c>
      <c r="E57" t="inlineStr">
        <is>
          <t>0                      R  0726800D  39          1982</t>
        </is>
      </c>
      <c r="F57" t="inlineStr">
        <is>
          <t>Death education for the health professional / edited by Jeanne Quint Benoliel.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N57" t="inlineStr">
        <is>
          <t>Washington : Hemisphere Pub. Corp., c1982.</t>
        </is>
      </c>
      <c r="O57" t="inlineStr">
        <is>
          <t>1982</t>
        </is>
      </c>
      <c r="Q57" t="inlineStr">
        <is>
          <t>eng</t>
        </is>
      </c>
      <c r="R57" t="inlineStr">
        <is>
          <t>dcu</t>
        </is>
      </c>
      <c r="S57" t="inlineStr">
        <is>
          <t>Series in death education, aging, and health care</t>
        </is>
      </c>
      <c r="T57" t="inlineStr">
        <is>
          <t xml:space="preserve">R  </t>
        </is>
      </c>
      <c r="U57" t="n">
        <v>9</v>
      </c>
      <c r="V57" t="n">
        <v>16</v>
      </c>
      <c r="W57" t="inlineStr">
        <is>
          <t>2000-02-19</t>
        </is>
      </c>
      <c r="X57" t="inlineStr">
        <is>
          <t>2000-02-19</t>
        </is>
      </c>
      <c r="Y57" t="inlineStr">
        <is>
          <t>1987-10-27</t>
        </is>
      </c>
      <c r="Z57" t="inlineStr">
        <is>
          <t>1992-03-10</t>
        </is>
      </c>
      <c r="AA57" t="n">
        <v>260</v>
      </c>
      <c r="AB57" t="n">
        <v>211</v>
      </c>
      <c r="AC57" t="n">
        <v>217</v>
      </c>
      <c r="AD57" t="n">
        <v>4</v>
      </c>
      <c r="AE57" t="n">
        <v>4</v>
      </c>
      <c r="AF57" t="n">
        <v>7</v>
      </c>
      <c r="AG57" t="n">
        <v>7</v>
      </c>
      <c r="AH57" t="n">
        <v>2</v>
      </c>
      <c r="AI57" t="n">
        <v>2</v>
      </c>
      <c r="AJ57" t="n">
        <v>1</v>
      </c>
      <c r="AK57" t="n">
        <v>1</v>
      </c>
      <c r="AL57" t="n">
        <v>2</v>
      </c>
      <c r="AM57" t="n">
        <v>2</v>
      </c>
      <c r="AN57" t="n">
        <v>2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V57">
        <f>HYPERLINK("http://www.worldcat.org/oclc/8033277","WorldCat Record")</f>
        <v/>
      </c>
      <c r="AW57" t="inlineStr">
        <is>
          <t>54474007:eng</t>
        </is>
      </c>
      <c r="AX57" t="inlineStr">
        <is>
          <t>8033277</t>
        </is>
      </c>
      <c r="AY57" t="inlineStr">
        <is>
          <t>991001778409702656</t>
        </is>
      </c>
      <c r="AZ57" t="inlineStr">
        <is>
          <t>991001778409702656</t>
        </is>
      </c>
      <c r="BA57" t="inlineStr">
        <is>
          <t>2269209420002656</t>
        </is>
      </c>
      <c r="BB57" t="inlineStr">
        <is>
          <t>BOOK</t>
        </is>
      </c>
      <c r="BD57" t="inlineStr">
        <is>
          <t>9780891162483</t>
        </is>
      </c>
      <c r="BE57" t="inlineStr">
        <is>
          <t>30001000202756</t>
        </is>
      </c>
      <c r="BF57" t="inlineStr">
        <is>
          <t>893741461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R726.8 .D85</t>
        </is>
      </c>
      <c r="E58" t="inlineStr">
        <is>
          <t>0                      R  0726800D  85</t>
        </is>
      </c>
      <c r="F58" t="inlineStr">
        <is>
          <t>The hospice way of death / Paul M. Dubois.</t>
        </is>
      </c>
      <c r="H58" t="inlineStr">
        <is>
          <t>No</t>
        </is>
      </c>
      <c r="I58" t="inlineStr">
        <is>
          <t>1</t>
        </is>
      </c>
      <c r="J58" t="inlineStr">
        <is>
          <t>Yes</t>
        </is>
      </c>
      <c r="K58" t="inlineStr">
        <is>
          <t>No</t>
        </is>
      </c>
      <c r="L58" t="inlineStr">
        <is>
          <t>0</t>
        </is>
      </c>
      <c r="M58" t="inlineStr">
        <is>
          <t>DuBois, Paul M.</t>
        </is>
      </c>
      <c r="N58" t="inlineStr">
        <is>
          <t>New York : Human Sciences Press, c1980.</t>
        </is>
      </c>
      <c r="O58" t="inlineStr">
        <is>
          <t>1980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  </t>
        </is>
      </c>
      <c r="U58" t="n">
        <v>5</v>
      </c>
      <c r="V58" t="n">
        <v>11</v>
      </c>
      <c r="W58" t="inlineStr">
        <is>
          <t>2002-11-12</t>
        </is>
      </c>
      <c r="X58" t="inlineStr">
        <is>
          <t>2003-11-11</t>
        </is>
      </c>
      <c r="Y58" t="inlineStr">
        <is>
          <t>1988-01-12</t>
        </is>
      </c>
      <c r="Z58" t="inlineStr">
        <is>
          <t>1991-11-21</t>
        </is>
      </c>
      <c r="AA58" t="n">
        <v>947</v>
      </c>
      <c r="AB58" t="n">
        <v>870</v>
      </c>
      <c r="AC58" t="n">
        <v>887</v>
      </c>
      <c r="AD58" t="n">
        <v>7</v>
      </c>
      <c r="AE58" t="n">
        <v>7</v>
      </c>
      <c r="AF58" t="n">
        <v>25</v>
      </c>
      <c r="AG58" t="n">
        <v>25</v>
      </c>
      <c r="AH58" t="n">
        <v>11</v>
      </c>
      <c r="AI58" t="n">
        <v>11</v>
      </c>
      <c r="AJ58" t="n">
        <v>5</v>
      </c>
      <c r="AK58" t="n">
        <v>5</v>
      </c>
      <c r="AL58" t="n">
        <v>12</v>
      </c>
      <c r="AM58" t="n">
        <v>12</v>
      </c>
      <c r="AN58" t="n">
        <v>4</v>
      </c>
      <c r="AO58" t="n">
        <v>4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HYPERLINK("http://catalog.hathitrust.org/Record/000037902","HathiTrust Record")</f>
        <v/>
      </c>
      <c r="AU5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V58">
        <f>HYPERLINK("http://www.worldcat.org/oclc/4857949","WorldCat Record")</f>
        <v/>
      </c>
      <c r="AW58" t="inlineStr">
        <is>
          <t>535437:eng</t>
        </is>
      </c>
      <c r="AX58" t="inlineStr">
        <is>
          <t>4857949</t>
        </is>
      </c>
      <c r="AY58" t="inlineStr">
        <is>
          <t>991001777049702656</t>
        </is>
      </c>
      <c r="AZ58" t="inlineStr">
        <is>
          <t>991001777049702656</t>
        </is>
      </c>
      <c r="BA58" t="inlineStr">
        <is>
          <t>2266523870002656</t>
        </is>
      </c>
      <c r="BB58" t="inlineStr">
        <is>
          <t>BOOK</t>
        </is>
      </c>
      <c r="BD58" t="inlineStr">
        <is>
          <t>9780877054153</t>
        </is>
      </c>
      <c r="BE58" t="inlineStr">
        <is>
          <t>30001000185373</t>
        </is>
      </c>
      <c r="BF58" t="inlineStr">
        <is>
          <t>893359195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R726.8 .H67</t>
        </is>
      </c>
      <c r="E59" t="inlineStr">
        <is>
          <t>0                      R  0726800H  67</t>
        </is>
      </c>
      <c r="F59" t="inlineStr">
        <is>
          <t>A hospice handbook : a new way to care for the dying / edited by Michael P. Hamilton and Helen F. Reid.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Grand Rapids : Eerdmans, c1980.</t>
        </is>
      </c>
      <c r="O59" t="inlineStr">
        <is>
          <t>1979</t>
        </is>
      </c>
      <c r="Q59" t="inlineStr">
        <is>
          <t>eng</t>
        </is>
      </c>
      <c r="R59" t="inlineStr">
        <is>
          <t>miu</t>
        </is>
      </c>
      <c r="T59" t="inlineStr">
        <is>
          <t xml:space="preserve">R  </t>
        </is>
      </c>
      <c r="U59" t="n">
        <v>2</v>
      </c>
      <c r="V59" t="n">
        <v>8</v>
      </c>
      <c r="W59" t="inlineStr">
        <is>
          <t>1994-09-08</t>
        </is>
      </c>
      <c r="X59" t="inlineStr">
        <is>
          <t>2003-11-11</t>
        </is>
      </c>
      <c r="Y59" t="inlineStr">
        <is>
          <t>1988-01-12</t>
        </is>
      </c>
      <c r="Z59" t="inlineStr">
        <is>
          <t>1991-11-21</t>
        </is>
      </c>
      <c r="AA59" t="n">
        <v>888</v>
      </c>
      <c r="AB59" t="n">
        <v>817</v>
      </c>
      <c r="AC59" t="n">
        <v>832</v>
      </c>
      <c r="AD59" t="n">
        <v>8</v>
      </c>
      <c r="AE59" t="n">
        <v>8</v>
      </c>
      <c r="AF59" t="n">
        <v>28</v>
      </c>
      <c r="AG59" t="n">
        <v>28</v>
      </c>
      <c r="AH59" t="n">
        <v>13</v>
      </c>
      <c r="AI59" t="n">
        <v>13</v>
      </c>
      <c r="AJ59" t="n">
        <v>3</v>
      </c>
      <c r="AK59" t="n">
        <v>3</v>
      </c>
      <c r="AL59" t="n">
        <v>14</v>
      </c>
      <c r="AM59" t="n">
        <v>14</v>
      </c>
      <c r="AN59" t="n">
        <v>5</v>
      </c>
      <c r="AO59" t="n">
        <v>5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HYPERLINK("http://catalog.hathitrust.org/Record/000018748","HathiTrust Record")</f>
        <v/>
      </c>
      <c r="AU5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V59">
        <f>HYPERLINK("http://www.worldcat.org/oclc/5333869","WorldCat Record")</f>
        <v/>
      </c>
      <c r="AW59" t="inlineStr">
        <is>
          <t>856842971:eng</t>
        </is>
      </c>
      <c r="AX59" t="inlineStr">
        <is>
          <t>5333869</t>
        </is>
      </c>
      <c r="AY59" t="inlineStr">
        <is>
          <t>991001777019702656</t>
        </is>
      </c>
      <c r="AZ59" t="inlineStr">
        <is>
          <t>991001777019702656</t>
        </is>
      </c>
      <c r="BA59" t="inlineStr">
        <is>
          <t>2265724830002656</t>
        </is>
      </c>
      <c r="BB59" t="inlineStr">
        <is>
          <t>BOOK</t>
        </is>
      </c>
      <c r="BD59" t="inlineStr">
        <is>
          <t>9780802818027</t>
        </is>
      </c>
      <c r="BE59" t="inlineStr">
        <is>
          <t>30001000185357</t>
        </is>
      </c>
      <c r="BF59" t="inlineStr">
        <is>
          <t>893364935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R726.8 .H676 1982</t>
        </is>
      </c>
      <c r="E60" t="inlineStr">
        <is>
          <t>0                      R  0726800H  676         1982</t>
        </is>
      </c>
      <c r="F60" t="inlineStr">
        <is>
          <t>Hospice : a handbook for families and others facing terminal illness / [James Ewens and Patricia Herrington, editors]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N60" t="inlineStr">
        <is>
          <t>Santa Fe, N.M. : Bear &amp; Company, c1982, 1983 printing.</t>
        </is>
      </c>
      <c r="O60" t="inlineStr">
        <is>
          <t>1982</t>
        </is>
      </c>
      <c r="Q60" t="inlineStr">
        <is>
          <t>eng</t>
        </is>
      </c>
      <c r="R60" t="inlineStr">
        <is>
          <t>nmu</t>
        </is>
      </c>
      <c r="T60" t="inlineStr">
        <is>
          <t xml:space="preserve">R  </t>
        </is>
      </c>
      <c r="U60" t="n">
        <v>7</v>
      </c>
      <c r="V60" t="n">
        <v>16</v>
      </c>
      <c r="W60" t="inlineStr">
        <is>
          <t>2000-04-18</t>
        </is>
      </c>
      <c r="X60" t="inlineStr">
        <is>
          <t>2003-11-11</t>
        </is>
      </c>
      <c r="Y60" t="inlineStr">
        <is>
          <t>1989-01-03</t>
        </is>
      </c>
      <c r="Z60" t="inlineStr">
        <is>
          <t>1991-11-19</t>
        </is>
      </c>
      <c r="AA60" t="n">
        <v>101</v>
      </c>
      <c r="AB60" t="n">
        <v>101</v>
      </c>
      <c r="AC60" t="n">
        <v>106</v>
      </c>
      <c r="AD60" t="n">
        <v>2</v>
      </c>
      <c r="AE60" t="n">
        <v>2</v>
      </c>
      <c r="AF60" t="n">
        <v>2</v>
      </c>
      <c r="AG60" t="n">
        <v>2</v>
      </c>
      <c r="AH60" t="n">
        <v>0</v>
      </c>
      <c r="AI60" t="n">
        <v>0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V60">
        <f>HYPERLINK("http://www.worldcat.org/oclc/9664332","WorldCat Record")</f>
        <v/>
      </c>
      <c r="AW60" t="inlineStr">
        <is>
          <t>652907893:eng</t>
        </is>
      </c>
      <c r="AX60" t="inlineStr">
        <is>
          <t>9664332</t>
        </is>
      </c>
      <c r="AY60" t="inlineStr">
        <is>
          <t>991001776949702656</t>
        </is>
      </c>
      <c r="AZ60" t="inlineStr">
        <is>
          <t>991001776949702656</t>
        </is>
      </c>
      <c r="BA60" t="inlineStr">
        <is>
          <t>2255681820002656</t>
        </is>
      </c>
      <c r="BB60" t="inlineStr">
        <is>
          <t>BOOK</t>
        </is>
      </c>
      <c r="BD60" t="inlineStr">
        <is>
          <t>9780939680108</t>
        </is>
      </c>
      <c r="BE60" t="inlineStr">
        <is>
          <t>30001000185340</t>
        </is>
      </c>
      <c r="BF60" t="inlineStr">
        <is>
          <t>893359194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R726.8 .L84 2002</t>
        </is>
      </c>
      <c r="E61" t="inlineStr">
        <is>
          <t>0                      R  0726800L  84          2002</t>
        </is>
      </c>
      <c r="F61" t="inlineStr">
        <is>
          <t>Communicating with dying people and their relatives / Jean Lugton ; foreword by Dorothy White.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Lugton, Jean.</t>
        </is>
      </c>
      <c r="N61" t="inlineStr">
        <is>
          <t>Abingdon, Oxon, U.K. : Radcliffe Medical Press, c2002.</t>
        </is>
      </c>
      <c r="O61" t="inlineStr">
        <is>
          <t>2002</t>
        </is>
      </c>
      <c r="Q61" t="inlineStr">
        <is>
          <t>eng</t>
        </is>
      </c>
      <c r="R61" t="inlineStr">
        <is>
          <t>enk</t>
        </is>
      </c>
      <c r="T61" t="inlineStr">
        <is>
          <t xml:space="preserve">R  </t>
        </is>
      </c>
      <c r="U61" t="n">
        <v>4</v>
      </c>
      <c r="V61" t="n">
        <v>4</v>
      </c>
      <c r="W61" t="inlineStr">
        <is>
          <t>2007-02-26</t>
        </is>
      </c>
      <c r="X61" t="inlineStr">
        <is>
          <t>2007-02-26</t>
        </is>
      </c>
      <c r="Y61" t="inlineStr">
        <is>
          <t>2004-09-13</t>
        </is>
      </c>
      <c r="Z61" t="inlineStr">
        <is>
          <t>2004-09-13</t>
        </is>
      </c>
      <c r="AA61" t="n">
        <v>120</v>
      </c>
      <c r="AB61" t="n">
        <v>18</v>
      </c>
      <c r="AC61" t="n">
        <v>52</v>
      </c>
      <c r="AD61" t="n">
        <v>1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HYPERLINK("http://catalog.hathitrust.org/Record/004361398","HathiTrust Record")</f>
        <v/>
      </c>
      <c r="AU6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V61">
        <f>HYPERLINK("http://www.worldcat.org/oclc/48979878","WorldCat Record")</f>
        <v/>
      </c>
      <c r="AW61" t="inlineStr">
        <is>
          <t>954332:eng</t>
        </is>
      </c>
      <c r="AX61" t="inlineStr">
        <is>
          <t>48979878</t>
        </is>
      </c>
      <c r="AY61" t="inlineStr">
        <is>
          <t>991000388299702656</t>
        </is>
      </c>
      <c r="AZ61" t="inlineStr">
        <is>
          <t>991000388299702656</t>
        </is>
      </c>
      <c r="BA61" t="inlineStr">
        <is>
          <t>2272807140002656</t>
        </is>
      </c>
      <c r="BB61" t="inlineStr">
        <is>
          <t>BOOK</t>
        </is>
      </c>
      <c r="BD61" t="inlineStr">
        <is>
          <t>9781857755848</t>
        </is>
      </c>
      <c r="BE61" t="inlineStr">
        <is>
          <t>30001004922714</t>
        </is>
      </c>
      <c r="BF61" t="inlineStr">
        <is>
          <t>893370443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R726.8 .P37</t>
        </is>
      </c>
      <c r="E62" t="inlineStr">
        <is>
          <t>0                      R  0726800P  37</t>
        </is>
      </c>
      <c r="F62" t="inlineStr">
        <is>
          <t>The experience of dying / E. Mansell Pattison.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Pattison, E. Mansell, 1933-</t>
        </is>
      </c>
      <c r="N62" t="inlineStr">
        <is>
          <t>Englewood Cliffs, N.J. : Prentice-Hall, c1977.</t>
        </is>
      </c>
      <c r="O62" t="inlineStr">
        <is>
          <t>1977</t>
        </is>
      </c>
      <c r="Q62" t="inlineStr">
        <is>
          <t>eng</t>
        </is>
      </c>
      <c r="R62" t="inlineStr">
        <is>
          <t>nju</t>
        </is>
      </c>
      <c r="S62" t="inlineStr">
        <is>
          <t>A Spectrum book</t>
        </is>
      </c>
      <c r="T62" t="inlineStr">
        <is>
          <t xml:space="preserve">R  </t>
        </is>
      </c>
      <c r="U62" t="n">
        <v>7</v>
      </c>
      <c r="V62" t="n">
        <v>13</v>
      </c>
      <c r="W62" t="inlineStr">
        <is>
          <t>2000-07-23</t>
        </is>
      </c>
      <c r="X62" t="inlineStr">
        <is>
          <t>2000-07-23</t>
        </is>
      </c>
      <c r="Y62" t="inlineStr">
        <is>
          <t>1989-02-18</t>
        </is>
      </c>
      <c r="Z62" t="inlineStr">
        <is>
          <t>1990-11-30</t>
        </is>
      </c>
      <c r="AA62" t="n">
        <v>954</v>
      </c>
      <c r="AB62" t="n">
        <v>820</v>
      </c>
      <c r="AC62" t="n">
        <v>835</v>
      </c>
      <c r="AD62" t="n">
        <v>9</v>
      </c>
      <c r="AE62" t="n">
        <v>9</v>
      </c>
      <c r="AF62" t="n">
        <v>31</v>
      </c>
      <c r="AG62" t="n">
        <v>33</v>
      </c>
      <c r="AH62" t="n">
        <v>11</v>
      </c>
      <c r="AI62" t="n">
        <v>12</v>
      </c>
      <c r="AJ62" t="n">
        <v>5</v>
      </c>
      <c r="AK62" t="n">
        <v>6</v>
      </c>
      <c r="AL62" t="n">
        <v>15</v>
      </c>
      <c r="AM62" t="n">
        <v>15</v>
      </c>
      <c r="AN62" t="n">
        <v>7</v>
      </c>
      <c r="AO62" t="n">
        <v>7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HYPERLINK("http://catalog.hathitrust.org/Record/000735322","HathiTrust Record")</f>
        <v/>
      </c>
      <c r="AU6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V62">
        <f>HYPERLINK("http://www.worldcat.org/oclc/2493509","WorldCat Record")</f>
        <v/>
      </c>
      <c r="AW62" t="inlineStr">
        <is>
          <t>5379242:eng</t>
        </is>
      </c>
      <c r="AX62" t="inlineStr">
        <is>
          <t>2493509</t>
        </is>
      </c>
      <c r="AY62" t="inlineStr">
        <is>
          <t>991001799499702656</t>
        </is>
      </c>
      <c r="AZ62" t="inlineStr">
        <is>
          <t>991001799499702656</t>
        </is>
      </c>
      <c r="BA62" t="inlineStr">
        <is>
          <t>2256754940002656</t>
        </is>
      </c>
      <c r="BB62" t="inlineStr">
        <is>
          <t>BOOK</t>
        </is>
      </c>
      <c r="BD62" t="inlineStr">
        <is>
          <t>9780132946292</t>
        </is>
      </c>
      <c r="BE62" t="inlineStr">
        <is>
          <t>30001001184813</t>
        </is>
      </c>
      <c r="BF62" t="inlineStr">
        <is>
          <t>893732405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R727 .L3</t>
        </is>
      </c>
      <c r="E63" t="inlineStr">
        <is>
          <t>0                      R  0727000L  3</t>
        </is>
      </c>
      <c r="F6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H63" t="inlineStr">
        <is>
          <t>No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M63" t="inlineStr">
        <is>
          <t>Larochelle, Stanislas.</t>
        </is>
      </c>
      <c r="N63" t="inlineStr">
        <is>
          <t>Westminster, Md. : Newman Press, 1948.</t>
        </is>
      </c>
      <c r="O63" t="inlineStr">
        <is>
          <t>1948</t>
        </is>
      </c>
      <c r="P63" t="inlineStr">
        <is>
          <t>[8th ed.] --</t>
        </is>
      </c>
      <c r="Q63" t="inlineStr">
        <is>
          <t>eng</t>
        </is>
      </c>
      <c r="R63" t="inlineStr">
        <is>
          <t>mdu</t>
        </is>
      </c>
      <c r="T63" t="inlineStr">
        <is>
          <t xml:space="preserve">R  </t>
        </is>
      </c>
      <c r="U63" t="n">
        <v>2</v>
      </c>
      <c r="V63" t="n">
        <v>5</v>
      </c>
      <c r="X63" t="inlineStr">
        <is>
          <t>1994-03-01</t>
        </is>
      </c>
      <c r="Y63" t="inlineStr">
        <is>
          <t>1987-10-02</t>
        </is>
      </c>
      <c r="Z63" t="inlineStr">
        <is>
          <t>1992-03-12</t>
        </is>
      </c>
      <c r="AA63" t="n">
        <v>14</v>
      </c>
      <c r="AB63" t="n">
        <v>12</v>
      </c>
      <c r="AC63" t="n">
        <v>65</v>
      </c>
      <c r="AD63" t="n">
        <v>2</v>
      </c>
      <c r="AE63" t="n">
        <v>3</v>
      </c>
      <c r="AF63" t="n">
        <v>3</v>
      </c>
      <c r="AG63" t="n">
        <v>11</v>
      </c>
      <c r="AH63" t="n">
        <v>0</v>
      </c>
      <c r="AI63" t="n">
        <v>1</v>
      </c>
      <c r="AJ63" t="n">
        <v>1</v>
      </c>
      <c r="AK63" t="n">
        <v>3</v>
      </c>
      <c r="AL63" t="n">
        <v>2</v>
      </c>
      <c r="AM63" t="n">
        <v>7</v>
      </c>
      <c r="AN63" t="n">
        <v>0</v>
      </c>
      <c r="AO63" t="n">
        <v>0</v>
      </c>
      <c r="AP63" t="n">
        <v>0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V63">
        <f>HYPERLINK("http://www.worldcat.org/oclc/4355579","WorldCat Record")</f>
        <v/>
      </c>
      <c r="AW63" t="inlineStr">
        <is>
          <t>2344711:eng</t>
        </is>
      </c>
      <c r="AX63" t="inlineStr">
        <is>
          <t>4355579</t>
        </is>
      </c>
      <c r="AY63" t="inlineStr">
        <is>
          <t>991001792239702656</t>
        </is>
      </c>
      <c r="AZ63" t="inlineStr">
        <is>
          <t>991001792239702656</t>
        </is>
      </c>
      <c r="BA63" t="inlineStr">
        <is>
          <t>2267277760002656</t>
        </is>
      </c>
      <c r="BB63" t="inlineStr">
        <is>
          <t>BOOK</t>
        </is>
      </c>
      <c r="BE63" t="inlineStr">
        <is>
          <t>30001000344863</t>
        </is>
      </c>
      <c r="BF63" t="inlineStr">
        <is>
          <t>893736956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R727.3 .C53 1983</t>
        </is>
      </c>
      <c r="E64" t="inlineStr">
        <is>
          <t>0                      R  0727300C  53          1983</t>
        </is>
      </c>
      <c r="F64" t="inlineStr">
        <is>
          <t>The Clinical encounter : the moral fabric of the patient-physician relationship / edited by Earl E. Shelp.</t>
        </is>
      </c>
      <c r="G64" t="inlineStr">
        <is>
          <t>V.14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Dordrecht ; Boston : D. Reidel ; Hingham, MA : Sold and distributed in the U.S.A. and Canada by Kluwer Academic Publishers, c1983.</t>
        </is>
      </c>
      <c r="O64" t="inlineStr">
        <is>
          <t>1983</t>
        </is>
      </c>
      <c r="Q64" t="inlineStr">
        <is>
          <t>eng</t>
        </is>
      </c>
      <c r="R64" t="inlineStr">
        <is>
          <t xml:space="preserve">ne </t>
        </is>
      </c>
      <c r="S64" t="inlineStr">
        <is>
          <t>Philosophy and medicine ; v. 14</t>
        </is>
      </c>
      <c r="T64" t="inlineStr">
        <is>
          <t xml:space="preserve">R  </t>
        </is>
      </c>
      <c r="U64" t="n">
        <v>3</v>
      </c>
      <c r="V64" t="n">
        <v>9</v>
      </c>
      <c r="W64" t="inlineStr">
        <is>
          <t>2003-11-07</t>
        </is>
      </c>
      <c r="X64" t="inlineStr">
        <is>
          <t>2003-11-07</t>
        </is>
      </c>
      <c r="Y64" t="inlineStr">
        <is>
          <t>1987-12-18</t>
        </is>
      </c>
      <c r="Z64" t="inlineStr">
        <is>
          <t>1992-05-01</t>
        </is>
      </c>
      <c r="AA64" t="n">
        <v>292</v>
      </c>
      <c r="AB64" t="n">
        <v>229</v>
      </c>
      <c r="AC64" t="n">
        <v>239</v>
      </c>
      <c r="AD64" t="n">
        <v>2</v>
      </c>
      <c r="AE64" t="n">
        <v>2</v>
      </c>
      <c r="AF64" t="n">
        <v>17</v>
      </c>
      <c r="AG64" t="n">
        <v>18</v>
      </c>
      <c r="AH64" t="n">
        <v>5</v>
      </c>
      <c r="AI64" t="n">
        <v>6</v>
      </c>
      <c r="AJ64" t="n">
        <v>5</v>
      </c>
      <c r="AK64" t="n">
        <v>5</v>
      </c>
      <c r="AL64" t="n">
        <v>12</v>
      </c>
      <c r="AM64" t="n">
        <v>13</v>
      </c>
      <c r="AN64" t="n">
        <v>0</v>
      </c>
      <c r="AO64" t="n">
        <v>0</v>
      </c>
      <c r="AP64" t="n">
        <v>1</v>
      </c>
      <c r="AQ64" t="n">
        <v>1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V64">
        <f>HYPERLINK("http://www.worldcat.org/oclc/9896299","WorldCat Record")</f>
        <v/>
      </c>
      <c r="AW64" t="inlineStr">
        <is>
          <t>836628829:eng</t>
        </is>
      </c>
      <c r="AX64" t="inlineStr">
        <is>
          <t>9896299</t>
        </is>
      </c>
      <c r="AY64" t="inlineStr">
        <is>
          <t>991001806029702656</t>
        </is>
      </c>
      <c r="AZ64" t="inlineStr">
        <is>
          <t>991001806029702656</t>
        </is>
      </c>
      <c r="BA64" t="inlineStr">
        <is>
          <t>2264369590002656</t>
        </is>
      </c>
      <c r="BB64" t="inlineStr">
        <is>
          <t>BOOK</t>
        </is>
      </c>
      <c r="BD64" t="inlineStr">
        <is>
          <t>9789027715937</t>
        </is>
      </c>
      <c r="BE64" t="inlineStr">
        <is>
          <t>30001000635757</t>
        </is>
      </c>
      <c r="BF64" t="inlineStr">
        <is>
          <t>893279687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R729.5.G6 F73 1975</t>
        </is>
      </c>
      <c r="E65" t="inlineStr">
        <is>
          <t>0                      R  0729500G  6                  F  73          1975</t>
        </is>
      </c>
      <c r="F65" t="inlineStr">
        <is>
          <t>Doctoring together : a study of professional social control / Eliot Freidson.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M65" t="inlineStr">
        <is>
          <t>Freidson, Eliot, 1923-2005.</t>
        </is>
      </c>
      <c r="N65" t="inlineStr">
        <is>
          <t>New York : Elsevier, c1975.</t>
        </is>
      </c>
      <c r="O65" t="inlineStr">
        <is>
          <t>1975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  </t>
        </is>
      </c>
      <c r="U65" t="n">
        <v>5</v>
      </c>
      <c r="V65" t="n">
        <v>10</v>
      </c>
      <c r="X65" t="inlineStr">
        <is>
          <t>2000-03-23</t>
        </is>
      </c>
      <c r="Y65" t="inlineStr">
        <is>
          <t>1987-12-22</t>
        </is>
      </c>
      <c r="Z65" t="inlineStr">
        <is>
          <t>1990-02-20</t>
        </is>
      </c>
      <c r="AA65" t="n">
        <v>384</v>
      </c>
      <c r="AB65" t="n">
        <v>293</v>
      </c>
      <c r="AC65" t="n">
        <v>368</v>
      </c>
      <c r="AD65" t="n">
        <v>4</v>
      </c>
      <c r="AE65" t="n">
        <v>6</v>
      </c>
      <c r="AF65" t="n">
        <v>15</v>
      </c>
      <c r="AG65" t="n">
        <v>19</v>
      </c>
      <c r="AH65" t="n">
        <v>5</v>
      </c>
      <c r="AI65" t="n">
        <v>6</v>
      </c>
      <c r="AJ65" t="n">
        <v>3</v>
      </c>
      <c r="AK65" t="n">
        <v>3</v>
      </c>
      <c r="AL65" t="n">
        <v>10</v>
      </c>
      <c r="AM65" t="n">
        <v>12</v>
      </c>
      <c r="AN65" t="n">
        <v>2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HYPERLINK("http://catalog.hathitrust.org/Record/009917756","HathiTrust Record")</f>
        <v/>
      </c>
      <c r="AU6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V65">
        <f>HYPERLINK("http://www.worldcat.org/oclc/1858263","WorldCat Record")</f>
        <v/>
      </c>
      <c r="AW65" t="inlineStr">
        <is>
          <t>47543356:eng</t>
        </is>
      </c>
      <c r="AX65" t="inlineStr">
        <is>
          <t>1858263</t>
        </is>
      </c>
      <c r="AY65" t="inlineStr">
        <is>
          <t>991001753559702656</t>
        </is>
      </c>
      <c r="AZ65" t="inlineStr">
        <is>
          <t>991001753559702656</t>
        </is>
      </c>
      <c r="BA65" t="inlineStr">
        <is>
          <t>2266816800002656</t>
        </is>
      </c>
      <c r="BB65" t="inlineStr">
        <is>
          <t>BOOK</t>
        </is>
      </c>
      <c r="BD65" t="inlineStr">
        <is>
          <t>9780444990174</t>
        </is>
      </c>
      <c r="BE65" t="inlineStr">
        <is>
          <t>30001000688772</t>
        </is>
      </c>
      <c r="BF65" t="inlineStr">
        <is>
          <t>893465986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R733 .F85 1989</t>
        </is>
      </c>
      <c r="E66" t="inlineStr">
        <is>
          <t>0                      R  0733000F  85          1989</t>
        </is>
      </c>
      <c r="F66" t="inlineStr">
        <is>
          <t>Alternative medicine and American religious life / Robert C. Fuller.</t>
        </is>
      </c>
      <c r="H66" t="inlineStr">
        <is>
          <t>No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M66" t="inlineStr">
        <is>
          <t>Fuller, Robert C., 1952-</t>
        </is>
      </c>
      <c r="N66" t="inlineStr">
        <is>
          <t>New York : Oxford University Press, 1989.</t>
        </is>
      </c>
      <c r="O66" t="inlineStr">
        <is>
          <t>1989</t>
        </is>
      </c>
      <c r="Q66" t="inlineStr">
        <is>
          <t>eng</t>
        </is>
      </c>
      <c r="R66" t="inlineStr">
        <is>
          <t>nyu</t>
        </is>
      </c>
      <c r="T66" t="inlineStr">
        <is>
          <t xml:space="preserve">R  </t>
        </is>
      </c>
      <c r="U66" t="n">
        <v>8</v>
      </c>
      <c r="V66" t="n">
        <v>10</v>
      </c>
      <c r="W66" t="inlineStr">
        <is>
          <t>1999-04-28</t>
        </is>
      </c>
      <c r="X66" t="inlineStr">
        <is>
          <t>1999-04-28</t>
        </is>
      </c>
      <c r="Y66" t="inlineStr">
        <is>
          <t>1990-06-25</t>
        </is>
      </c>
      <c r="Z66" t="inlineStr">
        <is>
          <t>1990-08-15</t>
        </is>
      </c>
      <c r="AA66" t="n">
        <v>725</v>
      </c>
      <c r="AB66" t="n">
        <v>643</v>
      </c>
      <c r="AC66" t="n">
        <v>645</v>
      </c>
      <c r="AD66" t="n">
        <v>4</v>
      </c>
      <c r="AE66" t="n">
        <v>4</v>
      </c>
      <c r="AF66" t="n">
        <v>26</v>
      </c>
      <c r="AG66" t="n">
        <v>26</v>
      </c>
      <c r="AH66" t="n">
        <v>13</v>
      </c>
      <c r="AI66" t="n">
        <v>13</v>
      </c>
      <c r="AJ66" t="n">
        <v>5</v>
      </c>
      <c r="AK66" t="n">
        <v>5</v>
      </c>
      <c r="AL66" t="n">
        <v>14</v>
      </c>
      <c r="AM66" t="n">
        <v>14</v>
      </c>
      <c r="AN66" t="n">
        <v>2</v>
      </c>
      <c r="AO66" t="n">
        <v>2</v>
      </c>
      <c r="AP66" t="n">
        <v>1</v>
      </c>
      <c r="AQ66" t="n">
        <v>1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HYPERLINK("http://catalog.hathitrust.org/Record/002544695","HathiTrust Record")</f>
        <v/>
      </c>
      <c r="AU6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V66">
        <f>HYPERLINK("http://www.worldcat.org/oclc/18588017","WorldCat Record")</f>
        <v/>
      </c>
      <c r="AW66" t="inlineStr">
        <is>
          <t>17978710:eng</t>
        </is>
      </c>
      <c r="AX66" t="inlineStr">
        <is>
          <t>18588017</t>
        </is>
      </c>
      <c r="AY66" t="inlineStr">
        <is>
          <t>991001800769702656</t>
        </is>
      </c>
      <c r="AZ66" t="inlineStr">
        <is>
          <t>991001800769702656</t>
        </is>
      </c>
      <c r="BA66" t="inlineStr">
        <is>
          <t>2266056580002656</t>
        </is>
      </c>
      <c r="BB66" t="inlineStr">
        <is>
          <t>BOOK</t>
        </is>
      </c>
      <c r="BD66" t="inlineStr">
        <is>
          <t>9780195057751</t>
        </is>
      </c>
      <c r="BE66" t="inlineStr">
        <is>
          <t>30001001882440</t>
        </is>
      </c>
      <c r="BF66" t="inlineStr">
        <is>
          <t>893359214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R737 .K557</t>
        </is>
      </c>
      <c r="E67" t="inlineStr">
        <is>
          <t>0                      R  0737000K  557</t>
        </is>
      </c>
      <c r="F67" t="inlineStr">
        <is>
          <t>Medical student; doctor in the making [by] James A. Knight. Foreword by Charles C. Sprague.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M67" t="inlineStr">
        <is>
          <t>Knight, James A., 1918-1998.</t>
        </is>
      </c>
      <c r="N67" t="inlineStr">
        <is>
          <t>New York, Appleton-Century-Crofts [1973]</t>
        </is>
      </c>
      <c r="O67" t="inlineStr">
        <is>
          <t>1973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R  </t>
        </is>
      </c>
      <c r="U67" t="n">
        <v>5</v>
      </c>
      <c r="V67" t="n">
        <v>16</v>
      </c>
      <c r="W67" t="inlineStr">
        <is>
          <t>1991-12-02</t>
        </is>
      </c>
      <c r="X67" t="inlineStr">
        <is>
          <t>2006-10-13</t>
        </is>
      </c>
      <c r="Y67" t="inlineStr">
        <is>
          <t>1987-10-07</t>
        </is>
      </c>
      <c r="Z67" t="inlineStr">
        <is>
          <t>1991-12-09</t>
        </is>
      </c>
      <c r="AA67" t="n">
        <v>218</v>
      </c>
      <c r="AB67" t="n">
        <v>189</v>
      </c>
      <c r="AC67" t="n">
        <v>193</v>
      </c>
      <c r="AD67" t="n">
        <v>3</v>
      </c>
      <c r="AE67" t="n">
        <v>3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HYPERLINK("http://catalog.hathitrust.org/Record/001577204","HathiTrust Record")</f>
        <v/>
      </c>
      <c r="AU6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V67">
        <f>HYPERLINK("http://www.worldcat.org/oclc/702981","WorldCat Record")</f>
        <v/>
      </c>
      <c r="AW67" t="inlineStr">
        <is>
          <t>1611096:eng</t>
        </is>
      </c>
      <c r="AX67" t="inlineStr">
        <is>
          <t>702981</t>
        </is>
      </c>
      <c r="AY67" t="inlineStr">
        <is>
          <t>991001788489702656</t>
        </is>
      </c>
      <c r="AZ67" t="inlineStr">
        <is>
          <t>991001788489702656</t>
        </is>
      </c>
      <c r="BA67" t="inlineStr">
        <is>
          <t>2258111040002656</t>
        </is>
      </c>
      <c r="BB67" t="inlineStr">
        <is>
          <t>BOOK</t>
        </is>
      </c>
      <c r="BD67" t="inlineStr">
        <is>
          <t>9780390519597</t>
        </is>
      </c>
      <c r="BE67" t="inlineStr">
        <is>
          <t>30001000306292</t>
        </is>
      </c>
      <c r="BF67" t="inlineStr">
        <is>
          <t>893269032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R745 .C6 1986</t>
        </is>
      </c>
      <c r="E68" t="inlineStr">
        <is>
          <t>0                      R  0745000C  6           1986</t>
        </is>
      </c>
      <c r="F68" t="inlineStr">
        <is>
          <t>Medical education : making the grade in cost containment / editors, Russell D. Cunningham, Charles P. Friedman and Bill Weaver ; coordinating editor, Karen E. Lake.</t>
        </is>
      </c>
      <c r="H68" t="inlineStr">
        <is>
          <t>No</t>
        </is>
      </c>
      <c r="I68" t="inlineStr">
        <is>
          <t>1</t>
        </is>
      </c>
      <c r="J68" t="inlineStr">
        <is>
          <t>Yes</t>
        </is>
      </c>
      <c r="K68" t="inlineStr">
        <is>
          <t>No</t>
        </is>
      </c>
      <c r="L68" t="inlineStr">
        <is>
          <t>0</t>
        </is>
      </c>
      <c r="M68" t="inlineStr">
        <is>
          <t>Conference on Teaching and Learning in Cost-Effective Health Care (1984 : Saint Simons Island, Ga.)</t>
        </is>
      </c>
      <c r="N68" t="inlineStr">
        <is>
          <t>Battle Creek, Mich. : W.K. Kellogg Foundation, 1986.</t>
        </is>
      </c>
      <c r="O68" t="inlineStr">
        <is>
          <t>1986</t>
        </is>
      </c>
      <c r="Q68" t="inlineStr">
        <is>
          <t>eng</t>
        </is>
      </c>
      <c r="R68" t="inlineStr">
        <is>
          <t>miu</t>
        </is>
      </c>
      <c r="T68" t="inlineStr">
        <is>
          <t xml:space="preserve">R  </t>
        </is>
      </c>
      <c r="U68" t="n">
        <v>4</v>
      </c>
      <c r="V68" t="n">
        <v>6</v>
      </c>
      <c r="W68" t="inlineStr">
        <is>
          <t>1990-10-15</t>
        </is>
      </c>
      <c r="X68" t="inlineStr">
        <is>
          <t>1995-04-20</t>
        </is>
      </c>
      <c r="Y68" t="inlineStr">
        <is>
          <t>1987-09-25</t>
        </is>
      </c>
      <c r="Z68" t="inlineStr">
        <is>
          <t>1992-02-07</t>
        </is>
      </c>
      <c r="AA68" t="n">
        <v>518</v>
      </c>
      <c r="AB68" t="n">
        <v>493</v>
      </c>
      <c r="AC68" t="n">
        <v>498</v>
      </c>
      <c r="AD68" t="n">
        <v>7</v>
      </c>
      <c r="AE68" t="n">
        <v>7</v>
      </c>
      <c r="AF68" t="n">
        <v>24</v>
      </c>
      <c r="AG68" t="n">
        <v>24</v>
      </c>
      <c r="AH68" t="n">
        <v>9</v>
      </c>
      <c r="AI68" t="n">
        <v>9</v>
      </c>
      <c r="AJ68" t="n">
        <v>4</v>
      </c>
      <c r="AK68" t="n">
        <v>4</v>
      </c>
      <c r="AL68" t="n">
        <v>11</v>
      </c>
      <c r="AM68" t="n">
        <v>11</v>
      </c>
      <c r="AN68" t="n">
        <v>5</v>
      </c>
      <c r="AO68" t="n">
        <v>5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HYPERLINK("http://catalog.hathitrust.org/Record/000401265","HathiTrust Record")</f>
        <v/>
      </c>
      <c r="AU6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V68">
        <f>HYPERLINK("http://www.worldcat.org/oclc/17353744","WorldCat Record")</f>
        <v/>
      </c>
      <c r="AW68" t="inlineStr">
        <is>
          <t>429641479:eng</t>
        </is>
      </c>
      <c r="AX68" t="inlineStr">
        <is>
          <t>17353744</t>
        </is>
      </c>
      <c r="AY68" t="inlineStr">
        <is>
          <t>991001788379702656</t>
        </is>
      </c>
      <c r="AZ68" t="inlineStr">
        <is>
          <t>991001788379702656</t>
        </is>
      </c>
      <c r="BA68" t="inlineStr">
        <is>
          <t>2259045770002656</t>
        </is>
      </c>
      <c r="BB68" t="inlineStr">
        <is>
          <t>BOOK</t>
        </is>
      </c>
      <c r="BE68" t="inlineStr">
        <is>
          <t>30001000305609</t>
        </is>
      </c>
      <c r="BF68" t="inlineStr">
        <is>
          <t>893364941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R745 .F73</t>
        </is>
      </c>
      <c r="E69" t="inlineStr">
        <is>
          <t>0                      R  0745000F  73</t>
        </is>
      </c>
      <c r="F6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Fredericks, Marcel A., 1927-</t>
        </is>
      </c>
      <c r="N69" t="inlineStr">
        <is>
          <t>Chicago : Loyola University Press, c1976.</t>
        </is>
      </c>
      <c r="O69" t="inlineStr">
        <is>
          <t>1976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  </t>
        </is>
      </c>
      <c r="U69" t="n">
        <v>1</v>
      </c>
      <c r="V69" t="n">
        <v>3</v>
      </c>
      <c r="X69" t="inlineStr">
        <is>
          <t>1992-01-03</t>
        </is>
      </c>
      <c r="Y69" t="inlineStr">
        <is>
          <t>1987-09-25</t>
        </is>
      </c>
      <c r="Z69" t="inlineStr">
        <is>
          <t>1990-11-19</t>
        </is>
      </c>
      <c r="AA69" t="n">
        <v>225</v>
      </c>
      <c r="AB69" t="n">
        <v>194</v>
      </c>
      <c r="AC69" t="n">
        <v>196</v>
      </c>
      <c r="AD69" t="n">
        <v>3</v>
      </c>
      <c r="AE69" t="n">
        <v>3</v>
      </c>
      <c r="AF69" t="n">
        <v>14</v>
      </c>
      <c r="AG69" t="n">
        <v>14</v>
      </c>
      <c r="AH69" t="n">
        <v>3</v>
      </c>
      <c r="AI69" t="n">
        <v>3</v>
      </c>
      <c r="AJ69" t="n">
        <v>4</v>
      </c>
      <c r="AK69" t="n">
        <v>4</v>
      </c>
      <c r="AL69" t="n">
        <v>10</v>
      </c>
      <c r="AM69" t="n">
        <v>10</v>
      </c>
      <c r="AN69" t="n">
        <v>1</v>
      </c>
      <c r="AO69" t="n">
        <v>1</v>
      </c>
      <c r="AP69" t="n">
        <v>1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HYPERLINK("http://catalog.hathitrust.org/Record/000695793","HathiTrust Record")</f>
        <v/>
      </c>
      <c r="AU6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V69">
        <f>HYPERLINK("http://www.worldcat.org/oclc/1993212","WorldCat Record")</f>
        <v/>
      </c>
      <c r="AW69" t="inlineStr">
        <is>
          <t>494748:eng</t>
        </is>
      </c>
      <c r="AX69" t="inlineStr">
        <is>
          <t>1993212</t>
        </is>
      </c>
      <c r="AY69" t="inlineStr">
        <is>
          <t>991001788419702656</t>
        </is>
      </c>
      <c r="AZ69" t="inlineStr">
        <is>
          <t>991001788419702656</t>
        </is>
      </c>
      <c r="BA69" t="inlineStr">
        <is>
          <t>2260917220002656</t>
        </is>
      </c>
      <c r="BB69" t="inlineStr">
        <is>
          <t>BOOK</t>
        </is>
      </c>
      <c r="BD69" t="inlineStr">
        <is>
          <t>9780829402445</t>
        </is>
      </c>
      <c r="BE69" t="inlineStr">
        <is>
          <t>30001000305781</t>
        </is>
      </c>
      <c r="BF69" t="inlineStr">
        <is>
          <t>893364942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R745 .R42</t>
        </is>
      </c>
      <c r="E70" t="inlineStr">
        <is>
          <t>0                      R  0745000R  42</t>
        </is>
      </c>
      <c r="F70" t="inlineStr">
        <is>
          <t>Recent trends in medical education : report of a Macy conference / edited by Elizabeth F. Purcell.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-- New York : Josiah Macy, Jr. Foundation ; c1976.</t>
        </is>
      </c>
      <c r="O70" t="inlineStr">
        <is>
          <t>1976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  </t>
        </is>
      </c>
      <c r="U70" t="n">
        <v>1</v>
      </c>
      <c r="V70" t="n">
        <v>1</v>
      </c>
      <c r="W70" t="inlineStr">
        <is>
          <t>1999-07-16</t>
        </is>
      </c>
      <c r="X70" t="inlineStr">
        <is>
          <t>1999-07-16</t>
        </is>
      </c>
      <c r="Y70" t="inlineStr">
        <is>
          <t>1987-09-30</t>
        </is>
      </c>
      <c r="Z70" t="inlineStr">
        <is>
          <t>1987-09-30</t>
        </is>
      </c>
      <c r="AA70" t="n">
        <v>148</v>
      </c>
      <c r="AB70" t="n">
        <v>114</v>
      </c>
      <c r="AC70" t="n">
        <v>116</v>
      </c>
      <c r="AD70" t="n">
        <v>1</v>
      </c>
      <c r="AE70" t="n">
        <v>1</v>
      </c>
      <c r="AF70" t="n">
        <v>3</v>
      </c>
      <c r="AG70" t="n">
        <v>3</v>
      </c>
      <c r="AH70" t="n">
        <v>1</v>
      </c>
      <c r="AI70" t="n">
        <v>1</v>
      </c>
      <c r="AJ70" t="n">
        <v>0</v>
      </c>
      <c r="AK70" t="n">
        <v>0</v>
      </c>
      <c r="AL70" t="n">
        <v>2</v>
      </c>
      <c r="AM70" t="n">
        <v>2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HYPERLINK("http://catalog.hathitrust.org/Record/000129657","HathiTrust Record")</f>
        <v/>
      </c>
      <c r="AU7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V70">
        <f>HYPERLINK("http://www.worldcat.org/oclc/2644246","WorldCat Record")</f>
        <v/>
      </c>
      <c r="AW70" t="inlineStr">
        <is>
          <t>364364541:eng</t>
        </is>
      </c>
      <c r="AX70" t="inlineStr">
        <is>
          <t>2644246</t>
        </is>
      </c>
      <c r="AY70" t="inlineStr">
        <is>
          <t>991001168899702656</t>
        </is>
      </c>
      <c r="AZ70" t="inlineStr">
        <is>
          <t>991001168899702656</t>
        </is>
      </c>
      <c r="BA70" t="inlineStr">
        <is>
          <t>2255623720002656</t>
        </is>
      </c>
      <c r="BB70" t="inlineStr">
        <is>
          <t>BOOK</t>
        </is>
      </c>
      <c r="BD70" t="inlineStr">
        <is>
          <t>9780914362180</t>
        </is>
      </c>
      <c r="BE70" t="inlineStr">
        <is>
          <t>30001000306383</t>
        </is>
      </c>
      <c r="BF70" t="inlineStr">
        <is>
          <t>893552200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R850 .R32</t>
        </is>
      </c>
      <c r="E71" t="inlineStr">
        <is>
          <t>0                      R  0850000R  32</t>
        </is>
      </c>
      <c r="F71" t="inlineStr">
        <is>
          <t>Science and the cure of diseases : letters to Members of Congress / Efraim Racker.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1</t>
        </is>
      </c>
      <c r="M71" t="inlineStr">
        <is>
          <t>Racker, Efraim, 1913-</t>
        </is>
      </c>
      <c r="N71" t="inlineStr">
        <is>
          <t>Princeton, N.J. : Princeton University Press, c1979.</t>
        </is>
      </c>
      <c r="O71" t="inlineStr">
        <is>
          <t>1979</t>
        </is>
      </c>
      <c r="Q71" t="inlineStr">
        <is>
          <t>eng</t>
        </is>
      </c>
      <c r="R71" t="inlineStr">
        <is>
          <t>nju</t>
        </is>
      </c>
      <c r="T71" t="inlineStr">
        <is>
          <t xml:space="preserve">R  </t>
        </is>
      </c>
      <c r="U71" t="n">
        <v>1</v>
      </c>
      <c r="V71" t="n">
        <v>4</v>
      </c>
      <c r="W71" t="inlineStr">
        <is>
          <t>1997-12-01</t>
        </is>
      </c>
      <c r="X71" t="inlineStr">
        <is>
          <t>1997-12-01</t>
        </is>
      </c>
      <c r="Y71" t="inlineStr">
        <is>
          <t>1987-10-01</t>
        </is>
      </c>
      <c r="Z71" t="inlineStr">
        <is>
          <t>1993-03-09</t>
        </is>
      </c>
      <c r="AA71" t="n">
        <v>175</v>
      </c>
      <c r="AB71" t="n">
        <v>155</v>
      </c>
      <c r="AC71" t="n">
        <v>809</v>
      </c>
      <c r="AD71" t="n">
        <v>3</v>
      </c>
      <c r="AE71" t="n">
        <v>13</v>
      </c>
      <c r="AF71" t="n">
        <v>5</v>
      </c>
      <c r="AG71" t="n">
        <v>37</v>
      </c>
      <c r="AH71" t="n">
        <v>1</v>
      </c>
      <c r="AI71" t="n">
        <v>12</v>
      </c>
      <c r="AJ71" t="n">
        <v>1</v>
      </c>
      <c r="AK71" t="n">
        <v>7</v>
      </c>
      <c r="AL71" t="n">
        <v>2</v>
      </c>
      <c r="AM71" t="n">
        <v>12</v>
      </c>
      <c r="AN71" t="n">
        <v>1</v>
      </c>
      <c r="AO71" t="n">
        <v>11</v>
      </c>
      <c r="AP71" t="n">
        <v>0</v>
      </c>
      <c r="AQ71" t="n">
        <v>1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V71">
        <f>HYPERLINK("http://www.worldcat.org/oclc/5263686","WorldCat Record")</f>
        <v/>
      </c>
      <c r="AW71" t="inlineStr">
        <is>
          <t>836630783:eng</t>
        </is>
      </c>
      <c r="AX71" t="inlineStr">
        <is>
          <t>5263686</t>
        </is>
      </c>
      <c r="AY71" t="inlineStr">
        <is>
          <t>991001788809702656</t>
        </is>
      </c>
      <c r="AZ71" t="inlineStr">
        <is>
          <t>991001788809702656</t>
        </is>
      </c>
      <c r="BA71" t="inlineStr">
        <is>
          <t>2256381800002656</t>
        </is>
      </c>
      <c r="BB71" t="inlineStr">
        <is>
          <t>BOOK</t>
        </is>
      </c>
      <c r="BD71" t="inlineStr">
        <is>
          <t>9780691023632</t>
        </is>
      </c>
      <c r="BE71" t="inlineStr">
        <is>
          <t>30001000307829</t>
        </is>
      </c>
      <c r="BF71" t="inlineStr">
        <is>
          <t>893279670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R853.H8 D68 1980</t>
        </is>
      </c>
      <c r="E72" t="inlineStr">
        <is>
          <t>0                      R  0853000H  8                  D  68          1980</t>
        </is>
      </c>
      <c r="F72" t="inlineStr">
        <is>
          <t>The human person as research subject / Charles J. Dougherty.</t>
        </is>
      </c>
      <c r="H72" t="inlineStr">
        <is>
          <t>No</t>
        </is>
      </c>
      <c r="I72" t="inlineStr">
        <is>
          <t>1</t>
        </is>
      </c>
      <c r="J72" t="inlineStr">
        <is>
          <t>Yes</t>
        </is>
      </c>
      <c r="K72" t="inlineStr">
        <is>
          <t>No</t>
        </is>
      </c>
      <c r="L72" t="inlineStr">
        <is>
          <t>0</t>
        </is>
      </c>
      <c r="M72" t="inlineStr">
        <is>
          <t>Dougherty, Charles J., 1949-</t>
        </is>
      </c>
      <c r="N72" t="inlineStr">
        <is>
          <t>Omaha, Neb. : [s.n.], c1980.</t>
        </is>
      </c>
      <c r="O72" t="inlineStr">
        <is>
          <t>1980</t>
        </is>
      </c>
      <c r="Q72" t="inlineStr">
        <is>
          <t>eng</t>
        </is>
      </c>
      <c r="R72" t="inlineStr">
        <is>
          <t>nbu</t>
        </is>
      </c>
      <c r="T72" t="inlineStr">
        <is>
          <t xml:space="preserve">R  </t>
        </is>
      </c>
      <c r="U72" t="n">
        <v>8</v>
      </c>
      <c r="V72" t="n">
        <v>12</v>
      </c>
      <c r="W72" t="inlineStr">
        <is>
          <t>1998-01-09</t>
        </is>
      </c>
      <c r="X72" t="inlineStr">
        <is>
          <t>1998-01-09</t>
        </is>
      </c>
      <c r="Y72" t="inlineStr">
        <is>
          <t>1991-06-28</t>
        </is>
      </c>
      <c r="Z72" t="inlineStr">
        <is>
          <t>1995-12-05</t>
        </is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V72">
        <f>HYPERLINK("http://www.worldcat.org/oclc/10125530","WorldCat Record")</f>
        <v/>
      </c>
      <c r="AW72" t="inlineStr">
        <is>
          <t>24924037:eng</t>
        </is>
      </c>
      <c r="AX72" t="inlineStr">
        <is>
          <t>10125530</t>
        </is>
      </c>
      <c r="AY72" t="inlineStr">
        <is>
          <t>991001788769702656</t>
        </is>
      </c>
      <c r="AZ72" t="inlineStr">
        <is>
          <t>991001788769702656</t>
        </is>
      </c>
      <c r="BA72" t="inlineStr">
        <is>
          <t>2269337010002656</t>
        </is>
      </c>
      <c r="BB72" t="inlineStr">
        <is>
          <t>BOOK</t>
        </is>
      </c>
      <c r="BE72" t="inlineStr">
        <is>
          <t>30001000387128</t>
        </is>
      </c>
      <c r="BF72" t="inlineStr">
        <is>
          <t>893643874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R853.H8 E9</t>
        </is>
      </c>
      <c r="E73" t="inlineStr">
        <is>
          <t>0                      R  0853000H  8                  E  9</t>
        </is>
      </c>
      <c r="F73" t="inlineStr">
        <is>
          <t>Experiments and research with humans : values in conflict.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Washington : National Academy of Sciences, 1975.</t>
        </is>
      </c>
      <c r="O73" t="inlineStr">
        <is>
          <t>1975</t>
        </is>
      </c>
      <c r="Q73" t="inlineStr">
        <is>
          <t>eng</t>
        </is>
      </c>
      <c r="R73" t="inlineStr">
        <is>
          <t>dcu</t>
        </is>
      </c>
      <c r="S73" t="inlineStr">
        <is>
          <t>Academy forum ; 3d, 1975</t>
        </is>
      </c>
      <c r="T73" t="inlineStr">
        <is>
          <t xml:space="preserve">R  </t>
        </is>
      </c>
      <c r="U73" t="n">
        <v>6</v>
      </c>
      <c r="V73" t="n">
        <v>6</v>
      </c>
      <c r="W73" t="inlineStr">
        <is>
          <t>1994-04-25</t>
        </is>
      </c>
      <c r="X73" t="inlineStr">
        <is>
          <t>1994-04-25</t>
        </is>
      </c>
      <c r="Y73" t="inlineStr">
        <is>
          <t>1987-10-08</t>
        </is>
      </c>
      <c r="Z73" t="inlineStr">
        <is>
          <t>1987-10-08</t>
        </is>
      </c>
      <c r="AA73" t="n">
        <v>587</v>
      </c>
      <c r="AB73" t="n">
        <v>531</v>
      </c>
      <c r="AC73" t="n">
        <v>538</v>
      </c>
      <c r="AD73" t="n">
        <v>4</v>
      </c>
      <c r="AE73" t="n">
        <v>4</v>
      </c>
      <c r="AF73" t="n">
        <v>29</v>
      </c>
      <c r="AG73" t="n">
        <v>29</v>
      </c>
      <c r="AH73" t="n">
        <v>4</v>
      </c>
      <c r="AI73" t="n">
        <v>4</v>
      </c>
      <c r="AJ73" t="n">
        <v>7</v>
      </c>
      <c r="AK73" t="n">
        <v>7</v>
      </c>
      <c r="AL73" t="n">
        <v>14</v>
      </c>
      <c r="AM73" t="n">
        <v>14</v>
      </c>
      <c r="AN73" t="n">
        <v>2</v>
      </c>
      <c r="AO73" t="n">
        <v>2</v>
      </c>
      <c r="AP73" t="n">
        <v>7</v>
      </c>
      <c r="AQ73" t="n">
        <v>7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HYPERLINK("http://catalog.hathitrust.org/Record/000045183","HathiTrust Record")</f>
        <v/>
      </c>
      <c r="AU7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V73">
        <f>HYPERLINK("http://www.worldcat.org/oclc/1529266","WorldCat Record")</f>
        <v/>
      </c>
      <c r="AW73" t="inlineStr">
        <is>
          <t>9937327100:eng</t>
        </is>
      </c>
      <c r="AX73" t="inlineStr">
        <is>
          <t>1529266</t>
        </is>
      </c>
      <c r="AY73" t="inlineStr">
        <is>
          <t>991001173579702656</t>
        </is>
      </c>
      <c r="AZ73" t="inlineStr">
        <is>
          <t>991001173579702656</t>
        </is>
      </c>
      <c r="BA73" t="inlineStr">
        <is>
          <t>2257263450002656</t>
        </is>
      </c>
      <c r="BB73" t="inlineStr">
        <is>
          <t>BOOK</t>
        </is>
      </c>
      <c r="BD73" t="inlineStr">
        <is>
          <t>9780309023474</t>
        </is>
      </c>
      <c r="BE73" t="inlineStr">
        <is>
          <t>30001000307555</t>
        </is>
      </c>
      <c r="BF73" t="inlineStr">
        <is>
          <t>893369169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R853.H8 R35 1975</t>
        </is>
      </c>
      <c r="E74" t="inlineStr">
        <is>
          <t>0                      R  0853000H  8                  R  35          1975</t>
        </is>
      </c>
      <c r="F74" t="inlineStr">
        <is>
          <t>The ethics of fetal research / Paul Ramsey.</t>
        </is>
      </c>
      <c r="H74" t="inlineStr">
        <is>
          <t>No</t>
        </is>
      </c>
      <c r="I74" t="inlineStr">
        <is>
          <t>1</t>
        </is>
      </c>
      <c r="J74" t="inlineStr">
        <is>
          <t>Yes</t>
        </is>
      </c>
      <c r="K74" t="inlineStr">
        <is>
          <t>No</t>
        </is>
      </c>
      <c r="L74" t="inlineStr">
        <is>
          <t>0</t>
        </is>
      </c>
      <c r="M74" t="inlineStr">
        <is>
          <t>Ramsey, Paul.</t>
        </is>
      </c>
      <c r="N74" t="inlineStr">
        <is>
          <t>New Haven : Yale University Press, 1975.</t>
        </is>
      </c>
      <c r="O74" t="inlineStr">
        <is>
          <t>1975</t>
        </is>
      </c>
      <c r="Q74" t="inlineStr">
        <is>
          <t>eng</t>
        </is>
      </c>
      <c r="R74" t="inlineStr">
        <is>
          <t>ctu</t>
        </is>
      </c>
      <c r="S74" t="inlineStr">
        <is>
          <t>A Yale fastback ; 15</t>
        </is>
      </c>
      <c r="T74" t="inlineStr">
        <is>
          <t xml:space="preserve">R  </t>
        </is>
      </c>
      <c r="U74" t="n">
        <v>4</v>
      </c>
      <c r="V74" t="n">
        <v>25</v>
      </c>
      <c r="W74" t="inlineStr">
        <is>
          <t>1995-01-18</t>
        </is>
      </c>
      <c r="X74" t="inlineStr">
        <is>
          <t>2010-06-10</t>
        </is>
      </c>
      <c r="Y74" t="inlineStr">
        <is>
          <t>1989-03-17</t>
        </is>
      </c>
      <c r="Z74" t="inlineStr">
        <is>
          <t>1990-04-18</t>
        </is>
      </c>
      <c r="AA74" t="n">
        <v>994</v>
      </c>
      <c r="AB74" t="n">
        <v>852</v>
      </c>
      <c r="AC74" t="n">
        <v>854</v>
      </c>
      <c r="AD74" t="n">
        <v>5</v>
      </c>
      <c r="AE74" t="n">
        <v>5</v>
      </c>
      <c r="AF74" t="n">
        <v>44</v>
      </c>
      <c r="AG74" t="n">
        <v>44</v>
      </c>
      <c r="AH74" t="n">
        <v>13</v>
      </c>
      <c r="AI74" t="n">
        <v>13</v>
      </c>
      <c r="AJ74" t="n">
        <v>8</v>
      </c>
      <c r="AK74" t="n">
        <v>8</v>
      </c>
      <c r="AL74" t="n">
        <v>20</v>
      </c>
      <c r="AM74" t="n">
        <v>20</v>
      </c>
      <c r="AN74" t="n">
        <v>1</v>
      </c>
      <c r="AO74" t="n">
        <v>1</v>
      </c>
      <c r="AP74" t="n">
        <v>12</v>
      </c>
      <c r="AQ74" t="n">
        <v>12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V74">
        <f>HYPERLINK("http://www.worldcat.org/oclc/1266071","WorldCat Record")</f>
        <v/>
      </c>
      <c r="AW74" t="inlineStr">
        <is>
          <t>671482:eng</t>
        </is>
      </c>
      <c r="AX74" t="inlineStr">
        <is>
          <t>1266071</t>
        </is>
      </c>
      <c r="AY74" t="inlineStr">
        <is>
          <t>991001790269702656</t>
        </is>
      </c>
      <c r="AZ74" t="inlineStr">
        <is>
          <t>991001790269702656</t>
        </is>
      </c>
      <c r="BA74" t="inlineStr">
        <is>
          <t>2261253320002656</t>
        </is>
      </c>
      <c r="BB74" t="inlineStr">
        <is>
          <t>BOOK</t>
        </is>
      </c>
      <c r="BD74" t="inlineStr">
        <is>
          <t>9780300018790</t>
        </is>
      </c>
      <c r="BE74" t="inlineStr">
        <is>
          <t>30001000315814</t>
        </is>
      </c>
      <c r="BF74" t="inlineStr">
        <is>
          <t>893649525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R854.U5 A7</t>
        </is>
      </c>
      <c r="E75" t="inlineStr">
        <is>
          <t>0                      R  0854000U  5                  A  7</t>
        </is>
      </c>
      <c r="F75" t="inlineStr">
        <is>
          <t>Medical research : a midcentury survey.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American Foundation.</t>
        </is>
      </c>
      <c r="N75" t="inlineStr">
        <is>
          <t>Boston : Published for the American Foundation by Little, Brown, [1955]</t>
        </is>
      </c>
      <c r="O75" t="inlineStr">
        <is>
          <t>1955</t>
        </is>
      </c>
      <c r="P75" t="inlineStr">
        <is>
          <t>[1st ed.]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  </t>
        </is>
      </c>
      <c r="U75" t="n">
        <v>0</v>
      </c>
      <c r="V75" t="n">
        <v>2</v>
      </c>
      <c r="X75" t="inlineStr">
        <is>
          <t>1996-09-26</t>
        </is>
      </c>
      <c r="Y75" t="inlineStr">
        <is>
          <t>1987-10-01</t>
        </is>
      </c>
      <c r="Z75" t="inlineStr">
        <is>
          <t>1995-02-24</t>
        </is>
      </c>
      <c r="AA75" t="n">
        <v>389</v>
      </c>
      <c r="AB75" t="n">
        <v>340</v>
      </c>
      <c r="AC75" t="n">
        <v>365</v>
      </c>
      <c r="AD75" t="n">
        <v>4</v>
      </c>
      <c r="AE75" t="n">
        <v>4</v>
      </c>
      <c r="AF75" t="n">
        <v>13</v>
      </c>
      <c r="AG75" t="n">
        <v>13</v>
      </c>
      <c r="AH75" t="n">
        <v>4</v>
      </c>
      <c r="AI75" t="n">
        <v>4</v>
      </c>
      <c r="AJ75" t="n">
        <v>3</v>
      </c>
      <c r="AK75" t="n">
        <v>3</v>
      </c>
      <c r="AL75" t="n">
        <v>7</v>
      </c>
      <c r="AM75" t="n">
        <v>7</v>
      </c>
      <c r="AN75" t="n">
        <v>2</v>
      </c>
      <c r="AO75" t="n">
        <v>2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HYPERLINK("http://catalog.hathitrust.org/Record/004416443","HathiTrust Record")</f>
        <v/>
      </c>
      <c r="AU7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5">
        <f>HYPERLINK("http://www.worldcat.org/oclc/14659796","WorldCat Record")</f>
        <v/>
      </c>
      <c r="AW75" t="inlineStr">
        <is>
          <t>8259885:eng</t>
        </is>
      </c>
      <c r="AX75" t="inlineStr">
        <is>
          <t>14659796</t>
        </is>
      </c>
      <c r="AY75" t="inlineStr">
        <is>
          <t>991001788659702656</t>
        </is>
      </c>
      <c r="AZ75" t="inlineStr">
        <is>
          <t>991001788659702656</t>
        </is>
      </c>
      <c r="BA75" t="inlineStr">
        <is>
          <t>2264449140002656</t>
        </is>
      </c>
      <c r="BB75" t="inlineStr">
        <is>
          <t>BOOK</t>
        </is>
      </c>
      <c r="BE75" t="inlineStr">
        <is>
          <t>30001000307571</t>
        </is>
      </c>
      <c r="BF75" t="inlineStr">
        <is>
          <t>893728021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R854.U5 A7</t>
        </is>
      </c>
      <c r="E76" t="inlineStr">
        <is>
          <t>0                      R  0854000U  5                  A  7</t>
        </is>
      </c>
      <c r="F76" t="inlineStr">
        <is>
          <t>Medical research : a midcentury survey.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American Foundation.</t>
        </is>
      </c>
      <c r="N76" t="inlineStr">
        <is>
          <t>Boston : Published for the American Foundation by Little, Brown, [1955]</t>
        </is>
      </c>
      <c r="O76" t="inlineStr">
        <is>
          <t>1955</t>
        </is>
      </c>
      <c r="P76" t="inlineStr">
        <is>
          <t>[1st ed.]</t>
        </is>
      </c>
      <c r="Q76" t="inlineStr">
        <is>
          <t>eng</t>
        </is>
      </c>
      <c r="R76" t="inlineStr">
        <is>
          <t>mau</t>
        </is>
      </c>
      <c r="T76" t="inlineStr">
        <is>
          <t xml:space="preserve">R  </t>
        </is>
      </c>
      <c r="U76" t="n">
        <v>0</v>
      </c>
      <c r="V76" t="n">
        <v>2</v>
      </c>
      <c r="X76" t="inlineStr">
        <is>
          <t>1996-09-26</t>
        </is>
      </c>
      <c r="Y76" t="inlineStr">
        <is>
          <t>1987-10-01</t>
        </is>
      </c>
      <c r="Z76" t="inlineStr">
        <is>
          <t>1995-02-24</t>
        </is>
      </c>
      <c r="AA76" t="n">
        <v>389</v>
      </c>
      <c r="AB76" t="n">
        <v>340</v>
      </c>
      <c r="AC76" t="n">
        <v>365</v>
      </c>
      <c r="AD76" t="n">
        <v>4</v>
      </c>
      <c r="AE76" t="n">
        <v>4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7</v>
      </c>
      <c r="AM76" t="n">
        <v>7</v>
      </c>
      <c r="AN76" t="n">
        <v>2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HYPERLINK("http://catalog.hathitrust.org/Record/004416443","HathiTrust Record")</f>
        <v/>
      </c>
      <c r="AU7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6">
        <f>HYPERLINK("http://www.worldcat.org/oclc/14659796","WorldCat Record")</f>
        <v/>
      </c>
      <c r="AW76" t="inlineStr">
        <is>
          <t>8259885:eng</t>
        </is>
      </c>
      <c r="AX76" t="inlineStr">
        <is>
          <t>14659796</t>
        </is>
      </c>
      <c r="AY76" t="inlineStr">
        <is>
          <t>991001788659702656</t>
        </is>
      </c>
      <c r="AZ76" t="inlineStr">
        <is>
          <t>991001788659702656</t>
        </is>
      </c>
      <c r="BA76" t="inlineStr">
        <is>
          <t>2264449140002656</t>
        </is>
      </c>
      <c r="BB76" t="inlineStr">
        <is>
          <t>BOOK</t>
        </is>
      </c>
      <c r="BE76" t="inlineStr">
        <is>
          <t>30001000307589</t>
        </is>
      </c>
      <c r="BF76" t="inlineStr">
        <is>
          <t>893728020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IN SERIALS</t>
        </is>
      </c>
      <c r="E77" t="inlineStr">
        <is>
          <t>8IN SERIALS</t>
        </is>
      </c>
      <c r="F77" t="inlineStr">
        <is>
          <t>A medical student at St. Thomas's Hospital, 1801-1802 : the Weekes family letters / [compiled] by John M.T. Ford.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N77" t="inlineStr">
        <is>
          <t>London : Wellcome Institute for the History of Medicine, c1987.</t>
        </is>
      </c>
      <c r="O77" t="inlineStr">
        <is>
          <t>1987</t>
        </is>
      </c>
      <c r="Q77" t="inlineStr">
        <is>
          <t>eng</t>
        </is>
      </c>
      <c r="R77" t="inlineStr">
        <is>
          <t>enk</t>
        </is>
      </c>
      <c r="S77" t="inlineStr">
        <is>
          <t>Medical history. Supplement, 0950-5571 ; no. 7</t>
        </is>
      </c>
      <c r="T77" t="inlineStr">
        <is>
          <t xml:space="preserve">R  </t>
        </is>
      </c>
      <c r="U77" t="n">
        <v>3</v>
      </c>
      <c r="V77" t="n">
        <v>3</v>
      </c>
      <c r="W77" t="inlineStr">
        <is>
          <t>1989-03-07</t>
        </is>
      </c>
      <c r="X77" t="inlineStr">
        <is>
          <t>1989-03-07</t>
        </is>
      </c>
      <c r="Y77" t="inlineStr">
        <is>
          <t>1989-03-07</t>
        </is>
      </c>
      <c r="Z77" t="inlineStr">
        <is>
          <t>1989-03-07</t>
        </is>
      </c>
      <c r="AA77" t="n">
        <v>200</v>
      </c>
      <c r="AB77" t="n">
        <v>125</v>
      </c>
      <c r="AC77" t="n">
        <v>125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V77">
        <f>HYPERLINK("http://www.worldcat.org/oclc/21483332","WorldCat Record")</f>
        <v/>
      </c>
      <c r="AW77" t="inlineStr">
        <is>
          <t>5609901942:eng</t>
        </is>
      </c>
      <c r="AX77" t="inlineStr">
        <is>
          <t>21483332</t>
        </is>
      </c>
      <c r="AY77" t="inlineStr">
        <is>
          <t>991001220459702656</t>
        </is>
      </c>
      <c r="AZ77" t="inlineStr">
        <is>
          <t>991001220459702656</t>
        </is>
      </c>
      <c r="BA77" t="inlineStr">
        <is>
          <t>2271795270002656</t>
        </is>
      </c>
      <c r="BB77" t="inlineStr">
        <is>
          <t>BOOK</t>
        </is>
      </c>
      <c r="BD77" t="inlineStr">
        <is>
          <t>9780854840557</t>
        </is>
      </c>
      <c r="BE77" t="inlineStr">
        <is>
          <t>82188-1001</t>
        </is>
      </c>
      <c r="BF77" t="inlineStr">
        <is>
          <t>893832023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IN SERIALS</t>
        </is>
      </c>
      <c r="E78" t="inlineStr">
        <is>
          <t>8IN SERIALS</t>
        </is>
      </c>
      <c r="F78" t="inlineStr">
        <is>
          <t>Adolescent medicine / Marianne E. Felice, guest editor.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Philadelphia : Saunders, c1987.</t>
        </is>
      </c>
      <c r="O78" t="inlineStr">
        <is>
          <t>1987</t>
        </is>
      </c>
      <c r="Q78" t="inlineStr">
        <is>
          <t>eng</t>
        </is>
      </c>
      <c r="R78" t="inlineStr">
        <is>
          <t>xxu</t>
        </is>
      </c>
      <c r="S78" t="inlineStr">
        <is>
          <t>Primary care, 0095-4543 ; v. 14, no. 1 (March 1987)</t>
        </is>
      </c>
      <c r="T78" t="inlineStr">
        <is>
          <t xml:space="preserve">R  </t>
        </is>
      </c>
      <c r="U78" t="n">
        <v>0</v>
      </c>
      <c r="V78" t="n">
        <v>0</v>
      </c>
      <c r="W78" t="inlineStr">
        <is>
          <t>2002-05-22</t>
        </is>
      </c>
      <c r="X78" t="inlineStr">
        <is>
          <t>2002-05-22</t>
        </is>
      </c>
      <c r="Y78" t="inlineStr">
        <is>
          <t>2000-06-15</t>
        </is>
      </c>
      <c r="Z78" t="inlineStr">
        <is>
          <t>2000-06-15</t>
        </is>
      </c>
      <c r="AA78" t="n">
        <v>42</v>
      </c>
      <c r="AB78" t="n">
        <v>34</v>
      </c>
      <c r="AC78" t="n">
        <v>34</v>
      </c>
      <c r="AD78" t="n">
        <v>2</v>
      </c>
      <c r="AE78" t="n">
        <v>2</v>
      </c>
      <c r="AF78" t="n">
        <v>1</v>
      </c>
      <c r="AG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V78">
        <f>HYPERLINK("http://www.worldcat.org/oclc/19400117","WorldCat Record")</f>
        <v/>
      </c>
      <c r="AW78" t="inlineStr">
        <is>
          <t>55195111:eng</t>
        </is>
      </c>
      <c r="AX78" t="inlineStr">
        <is>
          <t>19400117</t>
        </is>
      </c>
      <c r="AY78" t="inlineStr">
        <is>
          <t>991000216409702656</t>
        </is>
      </c>
      <c r="AZ78" t="inlineStr">
        <is>
          <t>991000216409702656</t>
        </is>
      </c>
      <c r="BA78" t="inlineStr">
        <is>
          <t>2254751620002656</t>
        </is>
      </c>
      <c r="BB78" t="inlineStr">
        <is>
          <t>BOOK</t>
        </is>
      </c>
      <c r="BE78" t="inlineStr">
        <is>
          <t>366597-1001</t>
        </is>
      </c>
      <c r="BF78" t="inlineStr">
        <is>
          <t>893723174</t>
        </is>
      </c>
    </row>
    <row r="79">
      <c r="B79" t="inlineStr">
        <is>
          <t>CUHSL</t>
        </is>
      </c>
      <c r="C79" t="inlineStr">
        <is>
          <t>SHELVES</t>
        </is>
      </c>
      <c r="F79" t="inlineStr">
        <is>
          <t>Ethics in the workplace / guest editors, Linda Forst, Peter Orris.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Hanley &amp; Belfus, Inc., c2002.</t>
        </is>
      </c>
      <c r="O79" t="inlineStr">
        <is>
          <t>2002</t>
        </is>
      </c>
      <c r="Q79" t="inlineStr">
        <is>
          <t>eng</t>
        </is>
      </c>
      <c r="R79" t="inlineStr">
        <is>
          <t>pau</t>
        </is>
      </c>
      <c r="S79" t="inlineStr">
        <is>
          <t>Occupational medicine, state of the art reviews, 0885-114X ; v. 17, no. 4</t>
        </is>
      </c>
      <c r="T79" t="inlineStr">
        <is>
          <t xml:space="preserve">R  </t>
        </is>
      </c>
      <c r="U79" t="n">
        <v>4</v>
      </c>
      <c r="V79" t="n">
        <v>4</v>
      </c>
      <c r="W79" t="inlineStr">
        <is>
          <t>2004-05-10</t>
        </is>
      </c>
      <c r="X79" t="inlineStr">
        <is>
          <t>2004-05-10</t>
        </is>
      </c>
      <c r="Y79" t="inlineStr">
        <is>
          <t>2004-02-29</t>
        </is>
      </c>
      <c r="Z79" t="inlineStr">
        <is>
          <t>2004-02-29</t>
        </is>
      </c>
      <c r="AA79" t="n">
        <v>32</v>
      </c>
      <c r="AB79" t="n">
        <v>24</v>
      </c>
      <c r="AC79" t="n">
        <v>24</v>
      </c>
      <c r="AD79" t="n">
        <v>1</v>
      </c>
      <c r="AE79" t="n">
        <v>1</v>
      </c>
      <c r="AF79" t="n">
        <v>1</v>
      </c>
      <c r="AG79" t="n">
        <v>1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V79">
        <f>HYPERLINK("http://www.worldcat.org/oclc/51100786","WorldCat Record")</f>
        <v/>
      </c>
      <c r="AW79" t="inlineStr">
        <is>
          <t>364471435:eng</t>
        </is>
      </c>
      <c r="AX79" t="inlineStr">
        <is>
          <t>51100786</t>
        </is>
      </c>
      <c r="AY79" t="inlineStr">
        <is>
          <t>991000367139702656</t>
        </is>
      </c>
      <c r="AZ79" t="inlineStr">
        <is>
          <t>991000367139702656</t>
        </is>
      </c>
      <c r="BA79" t="inlineStr">
        <is>
          <t>2262807040002656</t>
        </is>
      </c>
      <c r="BB79" t="inlineStr">
        <is>
          <t>BOOK</t>
        </is>
      </c>
      <c r="BD79" t="inlineStr">
        <is>
          <t>9781560533771</t>
        </is>
      </c>
      <c r="BE79" t="inlineStr">
        <is>
          <t>30001004509636</t>
        </is>
      </c>
      <c r="BF79" t="inlineStr">
        <is>
          <t>893456647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