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U162.6 .D48 2001</t>
        </is>
      </c>
      <c r="C2" t="inlineStr">
        <is>
          <t>0                      U  0162600D  48          2001</t>
        </is>
      </c>
      <c r="D2" t="inlineStr">
        <is>
          <t>Deterrence and nuclear proliferation in the twenty-first century / edited by Stephen J. Cimbala.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L2" t="inlineStr">
        <is>
          <t>Westport, Conn. : Praeger, 2001.</t>
        </is>
      </c>
      <c r="M2" t="inlineStr">
        <is>
          <t>2001</t>
        </is>
      </c>
      <c r="O2" t="inlineStr">
        <is>
          <t>eng</t>
        </is>
      </c>
      <c r="P2" t="inlineStr">
        <is>
          <t>ctu</t>
        </is>
      </c>
      <c r="R2" t="inlineStr">
        <is>
          <t xml:space="preserve">U  </t>
        </is>
      </c>
      <c r="S2" t="n">
        <v>13</v>
      </c>
      <c r="T2" t="n">
        <v>13</v>
      </c>
      <c r="U2" t="inlineStr">
        <is>
          <t>2010-03-31</t>
        </is>
      </c>
      <c r="V2" t="inlineStr">
        <is>
          <t>2010-03-31</t>
        </is>
      </c>
      <c r="W2" t="inlineStr">
        <is>
          <t>2001-10-23</t>
        </is>
      </c>
      <c r="X2" t="inlineStr">
        <is>
          <t>2001-10-23</t>
        </is>
      </c>
      <c r="Y2" t="n">
        <v>191</v>
      </c>
      <c r="Z2" t="n">
        <v>150</v>
      </c>
      <c r="AA2" t="n">
        <v>789</v>
      </c>
      <c r="AB2" t="n">
        <v>1</v>
      </c>
      <c r="AC2" t="n">
        <v>35</v>
      </c>
      <c r="AD2" t="n">
        <v>4</v>
      </c>
      <c r="AE2" t="n">
        <v>22</v>
      </c>
      <c r="AF2" t="n">
        <v>1</v>
      </c>
      <c r="AG2" t="n">
        <v>6</v>
      </c>
      <c r="AH2" t="n">
        <v>2</v>
      </c>
      <c r="AI2" t="n">
        <v>3</v>
      </c>
      <c r="AJ2" t="n">
        <v>2</v>
      </c>
      <c r="AK2" t="n">
        <v>4</v>
      </c>
      <c r="AL2" t="n">
        <v>0</v>
      </c>
      <c r="AM2" t="n">
        <v>12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HYPERLINK("http://catalog.hathitrust.org/Record/004141953","HathiTrust Record")</f>
        <v/>
      </c>
      <c r="AS2">
        <f>HYPERLINK("https://creighton-primo.hosted.exlibrisgroup.com/primo-explore/search?tab=default_tab&amp;search_scope=EVERYTHING&amp;vid=01CRU&amp;lang=en_US&amp;offset=0&amp;query=any,contains,991003633179702656","Catalog Record")</f>
        <v/>
      </c>
      <c r="AT2">
        <f>HYPERLINK("http://www.worldcat.org/oclc/43864335","WorldCat Record")</f>
        <v/>
      </c>
      <c r="AU2" t="inlineStr">
        <is>
          <t>766796661:eng</t>
        </is>
      </c>
      <c r="AV2" t="inlineStr">
        <is>
          <t>43864335</t>
        </is>
      </c>
      <c r="AW2" t="inlineStr">
        <is>
          <t>991003633179702656</t>
        </is>
      </c>
      <c r="AX2" t="inlineStr">
        <is>
          <t>991003633179702656</t>
        </is>
      </c>
      <c r="AY2" t="inlineStr">
        <is>
          <t>2259143180002656</t>
        </is>
      </c>
      <c r="AZ2" t="inlineStr">
        <is>
          <t>BOOK</t>
        </is>
      </c>
      <c r="BB2" t="inlineStr">
        <is>
          <t>9780275966980</t>
        </is>
      </c>
      <c r="BC2" t="inlineStr">
        <is>
          <t>32285004399191</t>
        </is>
      </c>
      <c r="BD2" t="inlineStr">
        <is>
          <t>893512167</t>
        </is>
      </c>
    </row>
    <row r="3">
      <c r="A3" t="inlineStr">
        <is>
          <t>No</t>
        </is>
      </c>
      <c r="B3" t="inlineStr">
        <is>
          <t>U264 .B35 1986</t>
        </is>
      </c>
      <c r="C3" t="inlineStr">
        <is>
          <t>0                      U  0264000B  35          1986</t>
        </is>
      </c>
      <c r="D3" t="inlineStr">
        <is>
          <t>Justice downwind : America's atomic testing program in the 1950's / Howard Ball.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Ball, Howard, 1937-</t>
        </is>
      </c>
      <c r="L3" t="inlineStr">
        <is>
          <t>New York : Oxford University Press,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U  </t>
        </is>
      </c>
      <c r="S3" t="n">
        <v>4</v>
      </c>
      <c r="T3" t="n">
        <v>4</v>
      </c>
      <c r="U3" t="inlineStr">
        <is>
          <t>1997-10-11</t>
        </is>
      </c>
      <c r="V3" t="inlineStr">
        <is>
          <t>1997-10-11</t>
        </is>
      </c>
      <c r="W3" t="inlineStr">
        <is>
          <t>1993-08-05</t>
        </is>
      </c>
      <c r="X3" t="inlineStr">
        <is>
          <t>1993-08-05</t>
        </is>
      </c>
      <c r="Y3" t="n">
        <v>1246</v>
      </c>
      <c r="Z3" t="n">
        <v>1160</v>
      </c>
      <c r="AA3" t="n">
        <v>1202</v>
      </c>
      <c r="AB3" t="n">
        <v>8</v>
      </c>
      <c r="AC3" t="n">
        <v>8</v>
      </c>
      <c r="AD3" t="n">
        <v>42</v>
      </c>
      <c r="AE3" t="n">
        <v>43</v>
      </c>
      <c r="AF3" t="n">
        <v>16</v>
      </c>
      <c r="AG3" t="n">
        <v>16</v>
      </c>
      <c r="AH3" t="n">
        <v>5</v>
      </c>
      <c r="AI3" t="n">
        <v>5</v>
      </c>
      <c r="AJ3" t="n">
        <v>13</v>
      </c>
      <c r="AK3" t="n">
        <v>13</v>
      </c>
      <c r="AL3" t="n">
        <v>4</v>
      </c>
      <c r="AM3" t="n">
        <v>4</v>
      </c>
      <c r="AN3" t="n">
        <v>12</v>
      </c>
      <c r="AO3" t="n">
        <v>13</v>
      </c>
      <c r="AP3" t="inlineStr">
        <is>
          <t>No</t>
        </is>
      </c>
      <c r="AQ3" t="inlineStr">
        <is>
          <t>Yes</t>
        </is>
      </c>
      <c r="AR3">
        <f>HYPERLINK("http://catalog.hathitrust.org/Record/000428247","HathiTrust Record")</f>
        <v/>
      </c>
      <c r="AS3">
        <f>HYPERLINK("https://creighton-primo.hosted.exlibrisgroup.com/primo-explore/search?tab=default_tab&amp;search_scope=EVERYTHING&amp;vid=01CRU&amp;lang=en_US&amp;offset=0&amp;query=any,contains,991000620519702656","Catalog Record")</f>
        <v/>
      </c>
      <c r="AT3">
        <f>HYPERLINK("http://www.worldcat.org/oclc/11971404","WorldCat Record")</f>
        <v/>
      </c>
      <c r="AU3" t="inlineStr">
        <is>
          <t>4511676:eng</t>
        </is>
      </c>
      <c r="AV3" t="inlineStr">
        <is>
          <t>11971404</t>
        </is>
      </c>
      <c r="AW3" t="inlineStr">
        <is>
          <t>991000620519702656</t>
        </is>
      </c>
      <c r="AX3" t="inlineStr">
        <is>
          <t>991000620519702656</t>
        </is>
      </c>
      <c r="AY3" t="inlineStr">
        <is>
          <t>2257001490002656</t>
        </is>
      </c>
      <c r="AZ3" t="inlineStr">
        <is>
          <t>BOOK</t>
        </is>
      </c>
      <c r="BB3" t="inlineStr">
        <is>
          <t>9780195036725</t>
        </is>
      </c>
      <c r="BC3" t="inlineStr">
        <is>
          <t>32285001750578</t>
        </is>
      </c>
      <c r="BD3" t="inlineStr">
        <is>
          <t>893339728</t>
        </is>
      </c>
    </row>
    <row r="4">
      <c r="A4" t="inlineStr">
        <is>
          <t>No</t>
        </is>
      </c>
      <c r="B4" t="inlineStr">
        <is>
          <t>U363 .H37 1984</t>
        </is>
      </c>
      <c r="C4" t="inlineStr">
        <is>
          <t>0                      U  0363000H  37          1984</t>
        </is>
      </c>
      <c r="D4" t="inlineStr">
        <is>
          <t>Nuclear winter : the human and environmental consequences of nuclear war / Mark A. Harwell, with contributions by Joseph Berry ... [et al.] ; with a foreword by Russell W. Peterson.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Harwell, Mark A.</t>
        </is>
      </c>
      <c r="L4" t="inlineStr">
        <is>
          <t>New York : Springer-Verlag, c1984.</t>
        </is>
      </c>
      <c r="M4" t="inlineStr">
        <is>
          <t>1984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U  </t>
        </is>
      </c>
      <c r="S4" t="n">
        <v>3</v>
      </c>
      <c r="T4" t="n">
        <v>3</v>
      </c>
      <c r="U4" t="inlineStr">
        <is>
          <t>1995-11-22</t>
        </is>
      </c>
      <c r="V4" t="inlineStr">
        <is>
          <t>1995-11-22</t>
        </is>
      </c>
      <c r="W4" t="inlineStr">
        <is>
          <t>1993-04-12</t>
        </is>
      </c>
      <c r="X4" t="inlineStr">
        <is>
          <t>1993-04-12</t>
        </is>
      </c>
      <c r="Y4" t="n">
        <v>986</v>
      </c>
      <c r="Z4" t="n">
        <v>806</v>
      </c>
      <c r="AA4" t="n">
        <v>826</v>
      </c>
      <c r="AB4" t="n">
        <v>8</v>
      </c>
      <c r="AC4" t="n">
        <v>8</v>
      </c>
      <c r="AD4" t="n">
        <v>36</v>
      </c>
      <c r="AE4" t="n">
        <v>37</v>
      </c>
      <c r="AF4" t="n">
        <v>16</v>
      </c>
      <c r="AG4" t="n">
        <v>17</v>
      </c>
      <c r="AH4" t="n">
        <v>6</v>
      </c>
      <c r="AI4" t="n">
        <v>6</v>
      </c>
      <c r="AJ4" t="n">
        <v>15</v>
      </c>
      <c r="AK4" t="n">
        <v>16</v>
      </c>
      <c r="AL4" t="n">
        <v>6</v>
      </c>
      <c r="AM4" t="n">
        <v>6</v>
      </c>
      <c r="AN4" t="n">
        <v>1</v>
      </c>
      <c r="AO4" t="n">
        <v>1</v>
      </c>
      <c r="AP4" t="inlineStr">
        <is>
          <t>No</t>
        </is>
      </c>
      <c r="AQ4" t="inlineStr">
        <is>
          <t>Yes</t>
        </is>
      </c>
      <c r="AR4">
        <f>HYPERLINK("http://catalog.hathitrust.org/Record/000454863","HathiTrust Record")</f>
        <v/>
      </c>
      <c r="AS4">
        <f>HYPERLINK("https://creighton-primo.hosted.exlibrisgroup.com/primo-explore/search?tab=default_tab&amp;search_scope=EVERYTHING&amp;vid=01CRU&amp;lang=en_US&amp;offset=0&amp;query=any,contains,991000511299702656","Catalog Record")</f>
        <v/>
      </c>
      <c r="AT4">
        <f>HYPERLINK("http://www.worldcat.org/oclc/11236213","WorldCat Record")</f>
        <v/>
      </c>
      <c r="AU4" t="inlineStr">
        <is>
          <t>4146922:eng</t>
        </is>
      </c>
      <c r="AV4" t="inlineStr">
        <is>
          <t>11236213</t>
        </is>
      </c>
      <c r="AW4" t="inlineStr">
        <is>
          <t>991000511299702656</t>
        </is>
      </c>
      <c r="AX4" t="inlineStr">
        <is>
          <t>991000511299702656</t>
        </is>
      </c>
      <c r="AY4" t="inlineStr">
        <is>
          <t>2258952230002656</t>
        </is>
      </c>
      <c r="AZ4" t="inlineStr">
        <is>
          <t>BOOK</t>
        </is>
      </c>
      <c r="BB4" t="inlineStr">
        <is>
          <t>9780387960937</t>
        </is>
      </c>
      <c r="BC4" t="inlineStr">
        <is>
          <t>32285001429140</t>
        </is>
      </c>
      <c r="BD4" t="inlineStr">
        <is>
          <t>893407257</t>
        </is>
      </c>
    </row>
    <row r="5">
      <c r="A5" t="inlineStr">
        <is>
          <t>No</t>
        </is>
      </c>
      <c r="B5" t="inlineStr">
        <is>
          <t>U760 .P6</t>
        </is>
      </c>
      <c r="C5" t="inlineStr">
        <is>
          <t>0                      U  0760000P  6</t>
        </is>
      </c>
      <c r="D5" t="inlineStr">
        <is>
          <t>Military obligation in medieval England; a study in liberty and duty.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Powicke, Michael R.</t>
        </is>
      </c>
      <c r="L5" t="inlineStr">
        <is>
          <t>Oxford, Clarendon Press, 1962.</t>
        </is>
      </c>
      <c r="M5" t="inlineStr">
        <is>
          <t>1962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U  </t>
        </is>
      </c>
      <c r="S5" t="n">
        <v>1</v>
      </c>
      <c r="T5" t="n">
        <v>1</v>
      </c>
      <c r="U5" t="inlineStr">
        <is>
          <t>2000-10-04</t>
        </is>
      </c>
      <c r="V5" t="inlineStr">
        <is>
          <t>2000-10-04</t>
        </is>
      </c>
      <c r="W5" t="inlineStr">
        <is>
          <t>1997-08-18</t>
        </is>
      </c>
      <c r="X5" t="inlineStr">
        <is>
          <t>1997-08-18</t>
        </is>
      </c>
      <c r="Y5" t="n">
        <v>486</v>
      </c>
      <c r="Z5" t="n">
        <v>327</v>
      </c>
      <c r="AA5" t="n">
        <v>682</v>
      </c>
      <c r="AB5" t="n">
        <v>3</v>
      </c>
      <c r="AC5" t="n">
        <v>5</v>
      </c>
      <c r="AD5" t="n">
        <v>23</v>
      </c>
      <c r="AE5" t="n">
        <v>30</v>
      </c>
      <c r="AF5" t="n">
        <v>6</v>
      </c>
      <c r="AG5" t="n">
        <v>8</v>
      </c>
      <c r="AH5" t="n">
        <v>8</v>
      </c>
      <c r="AI5" t="n">
        <v>10</v>
      </c>
      <c r="AJ5" t="n">
        <v>14</v>
      </c>
      <c r="AK5" t="n">
        <v>16</v>
      </c>
      <c r="AL5" t="n">
        <v>2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HYPERLINK("http://catalog.hathitrust.org/Record/001116235","HathiTrust Record")</f>
        <v/>
      </c>
      <c r="AS5">
        <f>HYPERLINK("https://creighton-primo.hosted.exlibrisgroup.com/primo-explore/search?tab=default_tab&amp;search_scope=EVERYTHING&amp;vid=01CRU&amp;lang=en_US&amp;offset=0&amp;query=any,contains,991003002459702656","Catalog Record")</f>
        <v/>
      </c>
      <c r="AT5">
        <f>HYPERLINK("http://www.worldcat.org/oclc/569909","WorldCat Record")</f>
        <v/>
      </c>
      <c r="AU5" t="inlineStr">
        <is>
          <t>288454:eng</t>
        </is>
      </c>
      <c r="AV5" t="inlineStr">
        <is>
          <t>569909</t>
        </is>
      </c>
      <c r="AW5" t="inlineStr">
        <is>
          <t>991003002459702656</t>
        </is>
      </c>
      <c r="AX5" t="inlineStr">
        <is>
          <t>991003002459702656</t>
        </is>
      </c>
      <c r="AY5" t="inlineStr">
        <is>
          <t>2261332810002656</t>
        </is>
      </c>
      <c r="AZ5" t="inlineStr">
        <is>
          <t>BOOK</t>
        </is>
      </c>
      <c r="BC5" t="inlineStr">
        <is>
          <t>32285003074217</t>
        </is>
      </c>
      <c r="BD5" t="inlineStr">
        <is>
          <t>893251898</t>
        </is>
      </c>
    </row>
    <row r="6">
      <c r="A6" t="inlineStr">
        <is>
          <t>No</t>
        </is>
      </c>
      <c r="B6" t="inlineStr">
        <is>
          <t>UA11 .S34</t>
        </is>
      </c>
      <c r="C6" t="inlineStr">
        <is>
          <t>0                      UA 0011000S  34</t>
        </is>
      </c>
      <c r="D6" t="inlineStr">
        <is>
          <t>Confrontation and intervention in the modern world.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Schwarz, Urs, 1905-</t>
        </is>
      </c>
      <c r="L6" t="inlineStr">
        <is>
          <t>Dobbs Ferry, N.Y., Oceana Publications, 1970.</t>
        </is>
      </c>
      <c r="M6" t="inlineStr">
        <is>
          <t>1970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UA </t>
        </is>
      </c>
      <c r="S6" t="n">
        <v>0</v>
      </c>
      <c r="T6" t="n">
        <v>0</v>
      </c>
      <c r="U6" t="inlineStr">
        <is>
          <t>2003-02-17</t>
        </is>
      </c>
      <c r="V6" t="inlineStr">
        <is>
          <t>2003-02-17</t>
        </is>
      </c>
      <c r="W6" t="inlineStr">
        <is>
          <t>1997-08-18</t>
        </is>
      </c>
      <c r="X6" t="inlineStr">
        <is>
          <t>1997-08-18</t>
        </is>
      </c>
      <c r="Y6" t="n">
        <v>481</v>
      </c>
      <c r="Z6" t="n">
        <v>390</v>
      </c>
      <c r="AA6" t="n">
        <v>396</v>
      </c>
      <c r="AB6" t="n">
        <v>4</v>
      </c>
      <c r="AC6" t="n">
        <v>4</v>
      </c>
      <c r="AD6" t="n">
        <v>23</v>
      </c>
      <c r="AE6" t="n">
        <v>23</v>
      </c>
      <c r="AF6" t="n">
        <v>3</v>
      </c>
      <c r="AG6" t="n">
        <v>3</v>
      </c>
      <c r="AH6" t="n">
        <v>3</v>
      </c>
      <c r="AI6" t="n">
        <v>3</v>
      </c>
      <c r="AJ6" t="n">
        <v>9</v>
      </c>
      <c r="AK6" t="n">
        <v>9</v>
      </c>
      <c r="AL6" t="n">
        <v>2</v>
      </c>
      <c r="AM6" t="n">
        <v>2</v>
      </c>
      <c r="AN6" t="n">
        <v>9</v>
      </c>
      <c r="AO6" t="n">
        <v>9</v>
      </c>
      <c r="AP6" t="inlineStr">
        <is>
          <t>No</t>
        </is>
      </c>
      <c r="AQ6" t="inlineStr">
        <is>
          <t>Yes</t>
        </is>
      </c>
      <c r="AR6">
        <f>HYPERLINK("http://catalog.hathitrust.org/Record/001047600","HathiTrust Record")</f>
        <v/>
      </c>
      <c r="AS6">
        <f>HYPERLINK("https://creighton-primo.hosted.exlibrisgroup.com/primo-explore/search?tab=default_tab&amp;search_scope=EVERYTHING&amp;vid=01CRU&amp;lang=en_US&amp;offset=0&amp;query=any,contains,991000631349702656","Catalog Record")</f>
        <v/>
      </c>
      <c r="AT6">
        <f>HYPERLINK("http://www.worldcat.org/oclc/105982","WorldCat Record")</f>
        <v/>
      </c>
      <c r="AU6" t="inlineStr">
        <is>
          <t>1396859:eng</t>
        </is>
      </c>
      <c r="AV6" t="inlineStr">
        <is>
          <t>105982</t>
        </is>
      </c>
      <c r="AW6" t="inlineStr">
        <is>
          <t>991000631349702656</t>
        </is>
      </c>
      <c r="AX6" t="inlineStr">
        <is>
          <t>991000631349702656</t>
        </is>
      </c>
      <c r="AY6" t="inlineStr">
        <is>
          <t>2263242980002656</t>
        </is>
      </c>
      <c r="AZ6" t="inlineStr">
        <is>
          <t>BOOK</t>
        </is>
      </c>
      <c r="BB6" t="inlineStr">
        <is>
          <t>9780379003802</t>
        </is>
      </c>
      <c r="BC6" t="inlineStr">
        <is>
          <t>32285003074449</t>
        </is>
      </c>
      <c r="BD6" t="inlineStr">
        <is>
          <t>893871842</t>
        </is>
      </c>
    </row>
    <row r="7">
      <c r="A7" t="inlineStr">
        <is>
          <t>No</t>
        </is>
      </c>
      <c r="B7" t="inlineStr">
        <is>
          <t>UA23 .B7855 1989</t>
        </is>
      </c>
      <c r="C7" t="inlineStr">
        <is>
          <t>0                      UA 0023000B  7855        1989</t>
        </is>
      </c>
      <c r="D7" t="inlineStr">
        <is>
          <t>The masks of war : American military styles in strategy and analysis / Carl H. Builder ; foreword by Sam Nunn.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Builder, Carl H.</t>
        </is>
      </c>
      <c r="L7" t="inlineStr">
        <is>
          <t>Baltimore : Johns Hopkins University Press, c1989.</t>
        </is>
      </c>
      <c r="M7" t="inlineStr">
        <is>
          <t>1989</t>
        </is>
      </c>
      <c r="O7" t="inlineStr">
        <is>
          <t>eng</t>
        </is>
      </c>
      <c r="P7" t="inlineStr">
        <is>
          <t>mdu</t>
        </is>
      </c>
      <c r="Q7" t="inlineStr">
        <is>
          <t>A Rand Corporation research study</t>
        </is>
      </c>
      <c r="R7" t="inlineStr">
        <is>
          <t xml:space="preserve">UA </t>
        </is>
      </c>
      <c r="S7" t="n">
        <v>3</v>
      </c>
      <c r="T7" t="n">
        <v>3</v>
      </c>
      <c r="U7" t="inlineStr">
        <is>
          <t>1997-10-09</t>
        </is>
      </c>
      <c r="V7" t="inlineStr">
        <is>
          <t>1997-10-09</t>
        </is>
      </c>
      <c r="W7" t="inlineStr">
        <is>
          <t>1989-10-20</t>
        </is>
      </c>
      <c r="X7" t="inlineStr">
        <is>
          <t>1989-10-20</t>
        </is>
      </c>
      <c r="Y7" t="n">
        <v>491</v>
      </c>
      <c r="Z7" t="n">
        <v>425</v>
      </c>
      <c r="AA7" t="n">
        <v>429</v>
      </c>
      <c r="AB7" t="n">
        <v>3</v>
      </c>
      <c r="AC7" t="n">
        <v>3</v>
      </c>
      <c r="AD7" t="n">
        <v>15</v>
      </c>
      <c r="AE7" t="n">
        <v>15</v>
      </c>
      <c r="AF7" t="n">
        <v>5</v>
      </c>
      <c r="AG7" t="n">
        <v>5</v>
      </c>
      <c r="AH7" t="n">
        <v>6</v>
      </c>
      <c r="AI7" t="n">
        <v>6</v>
      </c>
      <c r="AJ7" t="n">
        <v>7</v>
      </c>
      <c r="AK7" t="n">
        <v>7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HYPERLINK("http://catalog.hathitrust.org/Record/001091172","HathiTrust Record")</f>
        <v/>
      </c>
      <c r="AS7">
        <f>HYPERLINK("https://creighton-primo.hosted.exlibrisgroup.com/primo-explore/search?tab=default_tab&amp;search_scope=EVERYTHING&amp;vid=01CRU&amp;lang=en_US&amp;offset=0&amp;query=any,contains,991001347879702656","Catalog Record")</f>
        <v/>
      </c>
      <c r="AT7">
        <f>HYPERLINK("http://www.worldcat.org/oclc/18416825","WorldCat Record")</f>
        <v/>
      </c>
      <c r="AU7" t="inlineStr">
        <is>
          <t>836724560:eng</t>
        </is>
      </c>
      <c r="AV7" t="inlineStr">
        <is>
          <t>18416825</t>
        </is>
      </c>
      <c r="AW7" t="inlineStr">
        <is>
          <t>991001347879702656</t>
        </is>
      </c>
      <c r="AX7" t="inlineStr">
        <is>
          <t>991001347879702656</t>
        </is>
      </c>
      <c r="AY7" t="inlineStr">
        <is>
          <t>2259344800002656</t>
        </is>
      </c>
      <c r="AZ7" t="inlineStr">
        <is>
          <t>BOOK</t>
        </is>
      </c>
      <c r="BB7" t="inlineStr">
        <is>
          <t>9780801837760</t>
        </is>
      </c>
      <c r="BC7" t="inlineStr">
        <is>
          <t>32285000003318</t>
        </is>
      </c>
      <c r="BD7" t="inlineStr">
        <is>
          <t>893702951</t>
        </is>
      </c>
    </row>
    <row r="8">
      <c r="A8" t="inlineStr">
        <is>
          <t>No</t>
        </is>
      </c>
      <c r="B8" t="inlineStr">
        <is>
          <t>UA23 .C45 1988</t>
        </is>
      </c>
      <c r="C8" t="inlineStr">
        <is>
          <t>0                      UA 0023000C  45          1988</t>
        </is>
      </c>
      <c r="D8" t="inlineStr">
        <is>
          <t>America invulnerable : the quest for absolute security from 1812 to Star Wars / by James Chace and Caleb Carr.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Chace, James.</t>
        </is>
      </c>
      <c r="L8" t="inlineStr">
        <is>
          <t>New York : Summit Books, c1988.</t>
        </is>
      </c>
      <c r="M8" t="inlineStr">
        <is>
          <t>1988</t>
        </is>
      </c>
      <c r="O8" t="inlineStr">
        <is>
          <t>eng</t>
        </is>
      </c>
      <c r="P8" t="inlineStr">
        <is>
          <t>nyu</t>
        </is>
      </c>
      <c r="R8" t="inlineStr">
        <is>
          <t xml:space="preserve">UA </t>
        </is>
      </c>
      <c r="S8" t="n">
        <v>0</v>
      </c>
      <c r="T8" t="n">
        <v>0</v>
      </c>
      <c r="U8" t="inlineStr">
        <is>
          <t>2003-12-16</t>
        </is>
      </c>
      <c r="V8" t="inlineStr">
        <is>
          <t>2003-12-16</t>
        </is>
      </c>
      <c r="W8" t="inlineStr">
        <is>
          <t>1989-11-06</t>
        </is>
      </c>
      <c r="X8" t="inlineStr">
        <is>
          <t>1989-11-06</t>
        </is>
      </c>
      <c r="Y8" t="n">
        <v>678</v>
      </c>
      <c r="Z8" t="n">
        <v>606</v>
      </c>
      <c r="AA8" t="n">
        <v>613</v>
      </c>
      <c r="AB8" t="n">
        <v>3</v>
      </c>
      <c r="AC8" t="n">
        <v>3</v>
      </c>
      <c r="AD8" t="n">
        <v>24</v>
      </c>
      <c r="AE8" t="n">
        <v>24</v>
      </c>
      <c r="AF8" t="n">
        <v>8</v>
      </c>
      <c r="AG8" t="n">
        <v>8</v>
      </c>
      <c r="AH8" t="n">
        <v>5</v>
      </c>
      <c r="AI8" t="n">
        <v>5</v>
      </c>
      <c r="AJ8" t="n">
        <v>14</v>
      </c>
      <c r="AK8" t="n">
        <v>14</v>
      </c>
      <c r="AL8" t="n">
        <v>2</v>
      </c>
      <c r="AM8" t="n">
        <v>2</v>
      </c>
      <c r="AN8" t="n">
        <v>2</v>
      </c>
      <c r="AO8" t="n">
        <v>2</v>
      </c>
      <c r="AP8" t="inlineStr">
        <is>
          <t>No</t>
        </is>
      </c>
      <c r="AQ8" t="inlineStr">
        <is>
          <t>Yes</t>
        </is>
      </c>
      <c r="AR8">
        <f>HYPERLINK("http://catalog.hathitrust.org/Record/000903955","HathiTrust Record")</f>
        <v/>
      </c>
      <c r="AS8">
        <f>HYPERLINK("https://creighton-primo.hosted.exlibrisgroup.com/primo-explore/search?tab=default_tab&amp;search_scope=EVERYTHING&amp;vid=01CRU&amp;lang=en_US&amp;offset=0&amp;query=any,contains,991001178869702656","Catalog Record")</f>
        <v/>
      </c>
      <c r="AT8">
        <f>HYPERLINK("http://www.worldcat.org/oclc/17105990","WorldCat Record")</f>
        <v/>
      </c>
      <c r="AU8" t="inlineStr">
        <is>
          <t>366605783:eng</t>
        </is>
      </c>
      <c r="AV8" t="inlineStr">
        <is>
          <t>17105990</t>
        </is>
      </c>
      <c r="AW8" t="inlineStr">
        <is>
          <t>991001178869702656</t>
        </is>
      </c>
      <c r="AX8" t="inlineStr">
        <is>
          <t>991001178869702656</t>
        </is>
      </c>
      <c r="AY8" t="inlineStr">
        <is>
          <t>2267208440002656</t>
        </is>
      </c>
      <c r="AZ8" t="inlineStr">
        <is>
          <t>BOOK</t>
        </is>
      </c>
      <c r="BB8" t="inlineStr">
        <is>
          <t>9780671617783</t>
        </is>
      </c>
      <c r="BC8" t="inlineStr">
        <is>
          <t>32285000011725</t>
        </is>
      </c>
      <c r="BD8" t="inlineStr">
        <is>
          <t>893878695</t>
        </is>
      </c>
    </row>
    <row r="9">
      <c r="A9" t="inlineStr">
        <is>
          <t>No</t>
        </is>
      </c>
      <c r="B9" t="inlineStr">
        <is>
          <t>UA23 .E83</t>
        </is>
      </c>
      <c r="C9" t="inlineStr">
        <is>
          <t>0                      UA 0023000E  83</t>
        </is>
      </c>
      <c r="D9" t="inlineStr">
        <is>
          <t>Ethics and nuclear strategy? / Edited by Harold P. Ford and Francis X. Winters. --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Maryknoll, N.Y. : Orbis Books, c1977.</t>
        </is>
      </c>
      <c r="M9" t="inlineStr">
        <is>
          <t>1977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UA </t>
        </is>
      </c>
      <c r="S9" t="n">
        <v>3</v>
      </c>
      <c r="T9" t="n">
        <v>3</v>
      </c>
      <c r="U9" t="inlineStr">
        <is>
          <t>1996-04-22</t>
        </is>
      </c>
      <c r="V9" t="inlineStr">
        <is>
          <t>1996-04-22</t>
        </is>
      </c>
      <c r="W9" t="inlineStr">
        <is>
          <t>1992-04-08</t>
        </is>
      </c>
      <c r="X9" t="inlineStr">
        <is>
          <t>1992-04-08</t>
        </is>
      </c>
      <c r="Y9" t="n">
        <v>581</v>
      </c>
      <c r="Z9" t="n">
        <v>519</v>
      </c>
      <c r="AA9" t="n">
        <v>526</v>
      </c>
      <c r="AB9" t="n">
        <v>5</v>
      </c>
      <c r="AC9" t="n">
        <v>5</v>
      </c>
      <c r="AD9" t="n">
        <v>30</v>
      </c>
      <c r="AE9" t="n">
        <v>30</v>
      </c>
      <c r="AF9" t="n">
        <v>12</v>
      </c>
      <c r="AG9" t="n">
        <v>12</v>
      </c>
      <c r="AH9" t="n">
        <v>3</v>
      </c>
      <c r="AI9" t="n">
        <v>3</v>
      </c>
      <c r="AJ9" t="n">
        <v>17</v>
      </c>
      <c r="AK9" t="n">
        <v>17</v>
      </c>
      <c r="AL9" t="n">
        <v>4</v>
      </c>
      <c r="AM9" t="n">
        <v>4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HYPERLINK("http://catalog.hathitrust.org/Record/000735389","HathiTrust Record")</f>
        <v/>
      </c>
      <c r="AS9">
        <f>HYPERLINK("https://creighton-primo.hosted.exlibrisgroup.com/primo-explore/search?tab=default_tab&amp;search_scope=EVERYTHING&amp;vid=01CRU&amp;lang=en_US&amp;offset=0&amp;query=any,contains,991004277559702656","Catalog Record")</f>
        <v/>
      </c>
      <c r="AT9">
        <f>HYPERLINK("http://www.worldcat.org/oclc/2896321","WorldCat Record")</f>
        <v/>
      </c>
      <c r="AU9" t="inlineStr">
        <is>
          <t>757236408:eng</t>
        </is>
      </c>
      <c r="AV9" t="inlineStr">
        <is>
          <t>2896321</t>
        </is>
      </c>
      <c r="AW9" t="inlineStr">
        <is>
          <t>991004277559702656</t>
        </is>
      </c>
      <c r="AX9" t="inlineStr">
        <is>
          <t>991004277559702656</t>
        </is>
      </c>
      <c r="AY9" t="inlineStr">
        <is>
          <t>2256362210002656</t>
        </is>
      </c>
      <c r="AZ9" t="inlineStr">
        <is>
          <t>BOOK</t>
        </is>
      </c>
      <c r="BB9" t="inlineStr">
        <is>
          <t>9780883441176</t>
        </is>
      </c>
      <c r="BC9" t="inlineStr">
        <is>
          <t>32285001055960</t>
        </is>
      </c>
      <c r="BD9" t="inlineStr">
        <is>
          <t>893775842</t>
        </is>
      </c>
    </row>
    <row r="10">
      <c r="A10" t="inlineStr">
        <is>
          <t>No</t>
        </is>
      </c>
      <c r="B10" t="inlineStr">
        <is>
          <t>UA23 .G19 1985</t>
        </is>
      </c>
      <c r="C10" t="inlineStr">
        <is>
          <t>0                      UA 0023000G  19          1985</t>
        </is>
      </c>
      <c r="D10" t="inlineStr">
        <is>
          <t>Military incompetence : why the American military doesn't win / Richard A. Gabriel.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Gabriel, Richard A.</t>
        </is>
      </c>
      <c r="L10" t="inlineStr">
        <is>
          <t>New York : Hill and Wang, 1985.</t>
        </is>
      </c>
      <c r="M10" t="inlineStr">
        <is>
          <t>1985</t>
        </is>
      </c>
      <c r="N10" t="inlineStr">
        <is>
          <t>1st ed.</t>
        </is>
      </c>
      <c r="O10" t="inlineStr">
        <is>
          <t>eng</t>
        </is>
      </c>
      <c r="P10" t="inlineStr">
        <is>
          <t>nyu</t>
        </is>
      </c>
      <c r="R10" t="inlineStr">
        <is>
          <t xml:space="preserve">UA </t>
        </is>
      </c>
      <c r="S10" t="n">
        <v>3</v>
      </c>
      <c r="T10" t="n">
        <v>3</v>
      </c>
      <c r="U10" t="inlineStr">
        <is>
          <t>2003-02-25</t>
        </is>
      </c>
      <c r="V10" t="inlineStr">
        <is>
          <t>2003-02-25</t>
        </is>
      </c>
      <c r="W10" t="inlineStr">
        <is>
          <t>1993-08-05</t>
        </is>
      </c>
      <c r="X10" t="inlineStr">
        <is>
          <t>1993-08-05</t>
        </is>
      </c>
      <c r="Y10" t="n">
        <v>767</v>
      </c>
      <c r="Z10" t="n">
        <v>697</v>
      </c>
      <c r="AA10" t="n">
        <v>737</v>
      </c>
      <c r="AB10" t="n">
        <v>2</v>
      </c>
      <c r="AC10" t="n">
        <v>2</v>
      </c>
      <c r="AD10" t="n">
        <v>20</v>
      </c>
      <c r="AE10" t="n">
        <v>23</v>
      </c>
      <c r="AF10" t="n">
        <v>9</v>
      </c>
      <c r="AG10" t="n">
        <v>10</v>
      </c>
      <c r="AH10" t="n">
        <v>6</v>
      </c>
      <c r="AI10" t="n">
        <v>6</v>
      </c>
      <c r="AJ10" t="n">
        <v>10</v>
      </c>
      <c r="AK10" t="n">
        <v>12</v>
      </c>
      <c r="AL10" t="n">
        <v>1</v>
      </c>
      <c r="AM10" t="n">
        <v>1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HYPERLINK("http://catalog.hathitrust.org/Record/000349176","HathiTrust Record")</f>
        <v/>
      </c>
      <c r="AS10">
        <f>HYPERLINK("https://creighton-primo.hosted.exlibrisgroup.com/primo-explore/search?tab=default_tab&amp;search_scope=EVERYTHING&amp;vid=01CRU&amp;lang=en_US&amp;offset=0&amp;query=any,contains,991000649829702656","Catalog Record")</f>
        <v/>
      </c>
      <c r="AT10">
        <f>HYPERLINK("http://www.worldcat.org/oclc/12162052","WorldCat Record")</f>
        <v/>
      </c>
      <c r="AU10" t="inlineStr">
        <is>
          <t>913429880:eng</t>
        </is>
      </c>
      <c r="AV10" t="inlineStr">
        <is>
          <t>12162052</t>
        </is>
      </c>
      <c r="AW10" t="inlineStr">
        <is>
          <t>991000649829702656</t>
        </is>
      </c>
      <c r="AX10" t="inlineStr">
        <is>
          <t>991000649829702656</t>
        </is>
      </c>
      <c r="AY10" t="inlineStr">
        <is>
          <t>2272348190002656</t>
        </is>
      </c>
      <c r="AZ10" t="inlineStr">
        <is>
          <t>BOOK</t>
        </is>
      </c>
      <c r="BB10" t="inlineStr">
        <is>
          <t>9780809069286</t>
        </is>
      </c>
      <c r="BC10" t="inlineStr">
        <is>
          <t>32285001732881</t>
        </is>
      </c>
      <c r="BD10" t="inlineStr">
        <is>
          <t>893339753</t>
        </is>
      </c>
    </row>
    <row r="11">
      <c r="A11" t="inlineStr">
        <is>
          <t>No</t>
        </is>
      </c>
      <c r="B11" t="inlineStr">
        <is>
          <t>UA23 .G787 1993</t>
        </is>
      </c>
      <c r="C11" t="inlineStr">
        <is>
          <t>0                      UA 0023000G  787         1993</t>
        </is>
      </c>
      <c r="D11" t="inlineStr">
        <is>
          <t>Gray area phenomena : confronting the new world disorder / edited by Max G. Manwaring.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Boulder : Westview Press, c1993.</t>
        </is>
      </c>
      <c r="M11" t="inlineStr">
        <is>
          <t>1993</t>
        </is>
      </c>
      <c r="O11" t="inlineStr">
        <is>
          <t>eng</t>
        </is>
      </c>
      <c r="P11" t="inlineStr">
        <is>
          <t>cou</t>
        </is>
      </c>
      <c r="Q11" t="inlineStr">
        <is>
          <t>Studies in global security</t>
        </is>
      </c>
      <c r="R11" t="inlineStr">
        <is>
          <t xml:space="preserve">UA </t>
        </is>
      </c>
      <c r="S11" t="n">
        <v>0</v>
      </c>
      <c r="T11" t="n">
        <v>0</v>
      </c>
      <c r="U11" t="inlineStr">
        <is>
          <t>2008-11-17</t>
        </is>
      </c>
      <c r="V11" t="inlineStr">
        <is>
          <t>2008-11-17</t>
        </is>
      </c>
      <c r="W11" t="inlineStr">
        <is>
          <t>1993-12-10</t>
        </is>
      </c>
      <c r="X11" t="inlineStr">
        <is>
          <t>1993-12-10</t>
        </is>
      </c>
      <c r="Y11" t="n">
        <v>187</v>
      </c>
      <c r="Z11" t="n">
        <v>149</v>
      </c>
      <c r="AA11" t="n">
        <v>172</v>
      </c>
      <c r="AB11" t="n">
        <v>1</v>
      </c>
      <c r="AC11" t="n">
        <v>1</v>
      </c>
      <c r="AD11" t="n">
        <v>7</v>
      </c>
      <c r="AE11" t="n">
        <v>7</v>
      </c>
      <c r="AF11" t="n">
        <v>0</v>
      </c>
      <c r="AG11" t="n">
        <v>0</v>
      </c>
      <c r="AH11" t="n">
        <v>4</v>
      </c>
      <c r="AI11" t="n">
        <v>4</v>
      </c>
      <c r="AJ11" t="n">
        <v>4</v>
      </c>
      <c r="AK11" t="n">
        <v>4</v>
      </c>
      <c r="AL11" t="n">
        <v>0</v>
      </c>
      <c r="AM11" t="n">
        <v>0</v>
      </c>
      <c r="AN11" t="n">
        <v>1</v>
      </c>
      <c r="AO11" t="n">
        <v>1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HYPERLINK("http://catalog.hathitrust.org/Record/002724441","HathiTrust Record")</f>
        <v/>
      </c>
      <c r="AS11">
        <f>HYPERLINK("https://creighton-primo.hosted.exlibrisgroup.com/primo-explore/search?tab=default_tab&amp;search_scope=EVERYTHING&amp;vid=01CRU&amp;lang=en_US&amp;offset=0&amp;query=any,contains,991002237509702656","Catalog Record")</f>
        <v/>
      </c>
      <c r="AT11">
        <f>HYPERLINK("http://www.worldcat.org/oclc/28853354","WorldCat Record")</f>
        <v/>
      </c>
      <c r="AU11" t="inlineStr">
        <is>
          <t>889917585:eng</t>
        </is>
      </c>
      <c r="AV11" t="inlineStr">
        <is>
          <t>28853354</t>
        </is>
      </c>
      <c r="AW11" t="inlineStr">
        <is>
          <t>991002237509702656</t>
        </is>
      </c>
      <c r="AX11" t="inlineStr">
        <is>
          <t>991002237509702656</t>
        </is>
      </c>
      <c r="AY11" t="inlineStr">
        <is>
          <t>2263101870002656</t>
        </is>
      </c>
      <c r="AZ11" t="inlineStr">
        <is>
          <t>BOOK</t>
        </is>
      </c>
      <c r="BB11" t="inlineStr">
        <is>
          <t>9780813387482</t>
        </is>
      </c>
      <c r="BC11" t="inlineStr">
        <is>
          <t>32285001815199</t>
        </is>
      </c>
      <c r="BD11" t="inlineStr">
        <is>
          <t>893873271</t>
        </is>
      </c>
    </row>
    <row r="12">
      <c r="A12" t="inlineStr">
        <is>
          <t>No</t>
        </is>
      </c>
      <c r="B12" t="inlineStr">
        <is>
          <t>UA23 .I52 1969</t>
        </is>
      </c>
      <c r="C12" t="inlineStr">
        <is>
          <t>0                      UA 0023000I  52          1969</t>
        </is>
      </c>
      <c r="D12" t="inlineStr">
        <is>
          <t>The President and the management of national security : a report by the Institute for Defense Analyses / edited by Keith C. Clark and Laurence J. Legere.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Institute for Defense Analyses.</t>
        </is>
      </c>
      <c r="L12" t="inlineStr">
        <is>
          <t>New York : Praeger, [1969]</t>
        </is>
      </c>
      <c r="M12" t="inlineStr">
        <is>
          <t>1969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UA </t>
        </is>
      </c>
      <c r="S12" t="n">
        <v>3</v>
      </c>
      <c r="T12" t="n">
        <v>3</v>
      </c>
      <c r="U12" t="inlineStr">
        <is>
          <t>1996-05-02</t>
        </is>
      </c>
      <c r="V12" t="inlineStr">
        <is>
          <t>1996-05-02</t>
        </is>
      </c>
      <c r="W12" t="inlineStr">
        <is>
          <t>1990-01-23</t>
        </is>
      </c>
      <c r="X12" t="inlineStr">
        <is>
          <t>1990-01-23</t>
        </is>
      </c>
      <c r="Y12" t="n">
        <v>552</v>
      </c>
      <c r="Z12" t="n">
        <v>490</v>
      </c>
      <c r="AA12" t="n">
        <v>494</v>
      </c>
      <c r="AB12" t="n">
        <v>3</v>
      </c>
      <c r="AC12" t="n">
        <v>3</v>
      </c>
      <c r="AD12" t="n">
        <v>22</v>
      </c>
      <c r="AE12" t="n">
        <v>22</v>
      </c>
      <c r="AF12" t="n">
        <v>6</v>
      </c>
      <c r="AG12" t="n">
        <v>6</v>
      </c>
      <c r="AH12" t="n">
        <v>4</v>
      </c>
      <c r="AI12" t="n">
        <v>4</v>
      </c>
      <c r="AJ12" t="n">
        <v>9</v>
      </c>
      <c r="AK12" t="n">
        <v>9</v>
      </c>
      <c r="AL12" t="n">
        <v>2</v>
      </c>
      <c r="AM12" t="n">
        <v>2</v>
      </c>
      <c r="AN12" t="n">
        <v>3</v>
      </c>
      <c r="AO12" t="n">
        <v>3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HYPERLINK("http://catalog.hathitrust.org/Record/001047730","HathiTrust Record")</f>
        <v/>
      </c>
      <c r="AS12">
        <f>HYPERLINK("https://creighton-primo.hosted.exlibrisgroup.com/primo-explore/search?tab=default_tab&amp;search_scope=EVERYTHING&amp;vid=01CRU&amp;lang=en_US&amp;offset=0&amp;query=any,contains,991000026369702656","Catalog Record")</f>
        <v/>
      </c>
      <c r="AT12">
        <f>HYPERLINK("http://www.worldcat.org/oclc/18671","WorldCat Record")</f>
        <v/>
      </c>
      <c r="AU12" t="inlineStr">
        <is>
          <t>1141173:eng</t>
        </is>
      </c>
      <c r="AV12" t="inlineStr">
        <is>
          <t>18671</t>
        </is>
      </c>
      <c r="AW12" t="inlineStr">
        <is>
          <t>991000026369702656</t>
        </is>
      </c>
      <c r="AX12" t="inlineStr">
        <is>
          <t>991000026369702656</t>
        </is>
      </c>
      <c r="AY12" t="inlineStr">
        <is>
          <t>2272246980002656</t>
        </is>
      </c>
      <c r="AZ12" t="inlineStr">
        <is>
          <t>BOOK</t>
        </is>
      </c>
      <c r="BC12" t="inlineStr">
        <is>
          <t>32285000020791</t>
        </is>
      </c>
      <c r="BD12" t="inlineStr">
        <is>
          <t>893871336</t>
        </is>
      </c>
    </row>
    <row r="13">
      <c r="A13" t="inlineStr">
        <is>
          <t>No</t>
        </is>
      </c>
      <c r="B13" t="inlineStr">
        <is>
          <t>UA23 .J66 1989</t>
        </is>
      </c>
      <c r="C13" t="inlineStr">
        <is>
          <t>0                      UA 0023000J  66          1989</t>
        </is>
      </c>
      <c r="D13" t="inlineStr">
        <is>
          <t>American national security : policy and process / Amos A. Jordan, William J. Taylor, Jr., Lawrence J. Korb.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Yes</t>
        </is>
      </c>
      <c r="J13" t="inlineStr">
        <is>
          <t>0</t>
        </is>
      </c>
      <c r="K13" t="inlineStr">
        <is>
          <t>Jordan, Amos A.</t>
        </is>
      </c>
      <c r="L13" t="inlineStr">
        <is>
          <t>Baltimore : Johns Hopkins University Press, c1989.</t>
        </is>
      </c>
      <c r="M13" t="inlineStr">
        <is>
          <t>1989</t>
        </is>
      </c>
      <c r="N13" t="inlineStr">
        <is>
          <t>3rd ed.</t>
        </is>
      </c>
      <c r="O13" t="inlineStr">
        <is>
          <t>eng</t>
        </is>
      </c>
      <c r="P13" t="inlineStr">
        <is>
          <t>mdu</t>
        </is>
      </c>
      <c r="R13" t="inlineStr">
        <is>
          <t xml:space="preserve">UA </t>
        </is>
      </c>
      <c r="S13" t="n">
        <v>7</v>
      </c>
      <c r="T13" t="n">
        <v>7</v>
      </c>
      <c r="U13" t="inlineStr">
        <is>
          <t>1996-05-02</t>
        </is>
      </c>
      <c r="V13" t="inlineStr">
        <is>
          <t>1996-05-02</t>
        </is>
      </c>
      <c r="W13" t="inlineStr">
        <is>
          <t>1989-10-20</t>
        </is>
      </c>
      <c r="X13" t="inlineStr">
        <is>
          <t>1989-10-20</t>
        </is>
      </c>
      <c r="Y13" t="n">
        <v>235</v>
      </c>
      <c r="Z13" t="n">
        <v>192</v>
      </c>
      <c r="AA13" t="n">
        <v>977</v>
      </c>
      <c r="AB13" t="n">
        <v>2</v>
      </c>
      <c r="AC13" t="n">
        <v>7</v>
      </c>
      <c r="AD13" t="n">
        <v>5</v>
      </c>
      <c r="AE13" t="n">
        <v>44</v>
      </c>
      <c r="AF13" t="n">
        <v>1</v>
      </c>
      <c r="AG13" t="n">
        <v>16</v>
      </c>
      <c r="AH13" t="n">
        <v>2</v>
      </c>
      <c r="AI13" t="n">
        <v>8</v>
      </c>
      <c r="AJ13" t="n">
        <v>2</v>
      </c>
      <c r="AK13" t="n">
        <v>19</v>
      </c>
      <c r="AL13" t="n">
        <v>1</v>
      </c>
      <c r="AM13" t="n">
        <v>6</v>
      </c>
      <c r="AN13" t="n">
        <v>1</v>
      </c>
      <c r="AO13" t="n">
        <v>4</v>
      </c>
      <c r="AP13" t="inlineStr">
        <is>
          <t>No</t>
        </is>
      </c>
      <c r="AQ13" t="inlineStr">
        <is>
          <t>Yes</t>
        </is>
      </c>
      <c r="AR13">
        <f>HYPERLINK("http://catalog.hathitrust.org/Record/002460715","HathiTrust Record")</f>
        <v/>
      </c>
      <c r="AS13">
        <f>HYPERLINK("https://creighton-primo.hosted.exlibrisgroup.com/primo-explore/search?tab=default_tab&amp;search_scope=EVERYTHING&amp;vid=01CRU&amp;lang=en_US&amp;offset=0&amp;query=any,contains,991001345069702656","Catalog Record")</f>
        <v/>
      </c>
      <c r="AT13">
        <f>HYPERLINK("http://www.worldcat.org/oclc/18412605","WorldCat Record")</f>
        <v/>
      </c>
      <c r="AU13" t="inlineStr">
        <is>
          <t>836654722:eng</t>
        </is>
      </c>
      <c r="AV13" t="inlineStr">
        <is>
          <t>18412605</t>
        </is>
      </c>
      <c r="AW13" t="inlineStr">
        <is>
          <t>991001345069702656</t>
        </is>
      </c>
      <c r="AX13" t="inlineStr">
        <is>
          <t>991001345069702656</t>
        </is>
      </c>
      <c r="AY13" t="inlineStr">
        <is>
          <t>2256612570002656</t>
        </is>
      </c>
      <c r="AZ13" t="inlineStr">
        <is>
          <t>BOOK</t>
        </is>
      </c>
      <c r="BB13" t="inlineStr">
        <is>
          <t>9780801837043</t>
        </is>
      </c>
      <c r="BC13" t="inlineStr">
        <is>
          <t>32285000000900</t>
        </is>
      </c>
      <c r="BD13" t="inlineStr">
        <is>
          <t>893414176</t>
        </is>
      </c>
    </row>
    <row r="14">
      <c r="A14" t="inlineStr">
        <is>
          <t>No</t>
        </is>
      </c>
      <c r="B14" t="inlineStr">
        <is>
          <t>UA23 .P384 1999</t>
        </is>
      </c>
      <c r="C14" t="inlineStr">
        <is>
          <t>0                      UA 0023000P  384         1999</t>
        </is>
      </c>
      <c r="D14" t="inlineStr">
        <is>
          <t>Warmaking and American democracy : the struggle over military strategy, 1700 to the present / Michael D. Pearlman.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Pearlman, Michael D. (Michael David), 1944-</t>
        </is>
      </c>
      <c r="L14" t="inlineStr">
        <is>
          <t>Lawrence : University Press of Kansas, c1999.</t>
        </is>
      </c>
      <c r="M14" t="inlineStr">
        <is>
          <t>1999</t>
        </is>
      </c>
      <c r="O14" t="inlineStr">
        <is>
          <t>eng</t>
        </is>
      </c>
      <c r="P14" t="inlineStr">
        <is>
          <t>ksu</t>
        </is>
      </c>
      <c r="Q14" t="inlineStr">
        <is>
          <t>Modern war studies</t>
        </is>
      </c>
      <c r="R14" t="inlineStr">
        <is>
          <t xml:space="preserve">UA </t>
        </is>
      </c>
      <c r="S14" t="n">
        <v>4</v>
      </c>
      <c r="T14" t="n">
        <v>4</v>
      </c>
      <c r="U14" t="inlineStr">
        <is>
          <t>2007-09-25</t>
        </is>
      </c>
      <c r="V14" t="inlineStr">
        <is>
          <t>2007-09-25</t>
        </is>
      </c>
      <c r="W14" t="inlineStr">
        <is>
          <t>2001-02-20</t>
        </is>
      </c>
      <c r="X14" t="inlineStr">
        <is>
          <t>2001-02-20</t>
        </is>
      </c>
      <c r="Y14" t="n">
        <v>526</v>
      </c>
      <c r="Z14" t="n">
        <v>468</v>
      </c>
      <c r="AA14" t="n">
        <v>475</v>
      </c>
      <c r="AB14" t="n">
        <v>7</v>
      </c>
      <c r="AC14" t="n">
        <v>7</v>
      </c>
      <c r="AD14" t="n">
        <v>28</v>
      </c>
      <c r="AE14" t="n">
        <v>28</v>
      </c>
      <c r="AF14" t="n">
        <v>13</v>
      </c>
      <c r="AG14" t="n">
        <v>13</v>
      </c>
      <c r="AH14" t="n">
        <v>5</v>
      </c>
      <c r="AI14" t="n">
        <v>5</v>
      </c>
      <c r="AJ14" t="n">
        <v>14</v>
      </c>
      <c r="AK14" t="n">
        <v>14</v>
      </c>
      <c r="AL14" t="n">
        <v>6</v>
      </c>
      <c r="AM14" t="n">
        <v>6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HYPERLINK("http://catalog.hathitrust.org/Record/004026742","HathiTrust Record")</f>
        <v/>
      </c>
      <c r="AS14">
        <f>HYPERLINK("https://creighton-primo.hosted.exlibrisgroup.com/primo-explore/search?tab=default_tab&amp;search_scope=EVERYTHING&amp;vid=01CRU&amp;lang=en_US&amp;offset=0&amp;query=any,contains,991003479399702656","Catalog Record")</f>
        <v/>
      </c>
      <c r="AT14">
        <f>HYPERLINK("http://www.worldcat.org/oclc/40119865","WorldCat Record")</f>
        <v/>
      </c>
      <c r="AU14" t="inlineStr">
        <is>
          <t>116570909:eng</t>
        </is>
      </c>
      <c r="AV14" t="inlineStr">
        <is>
          <t>40119865</t>
        </is>
      </c>
      <c r="AW14" t="inlineStr">
        <is>
          <t>991003479399702656</t>
        </is>
      </c>
      <c r="AX14" t="inlineStr">
        <is>
          <t>991003479399702656</t>
        </is>
      </c>
      <c r="AY14" t="inlineStr">
        <is>
          <t>2258103740002656</t>
        </is>
      </c>
      <c r="AZ14" t="inlineStr">
        <is>
          <t>BOOK</t>
        </is>
      </c>
      <c r="BB14" t="inlineStr">
        <is>
          <t>9780700609383</t>
        </is>
      </c>
      <c r="BC14" t="inlineStr">
        <is>
          <t>32285004295688</t>
        </is>
      </c>
      <c r="BD14" t="inlineStr">
        <is>
          <t>893598617</t>
        </is>
      </c>
    </row>
    <row r="15">
      <c r="A15" t="inlineStr">
        <is>
          <t>No</t>
        </is>
      </c>
      <c r="B15" t="inlineStr">
        <is>
          <t>UA23 .R886 1990</t>
        </is>
      </c>
      <c r="C15" t="inlineStr">
        <is>
          <t>0                      UA 0023000R  886         1990</t>
        </is>
      </c>
      <c r="D15" t="inlineStr">
        <is>
          <t>Controlling the sword : the democratic governance of national security / Bruce Russett.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Russett, Bruce M.</t>
        </is>
      </c>
      <c r="L15" t="inlineStr">
        <is>
          <t>Cambridge, Mass. : Harvard University Press, 1990.</t>
        </is>
      </c>
      <c r="M15" t="inlineStr">
        <is>
          <t>1990</t>
        </is>
      </c>
      <c r="O15" t="inlineStr">
        <is>
          <t>eng</t>
        </is>
      </c>
      <c r="P15" t="inlineStr">
        <is>
          <t>mau</t>
        </is>
      </c>
      <c r="R15" t="inlineStr">
        <is>
          <t xml:space="preserve">UA </t>
        </is>
      </c>
      <c r="S15" t="n">
        <v>2</v>
      </c>
      <c r="T15" t="n">
        <v>2</v>
      </c>
      <c r="U15" t="inlineStr">
        <is>
          <t>2007-01-14</t>
        </is>
      </c>
      <c r="V15" t="inlineStr">
        <is>
          <t>2007-01-14</t>
        </is>
      </c>
      <c r="W15" t="inlineStr">
        <is>
          <t>1991-04-09</t>
        </is>
      </c>
      <c r="X15" t="inlineStr">
        <is>
          <t>1991-04-09</t>
        </is>
      </c>
      <c r="Y15" t="n">
        <v>535</v>
      </c>
      <c r="Z15" t="n">
        <v>420</v>
      </c>
      <c r="AA15" t="n">
        <v>431</v>
      </c>
      <c r="AB15" t="n">
        <v>3</v>
      </c>
      <c r="AC15" t="n">
        <v>3</v>
      </c>
      <c r="AD15" t="n">
        <v>26</v>
      </c>
      <c r="AE15" t="n">
        <v>26</v>
      </c>
      <c r="AF15" t="n">
        <v>9</v>
      </c>
      <c r="AG15" t="n">
        <v>9</v>
      </c>
      <c r="AH15" t="n">
        <v>5</v>
      </c>
      <c r="AI15" t="n">
        <v>5</v>
      </c>
      <c r="AJ15" t="n">
        <v>14</v>
      </c>
      <c r="AK15" t="n">
        <v>14</v>
      </c>
      <c r="AL15" t="n">
        <v>2</v>
      </c>
      <c r="AM15" t="n">
        <v>2</v>
      </c>
      <c r="AN15" t="n">
        <v>3</v>
      </c>
      <c r="AO15" t="n">
        <v>3</v>
      </c>
      <c r="AP15" t="inlineStr">
        <is>
          <t>No</t>
        </is>
      </c>
      <c r="AQ15" t="inlineStr">
        <is>
          <t>Yes</t>
        </is>
      </c>
      <c r="AR15">
        <f>HYPERLINK("http://catalog.hathitrust.org/Record/002205272","HathiTrust Record")</f>
        <v/>
      </c>
      <c r="AS15">
        <f>HYPERLINK("https://creighton-primo.hosted.exlibrisgroup.com/primo-explore/search?tab=default_tab&amp;search_scope=EVERYTHING&amp;vid=01CRU&amp;lang=en_US&amp;offset=0&amp;query=any,contains,991001624939702656","Catalog Record")</f>
        <v/>
      </c>
      <c r="AT15">
        <f>HYPERLINK("http://www.worldcat.org/oclc/20828066","WorldCat Record")</f>
        <v/>
      </c>
      <c r="AU15" t="inlineStr">
        <is>
          <t>836775392:eng</t>
        </is>
      </c>
      <c r="AV15" t="inlineStr">
        <is>
          <t>20828066</t>
        </is>
      </c>
      <c r="AW15" t="inlineStr">
        <is>
          <t>991001624939702656</t>
        </is>
      </c>
      <c r="AX15" t="inlineStr">
        <is>
          <t>991001624939702656</t>
        </is>
      </c>
      <c r="AY15" t="inlineStr">
        <is>
          <t>2257453380002656</t>
        </is>
      </c>
      <c r="AZ15" t="inlineStr">
        <is>
          <t>BOOK</t>
        </is>
      </c>
      <c r="BC15" t="inlineStr">
        <is>
          <t>32285000566298</t>
        </is>
      </c>
      <c r="BD15" t="inlineStr">
        <is>
          <t>893872638</t>
        </is>
      </c>
    </row>
    <row r="16">
      <c r="A16" t="inlineStr">
        <is>
          <t>No</t>
        </is>
      </c>
      <c r="B16" t="inlineStr">
        <is>
          <t>UA23 .S5247 2000</t>
        </is>
      </c>
      <c r="C16" t="inlineStr">
        <is>
          <t>0                      UA 0023000S  5247        2000</t>
        </is>
      </c>
      <c r="D16" t="inlineStr">
        <is>
          <t>From Lexington to Desert Storm and beyond : war and politics in the American experience / Donald M. Snow and Dennis M. Drew.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Snow, Donald M., 1943-</t>
        </is>
      </c>
      <c r="L16" t="inlineStr">
        <is>
          <t>Armonk, N.Y. : M.E. Sharpe, c2000.</t>
        </is>
      </c>
      <c r="M16" t="inlineStr">
        <is>
          <t>2000</t>
        </is>
      </c>
      <c r="N16" t="inlineStr">
        <is>
          <t>2nd ed.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UA </t>
        </is>
      </c>
      <c r="S16" t="n">
        <v>2</v>
      </c>
      <c r="T16" t="n">
        <v>2</v>
      </c>
      <c r="U16" t="inlineStr">
        <is>
          <t>2000-12-20</t>
        </is>
      </c>
      <c r="V16" t="inlineStr">
        <is>
          <t>2000-12-20</t>
        </is>
      </c>
      <c r="W16" t="inlineStr">
        <is>
          <t>2000-12-04</t>
        </is>
      </c>
      <c r="X16" t="inlineStr">
        <is>
          <t>2000-12-04</t>
        </is>
      </c>
      <c r="Y16" t="n">
        <v>232</v>
      </c>
      <c r="Z16" t="n">
        <v>209</v>
      </c>
      <c r="AA16" t="n">
        <v>795</v>
      </c>
      <c r="AB16" t="n">
        <v>2</v>
      </c>
      <c r="AC16" t="n">
        <v>27</v>
      </c>
      <c r="AD16" t="n">
        <v>12</v>
      </c>
      <c r="AE16" t="n">
        <v>30</v>
      </c>
      <c r="AF16" t="n">
        <v>5</v>
      </c>
      <c r="AG16" t="n">
        <v>10</v>
      </c>
      <c r="AH16" t="n">
        <v>4</v>
      </c>
      <c r="AI16" t="n">
        <v>5</v>
      </c>
      <c r="AJ16" t="n">
        <v>5</v>
      </c>
      <c r="AK16" t="n">
        <v>9</v>
      </c>
      <c r="AL16" t="n">
        <v>1</v>
      </c>
      <c r="AM16" t="n">
        <v>12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HYPERLINK("https://creighton-primo.hosted.exlibrisgroup.com/primo-explore/search?tab=default_tab&amp;search_scope=EVERYTHING&amp;vid=01CRU&amp;lang=en_US&amp;offset=0&amp;query=any,contains,991003342859702656","Catalog Record")</f>
        <v/>
      </c>
      <c r="AT16">
        <f>HYPERLINK("http://www.worldcat.org/oclc/43811279","WorldCat Record")</f>
        <v/>
      </c>
      <c r="AU16" t="inlineStr">
        <is>
          <t>3856719880:eng</t>
        </is>
      </c>
      <c r="AV16" t="inlineStr">
        <is>
          <t>43811279</t>
        </is>
      </c>
      <c r="AW16" t="inlineStr">
        <is>
          <t>991003342859702656</t>
        </is>
      </c>
      <c r="AX16" t="inlineStr">
        <is>
          <t>991003342859702656</t>
        </is>
      </c>
      <c r="AY16" t="inlineStr">
        <is>
          <t>2269124930002656</t>
        </is>
      </c>
      <c r="AZ16" t="inlineStr">
        <is>
          <t>BOOK</t>
        </is>
      </c>
      <c r="BB16" t="inlineStr">
        <is>
          <t>9780765606983</t>
        </is>
      </c>
      <c r="BC16" t="inlineStr">
        <is>
          <t>32285004269469</t>
        </is>
      </c>
      <c r="BD16" t="inlineStr">
        <is>
          <t>893598495</t>
        </is>
      </c>
    </row>
    <row r="17">
      <c r="A17" t="inlineStr">
        <is>
          <t>No</t>
        </is>
      </c>
      <c r="B17" t="inlineStr">
        <is>
          <t>UA23 .Y29 1983</t>
        </is>
      </c>
      <c r="C17" t="inlineStr">
        <is>
          <t>0                      UA 0023000Y  29          1983</t>
        </is>
      </c>
      <c r="D17" t="inlineStr">
        <is>
          <t>Paradoxes of power : the military establishment in the eighties / Adam Yarmolinsky and Gregory D. Foster.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Yarmolinsky, Adam.</t>
        </is>
      </c>
      <c r="L17" t="inlineStr">
        <is>
          <t>Bloomington : Indiana University Press, c1983.</t>
        </is>
      </c>
      <c r="M17" t="inlineStr">
        <is>
          <t>1983</t>
        </is>
      </c>
      <c r="O17" t="inlineStr">
        <is>
          <t>eng</t>
        </is>
      </c>
      <c r="P17" t="inlineStr">
        <is>
          <t>inu</t>
        </is>
      </c>
      <c r="R17" t="inlineStr">
        <is>
          <t xml:space="preserve">UA </t>
        </is>
      </c>
      <c r="S17" t="n">
        <v>1</v>
      </c>
      <c r="T17" t="n">
        <v>1</v>
      </c>
      <c r="U17" t="inlineStr">
        <is>
          <t>2003-11-04</t>
        </is>
      </c>
      <c r="V17" t="inlineStr">
        <is>
          <t>2003-11-04</t>
        </is>
      </c>
      <c r="W17" t="inlineStr">
        <is>
          <t>1993-08-06</t>
        </is>
      </c>
      <c r="X17" t="inlineStr">
        <is>
          <t>1993-08-06</t>
        </is>
      </c>
      <c r="Y17" t="n">
        <v>574</v>
      </c>
      <c r="Z17" t="n">
        <v>495</v>
      </c>
      <c r="AA17" t="n">
        <v>496</v>
      </c>
      <c r="AB17" t="n">
        <v>3</v>
      </c>
      <c r="AC17" t="n">
        <v>3</v>
      </c>
      <c r="AD17" t="n">
        <v>20</v>
      </c>
      <c r="AE17" t="n">
        <v>20</v>
      </c>
      <c r="AF17" t="n">
        <v>10</v>
      </c>
      <c r="AG17" t="n">
        <v>10</v>
      </c>
      <c r="AH17" t="n">
        <v>5</v>
      </c>
      <c r="AI17" t="n">
        <v>5</v>
      </c>
      <c r="AJ17" t="n">
        <v>9</v>
      </c>
      <c r="AK17" t="n">
        <v>9</v>
      </c>
      <c r="AL17" t="n">
        <v>2</v>
      </c>
      <c r="AM17" t="n">
        <v>2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HYPERLINK("http://catalog.hathitrust.org/Record/000112867","HathiTrust Record")</f>
        <v/>
      </c>
      <c r="AS17">
        <f>HYPERLINK("https://creighton-primo.hosted.exlibrisgroup.com/primo-explore/search?tab=default_tab&amp;search_scope=EVERYTHING&amp;vid=01CRU&amp;lang=en_US&amp;offset=0&amp;query=any,contains,991000083089702656","Catalog Record")</f>
        <v/>
      </c>
      <c r="AT17">
        <f>HYPERLINK("http://www.worldcat.org/oclc/8846196","WorldCat Record")</f>
        <v/>
      </c>
      <c r="AU17" t="inlineStr">
        <is>
          <t>197387660:eng</t>
        </is>
      </c>
      <c r="AV17" t="inlineStr">
        <is>
          <t>8846196</t>
        </is>
      </c>
      <c r="AW17" t="inlineStr">
        <is>
          <t>991000083089702656</t>
        </is>
      </c>
      <c r="AX17" t="inlineStr">
        <is>
          <t>991000083089702656</t>
        </is>
      </c>
      <c r="AY17" t="inlineStr">
        <is>
          <t>2254904310002656</t>
        </is>
      </c>
      <c r="AZ17" t="inlineStr">
        <is>
          <t>BOOK</t>
        </is>
      </c>
      <c r="BB17" t="inlineStr">
        <is>
          <t>9780253342911</t>
        </is>
      </c>
      <c r="BC17" t="inlineStr">
        <is>
          <t>32285001733384</t>
        </is>
      </c>
      <c r="BD17" t="inlineStr">
        <is>
          <t>893771361</t>
        </is>
      </c>
    </row>
    <row r="18">
      <c r="A18" t="inlineStr">
        <is>
          <t>No</t>
        </is>
      </c>
      <c r="B18" t="inlineStr">
        <is>
          <t>UA23.6 .K67</t>
        </is>
      </c>
      <c r="C18" t="inlineStr">
        <is>
          <t>0                      UA 0023600K  67</t>
        </is>
      </c>
      <c r="D18" t="inlineStr">
        <is>
          <t>The fall and rise of the Pentagon : American defense policies in the 1970's / Lawrence J. Korb.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Korb, Lawrence J., 1939-</t>
        </is>
      </c>
      <c r="L18" t="inlineStr">
        <is>
          <t>Westport, Conn. : Greenwood Press, 1979.</t>
        </is>
      </c>
      <c r="M18" t="inlineStr">
        <is>
          <t>1979</t>
        </is>
      </c>
      <c r="O18" t="inlineStr">
        <is>
          <t>eng</t>
        </is>
      </c>
      <c r="P18" t="inlineStr">
        <is>
          <t>ctu</t>
        </is>
      </c>
      <c r="Q18" t="inlineStr">
        <is>
          <t>Contributions in political science, 0147-1066 ; no. 27</t>
        </is>
      </c>
      <c r="R18" t="inlineStr">
        <is>
          <t xml:space="preserve">UA </t>
        </is>
      </c>
      <c r="S18" t="n">
        <v>2</v>
      </c>
      <c r="T18" t="n">
        <v>2</v>
      </c>
      <c r="U18" t="inlineStr">
        <is>
          <t>1999-11-01</t>
        </is>
      </c>
      <c r="V18" t="inlineStr">
        <is>
          <t>1999-11-01</t>
        </is>
      </c>
      <c r="W18" t="inlineStr">
        <is>
          <t>1993-08-06</t>
        </is>
      </c>
      <c r="X18" t="inlineStr">
        <is>
          <t>1993-08-06</t>
        </is>
      </c>
      <c r="Y18" t="n">
        <v>718</v>
      </c>
      <c r="Z18" t="n">
        <v>633</v>
      </c>
      <c r="AA18" t="n">
        <v>640</v>
      </c>
      <c r="AB18" t="n">
        <v>5</v>
      </c>
      <c r="AC18" t="n">
        <v>5</v>
      </c>
      <c r="AD18" t="n">
        <v>26</v>
      </c>
      <c r="AE18" t="n">
        <v>26</v>
      </c>
      <c r="AF18" t="n">
        <v>11</v>
      </c>
      <c r="AG18" t="n">
        <v>11</v>
      </c>
      <c r="AH18" t="n">
        <v>4</v>
      </c>
      <c r="AI18" t="n">
        <v>4</v>
      </c>
      <c r="AJ18" t="n">
        <v>12</v>
      </c>
      <c r="AK18" t="n">
        <v>12</v>
      </c>
      <c r="AL18" t="n">
        <v>4</v>
      </c>
      <c r="AM18" t="n">
        <v>4</v>
      </c>
      <c r="AN18" t="n">
        <v>1</v>
      </c>
      <c r="AO18" t="n">
        <v>1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HYPERLINK("http://catalog.hathitrust.org/Record/000040092","HathiTrust Record")</f>
        <v/>
      </c>
      <c r="AS18">
        <f>HYPERLINK("https://creighton-primo.hosted.exlibrisgroup.com/primo-explore/search?tab=default_tab&amp;search_scope=EVERYTHING&amp;vid=01CRU&amp;lang=en_US&amp;offset=0&amp;query=any,contains,991004729969702656","Catalog Record")</f>
        <v/>
      </c>
      <c r="AT18">
        <f>HYPERLINK("http://www.worldcat.org/oclc/4834168","WorldCat Record")</f>
        <v/>
      </c>
      <c r="AU18" t="inlineStr">
        <is>
          <t>445622:eng</t>
        </is>
      </c>
      <c r="AV18" t="inlineStr">
        <is>
          <t>4834168</t>
        </is>
      </c>
      <c r="AW18" t="inlineStr">
        <is>
          <t>991004729969702656</t>
        </is>
      </c>
      <c r="AX18" t="inlineStr">
        <is>
          <t>991004729969702656</t>
        </is>
      </c>
      <c r="AY18" t="inlineStr">
        <is>
          <t>2267759930002656</t>
        </is>
      </c>
      <c r="AZ18" t="inlineStr">
        <is>
          <t>BOOK</t>
        </is>
      </c>
      <c r="BB18" t="inlineStr">
        <is>
          <t>9780313210877</t>
        </is>
      </c>
      <c r="BC18" t="inlineStr">
        <is>
          <t>32285001733418</t>
        </is>
      </c>
      <c r="BD18" t="inlineStr">
        <is>
          <t>893513601</t>
        </is>
      </c>
    </row>
    <row r="19">
      <c r="A19" t="inlineStr">
        <is>
          <t>No</t>
        </is>
      </c>
      <c r="B19" t="inlineStr">
        <is>
          <t>UA25 .A68</t>
        </is>
      </c>
      <c r="C19" t="inlineStr">
        <is>
          <t>0                      UA 0025000A  68</t>
        </is>
      </c>
      <c r="D19" t="inlineStr">
        <is>
          <t>The military and American society : essays &amp; readings / edited by Stephen E. Ambrose [and] James A. Barber, Jr.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Ambrose, Stephen E. compiler.</t>
        </is>
      </c>
      <c r="L19" t="inlineStr">
        <is>
          <t>New York : Free Press, [1972]</t>
        </is>
      </c>
      <c r="M19" t="inlineStr">
        <is>
          <t>1972</t>
        </is>
      </c>
      <c r="O19" t="inlineStr">
        <is>
          <t>eng</t>
        </is>
      </c>
      <c r="P19" t="inlineStr">
        <is>
          <t>nyu</t>
        </is>
      </c>
      <c r="R19" t="inlineStr">
        <is>
          <t xml:space="preserve">UA </t>
        </is>
      </c>
      <c r="S19" t="n">
        <v>3</v>
      </c>
      <c r="T19" t="n">
        <v>3</v>
      </c>
      <c r="U19" t="inlineStr">
        <is>
          <t>2001-11-04</t>
        </is>
      </c>
      <c r="V19" t="inlineStr">
        <is>
          <t>2001-11-04</t>
        </is>
      </c>
      <c r="W19" t="inlineStr">
        <is>
          <t>1992-11-24</t>
        </is>
      </c>
      <c r="X19" t="inlineStr">
        <is>
          <t>1992-11-24</t>
        </is>
      </c>
      <c r="Y19" t="n">
        <v>816</v>
      </c>
      <c r="Z19" t="n">
        <v>731</v>
      </c>
      <c r="AA19" t="n">
        <v>764</v>
      </c>
      <c r="AB19" t="n">
        <v>7</v>
      </c>
      <c r="AC19" t="n">
        <v>8</v>
      </c>
      <c r="AD19" t="n">
        <v>30</v>
      </c>
      <c r="AE19" t="n">
        <v>33</v>
      </c>
      <c r="AF19" t="n">
        <v>11</v>
      </c>
      <c r="AG19" t="n">
        <v>12</v>
      </c>
      <c r="AH19" t="n">
        <v>7</v>
      </c>
      <c r="AI19" t="n">
        <v>8</v>
      </c>
      <c r="AJ19" t="n">
        <v>14</v>
      </c>
      <c r="AK19" t="n">
        <v>15</v>
      </c>
      <c r="AL19" t="n">
        <v>6</v>
      </c>
      <c r="AM19" t="n">
        <v>7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HYPERLINK("https://creighton-primo.hosted.exlibrisgroup.com/primo-explore/search?tab=default_tab&amp;search_scope=EVERYTHING&amp;vid=01CRU&amp;lang=en_US&amp;offset=0&amp;query=any,contains,991002181439702656","Catalog Record")</f>
        <v/>
      </c>
      <c r="AT19">
        <f>HYPERLINK("http://www.worldcat.org/oclc/279118","WorldCat Record")</f>
        <v/>
      </c>
      <c r="AU19" t="inlineStr">
        <is>
          <t>1422520:eng</t>
        </is>
      </c>
      <c r="AV19" t="inlineStr">
        <is>
          <t>279118</t>
        </is>
      </c>
      <c r="AW19" t="inlineStr">
        <is>
          <t>991002181439702656</t>
        </is>
      </c>
      <c r="AX19" t="inlineStr">
        <is>
          <t>991002181439702656</t>
        </is>
      </c>
      <c r="AY19" t="inlineStr">
        <is>
          <t>2261711460002656</t>
        </is>
      </c>
      <c r="AZ19" t="inlineStr">
        <is>
          <t>BOOK</t>
        </is>
      </c>
      <c r="BC19" t="inlineStr">
        <is>
          <t>32285001408342</t>
        </is>
      </c>
      <c r="BD19" t="inlineStr">
        <is>
          <t>893898457</t>
        </is>
      </c>
    </row>
    <row r="20">
      <c r="A20" t="inlineStr">
        <is>
          <t>No</t>
        </is>
      </c>
      <c r="B20" t="inlineStr">
        <is>
          <t>UA25 .G26</t>
        </is>
      </c>
      <c r="C20" t="inlineStr">
        <is>
          <t>0                      UA 0025000G  26</t>
        </is>
      </c>
      <c r="D20" t="inlineStr">
        <is>
          <t>Crisis in command : mismanagement in the Army / Richard A. Gabriel and Paul L. Savage. --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Gabriel, Richard A.</t>
        </is>
      </c>
      <c r="L20" t="inlineStr">
        <is>
          <t>New York : Hill and Wang, 1978.</t>
        </is>
      </c>
      <c r="M20" t="inlineStr">
        <is>
          <t>1978</t>
        </is>
      </c>
      <c r="N20" t="inlineStr">
        <is>
          <t>1st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UA </t>
        </is>
      </c>
      <c r="S20" t="n">
        <v>1</v>
      </c>
      <c r="T20" t="n">
        <v>1</v>
      </c>
      <c r="U20" t="inlineStr">
        <is>
          <t>1992-11-18</t>
        </is>
      </c>
      <c r="V20" t="inlineStr">
        <is>
          <t>1992-11-18</t>
        </is>
      </c>
      <c r="W20" t="inlineStr">
        <is>
          <t>1992-10-19</t>
        </is>
      </c>
      <c r="X20" t="inlineStr">
        <is>
          <t>1992-10-19</t>
        </is>
      </c>
      <c r="Y20" t="n">
        <v>707</v>
      </c>
      <c r="Z20" t="n">
        <v>647</v>
      </c>
      <c r="AA20" t="n">
        <v>653</v>
      </c>
      <c r="AB20" t="n">
        <v>5</v>
      </c>
      <c r="AC20" t="n">
        <v>5</v>
      </c>
      <c r="AD20" t="n">
        <v>20</v>
      </c>
      <c r="AE20" t="n">
        <v>20</v>
      </c>
      <c r="AF20" t="n">
        <v>6</v>
      </c>
      <c r="AG20" t="n">
        <v>6</v>
      </c>
      <c r="AH20" t="n">
        <v>6</v>
      </c>
      <c r="AI20" t="n">
        <v>6</v>
      </c>
      <c r="AJ20" t="n">
        <v>10</v>
      </c>
      <c r="AK20" t="n">
        <v>10</v>
      </c>
      <c r="AL20" t="n">
        <v>3</v>
      </c>
      <c r="AM20" t="n">
        <v>3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HYPERLINK("https://creighton-primo.hosted.exlibrisgroup.com/primo-explore/search?tab=default_tab&amp;search_scope=EVERYTHING&amp;vid=01CRU&amp;lang=en_US&amp;offset=0&amp;query=any,contains,991004461389702656","Catalog Record")</f>
        <v/>
      </c>
      <c r="AT20">
        <f>HYPERLINK("http://www.worldcat.org/oclc/3543544","WorldCat Record")</f>
        <v/>
      </c>
      <c r="AU20" t="inlineStr">
        <is>
          <t>199046739:eng</t>
        </is>
      </c>
      <c r="AV20" t="inlineStr">
        <is>
          <t>3543544</t>
        </is>
      </c>
      <c r="AW20" t="inlineStr">
        <is>
          <t>991004461389702656</t>
        </is>
      </c>
      <c r="AX20" t="inlineStr">
        <is>
          <t>991004461389702656</t>
        </is>
      </c>
      <c r="AY20" t="inlineStr">
        <is>
          <t>2264871020002656</t>
        </is>
      </c>
      <c r="AZ20" t="inlineStr">
        <is>
          <t>BOOK</t>
        </is>
      </c>
      <c r="BB20" t="inlineStr">
        <is>
          <t>9780809037117</t>
        </is>
      </c>
      <c r="BC20" t="inlineStr">
        <is>
          <t>32285001351849</t>
        </is>
      </c>
      <c r="BD20" t="inlineStr">
        <is>
          <t>893417647</t>
        </is>
      </c>
    </row>
    <row r="21">
      <c r="A21" t="inlineStr">
        <is>
          <t>No</t>
        </is>
      </c>
      <c r="B21" t="inlineStr">
        <is>
          <t>UA26.A2 S25 2000</t>
        </is>
      </c>
      <c r="C21" t="inlineStr">
        <is>
          <t>0                      UA 0026000A  2                  S  25          2000</t>
        </is>
      </c>
      <c r="D21" t="inlineStr">
        <is>
          <t>America's overseas garrisons : the leasehold empire / C.T. Sandars.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Sandars, C. T. (Christopher T.)</t>
        </is>
      </c>
      <c r="L21" t="inlineStr">
        <is>
          <t>Oxford ; New York : Oxford University Press, 2000.</t>
        </is>
      </c>
      <c r="M21" t="inlineStr">
        <is>
          <t>2000</t>
        </is>
      </c>
      <c r="O21" t="inlineStr">
        <is>
          <t>eng</t>
        </is>
      </c>
      <c r="P21" t="inlineStr">
        <is>
          <t>enk</t>
        </is>
      </c>
      <c r="R21" t="inlineStr">
        <is>
          <t xml:space="preserve">UA </t>
        </is>
      </c>
      <c r="S21" t="n">
        <v>1</v>
      </c>
      <c r="T21" t="n">
        <v>1</v>
      </c>
      <c r="U21" t="inlineStr">
        <is>
          <t>2002-01-07</t>
        </is>
      </c>
      <c r="V21" t="inlineStr">
        <is>
          <t>2002-01-07</t>
        </is>
      </c>
      <c r="W21" t="inlineStr">
        <is>
          <t>2002-01-07</t>
        </is>
      </c>
      <c r="X21" t="inlineStr">
        <is>
          <t>2002-01-07</t>
        </is>
      </c>
      <c r="Y21" t="n">
        <v>321</v>
      </c>
      <c r="Z21" t="n">
        <v>265</v>
      </c>
      <c r="AA21" t="n">
        <v>905</v>
      </c>
      <c r="AB21" t="n">
        <v>4</v>
      </c>
      <c r="AC21" t="n">
        <v>4</v>
      </c>
      <c r="AD21" t="n">
        <v>11</v>
      </c>
      <c r="AE21" t="n">
        <v>15</v>
      </c>
      <c r="AF21" t="n">
        <v>2</v>
      </c>
      <c r="AG21" t="n">
        <v>4</v>
      </c>
      <c r="AH21" t="n">
        <v>3</v>
      </c>
      <c r="AI21" t="n">
        <v>5</v>
      </c>
      <c r="AJ21" t="n">
        <v>7</v>
      </c>
      <c r="AK21" t="n">
        <v>7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HYPERLINK("https://creighton-primo.hosted.exlibrisgroup.com/primo-explore/search?tab=default_tab&amp;search_scope=EVERYTHING&amp;vid=01CRU&amp;lang=en_US&amp;offset=0&amp;query=any,contains,991003688959702656","Catalog Record")</f>
        <v/>
      </c>
      <c r="AT21">
        <f>HYPERLINK("http://www.worldcat.org/oclc/42136507","WorldCat Record")</f>
        <v/>
      </c>
      <c r="AU21" t="inlineStr">
        <is>
          <t>797134480:eng</t>
        </is>
      </c>
      <c r="AV21" t="inlineStr">
        <is>
          <t>42136507</t>
        </is>
      </c>
      <c r="AW21" t="inlineStr">
        <is>
          <t>991003688959702656</t>
        </is>
      </c>
      <c r="AX21" t="inlineStr">
        <is>
          <t>991003688959702656</t>
        </is>
      </c>
      <c r="AY21" t="inlineStr">
        <is>
          <t>2259636880002656</t>
        </is>
      </c>
      <c r="AZ21" t="inlineStr">
        <is>
          <t>BOOK</t>
        </is>
      </c>
      <c r="BB21" t="inlineStr">
        <is>
          <t>9780198296874</t>
        </is>
      </c>
      <c r="BC21" t="inlineStr">
        <is>
          <t>32285004446109</t>
        </is>
      </c>
      <c r="BD21" t="inlineStr">
        <is>
          <t>893617609</t>
        </is>
      </c>
    </row>
    <row r="22">
      <c r="A22" t="inlineStr">
        <is>
          <t>No</t>
        </is>
      </c>
      <c r="B22" t="inlineStr">
        <is>
          <t>UA602.3 .R36 1994</t>
        </is>
      </c>
      <c r="C22" t="inlineStr">
        <is>
          <t>0                      UA 0602300R  36          1994</t>
        </is>
      </c>
      <c r="D22" t="inlineStr">
        <is>
          <t>Rank and privilege : the military and society in Latin America / Linda Alexander Rodríguez, editor.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Wilmington, Del. : Scholarly Resources, 1994.</t>
        </is>
      </c>
      <c r="M22" t="inlineStr">
        <is>
          <t>1994</t>
        </is>
      </c>
      <c r="O22" t="inlineStr">
        <is>
          <t>eng</t>
        </is>
      </c>
      <c r="P22" t="inlineStr">
        <is>
          <t>deu</t>
        </is>
      </c>
      <c r="Q22" t="inlineStr">
        <is>
          <t>Jaguar books on Latin America ; no. 8</t>
        </is>
      </c>
      <c r="R22" t="inlineStr">
        <is>
          <t xml:space="preserve">UA </t>
        </is>
      </c>
      <c r="S22" t="n">
        <v>12</v>
      </c>
      <c r="T22" t="n">
        <v>12</v>
      </c>
      <c r="U22" t="inlineStr">
        <is>
          <t>1999-03-05</t>
        </is>
      </c>
      <c r="V22" t="inlineStr">
        <is>
          <t>1999-03-05</t>
        </is>
      </c>
      <c r="W22" t="inlineStr">
        <is>
          <t>1995-01-30</t>
        </is>
      </c>
      <c r="X22" t="inlineStr">
        <is>
          <t>1995-01-30</t>
        </is>
      </c>
      <c r="Y22" t="n">
        <v>450</v>
      </c>
      <c r="Z22" t="n">
        <v>382</v>
      </c>
      <c r="AA22" t="n">
        <v>405</v>
      </c>
      <c r="AB22" t="n">
        <v>3</v>
      </c>
      <c r="AC22" t="n">
        <v>3</v>
      </c>
      <c r="AD22" t="n">
        <v>23</v>
      </c>
      <c r="AE22" t="n">
        <v>23</v>
      </c>
      <c r="AF22" t="n">
        <v>9</v>
      </c>
      <c r="AG22" t="n">
        <v>9</v>
      </c>
      <c r="AH22" t="n">
        <v>8</v>
      </c>
      <c r="AI22" t="n">
        <v>8</v>
      </c>
      <c r="AJ22" t="n">
        <v>10</v>
      </c>
      <c r="AK22" t="n">
        <v>10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HYPERLINK("http://catalog.hathitrust.org/Record/002966163","HathiTrust Record")</f>
        <v/>
      </c>
      <c r="AS22">
        <f>HYPERLINK("https://creighton-primo.hosted.exlibrisgroup.com/primo-explore/search?tab=default_tab&amp;search_scope=EVERYTHING&amp;vid=01CRU&amp;lang=en_US&amp;offset=0&amp;query=any,contains,991002321079702656","Catalog Record")</f>
        <v/>
      </c>
      <c r="AT22">
        <f>HYPERLINK("http://www.worldcat.org/oclc/30109960","WorldCat Record")</f>
        <v/>
      </c>
      <c r="AU22" t="inlineStr">
        <is>
          <t>795786166:eng</t>
        </is>
      </c>
      <c r="AV22" t="inlineStr">
        <is>
          <t>30109960</t>
        </is>
      </c>
      <c r="AW22" t="inlineStr">
        <is>
          <t>991002321079702656</t>
        </is>
      </c>
      <c r="AX22" t="inlineStr">
        <is>
          <t>991002321079702656</t>
        </is>
      </c>
      <c r="AY22" t="inlineStr">
        <is>
          <t>2263686100002656</t>
        </is>
      </c>
      <c r="AZ22" t="inlineStr">
        <is>
          <t>BOOK</t>
        </is>
      </c>
      <c r="BB22" t="inlineStr">
        <is>
          <t>9780842024327</t>
        </is>
      </c>
      <c r="BC22" t="inlineStr">
        <is>
          <t>32285001995694</t>
        </is>
      </c>
      <c r="BD22" t="inlineStr">
        <is>
          <t>893316679</t>
        </is>
      </c>
    </row>
    <row r="23">
      <c r="A23" t="inlineStr">
        <is>
          <t>No</t>
        </is>
      </c>
      <c r="B23" t="inlineStr">
        <is>
          <t>UA613 .P67</t>
        </is>
      </c>
      <c r="C23" t="inlineStr">
        <is>
          <t>0                      UA 0613000P  67</t>
        </is>
      </c>
      <c r="D23" t="inlineStr">
        <is>
          <t>The army &amp; politics in Argentina / [by] Robert A. Potash.</t>
        </is>
      </c>
      <c r="F23" t="inlineStr">
        <is>
          <t>No</t>
        </is>
      </c>
      <c r="G23" t="inlineStr">
        <is>
          <t>1</t>
        </is>
      </c>
      <c r="H23" t="inlineStr">
        <is>
          <t>Yes</t>
        </is>
      </c>
      <c r="I23" t="inlineStr">
        <is>
          <t>No</t>
        </is>
      </c>
      <c r="J23" t="inlineStr">
        <is>
          <t>0</t>
        </is>
      </c>
      <c r="K23" t="inlineStr">
        <is>
          <t>Potash, Robert A., 1921-</t>
        </is>
      </c>
      <c r="L23" t="inlineStr">
        <is>
          <t>Stanford, Calif., Stanford Univ. Press, 1969-</t>
        </is>
      </c>
      <c r="M23" t="inlineStr">
        <is>
          <t>1969</t>
        </is>
      </c>
      <c r="O23" t="inlineStr">
        <is>
          <t>eng</t>
        </is>
      </c>
      <c r="P23" t="inlineStr">
        <is>
          <t>cau</t>
        </is>
      </c>
      <c r="R23" t="inlineStr">
        <is>
          <t xml:space="preserve">UA </t>
        </is>
      </c>
      <c r="S23" t="n">
        <v>4</v>
      </c>
      <c r="T23" t="n">
        <v>4</v>
      </c>
      <c r="U23" t="inlineStr">
        <is>
          <t>1998-09-17</t>
        </is>
      </c>
      <c r="V23" t="inlineStr">
        <is>
          <t>1998-09-17</t>
        </is>
      </c>
      <c r="W23" t="inlineStr">
        <is>
          <t>1993-08-06</t>
        </is>
      </c>
      <c r="X23" t="inlineStr">
        <is>
          <t>1993-08-06</t>
        </is>
      </c>
      <c r="Y23" t="n">
        <v>743</v>
      </c>
      <c r="Z23" t="n">
        <v>664</v>
      </c>
      <c r="AA23" t="n">
        <v>700</v>
      </c>
      <c r="AB23" t="n">
        <v>8</v>
      </c>
      <c r="AC23" t="n">
        <v>8</v>
      </c>
      <c r="AD23" t="n">
        <v>40</v>
      </c>
      <c r="AE23" t="n">
        <v>41</v>
      </c>
      <c r="AF23" t="n">
        <v>16</v>
      </c>
      <c r="AG23" t="n">
        <v>16</v>
      </c>
      <c r="AH23" t="n">
        <v>6</v>
      </c>
      <c r="AI23" t="n">
        <v>7</v>
      </c>
      <c r="AJ23" t="n">
        <v>18</v>
      </c>
      <c r="AK23" t="n">
        <v>19</v>
      </c>
      <c r="AL23" t="n">
        <v>7</v>
      </c>
      <c r="AM23" t="n">
        <v>7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3">
        <f>HYPERLINK("http://www.worldcat.org/oclc/11969","WorldCat Record")</f>
        <v/>
      </c>
      <c r="AU23" t="inlineStr">
        <is>
          <t>3860119791:eng</t>
        </is>
      </c>
      <c r="AV23" t="inlineStr">
        <is>
          <t>11969</t>
        </is>
      </c>
      <c r="AW23" t="inlineStr">
        <is>
          <t>991000003199702656</t>
        </is>
      </c>
      <c r="AX23" t="inlineStr">
        <is>
          <t>991000003199702656</t>
        </is>
      </c>
      <c r="AY23" t="inlineStr">
        <is>
          <t>2265508240002656</t>
        </is>
      </c>
      <c r="AZ23" t="inlineStr">
        <is>
          <t>BOOK</t>
        </is>
      </c>
      <c r="BC23" t="inlineStr">
        <is>
          <t>32285001733616</t>
        </is>
      </c>
      <c r="BD23" t="inlineStr">
        <is>
          <t>893339171</t>
        </is>
      </c>
    </row>
    <row r="24">
      <c r="A24" t="inlineStr">
        <is>
          <t>No</t>
        </is>
      </c>
      <c r="B24" t="inlineStr">
        <is>
          <t>UA613 .P67 V.2</t>
        </is>
      </c>
      <c r="C24" t="inlineStr">
        <is>
          <t>0                      UA 0613000P  67                                                      V.2</t>
        </is>
      </c>
      <c r="D24" t="inlineStr">
        <is>
          <t>The army &amp; politics in Argentina / [by] Robert A. Potash.</t>
        </is>
      </c>
      <c r="E24" t="inlineStr">
        <is>
          <t>V.2*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Potash, Robert A., 1921-</t>
        </is>
      </c>
      <c r="L24" t="inlineStr">
        <is>
          <t>Stanford, Calif., Stanford Univ. Press, 1969-</t>
        </is>
      </c>
      <c r="M24" t="inlineStr">
        <is>
          <t>1969</t>
        </is>
      </c>
      <c r="O24" t="inlineStr">
        <is>
          <t>eng</t>
        </is>
      </c>
      <c r="P24" t="inlineStr">
        <is>
          <t>cau</t>
        </is>
      </c>
      <c r="R24" t="inlineStr">
        <is>
          <t xml:space="preserve">UA </t>
        </is>
      </c>
      <c r="S24" t="n">
        <v>0</v>
      </c>
      <c r="T24" t="n">
        <v>4</v>
      </c>
      <c r="V24" t="inlineStr">
        <is>
          <t>1998-09-17</t>
        </is>
      </c>
      <c r="W24" t="inlineStr">
        <is>
          <t>1993-08-06</t>
        </is>
      </c>
      <c r="X24" t="inlineStr">
        <is>
          <t>1993-08-06</t>
        </is>
      </c>
      <c r="Y24" t="n">
        <v>743</v>
      </c>
      <c r="Z24" t="n">
        <v>664</v>
      </c>
      <c r="AA24" t="n">
        <v>700</v>
      </c>
      <c r="AB24" t="n">
        <v>8</v>
      </c>
      <c r="AC24" t="n">
        <v>8</v>
      </c>
      <c r="AD24" t="n">
        <v>40</v>
      </c>
      <c r="AE24" t="n">
        <v>41</v>
      </c>
      <c r="AF24" t="n">
        <v>16</v>
      </c>
      <c r="AG24" t="n">
        <v>16</v>
      </c>
      <c r="AH24" t="n">
        <v>6</v>
      </c>
      <c r="AI24" t="n">
        <v>7</v>
      </c>
      <c r="AJ24" t="n">
        <v>18</v>
      </c>
      <c r="AK24" t="n">
        <v>19</v>
      </c>
      <c r="AL24" t="n">
        <v>7</v>
      </c>
      <c r="AM24" t="n">
        <v>7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HYPERLINK("https://creighton-primo.hosted.exlibrisgroup.com/primo-explore/search?tab=default_tab&amp;search_scope=EVERYTHING&amp;vid=01CRU&amp;lang=en_US&amp;offset=0&amp;query=any,contains,991000003199702656","Catalog Record")</f>
        <v/>
      </c>
      <c r="AT24">
        <f>HYPERLINK("http://www.worldcat.org/oclc/11969","WorldCat Record")</f>
        <v/>
      </c>
      <c r="AU24" t="inlineStr">
        <is>
          <t>3860119791:eng</t>
        </is>
      </c>
      <c r="AV24" t="inlineStr">
        <is>
          <t>11969</t>
        </is>
      </c>
      <c r="AW24" t="inlineStr">
        <is>
          <t>991000003199702656</t>
        </is>
      </c>
      <c r="AX24" t="inlineStr">
        <is>
          <t>991000003199702656</t>
        </is>
      </c>
      <c r="AY24" t="inlineStr">
        <is>
          <t>2265508240002656</t>
        </is>
      </c>
      <c r="AZ24" t="inlineStr">
        <is>
          <t>BOOK</t>
        </is>
      </c>
      <c r="BC24" t="inlineStr">
        <is>
          <t>32285001733624</t>
        </is>
      </c>
      <c r="BD24" t="inlineStr">
        <is>
          <t>893339172</t>
        </is>
      </c>
    </row>
    <row r="25">
      <c r="A25" t="inlineStr">
        <is>
          <t>No</t>
        </is>
      </c>
      <c r="B25" t="inlineStr">
        <is>
          <t>UA646 .E9235 1983</t>
        </is>
      </c>
      <c r="C25" t="inlineStr">
        <is>
          <t>0                      UA 0646000E  9235        1983</t>
        </is>
      </c>
      <c r="D25" t="inlineStr">
        <is>
          <t>The European missiles crisis : nuclear weapons and security policy / editors, Hans-Henrik Holm and Nikolaj Petersen.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New York : St. Martin's Press, 1983.</t>
        </is>
      </c>
      <c r="M25" t="inlineStr">
        <is>
          <t>1983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UA </t>
        </is>
      </c>
      <c r="S25" t="n">
        <v>2</v>
      </c>
      <c r="T25" t="n">
        <v>2</v>
      </c>
      <c r="U25" t="inlineStr">
        <is>
          <t>1999-04-13</t>
        </is>
      </c>
      <c r="V25" t="inlineStr">
        <is>
          <t>1999-04-13</t>
        </is>
      </c>
      <c r="W25" t="inlineStr">
        <is>
          <t>1993-08-06</t>
        </is>
      </c>
      <c r="X25" t="inlineStr">
        <is>
          <t>1993-08-06</t>
        </is>
      </c>
      <c r="Y25" t="n">
        <v>259</v>
      </c>
      <c r="Z25" t="n">
        <v>238</v>
      </c>
      <c r="AA25" t="n">
        <v>282</v>
      </c>
      <c r="AB25" t="n">
        <v>3</v>
      </c>
      <c r="AC25" t="n">
        <v>4</v>
      </c>
      <c r="AD25" t="n">
        <v>13</v>
      </c>
      <c r="AE25" t="n">
        <v>14</v>
      </c>
      <c r="AF25" t="n">
        <v>4</v>
      </c>
      <c r="AG25" t="n">
        <v>4</v>
      </c>
      <c r="AH25" t="n">
        <v>5</v>
      </c>
      <c r="AI25" t="n">
        <v>5</v>
      </c>
      <c r="AJ25" t="n">
        <v>9</v>
      </c>
      <c r="AK25" t="n">
        <v>9</v>
      </c>
      <c r="AL25" t="n">
        <v>2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HYPERLINK("https://creighton-primo.hosted.exlibrisgroup.com/primo-explore/search?tab=default_tab&amp;search_scope=EVERYTHING&amp;vid=01CRU&amp;lang=en_US&amp;offset=0&amp;query=any,contains,991000212979702656","Catalog Record")</f>
        <v/>
      </c>
      <c r="AT25">
        <f>HYPERLINK("http://www.worldcat.org/oclc/9556326","WorldCat Record")</f>
        <v/>
      </c>
      <c r="AU25" t="inlineStr">
        <is>
          <t>807697542:eng</t>
        </is>
      </c>
      <c r="AV25" t="inlineStr">
        <is>
          <t>9556326</t>
        </is>
      </c>
      <c r="AW25" t="inlineStr">
        <is>
          <t>991000212979702656</t>
        </is>
      </c>
      <c r="AX25" t="inlineStr">
        <is>
          <t>991000212979702656</t>
        </is>
      </c>
      <c r="AY25" t="inlineStr">
        <is>
          <t>2265497110002656</t>
        </is>
      </c>
      <c r="AZ25" t="inlineStr">
        <is>
          <t>BOOK</t>
        </is>
      </c>
      <c r="BB25" t="inlineStr">
        <is>
          <t>9780312579814</t>
        </is>
      </c>
      <c r="BC25" t="inlineStr">
        <is>
          <t>32285001733715</t>
        </is>
      </c>
      <c r="BD25" t="inlineStr">
        <is>
          <t>893333309</t>
        </is>
      </c>
    </row>
    <row r="26">
      <c r="A26" t="inlineStr">
        <is>
          <t>No</t>
        </is>
      </c>
      <c r="B26" t="inlineStr">
        <is>
          <t>UA646 .H93 1991</t>
        </is>
      </c>
      <c r="C26" t="inlineStr">
        <is>
          <t>0                      UA 0646000H  93          1991</t>
        </is>
      </c>
      <c r="D26" t="inlineStr">
        <is>
          <t>European security beyond the Cold War : four scenarios for the year 2010 / Adrian G.V. Hyde-Price.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Hyde-Price, Adrian G. V.</t>
        </is>
      </c>
      <c r="L26" t="inlineStr">
        <is>
          <t>London : Royal Institute of International Affairs ; Newbury Park, Calif. : Sage Publications, 1991.</t>
        </is>
      </c>
      <c r="M26" t="inlineStr">
        <is>
          <t>1991</t>
        </is>
      </c>
      <c r="O26" t="inlineStr">
        <is>
          <t>eng</t>
        </is>
      </c>
      <c r="P26" t="inlineStr">
        <is>
          <t>enk</t>
        </is>
      </c>
      <c r="R26" t="inlineStr">
        <is>
          <t xml:space="preserve">UA </t>
        </is>
      </c>
      <c r="S26" t="n">
        <v>7</v>
      </c>
      <c r="T26" t="n">
        <v>7</v>
      </c>
      <c r="U26" t="inlineStr">
        <is>
          <t>1999-03-31</t>
        </is>
      </c>
      <c r="V26" t="inlineStr">
        <is>
          <t>1999-03-31</t>
        </is>
      </c>
      <c r="W26" t="inlineStr">
        <is>
          <t>1992-04-08</t>
        </is>
      </c>
      <c r="X26" t="inlineStr">
        <is>
          <t>1992-04-08</t>
        </is>
      </c>
      <c r="Y26" t="n">
        <v>254</v>
      </c>
      <c r="Z26" t="n">
        <v>137</v>
      </c>
      <c r="AA26" t="n">
        <v>140</v>
      </c>
      <c r="AB26" t="n">
        <v>2</v>
      </c>
      <c r="AC26" t="n">
        <v>2</v>
      </c>
      <c r="AD26" t="n">
        <v>8</v>
      </c>
      <c r="AE26" t="n">
        <v>8</v>
      </c>
      <c r="AF26" t="n">
        <v>2</v>
      </c>
      <c r="AG26" t="n">
        <v>2</v>
      </c>
      <c r="AH26" t="n">
        <v>3</v>
      </c>
      <c r="AI26" t="n">
        <v>3</v>
      </c>
      <c r="AJ26" t="n">
        <v>5</v>
      </c>
      <c r="AK26" t="n">
        <v>5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HYPERLINK("http://catalog.hathitrust.org/Record/002477779","HathiTrust Record")</f>
        <v/>
      </c>
      <c r="AS26">
        <f>HYPERLINK("https://creighton-primo.hosted.exlibrisgroup.com/primo-explore/search?tab=default_tab&amp;search_scope=EVERYTHING&amp;vid=01CRU&amp;lang=en_US&amp;offset=0&amp;query=any,contains,991001940859702656","Catalog Record")</f>
        <v/>
      </c>
      <c r="AT26">
        <f>HYPERLINK("http://www.worldcat.org/oclc/24515961","WorldCat Record")</f>
        <v/>
      </c>
      <c r="AU26" t="inlineStr">
        <is>
          <t>836912004:eng</t>
        </is>
      </c>
      <c r="AV26" t="inlineStr">
        <is>
          <t>24515961</t>
        </is>
      </c>
      <c r="AW26" t="inlineStr">
        <is>
          <t>991001940859702656</t>
        </is>
      </c>
      <c r="AX26" t="inlineStr">
        <is>
          <t>991001940859702656</t>
        </is>
      </c>
      <c r="AY26" t="inlineStr">
        <is>
          <t>2262873300002656</t>
        </is>
      </c>
      <c r="AZ26" t="inlineStr">
        <is>
          <t>BOOK</t>
        </is>
      </c>
      <c r="BB26" t="inlineStr">
        <is>
          <t>9780803985575</t>
        </is>
      </c>
      <c r="BC26" t="inlineStr">
        <is>
          <t>32285001008977</t>
        </is>
      </c>
      <c r="BD26" t="inlineStr">
        <is>
          <t>893703480</t>
        </is>
      </c>
    </row>
    <row r="27">
      <c r="A27" t="inlineStr">
        <is>
          <t>No</t>
        </is>
      </c>
      <c r="B27" t="inlineStr">
        <is>
          <t>UA646 .K4 1995</t>
        </is>
      </c>
      <c r="C27" t="inlineStr">
        <is>
          <t>0                      UA 0646000K  4           1995</t>
        </is>
      </c>
      <c r="D27" t="inlineStr">
        <is>
          <t>The future of European security : an interim assessment / Catherine McArdle Kelleher.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Kelleher, Catherine McArdle.</t>
        </is>
      </c>
      <c r="L27" t="inlineStr">
        <is>
          <t>Washington, D.C. : Brookings Institution, c1995.</t>
        </is>
      </c>
      <c r="M27" t="inlineStr">
        <is>
          <t>1995</t>
        </is>
      </c>
      <c r="O27" t="inlineStr">
        <is>
          <t>eng</t>
        </is>
      </c>
      <c r="P27" t="inlineStr">
        <is>
          <t>dcu</t>
        </is>
      </c>
      <c r="Q27" t="inlineStr">
        <is>
          <t>Brookings occasional papers</t>
        </is>
      </c>
      <c r="R27" t="inlineStr">
        <is>
          <t xml:space="preserve">UA </t>
        </is>
      </c>
      <c r="S27" t="n">
        <v>20</v>
      </c>
      <c r="T27" t="n">
        <v>20</v>
      </c>
      <c r="U27" t="inlineStr">
        <is>
          <t>2006-04-21</t>
        </is>
      </c>
      <c r="V27" t="inlineStr">
        <is>
          <t>2006-04-21</t>
        </is>
      </c>
      <c r="W27" t="inlineStr">
        <is>
          <t>1995-09-27</t>
        </is>
      </c>
      <c r="X27" t="inlineStr">
        <is>
          <t>1995-09-27</t>
        </is>
      </c>
      <c r="Y27" t="n">
        <v>451</v>
      </c>
      <c r="Z27" t="n">
        <v>377</v>
      </c>
      <c r="AA27" t="n">
        <v>381</v>
      </c>
      <c r="AB27" t="n">
        <v>4</v>
      </c>
      <c r="AC27" t="n">
        <v>4</v>
      </c>
      <c r="AD27" t="n">
        <v>20</v>
      </c>
      <c r="AE27" t="n">
        <v>20</v>
      </c>
      <c r="AF27" t="n">
        <v>5</v>
      </c>
      <c r="AG27" t="n">
        <v>5</v>
      </c>
      <c r="AH27" t="n">
        <v>7</v>
      </c>
      <c r="AI27" t="n">
        <v>7</v>
      </c>
      <c r="AJ27" t="n">
        <v>10</v>
      </c>
      <c r="AK27" t="n">
        <v>10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HYPERLINK("https://creighton-primo.hosted.exlibrisgroup.com/primo-explore/search?tab=default_tab&amp;search_scope=EVERYTHING&amp;vid=01CRU&amp;lang=en_US&amp;offset=0&amp;query=any,contains,991005422129702656","Catalog Record")</f>
        <v/>
      </c>
      <c r="AT27">
        <f>HYPERLINK("http://www.worldcat.org/oclc/33034363","WorldCat Record")</f>
        <v/>
      </c>
      <c r="AU27" t="inlineStr">
        <is>
          <t>319013713:eng</t>
        </is>
      </c>
      <c r="AV27" t="inlineStr">
        <is>
          <t>33034363</t>
        </is>
      </c>
      <c r="AW27" t="inlineStr">
        <is>
          <t>991005422129702656</t>
        </is>
      </c>
      <c r="AX27" t="inlineStr">
        <is>
          <t>991005422129702656</t>
        </is>
      </c>
      <c r="AY27" t="inlineStr">
        <is>
          <t>2271414320002656</t>
        </is>
      </c>
      <c r="AZ27" t="inlineStr">
        <is>
          <t>BOOK</t>
        </is>
      </c>
      <c r="BB27" t="inlineStr">
        <is>
          <t>9780815748892</t>
        </is>
      </c>
      <c r="BC27" t="inlineStr">
        <is>
          <t>32285002094612</t>
        </is>
      </c>
      <c r="BD27" t="inlineStr">
        <is>
          <t>893811095</t>
        </is>
      </c>
    </row>
    <row r="28">
      <c r="A28" t="inlineStr">
        <is>
          <t>No</t>
        </is>
      </c>
      <c r="B28" t="inlineStr">
        <is>
          <t>UA646.3 .O8</t>
        </is>
      </c>
      <c r="C28" t="inlineStr">
        <is>
          <t>0                      UA 0646300O  8</t>
        </is>
      </c>
      <c r="D28" t="inlineStr">
        <is>
          <t>NATO, the entangling alliance.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Osgood, Robert E. (Robert Endicott), 1921-1986.</t>
        </is>
      </c>
      <c r="L28" t="inlineStr">
        <is>
          <t>[Chicago] : University of Chicago Press, [1962]</t>
        </is>
      </c>
      <c r="M28" t="inlineStr">
        <is>
          <t>1962</t>
        </is>
      </c>
      <c r="O28" t="inlineStr">
        <is>
          <t>eng</t>
        </is>
      </c>
      <c r="P28" t="inlineStr">
        <is>
          <t>ilu</t>
        </is>
      </c>
      <c r="R28" t="inlineStr">
        <is>
          <t xml:space="preserve">UA </t>
        </is>
      </c>
      <c r="S28" t="n">
        <v>2</v>
      </c>
      <c r="T28" t="n">
        <v>2</v>
      </c>
      <c r="U28" t="inlineStr">
        <is>
          <t>1992-06-15</t>
        </is>
      </c>
      <c r="V28" t="inlineStr">
        <is>
          <t>1992-06-15</t>
        </is>
      </c>
      <c r="W28" t="inlineStr">
        <is>
          <t>1990-09-27</t>
        </is>
      </c>
      <c r="X28" t="inlineStr">
        <is>
          <t>1990-09-27</t>
        </is>
      </c>
      <c r="Y28" t="n">
        <v>751</v>
      </c>
      <c r="Z28" t="n">
        <v>633</v>
      </c>
      <c r="AA28" t="n">
        <v>652</v>
      </c>
      <c r="AB28" t="n">
        <v>5</v>
      </c>
      <c r="AC28" t="n">
        <v>5</v>
      </c>
      <c r="AD28" t="n">
        <v>28</v>
      </c>
      <c r="AE28" t="n">
        <v>30</v>
      </c>
      <c r="AF28" t="n">
        <v>13</v>
      </c>
      <c r="AG28" t="n">
        <v>14</v>
      </c>
      <c r="AH28" t="n">
        <v>5</v>
      </c>
      <c r="AI28" t="n">
        <v>6</v>
      </c>
      <c r="AJ28" t="n">
        <v>14</v>
      </c>
      <c r="AK28" t="n">
        <v>15</v>
      </c>
      <c r="AL28" t="n">
        <v>4</v>
      </c>
      <c r="AM28" t="n">
        <v>4</v>
      </c>
      <c r="AN28" t="n">
        <v>1</v>
      </c>
      <c r="AO28" t="n">
        <v>1</v>
      </c>
      <c r="AP28" t="inlineStr">
        <is>
          <t>No</t>
        </is>
      </c>
      <c r="AQ28" t="inlineStr">
        <is>
          <t>Yes</t>
        </is>
      </c>
      <c r="AR28">
        <f>HYPERLINK("http://catalog.hathitrust.org/Record/001152819","HathiTrust Record")</f>
        <v/>
      </c>
      <c r="AS28">
        <f>HYPERLINK("https://creighton-primo.hosted.exlibrisgroup.com/primo-explore/search?tab=default_tab&amp;search_scope=EVERYTHING&amp;vid=01CRU&amp;lang=en_US&amp;offset=0&amp;query=any,contains,991003002149702656","Catalog Record")</f>
        <v/>
      </c>
      <c r="AT28">
        <f>HYPERLINK("http://www.worldcat.org/oclc/569597","WorldCat Record")</f>
        <v/>
      </c>
      <c r="AU28" t="inlineStr">
        <is>
          <t>1666328:eng</t>
        </is>
      </c>
      <c r="AV28" t="inlineStr">
        <is>
          <t>569597</t>
        </is>
      </c>
      <c r="AW28" t="inlineStr">
        <is>
          <t>991003002149702656</t>
        </is>
      </c>
      <c r="AX28" t="inlineStr">
        <is>
          <t>991003002149702656</t>
        </is>
      </c>
      <c r="AY28" t="inlineStr">
        <is>
          <t>2261267230002656</t>
        </is>
      </c>
      <c r="AZ28" t="inlineStr">
        <is>
          <t>BOOK</t>
        </is>
      </c>
      <c r="BC28" t="inlineStr">
        <is>
          <t>32285000321058</t>
        </is>
      </c>
      <c r="BD28" t="inlineStr">
        <is>
          <t>893323630</t>
        </is>
      </c>
    </row>
    <row r="29">
      <c r="A29" t="inlineStr">
        <is>
          <t>No</t>
        </is>
      </c>
      <c r="B29" t="inlineStr">
        <is>
          <t>UA646.3 .S536 1984</t>
        </is>
      </c>
      <c r="C29" t="inlineStr">
        <is>
          <t>0                      UA 0646300S  536         1984</t>
        </is>
      </c>
      <c r="D29" t="inlineStr">
        <is>
          <t>Nuclear forces in Europe : enduring dilemmas, present prospects / Leon V. Sigal.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Sigal, Leon V.</t>
        </is>
      </c>
      <c r="L29" t="inlineStr">
        <is>
          <t>Washington, D.C. : Brookings Institution, c1984.</t>
        </is>
      </c>
      <c r="M29" t="inlineStr">
        <is>
          <t>1984</t>
        </is>
      </c>
      <c r="O29" t="inlineStr">
        <is>
          <t>eng</t>
        </is>
      </c>
      <c r="P29" t="inlineStr">
        <is>
          <t>dcu</t>
        </is>
      </c>
      <c r="R29" t="inlineStr">
        <is>
          <t xml:space="preserve">UA </t>
        </is>
      </c>
      <c r="S29" t="n">
        <v>3</v>
      </c>
      <c r="T29" t="n">
        <v>3</v>
      </c>
      <c r="U29" t="inlineStr">
        <is>
          <t>2003-03-31</t>
        </is>
      </c>
      <c r="V29" t="inlineStr">
        <is>
          <t>2003-03-31</t>
        </is>
      </c>
      <c r="W29" t="inlineStr">
        <is>
          <t>1993-08-10</t>
        </is>
      </c>
      <c r="X29" t="inlineStr">
        <is>
          <t>1993-08-10</t>
        </is>
      </c>
      <c r="Y29" t="n">
        <v>666</v>
      </c>
      <c r="Z29" t="n">
        <v>571</v>
      </c>
      <c r="AA29" t="n">
        <v>573</v>
      </c>
      <c r="AB29" t="n">
        <v>5</v>
      </c>
      <c r="AC29" t="n">
        <v>5</v>
      </c>
      <c r="AD29" t="n">
        <v>25</v>
      </c>
      <c r="AE29" t="n">
        <v>25</v>
      </c>
      <c r="AF29" t="n">
        <v>6</v>
      </c>
      <c r="AG29" t="n">
        <v>6</v>
      </c>
      <c r="AH29" t="n">
        <v>6</v>
      </c>
      <c r="AI29" t="n">
        <v>6</v>
      </c>
      <c r="AJ29" t="n">
        <v>15</v>
      </c>
      <c r="AK29" t="n">
        <v>15</v>
      </c>
      <c r="AL29" t="n">
        <v>4</v>
      </c>
      <c r="AM29" t="n">
        <v>4</v>
      </c>
      <c r="AN29" t="n">
        <v>1</v>
      </c>
      <c r="AO29" t="n">
        <v>1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HYPERLINK("http://catalog.hathitrust.org/Record/000124380","HathiTrust Record")</f>
        <v/>
      </c>
      <c r="AS29">
        <f>HYPERLINK("https://creighton-primo.hosted.exlibrisgroup.com/primo-explore/search?tab=default_tab&amp;search_scope=EVERYTHING&amp;vid=01CRU&amp;lang=en_US&amp;offset=0&amp;query=any,contains,991000413689702656","Catalog Record")</f>
        <v/>
      </c>
      <c r="AT29">
        <f>HYPERLINK("http://www.worldcat.org/oclc/10723057","WorldCat Record")</f>
        <v/>
      </c>
      <c r="AU29" t="inlineStr">
        <is>
          <t>368448175:eng</t>
        </is>
      </c>
      <c r="AV29" t="inlineStr">
        <is>
          <t>10723057</t>
        </is>
      </c>
      <c r="AW29" t="inlineStr">
        <is>
          <t>991000413689702656</t>
        </is>
      </c>
      <c r="AX29" t="inlineStr">
        <is>
          <t>991000413689702656</t>
        </is>
      </c>
      <c r="AY29" t="inlineStr">
        <is>
          <t>2255798390002656</t>
        </is>
      </c>
      <c r="AZ29" t="inlineStr">
        <is>
          <t>BOOK</t>
        </is>
      </c>
      <c r="BB29" t="inlineStr">
        <is>
          <t>9780815779032</t>
        </is>
      </c>
      <c r="BC29" t="inlineStr">
        <is>
          <t>32285001734127</t>
        </is>
      </c>
      <c r="BD29" t="inlineStr">
        <is>
          <t>893345630</t>
        </is>
      </c>
    </row>
    <row r="30">
      <c r="A30" t="inlineStr">
        <is>
          <t>No</t>
        </is>
      </c>
      <c r="B30" t="inlineStr">
        <is>
          <t>UA646.8 .W367 1982</t>
        </is>
      </c>
      <c r="C30" t="inlineStr">
        <is>
          <t>0                      UA 0646800W  367         1982</t>
        </is>
      </c>
      <c r="D30" t="inlineStr">
        <is>
          <t>The Warsaw Pact : political purpose &amp; military means / edited by Robert W. Clawson and Lawrence S. Kaplan.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Wilmington, Del. : Scholarly Resources, 1982.</t>
        </is>
      </c>
      <c r="M30" t="inlineStr">
        <is>
          <t>1982</t>
        </is>
      </c>
      <c r="O30" t="inlineStr">
        <is>
          <t>eng</t>
        </is>
      </c>
      <c r="P30" t="inlineStr">
        <is>
          <t>deu</t>
        </is>
      </c>
      <c r="R30" t="inlineStr">
        <is>
          <t xml:space="preserve">UA </t>
        </is>
      </c>
      <c r="S30" t="n">
        <v>1</v>
      </c>
      <c r="T30" t="n">
        <v>1</v>
      </c>
      <c r="U30" t="inlineStr">
        <is>
          <t>2007-11-11</t>
        </is>
      </c>
      <c r="V30" t="inlineStr">
        <is>
          <t>2007-11-11</t>
        </is>
      </c>
      <c r="W30" t="inlineStr">
        <is>
          <t>1993-08-10</t>
        </is>
      </c>
      <c r="X30" t="inlineStr">
        <is>
          <t>1993-08-10</t>
        </is>
      </c>
      <c r="Y30" t="n">
        <v>515</v>
      </c>
      <c r="Z30" t="n">
        <v>424</v>
      </c>
      <c r="AA30" t="n">
        <v>525</v>
      </c>
      <c r="AB30" t="n">
        <v>3</v>
      </c>
      <c r="AC30" t="n">
        <v>3</v>
      </c>
      <c r="AD30" t="n">
        <v>22</v>
      </c>
      <c r="AE30" t="n">
        <v>23</v>
      </c>
      <c r="AF30" t="n">
        <v>6</v>
      </c>
      <c r="AG30" t="n">
        <v>7</v>
      </c>
      <c r="AH30" t="n">
        <v>5</v>
      </c>
      <c r="AI30" t="n">
        <v>5</v>
      </c>
      <c r="AJ30" t="n">
        <v>14</v>
      </c>
      <c r="AK30" t="n">
        <v>14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HYPERLINK("http://catalog.hathitrust.org/Record/000762745","HathiTrust Record")</f>
        <v/>
      </c>
      <c r="AS30">
        <f>HYPERLINK("https://creighton-primo.hosted.exlibrisgroup.com/primo-explore/search?tab=default_tab&amp;search_scope=EVERYTHING&amp;vid=01CRU&amp;lang=en_US&amp;offset=0&amp;query=any,contains,991005228859702656","Catalog Record")</f>
        <v/>
      </c>
      <c r="AT30">
        <f>HYPERLINK("http://www.worldcat.org/oclc/8305595","WorldCat Record")</f>
        <v/>
      </c>
      <c r="AU30" t="inlineStr">
        <is>
          <t>799632479:eng</t>
        </is>
      </c>
      <c r="AV30" t="inlineStr">
        <is>
          <t>8305595</t>
        </is>
      </c>
      <c r="AW30" t="inlineStr">
        <is>
          <t>991005228859702656</t>
        </is>
      </c>
      <c r="AX30" t="inlineStr">
        <is>
          <t>991005228859702656</t>
        </is>
      </c>
      <c r="AY30" t="inlineStr">
        <is>
          <t>2269732790002656</t>
        </is>
      </c>
      <c r="AZ30" t="inlineStr">
        <is>
          <t>BOOK</t>
        </is>
      </c>
      <c r="BB30" t="inlineStr">
        <is>
          <t>9780842021982</t>
        </is>
      </c>
      <c r="BC30" t="inlineStr">
        <is>
          <t>32285001734184</t>
        </is>
      </c>
      <c r="BD30" t="inlineStr">
        <is>
          <t>893607046</t>
        </is>
      </c>
    </row>
    <row r="31">
      <c r="A31" t="inlineStr">
        <is>
          <t>No</t>
        </is>
      </c>
      <c r="B31" t="inlineStr">
        <is>
          <t>UA672 .R66</t>
        </is>
      </c>
      <c r="C31" t="inlineStr">
        <is>
          <t>0                      UA 0672000R  66</t>
        </is>
      </c>
      <c r="D31" t="inlineStr">
        <is>
          <t>The army of Francis Joseph / by Gunther E. Rothenberg.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Rothenberg, Gunther E., 1923-2004.</t>
        </is>
      </c>
      <c r="L31" t="inlineStr">
        <is>
          <t>West Lafayette, Ind. : Purdue University Press, 1976.</t>
        </is>
      </c>
      <c r="M31" t="inlineStr">
        <is>
          <t>1976</t>
        </is>
      </c>
      <c r="O31" t="inlineStr">
        <is>
          <t>eng</t>
        </is>
      </c>
      <c r="P31" t="inlineStr">
        <is>
          <t>inu</t>
        </is>
      </c>
      <c r="R31" t="inlineStr">
        <is>
          <t xml:space="preserve">UA </t>
        </is>
      </c>
      <c r="S31" t="n">
        <v>1</v>
      </c>
      <c r="T31" t="n">
        <v>1</v>
      </c>
      <c r="U31" t="inlineStr">
        <is>
          <t>1998-02-13</t>
        </is>
      </c>
      <c r="V31" t="inlineStr">
        <is>
          <t>1998-02-13</t>
        </is>
      </c>
      <c r="W31" t="inlineStr">
        <is>
          <t>1997-08-18</t>
        </is>
      </c>
      <c r="X31" t="inlineStr">
        <is>
          <t>1997-08-18</t>
        </is>
      </c>
      <c r="Y31" t="n">
        <v>476</v>
      </c>
      <c r="Z31" t="n">
        <v>399</v>
      </c>
      <c r="AA31" t="n">
        <v>453</v>
      </c>
      <c r="AB31" t="n">
        <v>3</v>
      </c>
      <c r="AC31" t="n">
        <v>3</v>
      </c>
      <c r="AD31" t="n">
        <v>20</v>
      </c>
      <c r="AE31" t="n">
        <v>24</v>
      </c>
      <c r="AF31" t="n">
        <v>6</v>
      </c>
      <c r="AG31" t="n">
        <v>9</v>
      </c>
      <c r="AH31" t="n">
        <v>5</v>
      </c>
      <c r="AI31" t="n">
        <v>6</v>
      </c>
      <c r="AJ31" t="n">
        <v>12</v>
      </c>
      <c r="AK31" t="n">
        <v>13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HYPERLINK("http://catalog.hathitrust.org/Record/000714732","HathiTrust Record")</f>
        <v/>
      </c>
      <c r="AS31">
        <f>HYPERLINK("https://creighton-primo.hosted.exlibrisgroup.com/primo-explore/search?tab=default_tab&amp;search_scope=EVERYTHING&amp;vid=01CRU&amp;lang=en_US&amp;offset=0&amp;query=any,contains,991004069619702656","Catalog Record")</f>
        <v/>
      </c>
      <c r="AT31">
        <f>HYPERLINK("http://www.worldcat.org/oclc/2296764","WorldCat Record")</f>
        <v/>
      </c>
      <c r="AU31" t="inlineStr">
        <is>
          <t>584572:eng</t>
        </is>
      </c>
      <c r="AV31" t="inlineStr">
        <is>
          <t>2296764</t>
        </is>
      </c>
      <c r="AW31" t="inlineStr">
        <is>
          <t>991004069619702656</t>
        </is>
      </c>
      <c r="AX31" t="inlineStr">
        <is>
          <t>991004069619702656</t>
        </is>
      </c>
      <c r="AY31" t="inlineStr">
        <is>
          <t>2262505780002656</t>
        </is>
      </c>
      <c r="AZ31" t="inlineStr">
        <is>
          <t>BOOK</t>
        </is>
      </c>
      <c r="BB31" t="inlineStr">
        <is>
          <t>9780911198416</t>
        </is>
      </c>
      <c r="BC31" t="inlineStr">
        <is>
          <t>32285003075446</t>
        </is>
      </c>
      <c r="BD31" t="inlineStr">
        <is>
          <t>893611885</t>
        </is>
      </c>
    </row>
    <row r="32">
      <c r="A32" t="inlineStr">
        <is>
          <t>No</t>
        </is>
      </c>
      <c r="B32" t="inlineStr">
        <is>
          <t>UA700 .P36</t>
        </is>
      </c>
      <c r="C32" t="inlineStr">
        <is>
          <t>0                      UA 0700000P  36</t>
        </is>
      </c>
      <c r="D32" t="inlineStr">
        <is>
          <t>French revolutionary warfare from Indochina to Algeria, the analysis of a political and military doctrine.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Paret, Peter.</t>
        </is>
      </c>
      <c r="L32" t="inlineStr">
        <is>
          <t>New York, Published for the Center of International Studies, Princeton University, by F.A. Praeger [1964]</t>
        </is>
      </c>
      <c r="M32" t="inlineStr">
        <is>
          <t>1964</t>
        </is>
      </c>
      <c r="O32" t="inlineStr">
        <is>
          <t>eng</t>
        </is>
      </c>
      <c r="P32" t="inlineStr">
        <is>
          <t>nyu</t>
        </is>
      </c>
      <c r="Q32" t="inlineStr">
        <is>
          <t>Princeton studies in world politics ; 6</t>
        </is>
      </c>
      <c r="R32" t="inlineStr">
        <is>
          <t xml:space="preserve">UA </t>
        </is>
      </c>
      <c r="S32" t="n">
        <v>1</v>
      </c>
      <c r="T32" t="n">
        <v>1</v>
      </c>
      <c r="U32" t="inlineStr">
        <is>
          <t>2006-11-18</t>
        </is>
      </c>
      <c r="V32" t="inlineStr">
        <is>
          <t>2006-11-18</t>
        </is>
      </c>
      <c r="W32" t="inlineStr">
        <is>
          <t>1997-08-18</t>
        </is>
      </c>
      <c r="X32" t="inlineStr">
        <is>
          <t>1997-08-18</t>
        </is>
      </c>
      <c r="Y32" t="n">
        <v>455</v>
      </c>
      <c r="Z32" t="n">
        <v>402</v>
      </c>
      <c r="AA32" t="n">
        <v>427</v>
      </c>
      <c r="AB32" t="n">
        <v>3</v>
      </c>
      <c r="AC32" t="n">
        <v>3</v>
      </c>
      <c r="AD32" t="n">
        <v>23</v>
      </c>
      <c r="AE32" t="n">
        <v>25</v>
      </c>
      <c r="AF32" t="n">
        <v>7</v>
      </c>
      <c r="AG32" t="n">
        <v>8</v>
      </c>
      <c r="AH32" t="n">
        <v>5</v>
      </c>
      <c r="AI32" t="n">
        <v>6</v>
      </c>
      <c r="AJ32" t="n">
        <v>16</v>
      </c>
      <c r="AK32" t="n">
        <v>17</v>
      </c>
      <c r="AL32" t="n">
        <v>2</v>
      </c>
      <c r="AM32" t="n">
        <v>2</v>
      </c>
      <c r="AN32" t="n">
        <v>1</v>
      </c>
      <c r="AO32" t="n">
        <v>1</v>
      </c>
      <c r="AP32" t="inlineStr">
        <is>
          <t>No</t>
        </is>
      </c>
      <c r="AQ32" t="inlineStr">
        <is>
          <t>Yes</t>
        </is>
      </c>
      <c r="AR32">
        <f>HYPERLINK("http://catalog.hathitrust.org/Record/001620597","HathiTrust Record")</f>
        <v/>
      </c>
      <c r="AS32">
        <f>HYPERLINK("https://creighton-primo.hosted.exlibrisgroup.com/primo-explore/search?tab=default_tab&amp;search_scope=EVERYTHING&amp;vid=01CRU&amp;lang=en_US&amp;offset=0&amp;query=any,contains,991003765199702656","Catalog Record")</f>
        <v/>
      </c>
      <c r="AT32">
        <f>HYPERLINK("http://www.worldcat.org/oclc/1457263","WorldCat Record")</f>
        <v/>
      </c>
      <c r="AU32" t="inlineStr">
        <is>
          <t>433838247:eng</t>
        </is>
      </c>
      <c r="AV32" t="inlineStr">
        <is>
          <t>1457263</t>
        </is>
      </c>
      <c r="AW32" t="inlineStr">
        <is>
          <t>991003765199702656</t>
        </is>
      </c>
      <c r="AX32" t="inlineStr">
        <is>
          <t>991003765199702656</t>
        </is>
      </c>
      <c r="AY32" t="inlineStr">
        <is>
          <t>2257134440002656</t>
        </is>
      </c>
      <c r="AZ32" t="inlineStr">
        <is>
          <t>BOOK</t>
        </is>
      </c>
      <c r="BC32" t="inlineStr">
        <is>
          <t>32285003075495</t>
        </is>
      </c>
      <c r="BD32" t="inlineStr">
        <is>
          <t>893617719</t>
        </is>
      </c>
    </row>
    <row r="33">
      <c r="A33" t="inlineStr">
        <is>
          <t>No</t>
        </is>
      </c>
      <c r="B33" t="inlineStr">
        <is>
          <t>UA712 .S47 1982</t>
        </is>
      </c>
      <c r="C33" t="inlineStr">
        <is>
          <t>0                      UA 0712000S  47          1982</t>
        </is>
      </c>
      <c r="D33" t="inlineStr">
        <is>
          <t>The German Army, 1933-45 / Albert Seaton.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Seaton, Albert, 1921-</t>
        </is>
      </c>
      <c r="L33" t="inlineStr">
        <is>
          <t>New York : St. Martin's Press, c1982.</t>
        </is>
      </c>
      <c r="M33" t="inlineStr">
        <is>
          <t>1982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UA </t>
        </is>
      </c>
      <c r="S33" t="n">
        <v>2</v>
      </c>
      <c r="T33" t="n">
        <v>2</v>
      </c>
      <c r="U33" t="inlineStr">
        <is>
          <t>2002-03-23</t>
        </is>
      </c>
      <c r="V33" t="inlineStr">
        <is>
          <t>2002-03-23</t>
        </is>
      </c>
      <c r="W33" t="inlineStr">
        <is>
          <t>1993-03-24</t>
        </is>
      </c>
      <c r="X33" t="inlineStr">
        <is>
          <t>1993-03-24</t>
        </is>
      </c>
      <c r="Y33" t="n">
        <v>321</v>
      </c>
      <c r="Z33" t="n">
        <v>291</v>
      </c>
      <c r="AA33" t="n">
        <v>403</v>
      </c>
      <c r="AB33" t="n">
        <v>2</v>
      </c>
      <c r="AC33" t="n">
        <v>4</v>
      </c>
      <c r="AD33" t="n">
        <v>13</v>
      </c>
      <c r="AE33" t="n">
        <v>16</v>
      </c>
      <c r="AF33" t="n">
        <v>7</v>
      </c>
      <c r="AG33" t="n">
        <v>8</v>
      </c>
      <c r="AH33" t="n">
        <v>3</v>
      </c>
      <c r="AI33" t="n">
        <v>3</v>
      </c>
      <c r="AJ33" t="n">
        <v>9</v>
      </c>
      <c r="AK33" t="n">
        <v>9</v>
      </c>
      <c r="AL33" t="n">
        <v>1</v>
      </c>
      <c r="AM33" t="n">
        <v>3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HYPERLINK("https://creighton-primo.hosted.exlibrisgroup.com/primo-explore/search?tab=default_tab&amp;search_scope=EVERYTHING&amp;vid=01CRU&amp;lang=en_US&amp;offset=0&amp;query=any,contains,991005176449702656","Catalog Record")</f>
        <v/>
      </c>
      <c r="AT33">
        <f>HYPERLINK("http://www.worldcat.org/oclc/7923521","WorldCat Record")</f>
        <v/>
      </c>
      <c r="AU33" t="inlineStr">
        <is>
          <t>442549:eng</t>
        </is>
      </c>
      <c r="AV33" t="inlineStr">
        <is>
          <t>7923521</t>
        </is>
      </c>
      <c r="AW33" t="inlineStr">
        <is>
          <t>991005176449702656</t>
        </is>
      </c>
      <c r="AX33" t="inlineStr">
        <is>
          <t>991005176449702656</t>
        </is>
      </c>
      <c r="AY33" t="inlineStr">
        <is>
          <t>2269251210002656</t>
        </is>
      </c>
      <c r="AZ33" t="inlineStr">
        <is>
          <t>BOOK</t>
        </is>
      </c>
      <c r="BB33" t="inlineStr">
        <is>
          <t>9780312325220</t>
        </is>
      </c>
      <c r="BC33" t="inlineStr">
        <is>
          <t>32285001579613</t>
        </is>
      </c>
      <c r="BD33" t="inlineStr">
        <is>
          <t>893236414</t>
        </is>
      </c>
    </row>
    <row r="34">
      <c r="A34" t="inlineStr">
        <is>
          <t>No</t>
        </is>
      </c>
      <c r="B34" t="inlineStr">
        <is>
          <t>UA770 .J65</t>
        </is>
      </c>
      <c r="C34" t="inlineStr">
        <is>
          <t>0                      UA 0770000J  65</t>
        </is>
      </c>
      <c r="D34" t="inlineStr">
        <is>
          <t>Arms for the Third World : Soviet military aid diplomacy / [by] Wynfred Joshua and Stephen P. Gibert.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Joshua, Wynfred.</t>
        </is>
      </c>
      <c r="L34" t="inlineStr">
        <is>
          <t>Baltimore : Johns Hopkins Press, [1969]</t>
        </is>
      </c>
      <c r="M34" t="inlineStr">
        <is>
          <t>1969</t>
        </is>
      </c>
      <c r="O34" t="inlineStr">
        <is>
          <t>eng</t>
        </is>
      </c>
      <c r="P34" t="inlineStr">
        <is>
          <t>mdu</t>
        </is>
      </c>
      <c r="R34" t="inlineStr">
        <is>
          <t xml:space="preserve">UA </t>
        </is>
      </c>
      <c r="S34" t="n">
        <v>2</v>
      </c>
      <c r="T34" t="n">
        <v>2</v>
      </c>
      <c r="U34" t="inlineStr">
        <is>
          <t>1999-01-19</t>
        </is>
      </c>
      <c r="V34" t="inlineStr">
        <is>
          <t>1999-01-19</t>
        </is>
      </c>
      <c r="W34" t="inlineStr">
        <is>
          <t>1990-09-27</t>
        </is>
      </c>
      <c r="X34" t="inlineStr">
        <is>
          <t>1990-09-27</t>
        </is>
      </c>
      <c r="Y34" t="n">
        <v>591</v>
      </c>
      <c r="Z34" t="n">
        <v>475</v>
      </c>
      <c r="AA34" t="n">
        <v>484</v>
      </c>
      <c r="AB34" t="n">
        <v>4</v>
      </c>
      <c r="AC34" t="n">
        <v>4</v>
      </c>
      <c r="AD34" t="n">
        <v>20</v>
      </c>
      <c r="AE34" t="n">
        <v>20</v>
      </c>
      <c r="AF34" t="n">
        <v>5</v>
      </c>
      <c r="AG34" t="n">
        <v>5</v>
      </c>
      <c r="AH34" t="n">
        <v>5</v>
      </c>
      <c r="AI34" t="n">
        <v>5</v>
      </c>
      <c r="AJ34" t="n">
        <v>13</v>
      </c>
      <c r="AK34" t="n">
        <v>13</v>
      </c>
      <c r="AL34" t="n">
        <v>3</v>
      </c>
      <c r="AM34" t="n">
        <v>3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HYPERLINK("http://catalog.hathitrust.org/Record/001620753","HathiTrust Record")</f>
        <v/>
      </c>
      <c r="AS34">
        <f>HYPERLINK("https://creighton-primo.hosted.exlibrisgroup.com/primo-explore/search?tab=default_tab&amp;search_scope=EVERYTHING&amp;vid=01CRU&amp;lang=en_US&amp;offset=0&amp;query=any,contains,991000125359702656","Catalog Record")</f>
        <v/>
      </c>
      <c r="AT34">
        <f>HYPERLINK("http://www.worldcat.org/oclc/51763","WorldCat Record")</f>
        <v/>
      </c>
      <c r="AU34" t="inlineStr">
        <is>
          <t>836639366:eng</t>
        </is>
      </c>
      <c r="AV34" t="inlineStr">
        <is>
          <t>51763</t>
        </is>
      </c>
      <c r="AW34" t="inlineStr">
        <is>
          <t>991000125359702656</t>
        </is>
      </c>
      <c r="AX34" t="inlineStr">
        <is>
          <t>991000125359702656</t>
        </is>
      </c>
      <c r="AY34" t="inlineStr">
        <is>
          <t>2258611210002656</t>
        </is>
      </c>
      <c r="AZ34" t="inlineStr">
        <is>
          <t>BOOK</t>
        </is>
      </c>
      <c r="BB34" t="inlineStr">
        <is>
          <t>9780801811043</t>
        </is>
      </c>
      <c r="BC34" t="inlineStr">
        <is>
          <t>32285000321090</t>
        </is>
      </c>
      <c r="BD34" t="inlineStr">
        <is>
          <t>893339311</t>
        </is>
      </c>
    </row>
    <row r="35">
      <c r="A35" t="inlineStr">
        <is>
          <t>No</t>
        </is>
      </c>
      <c r="B35" t="inlineStr">
        <is>
          <t>UA770 .K44 1985</t>
        </is>
      </c>
      <c r="C35" t="inlineStr">
        <is>
          <t>0                      UA 0770000K  44          1985</t>
        </is>
      </c>
      <c r="D35" t="inlineStr">
        <is>
          <t>Soldiers of the tsar : army and society in Russia, 1462-1874 / John L.H. Keep.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Keep, John L. H.</t>
        </is>
      </c>
      <c r="L35" t="inlineStr">
        <is>
          <t>Oxford : Clarendon Press ; Oxford ; New York : Oxford University Press, 1985.</t>
        </is>
      </c>
      <c r="M35" t="inlineStr">
        <is>
          <t>1985</t>
        </is>
      </c>
      <c r="O35" t="inlineStr">
        <is>
          <t>eng</t>
        </is>
      </c>
      <c r="P35" t="inlineStr">
        <is>
          <t>enk</t>
        </is>
      </c>
      <c r="R35" t="inlineStr">
        <is>
          <t xml:space="preserve">UA </t>
        </is>
      </c>
      <c r="S35" t="n">
        <v>2</v>
      </c>
      <c r="T35" t="n">
        <v>2</v>
      </c>
      <c r="U35" t="inlineStr">
        <is>
          <t>1994-05-20</t>
        </is>
      </c>
      <c r="V35" t="inlineStr">
        <is>
          <t>1994-05-20</t>
        </is>
      </c>
      <c r="W35" t="inlineStr">
        <is>
          <t>1992-03-31</t>
        </is>
      </c>
      <c r="X35" t="inlineStr">
        <is>
          <t>1992-03-31</t>
        </is>
      </c>
      <c r="Y35" t="n">
        <v>559</v>
      </c>
      <c r="Z35" t="n">
        <v>420</v>
      </c>
      <c r="AA35" t="n">
        <v>425</v>
      </c>
      <c r="AB35" t="n">
        <v>3</v>
      </c>
      <c r="AC35" t="n">
        <v>3</v>
      </c>
      <c r="AD35" t="n">
        <v>23</v>
      </c>
      <c r="AE35" t="n">
        <v>23</v>
      </c>
      <c r="AF35" t="n">
        <v>8</v>
      </c>
      <c r="AG35" t="n">
        <v>8</v>
      </c>
      <c r="AH35" t="n">
        <v>9</v>
      </c>
      <c r="AI35" t="n">
        <v>9</v>
      </c>
      <c r="AJ35" t="n">
        <v>10</v>
      </c>
      <c r="AK35" t="n">
        <v>10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HYPERLINK("https://creighton-primo.hosted.exlibrisgroup.com/primo-explore/search?tab=default_tab&amp;search_scope=EVERYTHING&amp;vid=01CRU&amp;lang=en_US&amp;offset=0&amp;query=any,contains,991000901819702656","Catalog Record")</f>
        <v/>
      </c>
      <c r="AT35">
        <f>HYPERLINK("http://www.worldcat.org/oclc/14068081","WorldCat Record")</f>
        <v/>
      </c>
      <c r="AU35" t="inlineStr">
        <is>
          <t>807612205:eng</t>
        </is>
      </c>
      <c r="AV35" t="inlineStr">
        <is>
          <t>14068081</t>
        </is>
      </c>
      <c r="AW35" t="inlineStr">
        <is>
          <t>991000901819702656</t>
        </is>
      </c>
      <c r="AX35" t="inlineStr">
        <is>
          <t>991000901819702656</t>
        </is>
      </c>
      <c r="AY35" t="inlineStr">
        <is>
          <t>2256868950002656</t>
        </is>
      </c>
      <c r="AZ35" t="inlineStr">
        <is>
          <t>BOOK</t>
        </is>
      </c>
      <c r="BB35" t="inlineStr">
        <is>
          <t>9780198225751</t>
        </is>
      </c>
      <c r="BC35" t="inlineStr">
        <is>
          <t>32285001031565</t>
        </is>
      </c>
      <c r="BD35" t="inlineStr">
        <is>
          <t>893683844</t>
        </is>
      </c>
    </row>
    <row r="36">
      <c r="A36" t="inlineStr">
        <is>
          <t>No</t>
        </is>
      </c>
      <c r="B36" t="inlineStr">
        <is>
          <t>UA770 .M38 1987</t>
        </is>
      </c>
      <c r="C36" t="inlineStr">
        <is>
          <t>0                      UA 0770000M  38          1987</t>
        </is>
      </c>
      <c r="D36" t="inlineStr">
        <is>
          <t>Tsar and cossack, 1855-1914 / Robert H. McNeal.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McNeal, Robert Hatch, 1930-</t>
        </is>
      </c>
      <c r="L36" t="inlineStr">
        <is>
          <t>New York : St. Martin's Press, 1987.</t>
        </is>
      </c>
      <c r="M36" t="inlineStr">
        <is>
          <t>1987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UA </t>
        </is>
      </c>
      <c r="S36" t="n">
        <v>3</v>
      </c>
      <c r="T36" t="n">
        <v>3</v>
      </c>
      <c r="U36" t="inlineStr">
        <is>
          <t>2008-11-03</t>
        </is>
      </c>
      <c r="V36" t="inlineStr">
        <is>
          <t>2008-11-03</t>
        </is>
      </c>
      <c r="W36" t="inlineStr">
        <is>
          <t>1993-08-12</t>
        </is>
      </c>
      <c r="X36" t="inlineStr">
        <is>
          <t>1993-08-12</t>
        </is>
      </c>
      <c r="Y36" t="n">
        <v>338</v>
      </c>
      <c r="Z36" t="n">
        <v>298</v>
      </c>
      <c r="AA36" t="n">
        <v>356</v>
      </c>
      <c r="AB36" t="n">
        <v>3</v>
      </c>
      <c r="AC36" t="n">
        <v>5</v>
      </c>
      <c r="AD36" t="n">
        <v>20</v>
      </c>
      <c r="AE36" t="n">
        <v>24</v>
      </c>
      <c r="AF36" t="n">
        <v>6</v>
      </c>
      <c r="AG36" t="n">
        <v>7</v>
      </c>
      <c r="AH36" t="n">
        <v>7</v>
      </c>
      <c r="AI36" t="n">
        <v>8</v>
      </c>
      <c r="AJ36" t="n">
        <v>10</v>
      </c>
      <c r="AK36" t="n">
        <v>12</v>
      </c>
      <c r="AL36" t="n">
        <v>2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HYPERLINK("https://creighton-primo.hosted.exlibrisgroup.com/primo-explore/search?tab=default_tab&amp;search_scope=EVERYTHING&amp;vid=01CRU&amp;lang=en_US&amp;offset=0&amp;query=any,contains,991000579039702656","Catalog Record")</f>
        <v/>
      </c>
      <c r="AT36">
        <f>HYPERLINK("http://www.worldcat.org/oclc/11726047","WorldCat Record")</f>
        <v/>
      </c>
      <c r="AU36" t="inlineStr">
        <is>
          <t>4507001:eng</t>
        </is>
      </c>
      <c r="AV36" t="inlineStr">
        <is>
          <t>11726047</t>
        </is>
      </c>
      <c r="AW36" t="inlineStr">
        <is>
          <t>991000579039702656</t>
        </is>
      </c>
      <c r="AX36" t="inlineStr">
        <is>
          <t>991000579039702656</t>
        </is>
      </c>
      <c r="AY36" t="inlineStr">
        <is>
          <t>2255501520002656</t>
        </is>
      </c>
      <c r="AZ36" t="inlineStr">
        <is>
          <t>BOOK</t>
        </is>
      </c>
      <c r="BB36" t="inlineStr">
        <is>
          <t>9780312821883</t>
        </is>
      </c>
      <c r="BC36" t="inlineStr">
        <is>
          <t>32285001734663</t>
        </is>
      </c>
      <c r="BD36" t="inlineStr">
        <is>
          <t>893231224</t>
        </is>
      </c>
    </row>
    <row r="37">
      <c r="A37" t="inlineStr">
        <is>
          <t>No</t>
        </is>
      </c>
      <c r="B37" t="inlineStr">
        <is>
          <t>UA770 .M399 1987</t>
        </is>
      </c>
      <c r="C37" t="inlineStr">
        <is>
          <t>0                      UA 0770000M  399         1987</t>
        </is>
      </c>
      <c r="D37" t="inlineStr">
        <is>
          <t>Military objectives in Soviet foreign policy / Michael MccGwire.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MccGwire, Michael.</t>
        </is>
      </c>
      <c r="L37" t="inlineStr">
        <is>
          <t>Washington, D.C. : Brookings Institution, c1987.</t>
        </is>
      </c>
      <c r="M37" t="inlineStr">
        <is>
          <t>1987</t>
        </is>
      </c>
      <c r="O37" t="inlineStr">
        <is>
          <t>eng</t>
        </is>
      </c>
      <c r="P37" t="inlineStr">
        <is>
          <t>dcu</t>
        </is>
      </c>
      <c r="R37" t="inlineStr">
        <is>
          <t xml:space="preserve">UA </t>
        </is>
      </c>
      <c r="S37" t="n">
        <v>6</v>
      </c>
      <c r="T37" t="n">
        <v>6</v>
      </c>
      <c r="U37" t="inlineStr">
        <is>
          <t>1999-11-11</t>
        </is>
      </c>
      <c r="V37" t="inlineStr">
        <is>
          <t>1999-11-11</t>
        </is>
      </c>
      <c r="W37" t="inlineStr">
        <is>
          <t>1993-08-12</t>
        </is>
      </c>
      <c r="X37" t="inlineStr">
        <is>
          <t>1993-08-12</t>
        </is>
      </c>
      <c r="Y37" t="n">
        <v>776</v>
      </c>
      <c r="Z37" t="n">
        <v>648</v>
      </c>
      <c r="AA37" t="n">
        <v>654</v>
      </c>
      <c r="AB37" t="n">
        <v>4</v>
      </c>
      <c r="AC37" t="n">
        <v>4</v>
      </c>
      <c r="AD37" t="n">
        <v>27</v>
      </c>
      <c r="AE37" t="n">
        <v>27</v>
      </c>
      <c r="AF37" t="n">
        <v>9</v>
      </c>
      <c r="AG37" t="n">
        <v>9</v>
      </c>
      <c r="AH37" t="n">
        <v>8</v>
      </c>
      <c r="AI37" t="n">
        <v>8</v>
      </c>
      <c r="AJ37" t="n">
        <v>15</v>
      </c>
      <c r="AK37" t="n">
        <v>15</v>
      </c>
      <c r="AL37" t="n">
        <v>3</v>
      </c>
      <c r="AM37" t="n">
        <v>3</v>
      </c>
      <c r="AN37" t="n">
        <v>1</v>
      </c>
      <c r="AO37" t="n">
        <v>1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HYPERLINK("https://creighton-primo.hosted.exlibrisgroup.com/primo-explore/search?tab=default_tab&amp;search_scope=EVERYTHING&amp;vid=01CRU&amp;lang=en_US&amp;offset=0&amp;query=any,contains,991000935349702656","Catalog Record")</f>
        <v/>
      </c>
      <c r="AT37">
        <f>HYPERLINK("http://www.worldcat.org/oclc/14359007","WorldCat Record")</f>
        <v/>
      </c>
      <c r="AU37" t="inlineStr">
        <is>
          <t>8220730:eng</t>
        </is>
      </c>
      <c r="AV37" t="inlineStr">
        <is>
          <t>14359007</t>
        </is>
      </c>
      <c r="AW37" t="inlineStr">
        <is>
          <t>991000935349702656</t>
        </is>
      </c>
      <c r="AX37" t="inlineStr">
        <is>
          <t>991000935349702656</t>
        </is>
      </c>
      <c r="AY37" t="inlineStr">
        <is>
          <t>2256395230002656</t>
        </is>
      </c>
      <c r="AZ37" t="inlineStr">
        <is>
          <t>BOOK</t>
        </is>
      </c>
      <c r="BB37" t="inlineStr">
        <is>
          <t>9780815755517</t>
        </is>
      </c>
      <c r="BC37" t="inlineStr">
        <is>
          <t>32285001734671</t>
        </is>
      </c>
      <c r="BD37" t="inlineStr">
        <is>
          <t>893702575</t>
        </is>
      </c>
    </row>
    <row r="38">
      <c r="A38" t="inlineStr">
        <is>
          <t>No</t>
        </is>
      </c>
      <c r="B38" t="inlineStr">
        <is>
          <t>UA770 .S355 1988</t>
        </is>
      </c>
      <c r="C38" t="inlineStr">
        <is>
          <t>0                      UA 0770000S  355         1988</t>
        </is>
      </c>
      <c r="D38" t="inlineStr">
        <is>
          <t>Soviet military doctrine : continuity, formulation, and dissemination / Harriet Fast Scott and William F. Scott.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Scott, Harriet Fast.</t>
        </is>
      </c>
      <c r="L38" t="inlineStr">
        <is>
          <t>Boulder : Westview Press, 1988.</t>
        </is>
      </c>
      <c r="M38" t="inlineStr">
        <is>
          <t>1988</t>
        </is>
      </c>
      <c r="O38" t="inlineStr">
        <is>
          <t>eng</t>
        </is>
      </c>
      <c r="P38" t="inlineStr">
        <is>
          <t>cou</t>
        </is>
      </c>
      <c r="R38" t="inlineStr">
        <is>
          <t xml:space="preserve">UA </t>
        </is>
      </c>
      <c r="S38" t="n">
        <v>2</v>
      </c>
      <c r="T38" t="n">
        <v>2</v>
      </c>
      <c r="U38" t="inlineStr">
        <is>
          <t>1997-06-21</t>
        </is>
      </c>
      <c r="V38" t="inlineStr">
        <is>
          <t>1997-06-21</t>
        </is>
      </c>
      <c r="W38" t="inlineStr">
        <is>
          <t>1990-11-08</t>
        </is>
      </c>
      <c r="X38" t="inlineStr">
        <is>
          <t>1990-11-08</t>
        </is>
      </c>
      <c r="Y38" t="n">
        <v>448</v>
      </c>
      <c r="Z38" t="n">
        <v>379</v>
      </c>
      <c r="AA38" t="n">
        <v>406</v>
      </c>
      <c r="AB38" t="n">
        <v>4</v>
      </c>
      <c r="AC38" t="n">
        <v>4</v>
      </c>
      <c r="AD38" t="n">
        <v>15</v>
      </c>
      <c r="AE38" t="n">
        <v>15</v>
      </c>
      <c r="AF38" t="n">
        <v>2</v>
      </c>
      <c r="AG38" t="n">
        <v>2</v>
      </c>
      <c r="AH38" t="n">
        <v>5</v>
      </c>
      <c r="AI38" t="n">
        <v>5</v>
      </c>
      <c r="AJ38" t="n">
        <v>8</v>
      </c>
      <c r="AK38" t="n">
        <v>8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HYPERLINK("http://catalog.hathitrust.org/Record/001073941","HathiTrust Record")</f>
        <v/>
      </c>
      <c r="AS38">
        <f>HYPERLINK("https://creighton-primo.hosted.exlibrisgroup.com/primo-explore/search?tab=default_tab&amp;search_scope=EVERYTHING&amp;vid=01CRU&amp;lang=en_US&amp;offset=0&amp;query=any,contains,991001274909702656","Catalog Record")</f>
        <v/>
      </c>
      <c r="AT38">
        <f>HYPERLINK("http://www.worldcat.org/oclc/17873115","WorldCat Record")</f>
        <v/>
      </c>
      <c r="AU38" t="inlineStr">
        <is>
          <t>16665318:eng</t>
        </is>
      </c>
      <c r="AV38" t="inlineStr">
        <is>
          <t>17873115</t>
        </is>
      </c>
      <c r="AW38" t="inlineStr">
        <is>
          <t>991001274909702656</t>
        </is>
      </c>
      <c r="AX38" t="inlineStr">
        <is>
          <t>991001274909702656</t>
        </is>
      </c>
      <c r="AY38" t="inlineStr">
        <is>
          <t>2269428040002656</t>
        </is>
      </c>
      <c r="AZ38" t="inlineStr">
        <is>
          <t>BOOK</t>
        </is>
      </c>
      <c r="BB38" t="inlineStr">
        <is>
          <t>9780813306711</t>
        </is>
      </c>
      <c r="BC38" t="inlineStr">
        <is>
          <t>32285000313642</t>
        </is>
      </c>
      <c r="BD38" t="inlineStr">
        <is>
          <t>893244005</t>
        </is>
      </c>
    </row>
    <row r="39">
      <c r="A39" t="inlineStr">
        <is>
          <t>No</t>
        </is>
      </c>
      <c r="B39" t="inlineStr">
        <is>
          <t>UA770 .S658 1984</t>
        </is>
      </c>
      <c r="C39" t="inlineStr">
        <is>
          <t>0                      UA 0770000S  658         1984</t>
        </is>
      </c>
      <c r="D39" t="inlineStr">
        <is>
          <t>Soviet decisionmaking for national security / edited by Jiri Valenta, William C. Potter.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London ; Winchester, Mass. : Allen &amp; Unwin, 1984.</t>
        </is>
      </c>
      <c r="M39" t="inlineStr">
        <is>
          <t>1984</t>
        </is>
      </c>
      <c r="O39" t="inlineStr">
        <is>
          <t>eng</t>
        </is>
      </c>
      <c r="P39" t="inlineStr">
        <is>
          <t>enk</t>
        </is>
      </c>
      <c r="R39" t="inlineStr">
        <is>
          <t xml:space="preserve">UA </t>
        </is>
      </c>
      <c r="S39" t="n">
        <v>1</v>
      </c>
      <c r="T39" t="n">
        <v>1</v>
      </c>
      <c r="U39" t="inlineStr">
        <is>
          <t>1997-06-21</t>
        </is>
      </c>
      <c r="V39" t="inlineStr">
        <is>
          <t>1997-06-21</t>
        </is>
      </c>
      <c r="W39" t="inlineStr">
        <is>
          <t>1993-08-12</t>
        </is>
      </c>
      <c r="X39" t="inlineStr">
        <is>
          <t>1993-08-12</t>
        </is>
      </c>
      <c r="Y39" t="n">
        <v>506</v>
      </c>
      <c r="Z39" t="n">
        <v>381</v>
      </c>
      <c r="AA39" t="n">
        <v>397</v>
      </c>
      <c r="AB39" t="n">
        <v>4</v>
      </c>
      <c r="AC39" t="n">
        <v>4</v>
      </c>
      <c r="AD39" t="n">
        <v>18</v>
      </c>
      <c r="AE39" t="n">
        <v>18</v>
      </c>
      <c r="AF39" t="n">
        <v>4</v>
      </c>
      <c r="AG39" t="n">
        <v>4</v>
      </c>
      <c r="AH39" t="n">
        <v>7</v>
      </c>
      <c r="AI39" t="n">
        <v>7</v>
      </c>
      <c r="AJ39" t="n">
        <v>9</v>
      </c>
      <c r="AK39" t="n">
        <v>9</v>
      </c>
      <c r="AL39" t="n">
        <v>3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HYPERLINK("https://creighton-primo.hosted.exlibrisgroup.com/primo-explore/search?tab=default_tab&amp;search_scope=EVERYTHING&amp;vid=01CRU&amp;lang=en_US&amp;offset=0&amp;query=any,contains,991000306949702656","Catalog Record")</f>
        <v/>
      </c>
      <c r="AT39">
        <f>HYPERLINK("http://www.worldcat.org/oclc/10072268","WorldCat Record")</f>
        <v/>
      </c>
      <c r="AU39" t="inlineStr">
        <is>
          <t>350169449:eng</t>
        </is>
      </c>
      <c r="AV39" t="inlineStr">
        <is>
          <t>10072268</t>
        </is>
      </c>
      <c r="AW39" t="inlineStr">
        <is>
          <t>991000306949702656</t>
        </is>
      </c>
      <c r="AX39" t="inlineStr">
        <is>
          <t>991000306949702656</t>
        </is>
      </c>
      <c r="AY39" t="inlineStr">
        <is>
          <t>2264847540002656</t>
        </is>
      </c>
      <c r="AZ39" t="inlineStr">
        <is>
          <t>BOOK</t>
        </is>
      </c>
      <c r="BB39" t="inlineStr">
        <is>
          <t>9780043510650</t>
        </is>
      </c>
      <c r="BC39" t="inlineStr">
        <is>
          <t>32285001734739</t>
        </is>
      </c>
      <c r="BD39" t="inlineStr">
        <is>
          <t>893614080</t>
        </is>
      </c>
    </row>
    <row r="40">
      <c r="A40" t="inlineStr">
        <is>
          <t>No</t>
        </is>
      </c>
      <c r="B40" t="inlineStr">
        <is>
          <t>UA789 .A7</t>
        </is>
      </c>
      <c r="C40" t="inlineStr">
        <is>
          <t>0                      UA 0789000A  7</t>
        </is>
      </c>
      <c r="D40" t="inlineStr">
        <is>
          <t>The army in Bourbon Mexico, 1760-1810 / Christon I. Archer.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Archer, Christon I., 1940-</t>
        </is>
      </c>
      <c r="L40" t="inlineStr">
        <is>
          <t>Albuquerque : University of New Mexico Press, c1977.</t>
        </is>
      </c>
      <c r="M40" t="inlineStr">
        <is>
          <t>1977</t>
        </is>
      </c>
      <c r="N40" t="inlineStr">
        <is>
          <t>1st ed.</t>
        </is>
      </c>
      <c r="O40" t="inlineStr">
        <is>
          <t>eng</t>
        </is>
      </c>
      <c r="P40" t="inlineStr">
        <is>
          <t>nmu</t>
        </is>
      </c>
      <c r="R40" t="inlineStr">
        <is>
          <t xml:space="preserve">UA </t>
        </is>
      </c>
      <c r="S40" t="n">
        <v>3</v>
      </c>
      <c r="T40" t="n">
        <v>3</v>
      </c>
      <c r="U40" t="inlineStr">
        <is>
          <t>2008-09-05</t>
        </is>
      </c>
      <c r="V40" t="inlineStr">
        <is>
          <t>2008-09-05</t>
        </is>
      </c>
      <c r="W40" t="inlineStr">
        <is>
          <t>1997-08-18</t>
        </is>
      </c>
      <c r="X40" t="inlineStr">
        <is>
          <t>1997-08-18</t>
        </is>
      </c>
      <c r="Y40" t="n">
        <v>435</v>
      </c>
      <c r="Z40" t="n">
        <v>371</v>
      </c>
      <c r="AA40" t="n">
        <v>391</v>
      </c>
      <c r="AB40" t="n">
        <v>3</v>
      </c>
      <c r="AC40" t="n">
        <v>3</v>
      </c>
      <c r="AD40" t="n">
        <v>18</v>
      </c>
      <c r="AE40" t="n">
        <v>20</v>
      </c>
      <c r="AF40" t="n">
        <v>4</v>
      </c>
      <c r="AG40" t="n">
        <v>4</v>
      </c>
      <c r="AH40" t="n">
        <v>5</v>
      </c>
      <c r="AI40" t="n">
        <v>5</v>
      </c>
      <c r="AJ40" t="n">
        <v>12</v>
      </c>
      <c r="AK40" t="n">
        <v>14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HYPERLINK("http://catalog.hathitrust.org/Record/000250432","HathiTrust Record")</f>
        <v/>
      </c>
      <c r="AS40">
        <f>HYPERLINK("https://creighton-primo.hosted.exlibrisgroup.com/primo-explore/search?tab=default_tab&amp;search_scope=EVERYTHING&amp;vid=01CRU&amp;lang=en_US&amp;offset=0&amp;query=any,contains,991004307379702656","Catalog Record")</f>
        <v/>
      </c>
      <c r="AT40">
        <f>HYPERLINK("http://www.worldcat.org/oclc/2984426","WorldCat Record")</f>
        <v/>
      </c>
      <c r="AU40" t="inlineStr">
        <is>
          <t>3677429:eng</t>
        </is>
      </c>
      <c r="AV40" t="inlineStr">
        <is>
          <t>2984426</t>
        </is>
      </c>
      <c r="AW40" t="inlineStr">
        <is>
          <t>991004307379702656</t>
        </is>
      </c>
      <c r="AX40" t="inlineStr">
        <is>
          <t>991004307379702656</t>
        </is>
      </c>
      <c r="AY40" t="inlineStr">
        <is>
          <t>2258223680002656</t>
        </is>
      </c>
      <c r="AZ40" t="inlineStr">
        <is>
          <t>BOOK</t>
        </is>
      </c>
      <c r="BB40" t="inlineStr">
        <is>
          <t>9780826304421</t>
        </is>
      </c>
      <c r="BC40" t="inlineStr">
        <is>
          <t>32285003075677</t>
        </is>
      </c>
      <c r="BD40" t="inlineStr">
        <is>
          <t>893624577</t>
        </is>
      </c>
    </row>
    <row r="41">
      <c r="A41" t="inlineStr">
        <is>
          <t>No</t>
        </is>
      </c>
      <c r="B41" t="inlineStr">
        <is>
          <t>UA789 .K83</t>
        </is>
      </c>
      <c r="C41" t="inlineStr">
        <is>
          <t>0                      UA 0789000K  83</t>
        </is>
      </c>
      <c r="D41" t="inlineStr">
        <is>
          <t>Military reform and society in New Granada, 1773-1808 / Allan J. Kuethe. --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Kuethe, Allan J., 1940-</t>
        </is>
      </c>
      <c r="L41" t="inlineStr">
        <is>
          <t>Gainesville : University Presses of Florida, 1978.</t>
        </is>
      </c>
      <c r="M41" t="inlineStr">
        <is>
          <t>1978</t>
        </is>
      </c>
      <c r="O41" t="inlineStr">
        <is>
          <t>eng</t>
        </is>
      </c>
      <c r="P41" t="inlineStr">
        <is>
          <t>flu</t>
        </is>
      </c>
      <c r="Q41" t="inlineStr">
        <is>
          <t>Latin American monographs ; 2d ser., 22</t>
        </is>
      </c>
      <c r="R41" t="inlineStr">
        <is>
          <t xml:space="preserve">UA </t>
        </is>
      </c>
      <c r="S41" t="n">
        <v>1</v>
      </c>
      <c r="T41" t="n">
        <v>1</v>
      </c>
      <c r="U41" t="inlineStr">
        <is>
          <t>1997-10-15</t>
        </is>
      </c>
      <c r="V41" t="inlineStr">
        <is>
          <t>1997-10-15</t>
        </is>
      </c>
      <c r="W41" t="inlineStr">
        <is>
          <t>1993-08-12</t>
        </is>
      </c>
      <c r="X41" t="inlineStr">
        <is>
          <t>1993-08-12</t>
        </is>
      </c>
      <c r="Y41" t="n">
        <v>315</v>
      </c>
      <c r="Z41" t="n">
        <v>267</v>
      </c>
      <c r="AA41" t="n">
        <v>449</v>
      </c>
      <c r="AB41" t="n">
        <v>3</v>
      </c>
      <c r="AC41" t="n">
        <v>5</v>
      </c>
      <c r="AD41" t="n">
        <v>13</v>
      </c>
      <c r="AE41" t="n">
        <v>29</v>
      </c>
      <c r="AF41" t="n">
        <v>4</v>
      </c>
      <c r="AG41" t="n">
        <v>9</v>
      </c>
      <c r="AH41" t="n">
        <v>3</v>
      </c>
      <c r="AI41" t="n">
        <v>9</v>
      </c>
      <c r="AJ41" t="n">
        <v>7</v>
      </c>
      <c r="AK41" t="n">
        <v>14</v>
      </c>
      <c r="AL41" t="n">
        <v>2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HYPERLINK("https://creighton-primo.hosted.exlibrisgroup.com/primo-explore/search?tab=default_tab&amp;search_scope=EVERYTHING&amp;vid=01CRU&amp;lang=en_US&amp;offset=0&amp;query=any,contains,991004364399702656","Catalog Record")</f>
        <v/>
      </c>
      <c r="AT41">
        <f>HYPERLINK("http://www.worldcat.org/oclc/3168861","WorldCat Record")</f>
        <v/>
      </c>
      <c r="AU41" t="inlineStr">
        <is>
          <t>8162071:eng</t>
        </is>
      </c>
      <c r="AV41" t="inlineStr">
        <is>
          <t>3168861</t>
        </is>
      </c>
      <c r="AW41" t="inlineStr">
        <is>
          <t>991004364399702656</t>
        </is>
      </c>
      <c r="AX41" t="inlineStr">
        <is>
          <t>991004364399702656</t>
        </is>
      </c>
      <c r="AY41" t="inlineStr">
        <is>
          <t>2260928360002656</t>
        </is>
      </c>
      <c r="AZ41" t="inlineStr">
        <is>
          <t>BOOK</t>
        </is>
      </c>
      <c r="BB41" t="inlineStr">
        <is>
          <t>9780813005706</t>
        </is>
      </c>
      <c r="BC41" t="inlineStr">
        <is>
          <t>32285001734861</t>
        </is>
      </c>
      <c r="BD41" t="inlineStr">
        <is>
          <t>893882386</t>
        </is>
      </c>
    </row>
    <row r="42">
      <c r="A42" t="inlineStr">
        <is>
          <t>No</t>
        </is>
      </c>
      <c r="B42" t="inlineStr">
        <is>
          <t>UA830 .L4 1977</t>
        </is>
      </c>
      <c r="C42" t="inlineStr">
        <is>
          <t>0                      UA 0830000L  4           1977</t>
        </is>
      </c>
      <c r="D42" t="inlineStr">
        <is>
          <t>Japanese-trained armies in Southeast Asia : independence and volunteer forces in World War II / Joyce C. Lebra.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Lebra, Joyce, 1925-</t>
        </is>
      </c>
      <c r="L42" t="inlineStr">
        <is>
          <t>New York : Columbia University Press, 1977.</t>
        </is>
      </c>
      <c r="M42" t="inlineStr">
        <is>
          <t>1977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UA </t>
        </is>
      </c>
      <c r="S42" t="n">
        <v>1</v>
      </c>
      <c r="T42" t="n">
        <v>1</v>
      </c>
      <c r="U42" t="inlineStr">
        <is>
          <t>2004-10-23</t>
        </is>
      </c>
      <c r="V42" t="inlineStr">
        <is>
          <t>2004-10-23</t>
        </is>
      </c>
      <c r="W42" t="inlineStr">
        <is>
          <t>1997-08-18</t>
        </is>
      </c>
      <c r="X42" t="inlineStr">
        <is>
          <t>1997-08-18</t>
        </is>
      </c>
      <c r="Y42" t="n">
        <v>424</v>
      </c>
      <c r="Z42" t="n">
        <v>344</v>
      </c>
      <c r="AA42" t="n">
        <v>399</v>
      </c>
      <c r="AB42" t="n">
        <v>3</v>
      </c>
      <c r="AC42" t="n">
        <v>4</v>
      </c>
      <c r="AD42" t="n">
        <v>18</v>
      </c>
      <c r="AE42" t="n">
        <v>20</v>
      </c>
      <c r="AF42" t="n">
        <v>6</v>
      </c>
      <c r="AG42" t="n">
        <v>7</v>
      </c>
      <c r="AH42" t="n">
        <v>4</v>
      </c>
      <c r="AI42" t="n">
        <v>5</v>
      </c>
      <c r="AJ42" t="n">
        <v>12</v>
      </c>
      <c r="AK42" t="n">
        <v>12</v>
      </c>
      <c r="AL42" t="n">
        <v>2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HYPERLINK("https://creighton-primo.hosted.exlibrisgroup.com/primo-explore/search?tab=default_tab&amp;search_scope=EVERYTHING&amp;vid=01CRU&amp;lang=en_US&amp;offset=0&amp;query=any,contains,991003746789702656","Catalog Record")</f>
        <v/>
      </c>
      <c r="AT42">
        <f>HYPERLINK("http://www.worldcat.org/oclc/1418841","WorldCat Record")</f>
        <v/>
      </c>
      <c r="AU42" t="inlineStr">
        <is>
          <t>866953832:eng</t>
        </is>
      </c>
      <c r="AV42" t="inlineStr">
        <is>
          <t>1418841</t>
        </is>
      </c>
      <c r="AW42" t="inlineStr">
        <is>
          <t>991003746789702656</t>
        </is>
      </c>
      <c r="AX42" t="inlineStr">
        <is>
          <t>991003746789702656</t>
        </is>
      </c>
      <c r="AY42" t="inlineStr">
        <is>
          <t>2261119540002656</t>
        </is>
      </c>
      <c r="AZ42" t="inlineStr">
        <is>
          <t>BOOK</t>
        </is>
      </c>
      <c r="BB42" t="inlineStr">
        <is>
          <t>9780231039956</t>
        </is>
      </c>
      <c r="BC42" t="inlineStr">
        <is>
          <t>32285003075693</t>
        </is>
      </c>
      <c r="BD42" t="inlineStr">
        <is>
          <t>893246688</t>
        </is>
      </c>
    </row>
    <row r="43">
      <c r="A43" t="inlineStr">
        <is>
          <t>No</t>
        </is>
      </c>
      <c r="B43" t="inlineStr">
        <is>
          <t>UA835 .N38 1997</t>
        </is>
      </c>
      <c r="C43" t="inlineStr">
        <is>
          <t>0                      UA 0835000N  38          1997</t>
        </is>
      </c>
      <c r="D43" t="inlineStr">
        <is>
          <t>The great wall and the empty fortress : China's search for security / by Andrew J. Nathan and Robert S. Ross.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Nathan, Andrew J. (Andrew James)</t>
        </is>
      </c>
      <c r="L43" t="inlineStr">
        <is>
          <t>New York : W.W. Norton, c1997.</t>
        </is>
      </c>
      <c r="M43" t="inlineStr">
        <is>
          <t>1997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UA </t>
        </is>
      </c>
      <c r="S43" t="n">
        <v>7</v>
      </c>
      <c r="T43" t="n">
        <v>7</v>
      </c>
      <c r="U43" t="inlineStr">
        <is>
          <t>2006-02-20</t>
        </is>
      </c>
      <c r="V43" t="inlineStr">
        <is>
          <t>2006-02-20</t>
        </is>
      </c>
      <c r="W43" t="inlineStr">
        <is>
          <t>1997-12-09</t>
        </is>
      </c>
      <c r="X43" t="inlineStr">
        <is>
          <t>1997-12-09</t>
        </is>
      </c>
      <c r="Y43" t="n">
        <v>786</v>
      </c>
      <c r="Z43" t="n">
        <v>644</v>
      </c>
      <c r="AA43" t="n">
        <v>696</v>
      </c>
      <c r="AB43" t="n">
        <v>4</v>
      </c>
      <c r="AC43" t="n">
        <v>5</v>
      </c>
      <c r="AD43" t="n">
        <v>31</v>
      </c>
      <c r="AE43" t="n">
        <v>34</v>
      </c>
      <c r="AF43" t="n">
        <v>12</v>
      </c>
      <c r="AG43" t="n">
        <v>13</v>
      </c>
      <c r="AH43" t="n">
        <v>8</v>
      </c>
      <c r="AI43" t="n">
        <v>8</v>
      </c>
      <c r="AJ43" t="n">
        <v>18</v>
      </c>
      <c r="AK43" t="n">
        <v>19</v>
      </c>
      <c r="AL43" t="n">
        <v>3</v>
      </c>
      <c r="AM43" t="n">
        <v>4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HYPERLINK("https://creighton-primo.hosted.exlibrisgroup.com/primo-explore/search?tab=default_tab&amp;search_scope=EVERYTHING&amp;vid=01CRU&amp;lang=en_US&amp;offset=0&amp;query=any,contains,991002774849702656","Catalog Record")</f>
        <v/>
      </c>
      <c r="AT43">
        <f>HYPERLINK("http://www.worldcat.org/oclc/36438820","WorldCat Record")</f>
        <v/>
      </c>
      <c r="AU43" t="inlineStr">
        <is>
          <t>836909053:eng</t>
        </is>
      </c>
      <c r="AV43" t="inlineStr">
        <is>
          <t>36438820</t>
        </is>
      </c>
      <c r="AW43" t="inlineStr">
        <is>
          <t>991002774849702656</t>
        </is>
      </c>
      <c r="AX43" t="inlineStr">
        <is>
          <t>991002774849702656</t>
        </is>
      </c>
      <c r="AY43" t="inlineStr">
        <is>
          <t>2272022600002656</t>
        </is>
      </c>
      <c r="AZ43" t="inlineStr">
        <is>
          <t>BOOK</t>
        </is>
      </c>
      <c r="BB43" t="inlineStr">
        <is>
          <t>9780393040760</t>
        </is>
      </c>
      <c r="BC43" t="inlineStr">
        <is>
          <t>32285003282091</t>
        </is>
      </c>
      <c r="BD43" t="inlineStr">
        <is>
          <t>893341832</t>
        </is>
      </c>
    </row>
    <row r="44">
      <c r="A44" t="inlineStr">
        <is>
          <t>No</t>
        </is>
      </c>
      <c r="B44" t="inlineStr">
        <is>
          <t>UA840 .P47 1999</t>
        </is>
      </c>
      <c r="C44" t="inlineStr">
        <is>
          <t>0                      UA 0840000P  47          1999</t>
        </is>
      </c>
      <c r="D44" t="inlineStr">
        <is>
          <t>India's nuclear bomb : the impact on global proliferation / George Perkovich.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Perkovich, George, 1958-</t>
        </is>
      </c>
      <c r="L44" t="inlineStr">
        <is>
          <t>Berkeley : University of California Press, c1999.</t>
        </is>
      </c>
      <c r="M44" t="inlineStr">
        <is>
          <t>1999</t>
        </is>
      </c>
      <c r="O44" t="inlineStr">
        <is>
          <t>eng</t>
        </is>
      </c>
      <c r="P44" t="inlineStr">
        <is>
          <t>cau</t>
        </is>
      </c>
      <c r="R44" t="inlineStr">
        <is>
          <t xml:space="preserve">UA </t>
        </is>
      </c>
      <c r="S44" t="n">
        <v>3</v>
      </c>
      <c r="T44" t="n">
        <v>3</v>
      </c>
      <c r="U44" t="inlineStr">
        <is>
          <t>2003-02-23</t>
        </is>
      </c>
      <c r="V44" t="inlineStr">
        <is>
          <t>2003-02-23</t>
        </is>
      </c>
      <c r="W44" t="inlineStr">
        <is>
          <t>2000-02-16</t>
        </is>
      </c>
      <c r="X44" t="inlineStr">
        <is>
          <t>2000-02-16</t>
        </is>
      </c>
      <c r="Y44" t="n">
        <v>702</v>
      </c>
      <c r="Z44" t="n">
        <v>586</v>
      </c>
      <c r="AA44" t="n">
        <v>770</v>
      </c>
      <c r="AB44" t="n">
        <v>3</v>
      </c>
      <c r="AC44" t="n">
        <v>7</v>
      </c>
      <c r="AD44" t="n">
        <v>30</v>
      </c>
      <c r="AE44" t="n">
        <v>41</v>
      </c>
      <c r="AF44" t="n">
        <v>13</v>
      </c>
      <c r="AG44" t="n">
        <v>19</v>
      </c>
      <c r="AH44" t="n">
        <v>9</v>
      </c>
      <c r="AI44" t="n">
        <v>10</v>
      </c>
      <c r="AJ44" t="n">
        <v>16</v>
      </c>
      <c r="AK44" t="n">
        <v>17</v>
      </c>
      <c r="AL44" t="n">
        <v>2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HYPERLINK("https://creighton-primo.hosted.exlibrisgroup.com/primo-explore/search?tab=default_tab&amp;search_scope=EVERYTHING&amp;vid=01CRU&amp;lang=en_US&amp;offset=0&amp;query=any,contains,991003034149702656","Catalog Record")</f>
        <v/>
      </c>
      <c r="AT44">
        <f>HYPERLINK("http://www.worldcat.org/oclc/41612482","WorldCat Record")</f>
        <v/>
      </c>
      <c r="AU44" t="inlineStr">
        <is>
          <t>26780375:eng</t>
        </is>
      </c>
      <c r="AV44" t="inlineStr">
        <is>
          <t>41612482</t>
        </is>
      </c>
      <c r="AW44" t="inlineStr">
        <is>
          <t>991003034149702656</t>
        </is>
      </c>
      <c r="AX44" t="inlineStr">
        <is>
          <t>991003034149702656</t>
        </is>
      </c>
      <c r="AY44" t="inlineStr">
        <is>
          <t>2263803630002656</t>
        </is>
      </c>
      <c r="AZ44" t="inlineStr">
        <is>
          <t>BOOK</t>
        </is>
      </c>
      <c r="BB44" t="inlineStr">
        <is>
          <t>9780520217720</t>
        </is>
      </c>
      <c r="BC44" t="inlineStr">
        <is>
          <t>32285003662136</t>
        </is>
      </c>
      <c r="BD44" t="inlineStr">
        <is>
          <t>893592114</t>
        </is>
      </c>
    </row>
    <row r="45">
      <c r="A45" t="inlineStr">
        <is>
          <t>No</t>
        </is>
      </c>
      <c r="B45" t="inlineStr">
        <is>
          <t>UA842 .C6</t>
        </is>
      </c>
      <c r="C45" t="inlineStr">
        <is>
          <t>0                      UA 0842000C  6</t>
        </is>
      </c>
      <c r="D45" t="inlineStr">
        <is>
          <t>The Indian army : its contribution to the development of a nation / [by] Stephen P. Cohen.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Cohen, Stephen P., 1936-</t>
        </is>
      </c>
      <c r="L45" t="inlineStr">
        <is>
          <t>Berkeley : Univ. of California Press, 1971.</t>
        </is>
      </c>
      <c r="M45" t="inlineStr">
        <is>
          <t>1971</t>
        </is>
      </c>
      <c r="O45" t="inlineStr">
        <is>
          <t>eng</t>
        </is>
      </c>
      <c r="P45" t="inlineStr">
        <is>
          <t>cau</t>
        </is>
      </c>
      <c r="R45" t="inlineStr">
        <is>
          <t xml:space="preserve">UA </t>
        </is>
      </c>
      <c r="S45" t="n">
        <v>26</v>
      </c>
      <c r="T45" t="n">
        <v>26</v>
      </c>
      <c r="U45" t="inlineStr">
        <is>
          <t>2010-01-07</t>
        </is>
      </c>
      <c r="V45" t="inlineStr">
        <is>
          <t>2010-01-07</t>
        </is>
      </c>
      <c r="W45" t="inlineStr">
        <is>
          <t>1992-07-15</t>
        </is>
      </c>
      <c r="X45" t="inlineStr">
        <is>
          <t>1992-07-15</t>
        </is>
      </c>
      <c r="Y45" t="n">
        <v>548</v>
      </c>
      <c r="Z45" t="n">
        <v>428</v>
      </c>
      <c r="AA45" t="n">
        <v>452</v>
      </c>
      <c r="AB45" t="n">
        <v>4</v>
      </c>
      <c r="AC45" t="n">
        <v>4</v>
      </c>
      <c r="AD45" t="n">
        <v>17</v>
      </c>
      <c r="AE45" t="n">
        <v>19</v>
      </c>
      <c r="AF45" t="n">
        <v>5</v>
      </c>
      <c r="AG45" t="n">
        <v>6</v>
      </c>
      <c r="AH45" t="n">
        <v>5</v>
      </c>
      <c r="AI45" t="n">
        <v>6</v>
      </c>
      <c r="AJ45" t="n">
        <v>7</v>
      </c>
      <c r="AK45" t="n">
        <v>9</v>
      </c>
      <c r="AL45" t="n">
        <v>3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HYPERLINK("https://creighton-primo.hosted.exlibrisgroup.com/primo-explore/search?tab=default_tab&amp;search_scope=EVERYTHING&amp;vid=01CRU&amp;lang=en_US&amp;offset=0&amp;query=any,contains,991000691489702656","Catalog Record")</f>
        <v/>
      </c>
      <c r="AT45">
        <f>HYPERLINK("http://www.worldcat.org/oclc/123527","WorldCat Record")</f>
        <v/>
      </c>
      <c r="AU45" t="inlineStr">
        <is>
          <t>836667492:eng</t>
        </is>
      </c>
      <c r="AV45" t="inlineStr">
        <is>
          <t>123527</t>
        </is>
      </c>
      <c r="AW45" t="inlineStr">
        <is>
          <t>991000691489702656</t>
        </is>
      </c>
      <c r="AX45" t="inlineStr">
        <is>
          <t>991000691489702656</t>
        </is>
      </c>
      <c r="AY45" t="inlineStr">
        <is>
          <t>2263566690002656</t>
        </is>
      </c>
      <c r="AZ45" t="inlineStr">
        <is>
          <t>BOOK</t>
        </is>
      </c>
      <c r="BB45" t="inlineStr">
        <is>
          <t>9780520016972</t>
        </is>
      </c>
      <c r="BC45" t="inlineStr">
        <is>
          <t>32285001152130</t>
        </is>
      </c>
      <c r="BD45" t="inlineStr">
        <is>
          <t>893407434</t>
        </is>
      </c>
    </row>
    <row r="46">
      <c r="A46" t="inlineStr">
        <is>
          <t>No</t>
        </is>
      </c>
      <c r="B46" t="inlineStr">
        <is>
          <t>UA845 .L6 1973</t>
        </is>
      </c>
      <c r="C46" t="inlineStr">
        <is>
          <t>0                      UA 0845000L  6           1973</t>
        </is>
      </c>
      <c r="D46" t="inlineStr">
        <is>
          <t>Japan's military masters; the army in Japanese life. Foreword by Joseph C. Grew.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Lory, Hillis, 1900-</t>
        </is>
      </c>
      <c r="L46" t="inlineStr">
        <is>
          <t>Westport, Conn., Greenwood Press [1973, c1943]</t>
        </is>
      </c>
      <c r="M46" t="inlineStr">
        <is>
          <t>1973</t>
        </is>
      </c>
      <c r="O46" t="inlineStr">
        <is>
          <t>eng</t>
        </is>
      </c>
      <c r="P46" t="inlineStr">
        <is>
          <t>ctu</t>
        </is>
      </c>
      <c r="R46" t="inlineStr">
        <is>
          <t xml:space="preserve">UA </t>
        </is>
      </c>
      <c r="S46" t="n">
        <v>4</v>
      </c>
      <c r="T46" t="n">
        <v>4</v>
      </c>
      <c r="U46" t="inlineStr">
        <is>
          <t>2009-03-09</t>
        </is>
      </c>
      <c r="V46" t="inlineStr">
        <is>
          <t>2009-03-09</t>
        </is>
      </c>
      <c r="W46" t="inlineStr">
        <is>
          <t>1997-08-18</t>
        </is>
      </c>
      <c r="X46" t="inlineStr">
        <is>
          <t>1997-08-18</t>
        </is>
      </c>
      <c r="Y46" t="n">
        <v>142</v>
      </c>
      <c r="Z46" t="n">
        <v>103</v>
      </c>
      <c r="AA46" t="n">
        <v>454</v>
      </c>
      <c r="AB46" t="n">
        <v>1</v>
      </c>
      <c r="AC46" t="n">
        <v>5</v>
      </c>
      <c r="AD46" t="n">
        <v>7</v>
      </c>
      <c r="AE46" t="n">
        <v>23</v>
      </c>
      <c r="AF46" t="n">
        <v>3</v>
      </c>
      <c r="AG46" t="n">
        <v>7</v>
      </c>
      <c r="AH46" t="n">
        <v>3</v>
      </c>
      <c r="AI46" t="n">
        <v>7</v>
      </c>
      <c r="AJ46" t="n">
        <v>4</v>
      </c>
      <c r="AK46" t="n">
        <v>10</v>
      </c>
      <c r="AL46" t="n">
        <v>0</v>
      </c>
      <c r="AM46" t="n">
        <v>4</v>
      </c>
      <c r="AN46" t="n">
        <v>0</v>
      </c>
      <c r="AO46" t="n">
        <v>1</v>
      </c>
      <c r="AP46" t="inlineStr">
        <is>
          <t>No</t>
        </is>
      </c>
      <c r="AQ46" t="inlineStr">
        <is>
          <t>Yes</t>
        </is>
      </c>
      <c r="AR46">
        <f>HYPERLINK("http://catalog.hathitrust.org/Record/004416069","HathiTrust Record")</f>
        <v/>
      </c>
      <c r="AS46">
        <f>HYPERLINK("https://creighton-primo.hosted.exlibrisgroup.com/primo-explore/search?tab=default_tab&amp;search_scope=EVERYTHING&amp;vid=01CRU&amp;lang=en_US&amp;offset=0&amp;query=any,contains,991002864399702656","Catalog Record")</f>
        <v/>
      </c>
      <c r="AT46">
        <f>HYPERLINK("http://www.worldcat.org/oclc/495096","WorldCat Record")</f>
        <v/>
      </c>
      <c r="AU46" t="inlineStr">
        <is>
          <t>500618:eng</t>
        </is>
      </c>
      <c r="AV46" t="inlineStr">
        <is>
          <t>495096</t>
        </is>
      </c>
      <c r="AW46" t="inlineStr">
        <is>
          <t>991002864399702656</t>
        </is>
      </c>
      <c r="AX46" t="inlineStr">
        <is>
          <t>991002864399702656</t>
        </is>
      </c>
      <c r="AY46" t="inlineStr">
        <is>
          <t>2255647140002656</t>
        </is>
      </c>
      <c r="AZ46" t="inlineStr">
        <is>
          <t>BOOK</t>
        </is>
      </c>
      <c r="BB46" t="inlineStr">
        <is>
          <t>9780837165813</t>
        </is>
      </c>
      <c r="BC46" t="inlineStr">
        <is>
          <t>32285003075875</t>
        </is>
      </c>
      <c r="BD46" t="inlineStr">
        <is>
          <t>893867799</t>
        </is>
      </c>
    </row>
    <row r="47">
      <c r="A47" t="inlineStr">
        <is>
          <t>No</t>
        </is>
      </c>
      <c r="B47" t="inlineStr">
        <is>
          <t>UA845 .W4</t>
        </is>
      </c>
      <c r="C47" t="inlineStr">
        <is>
          <t>0                      UA 0845000W  4</t>
        </is>
      </c>
      <c r="D47" t="inlineStr">
        <is>
          <t>Japan's postwar defense policy, 1947-1968 / [by] Martin E. Weinstein.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Weinstein, Martin E., 1934-</t>
        </is>
      </c>
      <c r="L47" t="inlineStr">
        <is>
          <t>New York : Columbia University Press, 1971.</t>
        </is>
      </c>
      <c r="M47" t="inlineStr">
        <is>
          <t>1971</t>
        </is>
      </c>
      <c r="O47" t="inlineStr">
        <is>
          <t>eng</t>
        </is>
      </c>
      <c r="P47" t="inlineStr">
        <is>
          <t>nyu</t>
        </is>
      </c>
      <c r="Q47" t="inlineStr">
        <is>
          <t>Studies of the East Asian Institute, Columbia University</t>
        </is>
      </c>
      <c r="R47" t="inlineStr">
        <is>
          <t xml:space="preserve">UA </t>
        </is>
      </c>
      <c r="S47" t="n">
        <v>2</v>
      </c>
      <c r="T47" t="n">
        <v>2</v>
      </c>
      <c r="U47" t="inlineStr">
        <is>
          <t>1992-04-14</t>
        </is>
      </c>
      <c r="V47" t="inlineStr">
        <is>
          <t>1992-04-14</t>
        </is>
      </c>
      <c r="W47" t="inlineStr">
        <is>
          <t>1990-04-25</t>
        </is>
      </c>
      <c r="X47" t="inlineStr">
        <is>
          <t>1990-04-25</t>
        </is>
      </c>
      <c r="Y47" t="n">
        <v>673</v>
      </c>
      <c r="Z47" t="n">
        <v>551</v>
      </c>
      <c r="AA47" t="n">
        <v>566</v>
      </c>
      <c r="AB47" t="n">
        <v>6</v>
      </c>
      <c r="AC47" t="n">
        <v>6</v>
      </c>
      <c r="AD47" t="n">
        <v>26</v>
      </c>
      <c r="AE47" t="n">
        <v>26</v>
      </c>
      <c r="AF47" t="n">
        <v>10</v>
      </c>
      <c r="AG47" t="n">
        <v>10</v>
      </c>
      <c r="AH47" t="n">
        <v>8</v>
      </c>
      <c r="AI47" t="n">
        <v>8</v>
      </c>
      <c r="AJ47" t="n">
        <v>11</v>
      </c>
      <c r="AK47" t="n">
        <v>11</v>
      </c>
      <c r="AL47" t="n">
        <v>5</v>
      </c>
      <c r="AM47" t="n">
        <v>5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HYPERLINK("https://creighton-primo.hosted.exlibrisgroup.com/primo-explore/search?tab=default_tab&amp;search_scope=EVERYTHING&amp;vid=01CRU&amp;lang=en_US&amp;offset=0&amp;query=any,contains,991000672229702656","Catalog Record")</f>
        <v/>
      </c>
      <c r="AT47">
        <f>HYPERLINK("http://www.worldcat.org/oclc/119181","WorldCat Record")</f>
        <v/>
      </c>
      <c r="AU47" t="inlineStr">
        <is>
          <t>1239078:eng</t>
        </is>
      </c>
      <c r="AV47" t="inlineStr">
        <is>
          <t>119181</t>
        </is>
      </c>
      <c r="AW47" t="inlineStr">
        <is>
          <t>991000672229702656</t>
        </is>
      </c>
      <c r="AX47" t="inlineStr">
        <is>
          <t>991000672229702656</t>
        </is>
      </c>
      <c r="AY47" t="inlineStr">
        <is>
          <t>2264143210002656</t>
        </is>
      </c>
      <c r="AZ47" t="inlineStr">
        <is>
          <t>BOOK</t>
        </is>
      </c>
      <c r="BB47" t="inlineStr">
        <is>
          <t>9780231034470</t>
        </is>
      </c>
      <c r="BC47" t="inlineStr">
        <is>
          <t>32285000119312</t>
        </is>
      </c>
      <c r="BD47" t="inlineStr">
        <is>
          <t>893237515</t>
        </is>
      </c>
    </row>
    <row r="48">
      <c r="A48" t="inlineStr">
        <is>
          <t>No</t>
        </is>
      </c>
      <c r="B48" t="inlineStr">
        <is>
          <t>UA853.I8 H47 1991</t>
        </is>
      </c>
      <c r="C48" t="inlineStr">
        <is>
          <t>0                      UA 0853000I  8                  H  47          1991</t>
        </is>
      </c>
      <c r="D48" t="inlineStr">
        <is>
          <t>The Samson option : Israel's nuclear arsenal and American foreign policy / Seymour M. Hersh.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Hersh, Seymour M.</t>
        </is>
      </c>
      <c r="L48" t="inlineStr">
        <is>
          <t>New York : Random House, c1991.</t>
        </is>
      </c>
      <c r="M48" t="inlineStr">
        <is>
          <t>1991</t>
        </is>
      </c>
      <c r="N48" t="inlineStr">
        <is>
          <t>1st ed.</t>
        </is>
      </c>
      <c r="O48" t="inlineStr">
        <is>
          <t>eng</t>
        </is>
      </c>
      <c r="P48" t="inlineStr">
        <is>
          <t>nyu</t>
        </is>
      </c>
      <c r="R48" t="inlineStr">
        <is>
          <t xml:space="preserve">UA </t>
        </is>
      </c>
      <c r="S48" t="n">
        <v>2</v>
      </c>
      <c r="T48" t="n">
        <v>2</v>
      </c>
      <c r="U48" t="inlineStr">
        <is>
          <t>2005-07-14</t>
        </is>
      </c>
      <c r="V48" t="inlineStr">
        <is>
          <t>2005-07-14</t>
        </is>
      </c>
      <c r="W48" t="inlineStr">
        <is>
          <t>1992-05-05</t>
        </is>
      </c>
      <c r="X48" t="inlineStr">
        <is>
          <t>1992-05-05</t>
        </is>
      </c>
      <c r="Y48" t="n">
        <v>1041</v>
      </c>
      <c r="Z48" t="n">
        <v>936</v>
      </c>
      <c r="AA48" t="n">
        <v>988</v>
      </c>
      <c r="AB48" t="n">
        <v>7</v>
      </c>
      <c r="AC48" t="n">
        <v>7</v>
      </c>
      <c r="AD48" t="n">
        <v>30</v>
      </c>
      <c r="AE48" t="n">
        <v>35</v>
      </c>
      <c r="AF48" t="n">
        <v>13</v>
      </c>
      <c r="AG48" t="n">
        <v>14</v>
      </c>
      <c r="AH48" t="n">
        <v>6</v>
      </c>
      <c r="AI48" t="n">
        <v>7</v>
      </c>
      <c r="AJ48" t="n">
        <v>12</v>
      </c>
      <c r="AK48" t="n">
        <v>16</v>
      </c>
      <c r="AL48" t="n">
        <v>3</v>
      </c>
      <c r="AM48" t="n">
        <v>3</v>
      </c>
      <c r="AN48" t="n">
        <v>1</v>
      </c>
      <c r="AO48" t="n">
        <v>2</v>
      </c>
      <c r="AP48" t="inlineStr">
        <is>
          <t>No</t>
        </is>
      </c>
      <c r="AQ48" t="inlineStr">
        <is>
          <t>Yes</t>
        </is>
      </c>
      <c r="AR48">
        <f>HYPERLINK("http://catalog.hathitrust.org/Record/002546881","HathiTrust Record")</f>
        <v/>
      </c>
      <c r="AS48">
        <f>HYPERLINK("https://creighton-primo.hosted.exlibrisgroup.com/primo-explore/search?tab=default_tab&amp;search_scope=EVERYTHING&amp;vid=01CRU&amp;lang=en_US&amp;offset=0&amp;query=any,contains,991001946889702656","Catalog Record")</f>
        <v/>
      </c>
      <c r="AT48">
        <f>HYPERLINK("http://www.worldcat.org/oclc/24609770","WorldCat Record")</f>
        <v/>
      </c>
      <c r="AU48" t="inlineStr">
        <is>
          <t>30283316:eng</t>
        </is>
      </c>
      <c r="AV48" t="inlineStr">
        <is>
          <t>24609770</t>
        </is>
      </c>
      <c r="AW48" t="inlineStr">
        <is>
          <t>991001946889702656</t>
        </is>
      </c>
      <c r="AX48" t="inlineStr">
        <is>
          <t>991001946889702656</t>
        </is>
      </c>
      <c r="AY48" t="inlineStr">
        <is>
          <t>2256379270002656</t>
        </is>
      </c>
      <c r="AZ48" t="inlineStr">
        <is>
          <t>BOOK</t>
        </is>
      </c>
      <c r="BB48" t="inlineStr">
        <is>
          <t>9780394570068</t>
        </is>
      </c>
      <c r="BC48" t="inlineStr">
        <is>
          <t>32285001038453</t>
        </is>
      </c>
      <c r="BD48" t="inlineStr">
        <is>
          <t>893703488</t>
        </is>
      </c>
    </row>
    <row r="49">
      <c r="A49" t="inlineStr">
        <is>
          <t>No</t>
        </is>
      </c>
      <c r="B49" t="inlineStr">
        <is>
          <t>UA853.I8 L87 1975</t>
        </is>
      </c>
      <c r="C49" t="inlineStr">
        <is>
          <t>0                      UA 0853000I  8                  L  87          1975</t>
        </is>
      </c>
      <c r="D49" t="inlineStr">
        <is>
          <t>The Israeli Army / Edward Luttwak and Dan Horowitz.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Luttwak, Edward.</t>
        </is>
      </c>
      <c r="L49" t="inlineStr">
        <is>
          <t>New York : Harper &amp; Row, [1975]</t>
        </is>
      </c>
      <c r="M49" t="inlineStr">
        <is>
          <t>1975</t>
        </is>
      </c>
      <c r="N49" t="inlineStr">
        <is>
          <t>1st U.S. ed.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UA </t>
        </is>
      </c>
      <c r="S49" t="n">
        <v>1</v>
      </c>
      <c r="T49" t="n">
        <v>1</v>
      </c>
      <c r="U49" t="inlineStr">
        <is>
          <t>2003-05-01</t>
        </is>
      </c>
      <c r="V49" t="inlineStr">
        <is>
          <t>2003-05-01</t>
        </is>
      </c>
      <c r="W49" t="inlineStr">
        <is>
          <t>1992-07-15</t>
        </is>
      </c>
      <c r="X49" t="inlineStr">
        <is>
          <t>1992-07-15</t>
        </is>
      </c>
      <c r="Y49" t="n">
        <v>509</v>
      </c>
      <c r="Z49" t="n">
        <v>466</v>
      </c>
      <c r="AA49" t="n">
        <v>628</v>
      </c>
      <c r="AB49" t="n">
        <v>4</v>
      </c>
      <c r="AC49" t="n">
        <v>4</v>
      </c>
      <c r="AD49" t="n">
        <v>12</v>
      </c>
      <c r="AE49" t="n">
        <v>20</v>
      </c>
      <c r="AF49" t="n">
        <v>2</v>
      </c>
      <c r="AG49" t="n">
        <v>6</v>
      </c>
      <c r="AH49" t="n">
        <v>5</v>
      </c>
      <c r="AI49" t="n">
        <v>6</v>
      </c>
      <c r="AJ49" t="n">
        <v>4</v>
      </c>
      <c r="AK49" t="n">
        <v>10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HYPERLINK("http://catalog.hathitrust.org/Record/000021997","HathiTrust Record")</f>
        <v/>
      </c>
      <c r="AS49">
        <f>HYPERLINK("https://creighton-primo.hosted.exlibrisgroup.com/primo-explore/search?tab=default_tab&amp;search_scope=EVERYTHING&amp;vid=01CRU&amp;lang=en_US&amp;offset=0&amp;query=any,contains,991003634659702656","Catalog Record")</f>
        <v/>
      </c>
      <c r="AT49">
        <f>HYPERLINK("http://www.worldcat.org/oclc/1229355","WorldCat Record")</f>
        <v/>
      </c>
      <c r="AU49" t="inlineStr">
        <is>
          <t>402411:eng</t>
        </is>
      </c>
      <c r="AV49" t="inlineStr">
        <is>
          <t>1229355</t>
        </is>
      </c>
      <c r="AW49" t="inlineStr">
        <is>
          <t>991003634659702656</t>
        </is>
      </c>
      <c r="AX49" t="inlineStr">
        <is>
          <t>991003634659702656</t>
        </is>
      </c>
      <c r="AY49" t="inlineStr">
        <is>
          <t>2268266560002656</t>
        </is>
      </c>
      <c r="AZ49" t="inlineStr">
        <is>
          <t>BOOK</t>
        </is>
      </c>
      <c r="BB49" t="inlineStr">
        <is>
          <t>9780060127237</t>
        </is>
      </c>
      <c r="BC49" t="inlineStr">
        <is>
          <t>32285001152114</t>
        </is>
      </c>
      <c r="BD49" t="inlineStr">
        <is>
          <t>893505794</t>
        </is>
      </c>
    </row>
    <row r="50">
      <c r="A50" t="inlineStr">
        <is>
          <t>No</t>
        </is>
      </c>
      <c r="B50" t="inlineStr">
        <is>
          <t>UA853.I8 S42 1986</t>
        </is>
      </c>
      <c r="C50" t="inlineStr">
        <is>
          <t>0                      UA 0853000I  8                  S  42          1986</t>
        </is>
      </c>
      <c r="D50" t="inlineStr">
        <is>
          <t>Security or Armageddon : Israel's nuclear strategy / edited by Louis René Beres.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Lexington, Mass. : Lexington Books, c1986.</t>
        </is>
      </c>
      <c r="M50" t="inlineStr">
        <is>
          <t>1986</t>
        </is>
      </c>
      <c r="O50" t="inlineStr">
        <is>
          <t>eng</t>
        </is>
      </c>
      <c r="P50" t="inlineStr">
        <is>
          <t>mau</t>
        </is>
      </c>
      <c r="R50" t="inlineStr">
        <is>
          <t xml:space="preserve">UA </t>
        </is>
      </c>
      <c r="S50" t="n">
        <v>4</v>
      </c>
      <c r="T50" t="n">
        <v>4</v>
      </c>
      <c r="U50" t="inlineStr">
        <is>
          <t>2003-11-04</t>
        </is>
      </c>
      <c r="V50" t="inlineStr">
        <is>
          <t>2003-11-04</t>
        </is>
      </c>
      <c r="W50" t="inlineStr">
        <is>
          <t>1993-08-17</t>
        </is>
      </c>
      <c r="X50" t="inlineStr">
        <is>
          <t>1993-08-17</t>
        </is>
      </c>
      <c r="Y50" t="n">
        <v>472</v>
      </c>
      <c r="Z50" t="n">
        <v>382</v>
      </c>
      <c r="AA50" t="n">
        <v>390</v>
      </c>
      <c r="AB50" t="n">
        <v>4</v>
      </c>
      <c r="AC50" t="n">
        <v>4</v>
      </c>
      <c r="AD50" t="n">
        <v>23</v>
      </c>
      <c r="AE50" t="n">
        <v>23</v>
      </c>
      <c r="AF50" t="n">
        <v>7</v>
      </c>
      <c r="AG50" t="n">
        <v>7</v>
      </c>
      <c r="AH50" t="n">
        <v>5</v>
      </c>
      <c r="AI50" t="n">
        <v>5</v>
      </c>
      <c r="AJ50" t="n">
        <v>13</v>
      </c>
      <c r="AK50" t="n">
        <v>13</v>
      </c>
      <c r="AL50" t="n">
        <v>3</v>
      </c>
      <c r="AM50" t="n">
        <v>3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HYPERLINK("http://catalog.hathitrust.org/Record/000579851","HathiTrust Record")</f>
        <v/>
      </c>
      <c r="AS50">
        <f>HYPERLINK("https://creighton-primo.hosted.exlibrisgroup.com/primo-explore/search?tab=default_tab&amp;search_scope=EVERYTHING&amp;vid=01CRU&amp;lang=en_US&amp;offset=0&amp;query=any,contains,991000656129702656","Catalog Record")</f>
        <v/>
      </c>
      <c r="AT50">
        <f>HYPERLINK("http://www.worldcat.org/oclc/12215484","WorldCat Record")</f>
        <v/>
      </c>
      <c r="AU50" t="inlineStr">
        <is>
          <t>802247536:eng</t>
        </is>
      </c>
      <c r="AV50" t="inlineStr">
        <is>
          <t>12215484</t>
        </is>
      </c>
      <c r="AW50" t="inlineStr">
        <is>
          <t>991000656129702656</t>
        </is>
      </c>
      <c r="AX50" t="inlineStr">
        <is>
          <t>991000656129702656</t>
        </is>
      </c>
      <c r="AY50" t="inlineStr">
        <is>
          <t>2266595170002656</t>
        </is>
      </c>
      <c r="AZ50" t="inlineStr">
        <is>
          <t>BOOK</t>
        </is>
      </c>
      <c r="BB50" t="inlineStr">
        <is>
          <t>9780669111316</t>
        </is>
      </c>
      <c r="BC50" t="inlineStr">
        <is>
          <t>32285001775013</t>
        </is>
      </c>
      <c r="BD50" t="inlineStr">
        <is>
          <t>893714790</t>
        </is>
      </c>
    </row>
    <row r="51">
      <c r="A51" t="inlineStr">
        <is>
          <t>No</t>
        </is>
      </c>
      <c r="B51" t="inlineStr">
        <is>
          <t>UA853.P3 P3 1998</t>
        </is>
      </c>
      <c r="C51" t="inlineStr">
        <is>
          <t>0                      UA 0853000P  3                  P  3           1998</t>
        </is>
      </c>
      <c r="D51" t="inlineStr">
        <is>
          <t>Pakistan and the bomb : public opinion and nuclear options / edited by Samina Ahmed and David Cortright ; with a preface by Raimo Väyrynen.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Notre Dame, Ind. : University of Notre Dame Press, c1998.</t>
        </is>
      </c>
      <c r="M51" t="inlineStr">
        <is>
          <t>1998</t>
        </is>
      </c>
      <c r="O51" t="inlineStr">
        <is>
          <t>eng</t>
        </is>
      </c>
      <c r="P51" t="inlineStr">
        <is>
          <t>inu</t>
        </is>
      </c>
      <c r="Q51" t="inlineStr">
        <is>
          <t>Notre Dame studies on international peace</t>
        </is>
      </c>
      <c r="R51" t="inlineStr">
        <is>
          <t xml:space="preserve">UA </t>
        </is>
      </c>
      <c r="S51" t="n">
        <v>6</v>
      </c>
      <c r="T51" t="n">
        <v>6</v>
      </c>
      <c r="U51" t="inlineStr">
        <is>
          <t>2001-10-16</t>
        </is>
      </c>
      <c r="V51" t="inlineStr">
        <is>
          <t>2001-10-16</t>
        </is>
      </c>
      <c r="W51" t="inlineStr">
        <is>
          <t>1998-10-27</t>
        </is>
      </c>
      <c r="X51" t="inlineStr">
        <is>
          <t>1998-10-27</t>
        </is>
      </c>
      <c r="Y51" t="n">
        <v>222</v>
      </c>
      <c r="Z51" t="n">
        <v>179</v>
      </c>
      <c r="AA51" t="n">
        <v>920</v>
      </c>
      <c r="AB51" t="n">
        <v>3</v>
      </c>
      <c r="AC51" t="n">
        <v>4</v>
      </c>
      <c r="AD51" t="n">
        <v>8</v>
      </c>
      <c r="AE51" t="n">
        <v>19</v>
      </c>
      <c r="AF51" t="n">
        <v>1</v>
      </c>
      <c r="AG51" t="n">
        <v>7</v>
      </c>
      <c r="AH51" t="n">
        <v>3</v>
      </c>
      <c r="AI51" t="n">
        <v>7</v>
      </c>
      <c r="AJ51" t="n">
        <v>4</v>
      </c>
      <c r="AK51" t="n">
        <v>6</v>
      </c>
      <c r="AL51" t="n">
        <v>2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HYPERLINK("http://catalog.hathitrust.org/Record/003968662","HathiTrust Record")</f>
        <v/>
      </c>
      <c r="AS51">
        <f>HYPERLINK("https://creighton-primo.hosted.exlibrisgroup.com/primo-explore/search?tab=default_tab&amp;search_scope=EVERYTHING&amp;vid=01CRU&amp;lang=en_US&amp;offset=0&amp;query=any,contains,991002770589702656","Catalog Record")</f>
        <v/>
      </c>
      <c r="AT51">
        <f>HYPERLINK("http://www.worldcat.org/oclc/36372346","WorldCat Record")</f>
        <v/>
      </c>
      <c r="AU51" t="inlineStr">
        <is>
          <t>864060772:eng</t>
        </is>
      </c>
      <c r="AV51" t="inlineStr">
        <is>
          <t>36372346</t>
        </is>
      </c>
      <c r="AW51" t="inlineStr">
        <is>
          <t>991002770589702656</t>
        </is>
      </c>
      <c r="AX51" t="inlineStr">
        <is>
          <t>991002770589702656</t>
        </is>
      </c>
      <c r="AY51" t="inlineStr">
        <is>
          <t>2263230490002656</t>
        </is>
      </c>
      <c r="AZ51" t="inlineStr">
        <is>
          <t>BOOK</t>
        </is>
      </c>
      <c r="BB51" t="inlineStr">
        <is>
          <t>9780268038182</t>
        </is>
      </c>
      <c r="BC51" t="inlineStr">
        <is>
          <t>32285003477667</t>
        </is>
      </c>
      <c r="BD51" t="inlineStr">
        <is>
          <t>893335689</t>
        </is>
      </c>
    </row>
    <row r="52">
      <c r="A52" t="inlineStr">
        <is>
          <t>No</t>
        </is>
      </c>
      <c r="B52" t="inlineStr">
        <is>
          <t>UA853.S33 S24 1985</t>
        </is>
      </c>
      <c r="C52" t="inlineStr">
        <is>
          <t>0                      UA 0853000S  33                 S  24          1985</t>
        </is>
      </c>
      <c r="D52" t="inlineStr">
        <is>
          <t>Saudi Arabia : the ceaseless quest for security / Nadav Safran.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Safran, Nadav.</t>
        </is>
      </c>
      <c r="L52" t="inlineStr">
        <is>
          <t>Cambridge, Mass. : Belknap Press of Harvard University Press, 1985.</t>
        </is>
      </c>
      <c r="M52" t="inlineStr">
        <is>
          <t>1985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UA </t>
        </is>
      </c>
      <c r="S52" t="n">
        <v>5</v>
      </c>
      <c r="T52" t="n">
        <v>5</v>
      </c>
      <c r="U52" t="inlineStr">
        <is>
          <t>2004-06-23</t>
        </is>
      </c>
      <c r="V52" t="inlineStr">
        <is>
          <t>2004-06-23</t>
        </is>
      </c>
      <c r="W52" t="inlineStr">
        <is>
          <t>1990-06-01</t>
        </is>
      </c>
      <c r="X52" t="inlineStr">
        <is>
          <t>1990-06-01</t>
        </is>
      </c>
      <c r="Y52" t="n">
        <v>740</v>
      </c>
      <c r="Z52" t="n">
        <v>632</v>
      </c>
      <c r="AA52" t="n">
        <v>741</v>
      </c>
      <c r="AB52" t="n">
        <v>5</v>
      </c>
      <c r="AC52" t="n">
        <v>5</v>
      </c>
      <c r="AD52" t="n">
        <v>28</v>
      </c>
      <c r="AE52" t="n">
        <v>33</v>
      </c>
      <c r="AF52" t="n">
        <v>11</v>
      </c>
      <c r="AG52" t="n">
        <v>13</v>
      </c>
      <c r="AH52" t="n">
        <v>6</v>
      </c>
      <c r="AI52" t="n">
        <v>7</v>
      </c>
      <c r="AJ52" t="n">
        <v>16</v>
      </c>
      <c r="AK52" t="n">
        <v>19</v>
      </c>
      <c r="AL52" t="n">
        <v>4</v>
      </c>
      <c r="AM52" t="n">
        <v>4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HYPERLINK("http://catalog.hathitrust.org/Record/000350151","HathiTrust Record")</f>
        <v/>
      </c>
      <c r="AS52">
        <f>HYPERLINK("https://creighton-primo.hosted.exlibrisgroup.com/primo-explore/search?tab=default_tab&amp;search_scope=EVERYTHING&amp;vid=01CRU&amp;lang=en_US&amp;offset=0&amp;query=any,contains,991000595449702656","Catalog Record")</f>
        <v/>
      </c>
      <c r="AT52">
        <f>HYPERLINK("http://www.worldcat.org/oclc/11812496","WorldCat Record")</f>
        <v/>
      </c>
      <c r="AU52" t="inlineStr">
        <is>
          <t>4380665:eng</t>
        </is>
      </c>
      <c r="AV52" t="inlineStr">
        <is>
          <t>11812496</t>
        </is>
      </c>
      <c r="AW52" t="inlineStr">
        <is>
          <t>991000595449702656</t>
        </is>
      </c>
      <c r="AX52" t="inlineStr">
        <is>
          <t>991000595449702656</t>
        </is>
      </c>
      <c r="AY52" t="inlineStr">
        <is>
          <t>2259947640002656</t>
        </is>
      </c>
      <c r="AZ52" t="inlineStr">
        <is>
          <t>BOOK</t>
        </is>
      </c>
      <c r="BB52" t="inlineStr">
        <is>
          <t>9780674789852</t>
        </is>
      </c>
      <c r="BC52" t="inlineStr">
        <is>
          <t>32285000180264</t>
        </is>
      </c>
      <c r="BD52" t="inlineStr">
        <is>
          <t>893321175</t>
        </is>
      </c>
    </row>
    <row r="53">
      <c r="A53" t="inlineStr">
        <is>
          <t>No</t>
        </is>
      </c>
      <c r="B53" t="inlineStr">
        <is>
          <t>UA865 .F26 1997</t>
        </is>
      </c>
      <c r="C53" t="inlineStr">
        <is>
          <t>0                      UA 0865000F  26          1997</t>
        </is>
      </c>
      <c r="D53" t="inlineStr">
        <is>
          <t>All the pasha's men : Mehmed Ali, his army and the making of modern Egypt / Khaled Fahmy.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Fahmy, Khaled.</t>
        </is>
      </c>
      <c r="L53" t="inlineStr">
        <is>
          <t>Cambridge ; New York, NY, USA : Cambridge University Press, 1997.</t>
        </is>
      </c>
      <c r="M53" t="inlineStr">
        <is>
          <t>1997</t>
        </is>
      </c>
      <c r="O53" t="inlineStr">
        <is>
          <t>eng</t>
        </is>
      </c>
      <c r="P53" t="inlineStr">
        <is>
          <t>enk</t>
        </is>
      </c>
      <c r="Q53" t="inlineStr">
        <is>
          <t>Cambridge Middle East studies ; 8</t>
        </is>
      </c>
      <c r="R53" t="inlineStr">
        <is>
          <t xml:space="preserve">UA </t>
        </is>
      </c>
      <c r="S53" t="n">
        <v>2</v>
      </c>
      <c r="T53" t="n">
        <v>2</v>
      </c>
      <c r="U53" t="inlineStr">
        <is>
          <t>2007-04-28</t>
        </is>
      </c>
      <c r="V53" t="inlineStr">
        <is>
          <t>2007-04-28</t>
        </is>
      </c>
      <c r="W53" t="inlineStr">
        <is>
          <t>1998-03-31</t>
        </is>
      </c>
      <c r="X53" t="inlineStr">
        <is>
          <t>1998-03-31</t>
        </is>
      </c>
      <c r="Y53" t="n">
        <v>354</v>
      </c>
      <c r="Z53" t="n">
        <v>267</v>
      </c>
      <c r="AA53" t="n">
        <v>641</v>
      </c>
      <c r="AB53" t="n">
        <v>3</v>
      </c>
      <c r="AC53" t="n">
        <v>4</v>
      </c>
      <c r="AD53" t="n">
        <v>21</v>
      </c>
      <c r="AE53" t="n">
        <v>33</v>
      </c>
      <c r="AF53" t="n">
        <v>7</v>
      </c>
      <c r="AG53" t="n">
        <v>13</v>
      </c>
      <c r="AH53" t="n">
        <v>6</v>
      </c>
      <c r="AI53" t="n">
        <v>8</v>
      </c>
      <c r="AJ53" t="n">
        <v>12</v>
      </c>
      <c r="AK53" t="n">
        <v>17</v>
      </c>
      <c r="AL53" t="n">
        <v>2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HYPERLINK("https://creighton-primo.hosted.exlibrisgroup.com/primo-explore/search?tab=default_tab&amp;search_scope=EVERYTHING&amp;vid=01CRU&amp;lang=en_US&amp;offset=0&amp;query=any,contains,991002753099702656","Catalog Record")</f>
        <v/>
      </c>
      <c r="AT53">
        <f>HYPERLINK("http://www.worldcat.org/oclc/36126588","WorldCat Record")</f>
        <v/>
      </c>
      <c r="AU53" t="inlineStr">
        <is>
          <t>556278:eng</t>
        </is>
      </c>
      <c r="AV53" t="inlineStr">
        <is>
          <t>36126588</t>
        </is>
      </c>
      <c r="AW53" t="inlineStr">
        <is>
          <t>991002753099702656</t>
        </is>
      </c>
      <c r="AX53" t="inlineStr">
        <is>
          <t>991002753099702656</t>
        </is>
      </c>
      <c r="AY53" t="inlineStr">
        <is>
          <t>2260477170002656</t>
        </is>
      </c>
      <c r="AZ53" t="inlineStr">
        <is>
          <t>BOOK</t>
        </is>
      </c>
      <c r="BB53" t="inlineStr">
        <is>
          <t>9780521560078</t>
        </is>
      </c>
      <c r="BC53" t="inlineStr">
        <is>
          <t>32285003381935</t>
        </is>
      </c>
      <c r="BD53" t="inlineStr">
        <is>
          <t>893710643</t>
        </is>
      </c>
    </row>
    <row r="54">
      <c r="A54" t="inlineStr">
        <is>
          <t>No</t>
        </is>
      </c>
      <c r="B54" t="inlineStr">
        <is>
          <t>UA926 .S85 1969</t>
        </is>
      </c>
      <c r="C54" t="inlineStr">
        <is>
          <t>0                      UA 0926000S  85          1969</t>
        </is>
      </c>
      <c r="D54" t="inlineStr">
        <is>
          <t>Survival and the bomb; methods of civil defense, edited by Eugene P. Wigner.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Bloomington, Indiana University Press [1969]</t>
        </is>
      </c>
      <c r="M54" t="inlineStr">
        <is>
          <t>1969</t>
        </is>
      </c>
      <c r="O54" t="inlineStr">
        <is>
          <t>eng</t>
        </is>
      </c>
      <c r="P54" t="inlineStr">
        <is>
          <t>inu</t>
        </is>
      </c>
      <c r="R54" t="inlineStr">
        <is>
          <t xml:space="preserve">UA </t>
        </is>
      </c>
      <c r="S54" t="n">
        <v>3</v>
      </c>
      <c r="T54" t="n">
        <v>3</v>
      </c>
      <c r="U54" t="inlineStr">
        <is>
          <t>2007-03-07</t>
        </is>
      </c>
      <c r="V54" t="inlineStr">
        <is>
          <t>2007-03-07</t>
        </is>
      </c>
      <c r="W54" t="inlineStr">
        <is>
          <t>1997-08-18</t>
        </is>
      </c>
      <c r="X54" t="inlineStr">
        <is>
          <t>1997-08-18</t>
        </is>
      </c>
      <c r="Y54" t="n">
        <v>469</v>
      </c>
      <c r="Z54" t="n">
        <v>411</v>
      </c>
      <c r="AA54" t="n">
        <v>414</v>
      </c>
      <c r="AB54" t="n">
        <v>5</v>
      </c>
      <c r="AC54" t="n">
        <v>5</v>
      </c>
      <c r="AD54" t="n">
        <v>20</v>
      </c>
      <c r="AE54" t="n">
        <v>20</v>
      </c>
      <c r="AF54" t="n">
        <v>5</v>
      </c>
      <c r="AG54" t="n">
        <v>5</v>
      </c>
      <c r="AH54" t="n">
        <v>4</v>
      </c>
      <c r="AI54" t="n">
        <v>4</v>
      </c>
      <c r="AJ54" t="n">
        <v>11</v>
      </c>
      <c r="AK54" t="n">
        <v>11</v>
      </c>
      <c r="AL54" t="n">
        <v>4</v>
      </c>
      <c r="AM54" t="n">
        <v>4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HYPERLINK("http://catalog.hathitrust.org/Record/001620967","HathiTrust Record")</f>
        <v/>
      </c>
      <c r="AS54">
        <f>HYPERLINK("https://creighton-primo.hosted.exlibrisgroup.com/primo-explore/search?tab=default_tab&amp;search_scope=EVERYTHING&amp;vid=01CRU&amp;lang=en_US&amp;offset=0&amp;query=any,contains,991000053889702656","Catalog Record")</f>
        <v/>
      </c>
      <c r="AT54">
        <f>HYPERLINK("http://www.worldcat.org/oclc/23146","WorldCat Record")</f>
        <v/>
      </c>
      <c r="AU54" t="inlineStr">
        <is>
          <t>836624115:eng</t>
        </is>
      </c>
      <c r="AV54" t="inlineStr">
        <is>
          <t>23146</t>
        </is>
      </c>
      <c r="AW54" t="inlineStr">
        <is>
          <t>991000053889702656</t>
        </is>
      </c>
      <c r="AX54" t="inlineStr">
        <is>
          <t>991000053889702656</t>
        </is>
      </c>
      <c r="AY54" t="inlineStr">
        <is>
          <t>2265506100002656</t>
        </is>
      </c>
      <c r="AZ54" t="inlineStr">
        <is>
          <t>BOOK</t>
        </is>
      </c>
      <c r="BB54" t="inlineStr">
        <is>
          <t>9780253185884</t>
        </is>
      </c>
      <c r="BC54" t="inlineStr">
        <is>
          <t>32285003075982</t>
        </is>
      </c>
      <c r="BD54" t="inlineStr">
        <is>
          <t>893521343</t>
        </is>
      </c>
    </row>
    <row r="55">
      <c r="A55" t="inlineStr">
        <is>
          <t>No</t>
        </is>
      </c>
      <c r="B55" t="inlineStr">
        <is>
          <t>UA927 .G76 2001</t>
        </is>
      </c>
      <c r="C55" t="inlineStr">
        <is>
          <t>0                      UA 0927000G  76          2001</t>
        </is>
      </c>
      <c r="D55" t="inlineStr">
        <is>
          <t>Neither dead nor red : civilian defense and American political development during the early Cold War / Andrew D. Grossman.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Grossman, Andrew D.</t>
        </is>
      </c>
      <c r="L55" t="inlineStr">
        <is>
          <t>New York : Routledge, 2001.</t>
        </is>
      </c>
      <c r="M55" t="inlineStr">
        <is>
          <t>2001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UA </t>
        </is>
      </c>
      <c r="S55" t="n">
        <v>3</v>
      </c>
      <c r="T55" t="n">
        <v>3</v>
      </c>
      <c r="U55" t="inlineStr">
        <is>
          <t>2006-12-11</t>
        </is>
      </c>
      <c r="V55" t="inlineStr">
        <is>
          <t>2006-12-11</t>
        </is>
      </c>
      <c r="W55" t="inlineStr">
        <is>
          <t>2004-10-13</t>
        </is>
      </c>
      <c r="X55" t="inlineStr">
        <is>
          <t>2004-10-13</t>
        </is>
      </c>
      <c r="Y55" t="n">
        <v>266</v>
      </c>
      <c r="Z55" t="n">
        <v>228</v>
      </c>
      <c r="AA55" t="n">
        <v>668</v>
      </c>
      <c r="AB55" t="n">
        <v>2</v>
      </c>
      <c r="AC55" t="n">
        <v>28</v>
      </c>
      <c r="AD55" t="n">
        <v>13</v>
      </c>
      <c r="AE55" t="n">
        <v>34</v>
      </c>
      <c r="AF55" t="n">
        <v>4</v>
      </c>
      <c r="AG55" t="n">
        <v>9</v>
      </c>
      <c r="AH55" t="n">
        <v>3</v>
      </c>
      <c r="AI55" t="n">
        <v>6</v>
      </c>
      <c r="AJ55" t="n">
        <v>6</v>
      </c>
      <c r="AK55" t="n">
        <v>10</v>
      </c>
      <c r="AL55" t="n">
        <v>1</v>
      </c>
      <c r="AM55" t="n">
        <v>13</v>
      </c>
      <c r="AN55" t="n">
        <v>1</v>
      </c>
      <c r="AO55" t="n">
        <v>1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HYPERLINK("https://creighton-primo.hosted.exlibrisgroup.com/primo-explore/search?tab=default_tab&amp;search_scope=EVERYTHING&amp;vid=01CRU&amp;lang=en_US&amp;offset=0&amp;query=any,contains,991004346919702656","Catalog Record")</f>
        <v/>
      </c>
      <c r="AT55">
        <f>HYPERLINK("http://www.worldcat.org/oclc/45394150","WorldCat Record")</f>
        <v/>
      </c>
      <c r="AU55" t="inlineStr">
        <is>
          <t>795327469:eng</t>
        </is>
      </c>
      <c r="AV55" t="inlineStr">
        <is>
          <t>45394150</t>
        </is>
      </c>
      <c r="AW55" t="inlineStr">
        <is>
          <t>991004346919702656</t>
        </is>
      </c>
      <c r="AX55" t="inlineStr">
        <is>
          <t>991004346919702656</t>
        </is>
      </c>
      <c r="AY55" t="inlineStr">
        <is>
          <t>2265409090002656</t>
        </is>
      </c>
      <c r="AZ55" t="inlineStr">
        <is>
          <t>BOOK</t>
        </is>
      </c>
      <c r="BB55" t="inlineStr">
        <is>
          <t>9780415929899</t>
        </is>
      </c>
      <c r="BC55" t="inlineStr">
        <is>
          <t>32285005004030</t>
        </is>
      </c>
      <c r="BD55" t="inlineStr">
        <is>
          <t>893775915</t>
        </is>
      </c>
    </row>
    <row r="56">
      <c r="A56" t="inlineStr">
        <is>
          <t>No</t>
        </is>
      </c>
      <c r="B56" t="inlineStr">
        <is>
          <t>UB210 .K44 1988</t>
        </is>
      </c>
      <c r="C56" t="inlineStr">
        <is>
          <t>0                      UB 0210000K  44          1988</t>
        </is>
      </c>
      <c r="D56" t="inlineStr">
        <is>
          <t>The mask of command / John Keegan.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Keegan, John, 1934-2012.</t>
        </is>
      </c>
      <c r="L56" t="inlineStr">
        <is>
          <t>New York, NY : Penguin, 1988, c1987.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UB </t>
        </is>
      </c>
      <c r="S56" t="n">
        <v>1</v>
      </c>
      <c r="T56" t="n">
        <v>1</v>
      </c>
      <c r="U56" t="inlineStr">
        <is>
          <t>2009-01-12</t>
        </is>
      </c>
      <c r="V56" t="inlineStr">
        <is>
          <t>2009-01-12</t>
        </is>
      </c>
      <c r="W56" t="inlineStr">
        <is>
          <t>2009-01-12</t>
        </is>
      </c>
      <c r="X56" t="inlineStr">
        <is>
          <t>2009-01-12</t>
        </is>
      </c>
      <c r="Y56" t="n">
        <v>479</v>
      </c>
      <c r="Z56" t="n">
        <v>423</v>
      </c>
      <c r="AA56" t="n">
        <v>1396</v>
      </c>
      <c r="AB56" t="n">
        <v>4</v>
      </c>
      <c r="AC56" t="n">
        <v>9</v>
      </c>
      <c r="AD56" t="n">
        <v>11</v>
      </c>
      <c r="AE56" t="n">
        <v>41</v>
      </c>
      <c r="AF56" t="n">
        <v>5</v>
      </c>
      <c r="AG56" t="n">
        <v>15</v>
      </c>
      <c r="AH56" t="n">
        <v>2</v>
      </c>
      <c r="AI56" t="n">
        <v>9</v>
      </c>
      <c r="AJ56" t="n">
        <v>3</v>
      </c>
      <c r="AK56" t="n">
        <v>21</v>
      </c>
      <c r="AL56" t="n">
        <v>3</v>
      </c>
      <c r="AM56" t="n">
        <v>7</v>
      </c>
      <c r="AN56" t="n">
        <v>0</v>
      </c>
      <c r="AO56" t="n">
        <v>0</v>
      </c>
      <c r="AP56" t="inlineStr">
        <is>
          <t>No</t>
        </is>
      </c>
      <c r="AQ56" t="inlineStr">
        <is>
          <t>No</t>
        </is>
      </c>
      <c r="AS56">
        <f>HYPERLINK("https://creighton-primo.hosted.exlibrisgroup.com/primo-explore/search?tab=default_tab&amp;search_scope=EVERYTHING&amp;vid=01CRU&amp;lang=en_US&amp;offset=0&amp;query=any,contains,991005289779702656","Catalog Record")</f>
        <v/>
      </c>
      <c r="AT56">
        <f>HYPERLINK("http://www.worldcat.org/oclc/17774804","WorldCat Record")</f>
        <v/>
      </c>
      <c r="AU56" t="inlineStr">
        <is>
          <t>11968996:eng</t>
        </is>
      </c>
      <c r="AV56" t="inlineStr">
        <is>
          <t>17774804</t>
        </is>
      </c>
      <c r="AW56" t="inlineStr">
        <is>
          <t>991005289779702656</t>
        </is>
      </c>
      <c r="AX56" t="inlineStr">
        <is>
          <t>991005289779702656</t>
        </is>
      </c>
      <c r="AY56" t="inlineStr">
        <is>
          <t>2271574990002656</t>
        </is>
      </c>
      <c r="AZ56" t="inlineStr">
        <is>
          <t>BOOK</t>
        </is>
      </c>
      <c r="BB56" t="inlineStr">
        <is>
          <t>9780140114065</t>
        </is>
      </c>
      <c r="BC56" t="inlineStr">
        <is>
          <t>32285005477228</t>
        </is>
      </c>
      <c r="BD56" t="inlineStr">
        <is>
          <t>893320389</t>
        </is>
      </c>
    </row>
    <row r="57">
      <c r="A57" t="inlineStr">
        <is>
          <t>No</t>
        </is>
      </c>
      <c r="B57" t="inlineStr">
        <is>
          <t>UB23 .D4 1964</t>
        </is>
      </c>
      <c r="C57" t="inlineStr">
        <is>
          <t>0                      UB 0023000D  4           1964</t>
        </is>
      </c>
      <c r="D57" t="inlineStr">
        <is>
          <t>Point of order! : a documentary of the Army-McCarthy hearings / produced by Emile de Antonio and Daniel Talbot ; David T. Bazelon, editorial consultant.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De Antonio, Emile.</t>
        </is>
      </c>
      <c r="L57" t="inlineStr">
        <is>
          <t>New York : Norton, [1964]</t>
        </is>
      </c>
      <c r="M57" t="inlineStr">
        <is>
          <t>1964</t>
        </is>
      </c>
      <c r="N57" t="inlineStr">
        <is>
          <t>[1st ed.]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UB </t>
        </is>
      </c>
      <c r="S57" t="n">
        <v>2</v>
      </c>
      <c r="T57" t="n">
        <v>2</v>
      </c>
      <c r="U57" t="inlineStr">
        <is>
          <t>1994-10-21</t>
        </is>
      </c>
      <c r="V57" t="inlineStr">
        <is>
          <t>1994-10-21</t>
        </is>
      </c>
      <c r="W57" t="inlineStr">
        <is>
          <t>1993-08-17</t>
        </is>
      </c>
      <c r="X57" t="inlineStr">
        <is>
          <t>1993-08-17</t>
        </is>
      </c>
      <c r="Y57" t="n">
        <v>591</v>
      </c>
      <c r="Z57" t="n">
        <v>557</v>
      </c>
      <c r="AA57" t="n">
        <v>564</v>
      </c>
      <c r="AB57" t="n">
        <v>5</v>
      </c>
      <c r="AC57" t="n">
        <v>5</v>
      </c>
      <c r="AD57" t="n">
        <v>30</v>
      </c>
      <c r="AE57" t="n">
        <v>30</v>
      </c>
      <c r="AF57" t="n">
        <v>10</v>
      </c>
      <c r="AG57" t="n">
        <v>10</v>
      </c>
      <c r="AH57" t="n">
        <v>5</v>
      </c>
      <c r="AI57" t="n">
        <v>5</v>
      </c>
      <c r="AJ57" t="n">
        <v>13</v>
      </c>
      <c r="AK57" t="n">
        <v>13</v>
      </c>
      <c r="AL57" t="n">
        <v>4</v>
      </c>
      <c r="AM57" t="n">
        <v>4</v>
      </c>
      <c r="AN57" t="n">
        <v>5</v>
      </c>
      <c r="AO57" t="n">
        <v>5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HYPERLINK("http://catalog.hathitrust.org/Record/001621038","HathiTrust Record")</f>
        <v/>
      </c>
      <c r="AS57">
        <f>HYPERLINK("https://creighton-primo.hosted.exlibrisgroup.com/primo-explore/search?tab=default_tab&amp;search_scope=EVERYTHING&amp;vid=01CRU&amp;lang=en_US&amp;offset=0&amp;query=any,contains,991003683609702656","Catalog Record")</f>
        <v/>
      </c>
      <c r="AT57">
        <f>HYPERLINK("http://www.worldcat.org/oclc/1311017","WorldCat Record")</f>
        <v/>
      </c>
      <c r="AU57" t="inlineStr">
        <is>
          <t>203275559:eng</t>
        </is>
      </c>
      <c r="AV57" t="inlineStr">
        <is>
          <t>1311017</t>
        </is>
      </c>
      <c r="AW57" t="inlineStr">
        <is>
          <t>991003683609702656</t>
        </is>
      </c>
      <c r="AX57" t="inlineStr">
        <is>
          <t>991003683609702656</t>
        </is>
      </c>
      <c r="AY57" t="inlineStr">
        <is>
          <t>2258919290002656</t>
        </is>
      </c>
      <c r="AZ57" t="inlineStr">
        <is>
          <t>BOOK</t>
        </is>
      </c>
      <c r="BC57" t="inlineStr">
        <is>
          <t>32285001775211</t>
        </is>
      </c>
      <c r="BD57" t="inlineStr">
        <is>
          <t>893605075</t>
        </is>
      </c>
    </row>
    <row r="58">
      <c r="A58" t="inlineStr">
        <is>
          <t>No</t>
        </is>
      </c>
      <c r="B58" t="inlineStr">
        <is>
          <t>UB251.I78 R38 1990</t>
        </is>
      </c>
      <c r="C58" t="inlineStr">
        <is>
          <t>0                      UB 0251000I  78                 R  38          1990</t>
        </is>
      </c>
      <c r="D58" t="inlineStr">
        <is>
          <t>Every spy a prince : the complete history of Israel's intelligence community / Dan Raviv and Yossi Melman.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Raviv, Daniel.</t>
        </is>
      </c>
      <c r="L58" t="inlineStr">
        <is>
          <t>Boston : Houghton Mifflin, 1990.</t>
        </is>
      </c>
      <c r="M58" t="inlineStr">
        <is>
          <t>1990</t>
        </is>
      </c>
      <c r="O58" t="inlineStr">
        <is>
          <t>eng</t>
        </is>
      </c>
      <c r="P58" t="inlineStr">
        <is>
          <t>mau</t>
        </is>
      </c>
      <c r="R58" t="inlineStr">
        <is>
          <t xml:space="preserve">UB </t>
        </is>
      </c>
      <c r="S58" t="n">
        <v>4</v>
      </c>
      <c r="T58" t="n">
        <v>4</v>
      </c>
      <c r="U58" t="inlineStr">
        <is>
          <t>2004-12-18</t>
        </is>
      </c>
      <c r="V58" t="inlineStr">
        <is>
          <t>2004-12-18</t>
        </is>
      </c>
      <c r="W58" t="inlineStr">
        <is>
          <t>1991-06-06</t>
        </is>
      </c>
      <c r="X58" t="inlineStr">
        <is>
          <t>1991-06-06</t>
        </is>
      </c>
      <c r="Y58" t="n">
        <v>1130</v>
      </c>
      <c r="Z58" t="n">
        <v>1044</v>
      </c>
      <c r="AA58" t="n">
        <v>1139</v>
      </c>
      <c r="AB58" t="n">
        <v>4</v>
      </c>
      <c r="AC58" t="n">
        <v>4</v>
      </c>
      <c r="AD58" t="n">
        <v>21</v>
      </c>
      <c r="AE58" t="n">
        <v>24</v>
      </c>
      <c r="AF58" t="n">
        <v>7</v>
      </c>
      <c r="AG58" t="n">
        <v>7</v>
      </c>
      <c r="AH58" t="n">
        <v>5</v>
      </c>
      <c r="AI58" t="n">
        <v>6</v>
      </c>
      <c r="AJ58" t="n">
        <v>13</v>
      </c>
      <c r="AK58" t="n">
        <v>15</v>
      </c>
      <c r="AL58" t="n">
        <v>1</v>
      </c>
      <c r="AM58" t="n">
        <v>1</v>
      </c>
      <c r="AN58" t="n">
        <v>1</v>
      </c>
      <c r="AO58" t="n">
        <v>1</v>
      </c>
      <c r="AP58" t="inlineStr">
        <is>
          <t>No</t>
        </is>
      </c>
      <c r="AQ58" t="inlineStr">
        <is>
          <t>No</t>
        </is>
      </c>
      <c r="AS58">
        <f>HYPERLINK("https://creighton-primo.hosted.exlibrisgroup.com/primo-explore/search?tab=default_tab&amp;search_scope=EVERYTHING&amp;vid=01CRU&amp;lang=en_US&amp;offset=0&amp;query=any,contains,991001678559702656","Catalog Record")</f>
        <v/>
      </c>
      <c r="AT58">
        <f>HYPERLINK("http://www.worldcat.org/oclc/21335492","WorldCat Record")</f>
        <v/>
      </c>
      <c r="AU58" t="inlineStr">
        <is>
          <t>1151410510:eng</t>
        </is>
      </c>
      <c r="AV58" t="inlineStr">
        <is>
          <t>21335492</t>
        </is>
      </c>
      <c r="AW58" t="inlineStr">
        <is>
          <t>991001678559702656</t>
        </is>
      </c>
      <c r="AX58" t="inlineStr">
        <is>
          <t>991001678559702656</t>
        </is>
      </c>
      <c r="AY58" t="inlineStr">
        <is>
          <t>2263908050002656</t>
        </is>
      </c>
      <c r="AZ58" t="inlineStr">
        <is>
          <t>BOOK</t>
        </is>
      </c>
      <c r="BB58" t="inlineStr">
        <is>
          <t>9780395471029</t>
        </is>
      </c>
      <c r="BC58" t="inlineStr">
        <is>
          <t>32285000593755</t>
        </is>
      </c>
      <c r="BD58" t="inlineStr">
        <is>
          <t>893715619</t>
        </is>
      </c>
    </row>
    <row r="59">
      <c r="A59" t="inlineStr">
        <is>
          <t>No</t>
        </is>
      </c>
      <c r="B59" t="inlineStr">
        <is>
          <t>UB251.U5 T44 2002</t>
        </is>
      </c>
      <c r="C59" t="inlineStr">
        <is>
          <t>0                      UB 0251000U  5                  T  44          2002</t>
        </is>
      </c>
      <c r="D59" t="inlineStr">
        <is>
          <t>Chasing spies : how the FBI failed in counterintelligence but promoted the politics of McCarthyism in the Cold War years / Athan Theoharis.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Theoharis, Athan G.</t>
        </is>
      </c>
      <c r="L59" t="inlineStr">
        <is>
          <t>Chicago : Ivan R. Dee, 2002.</t>
        </is>
      </c>
      <c r="M59" t="inlineStr">
        <is>
          <t>2002</t>
        </is>
      </c>
      <c r="O59" t="inlineStr">
        <is>
          <t>eng</t>
        </is>
      </c>
      <c r="P59" t="inlineStr">
        <is>
          <t>ilu</t>
        </is>
      </c>
      <c r="R59" t="inlineStr">
        <is>
          <t xml:space="preserve">UB </t>
        </is>
      </c>
      <c r="S59" t="n">
        <v>1</v>
      </c>
      <c r="T59" t="n">
        <v>1</v>
      </c>
      <c r="U59" t="inlineStr">
        <is>
          <t>2003-02-25</t>
        </is>
      </c>
      <c r="V59" t="inlineStr">
        <is>
          <t>2003-02-25</t>
        </is>
      </c>
      <c r="W59" t="inlineStr">
        <is>
          <t>2003-02-25</t>
        </is>
      </c>
      <c r="X59" t="inlineStr">
        <is>
          <t>2003-02-25</t>
        </is>
      </c>
      <c r="Y59" t="n">
        <v>726</v>
      </c>
      <c r="Z59" t="n">
        <v>659</v>
      </c>
      <c r="AA59" t="n">
        <v>666</v>
      </c>
      <c r="AB59" t="n">
        <v>5</v>
      </c>
      <c r="AC59" t="n">
        <v>5</v>
      </c>
      <c r="AD59" t="n">
        <v>24</v>
      </c>
      <c r="AE59" t="n">
        <v>24</v>
      </c>
      <c r="AF59" t="n">
        <v>8</v>
      </c>
      <c r="AG59" t="n">
        <v>8</v>
      </c>
      <c r="AH59" t="n">
        <v>7</v>
      </c>
      <c r="AI59" t="n">
        <v>7</v>
      </c>
      <c r="AJ59" t="n">
        <v>8</v>
      </c>
      <c r="AK59" t="n">
        <v>8</v>
      </c>
      <c r="AL59" t="n">
        <v>3</v>
      </c>
      <c r="AM59" t="n">
        <v>3</v>
      </c>
      <c r="AN59" t="n">
        <v>1</v>
      </c>
      <c r="AO59" t="n">
        <v>1</v>
      </c>
      <c r="AP59" t="inlineStr">
        <is>
          <t>No</t>
        </is>
      </c>
      <c r="AQ59" t="inlineStr">
        <is>
          <t>Yes</t>
        </is>
      </c>
      <c r="AR59">
        <f>HYPERLINK("http://catalog.hathitrust.org/Record/004240836","HathiTrust Record")</f>
        <v/>
      </c>
      <c r="AS59">
        <f>HYPERLINK("https://creighton-primo.hosted.exlibrisgroup.com/primo-explore/search?tab=default_tab&amp;search_scope=EVERYTHING&amp;vid=01CRU&amp;lang=en_US&amp;offset=0&amp;query=any,contains,991003989509702656","Catalog Record")</f>
        <v/>
      </c>
      <c r="AT59">
        <f>HYPERLINK("http://www.worldcat.org/oclc/47892488","WorldCat Record")</f>
        <v/>
      </c>
      <c r="AU59" t="inlineStr">
        <is>
          <t>256688990:eng</t>
        </is>
      </c>
      <c r="AV59" t="inlineStr">
        <is>
          <t>47892488</t>
        </is>
      </c>
      <c r="AW59" t="inlineStr">
        <is>
          <t>991003989509702656</t>
        </is>
      </c>
      <c r="AX59" t="inlineStr">
        <is>
          <t>991003989509702656</t>
        </is>
      </c>
      <c r="AY59" t="inlineStr">
        <is>
          <t>2260646100002656</t>
        </is>
      </c>
      <c r="AZ59" t="inlineStr">
        <is>
          <t>BOOK</t>
        </is>
      </c>
      <c r="BB59" t="inlineStr">
        <is>
          <t>9781566634205</t>
        </is>
      </c>
      <c r="BC59" t="inlineStr">
        <is>
          <t>32285004680566</t>
        </is>
      </c>
      <c r="BD59" t="inlineStr">
        <is>
          <t>893343331</t>
        </is>
      </c>
    </row>
    <row r="60">
      <c r="A60" t="inlineStr">
        <is>
          <t>No</t>
        </is>
      </c>
      <c r="B60" t="inlineStr">
        <is>
          <t>UB275 .D3</t>
        </is>
      </c>
      <c r="C60" t="inlineStr">
        <is>
          <t>0                      UB 0275000D  3</t>
        </is>
      </c>
      <c r="D60" t="inlineStr">
        <is>
          <t>A psychological warfare casebook / in collaboration with Morris Janowitz.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Daugherty, William E. compiler.</t>
        </is>
      </c>
      <c r="L60" t="inlineStr">
        <is>
          <t>Baltimore : Published for Operations Research Office, Johns Hopkins University by Johns Hopkins Press, [1958]</t>
        </is>
      </c>
      <c r="M60" t="inlineStr">
        <is>
          <t>1958</t>
        </is>
      </c>
      <c r="O60" t="inlineStr">
        <is>
          <t>eng</t>
        </is>
      </c>
      <c r="P60" t="inlineStr">
        <is>
          <t>mdu</t>
        </is>
      </c>
      <c r="R60" t="inlineStr">
        <is>
          <t xml:space="preserve">UB </t>
        </is>
      </c>
      <c r="S60" t="n">
        <v>3</v>
      </c>
      <c r="T60" t="n">
        <v>3</v>
      </c>
      <c r="U60" t="inlineStr">
        <is>
          <t>2003-04-21</t>
        </is>
      </c>
      <c r="V60" t="inlineStr">
        <is>
          <t>2003-04-21</t>
        </is>
      </c>
      <c r="W60" t="inlineStr">
        <is>
          <t>1993-03-31</t>
        </is>
      </c>
      <c r="X60" t="inlineStr">
        <is>
          <t>1993-03-31</t>
        </is>
      </c>
      <c r="Y60" t="n">
        <v>464</v>
      </c>
      <c r="Z60" t="n">
        <v>394</v>
      </c>
      <c r="AA60" t="n">
        <v>414</v>
      </c>
      <c r="AB60" t="n">
        <v>5</v>
      </c>
      <c r="AC60" t="n">
        <v>5</v>
      </c>
      <c r="AD60" t="n">
        <v>24</v>
      </c>
      <c r="AE60" t="n">
        <v>24</v>
      </c>
      <c r="AF60" t="n">
        <v>9</v>
      </c>
      <c r="AG60" t="n">
        <v>9</v>
      </c>
      <c r="AH60" t="n">
        <v>3</v>
      </c>
      <c r="AI60" t="n">
        <v>3</v>
      </c>
      <c r="AJ60" t="n">
        <v>13</v>
      </c>
      <c r="AK60" t="n">
        <v>13</v>
      </c>
      <c r="AL60" t="n">
        <v>4</v>
      </c>
      <c r="AM60" t="n">
        <v>4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HYPERLINK("http://catalog.hathitrust.org/Record/001621178","HathiTrust Record")</f>
        <v/>
      </c>
      <c r="AS60">
        <f>HYPERLINK("https://creighton-primo.hosted.exlibrisgroup.com/primo-explore/search?tab=default_tab&amp;search_scope=EVERYTHING&amp;vid=01CRU&amp;lang=en_US&amp;offset=0&amp;query=any,contains,991002167879702656","Catalog Record")</f>
        <v/>
      </c>
      <c r="AT60">
        <f>HYPERLINK("http://www.worldcat.org/oclc/275908","WorldCat Record")</f>
        <v/>
      </c>
      <c r="AU60" t="inlineStr">
        <is>
          <t>1411688:eng</t>
        </is>
      </c>
      <c r="AV60" t="inlineStr">
        <is>
          <t>275908</t>
        </is>
      </c>
      <c r="AW60" t="inlineStr">
        <is>
          <t>991002167879702656</t>
        </is>
      </c>
      <c r="AX60" t="inlineStr">
        <is>
          <t>991002167879702656</t>
        </is>
      </c>
      <c r="AY60" t="inlineStr">
        <is>
          <t>2263439740002656</t>
        </is>
      </c>
      <c r="AZ60" t="inlineStr">
        <is>
          <t>BOOK</t>
        </is>
      </c>
      <c r="BC60" t="inlineStr">
        <is>
          <t>32285001595312</t>
        </is>
      </c>
      <c r="BD60" t="inlineStr">
        <is>
          <t>893497787</t>
        </is>
      </c>
    </row>
    <row r="61">
      <c r="A61" t="inlineStr">
        <is>
          <t>No</t>
        </is>
      </c>
      <c r="B61" t="inlineStr">
        <is>
          <t>UB336 .Y6</t>
        </is>
      </c>
      <c r="C61" t="inlineStr">
        <is>
          <t>0                      UB 0336000Y  6</t>
        </is>
      </c>
      <c r="D61" t="inlineStr">
        <is>
          <t>Army mental tests, comp. and ed. by Clarence S. Yoakum and Robert M. Yerkes ...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Yoakum, Clarence Stone, 1879-1945, editor.</t>
        </is>
      </c>
      <c r="L61" t="inlineStr">
        <is>
          <t>New York, H. Holt and company, 1920.</t>
        </is>
      </c>
      <c r="M61" t="inlineStr">
        <is>
          <t>1920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UB </t>
        </is>
      </c>
      <c r="S61" t="n">
        <v>4</v>
      </c>
      <c r="T61" t="n">
        <v>4</v>
      </c>
      <c r="U61" t="inlineStr">
        <is>
          <t>2004-03-25</t>
        </is>
      </c>
      <c r="V61" t="inlineStr">
        <is>
          <t>2004-03-25</t>
        </is>
      </c>
      <c r="W61" t="inlineStr">
        <is>
          <t>1997-08-18</t>
        </is>
      </c>
      <c r="X61" t="inlineStr">
        <is>
          <t>1997-08-18</t>
        </is>
      </c>
      <c r="Y61" t="n">
        <v>240</v>
      </c>
      <c r="Z61" t="n">
        <v>211</v>
      </c>
      <c r="AA61" t="n">
        <v>319</v>
      </c>
      <c r="AB61" t="n">
        <v>3</v>
      </c>
      <c r="AC61" t="n">
        <v>4</v>
      </c>
      <c r="AD61" t="n">
        <v>8</v>
      </c>
      <c r="AE61" t="n">
        <v>18</v>
      </c>
      <c r="AF61" t="n">
        <v>1</v>
      </c>
      <c r="AG61" t="n">
        <v>4</v>
      </c>
      <c r="AH61" t="n">
        <v>1</v>
      </c>
      <c r="AI61" t="n">
        <v>5</v>
      </c>
      <c r="AJ61" t="n">
        <v>5</v>
      </c>
      <c r="AK61" t="n">
        <v>7</v>
      </c>
      <c r="AL61" t="n">
        <v>2</v>
      </c>
      <c r="AM61" t="n">
        <v>3</v>
      </c>
      <c r="AN61" t="n">
        <v>0</v>
      </c>
      <c r="AO61" t="n">
        <v>1</v>
      </c>
      <c r="AP61" t="inlineStr">
        <is>
          <t>Yes</t>
        </is>
      </c>
      <c r="AQ61" t="inlineStr">
        <is>
          <t>No</t>
        </is>
      </c>
      <c r="AR61">
        <f>HYPERLINK("http://catalog.hathitrust.org/Record/000387160","HathiTrust Record")</f>
        <v/>
      </c>
      <c r="AS61">
        <f>HYPERLINK("https://creighton-primo.hosted.exlibrisgroup.com/primo-explore/search?tab=default_tab&amp;search_scope=EVERYTHING&amp;vid=01CRU&amp;lang=en_US&amp;offset=0&amp;query=any,contains,991003881549702656","Catalog Record")</f>
        <v/>
      </c>
      <c r="AT61">
        <f>HYPERLINK("http://www.worldcat.org/oclc/1727018","WorldCat Record")</f>
        <v/>
      </c>
      <c r="AU61" t="inlineStr">
        <is>
          <t>2666303:eng</t>
        </is>
      </c>
      <c r="AV61" t="inlineStr">
        <is>
          <t>1727018</t>
        </is>
      </c>
      <c r="AW61" t="inlineStr">
        <is>
          <t>991003881549702656</t>
        </is>
      </c>
      <c r="AX61" t="inlineStr">
        <is>
          <t>991003881549702656</t>
        </is>
      </c>
      <c r="AY61" t="inlineStr">
        <is>
          <t>2270855340002656</t>
        </is>
      </c>
      <c r="AZ61" t="inlineStr">
        <is>
          <t>BOOK</t>
        </is>
      </c>
      <c r="BC61" t="inlineStr">
        <is>
          <t>32285003076162</t>
        </is>
      </c>
      <c r="BD61" t="inlineStr">
        <is>
          <t>893881664</t>
        </is>
      </c>
    </row>
    <row r="62">
      <c r="A62" t="inlineStr">
        <is>
          <t>No</t>
        </is>
      </c>
      <c r="B62" t="inlineStr">
        <is>
          <t>UB340 .A53</t>
        </is>
      </c>
      <c r="C62" t="inlineStr">
        <is>
          <t>0                      UB 0340000A  53</t>
        </is>
      </c>
      <c r="D62" t="inlineStr">
        <is>
          <t>Conscription : a select and annotated bibliography / edited by Martin Anderson ; compiled by Martin Anderson and Valerie Bloom.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Anderson, Martin, 1936-2015.</t>
        </is>
      </c>
      <c r="L62" t="inlineStr">
        <is>
          <t>Stanford, Calif. : Hoover Institution Press, 1976.</t>
        </is>
      </c>
      <c r="M62" t="inlineStr">
        <is>
          <t>1976</t>
        </is>
      </c>
      <c r="O62" t="inlineStr">
        <is>
          <t>eng</t>
        </is>
      </c>
      <c r="P62" t="inlineStr">
        <is>
          <t>cau</t>
        </is>
      </c>
      <c r="Q62" t="inlineStr">
        <is>
          <t>Hoover bibliographical series ; 57</t>
        </is>
      </c>
      <c r="R62" t="inlineStr">
        <is>
          <t xml:space="preserve">UB </t>
        </is>
      </c>
      <c r="S62" t="n">
        <v>2</v>
      </c>
      <c r="T62" t="n">
        <v>2</v>
      </c>
      <c r="U62" t="inlineStr">
        <is>
          <t>2009-11-02</t>
        </is>
      </c>
      <c r="V62" t="inlineStr">
        <is>
          <t>2009-11-02</t>
        </is>
      </c>
      <c r="W62" t="inlineStr">
        <is>
          <t>1997-12-29</t>
        </is>
      </c>
      <c r="X62" t="inlineStr">
        <is>
          <t>1997-12-29</t>
        </is>
      </c>
      <c r="Y62" t="n">
        <v>535</v>
      </c>
      <c r="Z62" t="n">
        <v>454</v>
      </c>
      <c r="AA62" t="n">
        <v>459</v>
      </c>
      <c r="AB62" t="n">
        <v>3</v>
      </c>
      <c r="AC62" t="n">
        <v>3</v>
      </c>
      <c r="AD62" t="n">
        <v>22</v>
      </c>
      <c r="AE62" t="n">
        <v>22</v>
      </c>
      <c r="AF62" t="n">
        <v>5</v>
      </c>
      <c r="AG62" t="n">
        <v>5</v>
      </c>
      <c r="AH62" t="n">
        <v>6</v>
      </c>
      <c r="AI62" t="n">
        <v>6</v>
      </c>
      <c r="AJ62" t="n">
        <v>8</v>
      </c>
      <c r="AK62" t="n">
        <v>8</v>
      </c>
      <c r="AL62" t="n">
        <v>2</v>
      </c>
      <c r="AM62" t="n">
        <v>2</v>
      </c>
      <c r="AN62" t="n">
        <v>4</v>
      </c>
      <c r="AO62" t="n">
        <v>4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HYPERLINK("https://creighton-primo.hosted.exlibrisgroup.com/primo-explore/search?tab=default_tab&amp;search_scope=EVERYTHING&amp;vid=01CRU&amp;lang=en_US&amp;offset=0&amp;query=any,contains,991001522959702656","Catalog Record")</f>
        <v/>
      </c>
      <c r="AT62">
        <f>HYPERLINK("http://www.worldcat.org/oclc/2351614","WorldCat Record")</f>
        <v/>
      </c>
      <c r="AU62" t="inlineStr">
        <is>
          <t>499373678:eng</t>
        </is>
      </c>
      <c r="AV62" t="inlineStr">
        <is>
          <t>2351614</t>
        </is>
      </c>
      <c r="AW62" t="inlineStr">
        <is>
          <t>991001522959702656</t>
        </is>
      </c>
      <c r="AX62" t="inlineStr">
        <is>
          <t>991001522959702656</t>
        </is>
      </c>
      <c r="AY62" t="inlineStr">
        <is>
          <t>2265126350002656</t>
        </is>
      </c>
      <c r="AZ62" t="inlineStr">
        <is>
          <t>BOOK</t>
        </is>
      </c>
      <c r="BB62" t="inlineStr">
        <is>
          <t>9780817925710</t>
        </is>
      </c>
      <c r="BC62" t="inlineStr">
        <is>
          <t>32285003293858</t>
        </is>
      </c>
      <c r="BD62" t="inlineStr">
        <is>
          <t>893878929</t>
        </is>
      </c>
    </row>
    <row r="63">
      <c r="A63" t="inlineStr">
        <is>
          <t>No</t>
        </is>
      </c>
      <c r="B63" t="inlineStr">
        <is>
          <t>UB343 .G47</t>
        </is>
      </c>
      <c r="C63" t="inlineStr">
        <is>
          <t>0                      UB 0343000G  47</t>
        </is>
      </c>
      <c r="D63" t="inlineStr">
        <is>
          <t>The draft and public policy; issues in military manpower procurement, 1945-1970 [by] James M. Gerhardt.</t>
        </is>
      </c>
      <c r="F63" t="inlineStr">
        <is>
          <t>No</t>
        </is>
      </c>
      <c r="G63" t="inlineStr">
        <is>
          <t>1</t>
        </is>
      </c>
      <c r="H63" t="inlineStr">
        <is>
          <t>Yes</t>
        </is>
      </c>
      <c r="I63" t="inlineStr">
        <is>
          <t>No</t>
        </is>
      </c>
      <c r="J63" t="inlineStr">
        <is>
          <t>0</t>
        </is>
      </c>
      <c r="K63" t="inlineStr">
        <is>
          <t>Gerhardt, James M., 1930-</t>
        </is>
      </c>
      <c r="L63" t="inlineStr">
        <is>
          <t>Columbus, Ohio State University Press [1971]</t>
        </is>
      </c>
      <c r="M63" t="inlineStr">
        <is>
          <t>1971</t>
        </is>
      </c>
      <c r="O63" t="inlineStr">
        <is>
          <t>eng</t>
        </is>
      </c>
      <c r="P63" t="inlineStr">
        <is>
          <t>ohu</t>
        </is>
      </c>
      <c r="R63" t="inlineStr">
        <is>
          <t xml:space="preserve">UB </t>
        </is>
      </c>
      <c r="S63" t="n">
        <v>5</v>
      </c>
      <c r="T63" t="n">
        <v>5</v>
      </c>
      <c r="U63" t="inlineStr">
        <is>
          <t>2007-10-23</t>
        </is>
      </c>
      <c r="V63" t="inlineStr">
        <is>
          <t>2007-10-23</t>
        </is>
      </c>
      <c r="W63" t="inlineStr">
        <is>
          <t>1997-08-18</t>
        </is>
      </c>
      <c r="X63" t="inlineStr">
        <is>
          <t>1997-08-18</t>
        </is>
      </c>
      <c r="Y63" t="n">
        <v>546</v>
      </c>
      <c r="Z63" t="n">
        <v>509</v>
      </c>
      <c r="AA63" t="n">
        <v>511</v>
      </c>
      <c r="AB63" t="n">
        <v>6</v>
      </c>
      <c r="AC63" t="n">
        <v>6</v>
      </c>
      <c r="AD63" t="n">
        <v>22</v>
      </c>
      <c r="AE63" t="n">
        <v>22</v>
      </c>
      <c r="AF63" t="n">
        <v>4</v>
      </c>
      <c r="AG63" t="n">
        <v>4</v>
      </c>
      <c r="AH63" t="n">
        <v>5</v>
      </c>
      <c r="AI63" t="n">
        <v>5</v>
      </c>
      <c r="AJ63" t="n">
        <v>8</v>
      </c>
      <c r="AK63" t="n">
        <v>8</v>
      </c>
      <c r="AL63" t="n">
        <v>3</v>
      </c>
      <c r="AM63" t="n">
        <v>3</v>
      </c>
      <c r="AN63" t="n">
        <v>5</v>
      </c>
      <c r="AO63" t="n">
        <v>5</v>
      </c>
      <c r="AP63" t="inlineStr">
        <is>
          <t>No</t>
        </is>
      </c>
      <c r="AQ63" t="inlineStr">
        <is>
          <t>Yes</t>
        </is>
      </c>
      <c r="AR63">
        <f>HYPERLINK("http://catalog.hathitrust.org/Record/002019941","HathiTrust Record")</f>
        <v/>
      </c>
      <c r="AS63">
        <f>HYPERLINK("https://creighton-primo.hosted.exlibrisgroup.com/primo-explore/search?tab=default_tab&amp;search_scope=EVERYTHING&amp;vid=01CRU&amp;lang=en_US&amp;offset=0&amp;query=any,contains,991001760069702656","Catalog Record")</f>
        <v/>
      </c>
      <c r="AT63">
        <f>HYPERLINK("http://www.worldcat.org/oclc/151091","WorldCat Record")</f>
        <v/>
      </c>
      <c r="AU63" t="inlineStr">
        <is>
          <t>145917825:eng</t>
        </is>
      </c>
      <c r="AV63" t="inlineStr">
        <is>
          <t>151091</t>
        </is>
      </c>
      <c r="AW63" t="inlineStr">
        <is>
          <t>991001760069702656</t>
        </is>
      </c>
      <c r="AX63" t="inlineStr">
        <is>
          <t>991001760069702656</t>
        </is>
      </c>
      <c r="AY63" t="inlineStr">
        <is>
          <t>2272395760002656</t>
        </is>
      </c>
      <c r="AZ63" t="inlineStr">
        <is>
          <t>BOOK</t>
        </is>
      </c>
      <c r="BB63" t="inlineStr">
        <is>
          <t>9780814201435</t>
        </is>
      </c>
      <c r="BC63" t="inlineStr">
        <is>
          <t>32285003076253</t>
        </is>
      </c>
      <c r="BD63" t="inlineStr">
        <is>
          <t>893684620</t>
        </is>
      </c>
    </row>
    <row r="64">
      <c r="A64" t="inlineStr">
        <is>
          <t>No</t>
        </is>
      </c>
      <c r="B64" t="inlineStr">
        <is>
          <t>UB343 .M27</t>
        </is>
      </c>
      <c r="C64" t="inlineStr">
        <is>
          <t>0                      UB 0343000M  27</t>
        </is>
      </c>
      <c r="D64" t="inlineStr">
        <is>
          <t>Selective service; conflict and compromise [by] Harry A. Marmion.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Marmion, Harry A.</t>
        </is>
      </c>
      <c r="L64" t="inlineStr">
        <is>
          <t>New York, Wiley [1968]</t>
        </is>
      </c>
      <c r="M64" t="inlineStr">
        <is>
          <t>1968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UB </t>
        </is>
      </c>
      <c r="S64" t="n">
        <v>1</v>
      </c>
      <c r="T64" t="n">
        <v>1</v>
      </c>
      <c r="U64" t="inlineStr">
        <is>
          <t>2007-01-31</t>
        </is>
      </c>
      <c r="V64" t="inlineStr">
        <is>
          <t>2007-01-31</t>
        </is>
      </c>
      <c r="W64" t="inlineStr">
        <is>
          <t>1997-08-18</t>
        </is>
      </c>
      <c r="X64" t="inlineStr">
        <is>
          <t>1997-08-18</t>
        </is>
      </c>
      <c r="Y64" t="n">
        <v>832</v>
      </c>
      <c r="Z64" t="n">
        <v>776</v>
      </c>
      <c r="AA64" t="n">
        <v>781</v>
      </c>
      <c r="AB64" t="n">
        <v>7</v>
      </c>
      <c r="AC64" t="n">
        <v>7</v>
      </c>
      <c r="AD64" t="n">
        <v>38</v>
      </c>
      <c r="AE64" t="n">
        <v>38</v>
      </c>
      <c r="AF64" t="n">
        <v>11</v>
      </c>
      <c r="AG64" t="n">
        <v>11</v>
      </c>
      <c r="AH64" t="n">
        <v>5</v>
      </c>
      <c r="AI64" t="n">
        <v>5</v>
      </c>
      <c r="AJ64" t="n">
        <v>15</v>
      </c>
      <c r="AK64" t="n">
        <v>15</v>
      </c>
      <c r="AL64" t="n">
        <v>5</v>
      </c>
      <c r="AM64" t="n">
        <v>5</v>
      </c>
      <c r="AN64" t="n">
        <v>9</v>
      </c>
      <c r="AO64" t="n">
        <v>9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HYPERLINK("https://creighton-primo.hosted.exlibrisgroup.com/primo-explore/search?tab=default_tab&amp;search_scope=EVERYTHING&amp;vid=01CRU&amp;lang=en_US&amp;offset=0&amp;query=any,contains,991002766729702656","Catalog Record")</f>
        <v/>
      </c>
      <c r="AT64">
        <f>HYPERLINK("http://www.worldcat.org/oclc/435233","WorldCat Record")</f>
        <v/>
      </c>
      <c r="AU64" t="inlineStr">
        <is>
          <t>366809993:eng</t>
        </is>
      </c>
      <c r="AV64" t="inlineStr">
        <is>
          <t>435233</t>
        </is>
      </c>
      <c r="AW64" t="inlineStr">
        <is>
          <t>991002766729702656</t>
        </is>
      </c>
      <c r="AX64" t="inlineStr">
        <is>
          <t>991002766729702656</t>
        </is>
      </c>
      <c r="AY64" t="inlineStr">
        <is>
          <t>2269334560002656</t>
        </is>
      </c>
      <c r="AZ64" t="inlineStr">
        <is>
          <t>BOOK</t>
        </is>
      </c>
      <c r="BB64" t="inlineStr">
        <is>
          <t>9780471572350</t>
        </is>
      </c>
      <c r="BC64" t="inlineStr">
        <is>
          <t>32285003076287</t>
        </is>
      </c>
      <c r="BD64" t="inlineStr">
        <is>
          <t>893691980</t>
        </is>
      </c>
    </row>
    <row r="65">
      <c r="A65" t="inlineStr">
        <is>
          <t>No</t>
        </is>
      </c>
      <c r="B65" t="inlineStr">
        <is>
          <t>UF767 .C264 1980</t>
        </is>
      </c>
      <c r="C65" t="inlineStr">
        <is>
          <t>0                      UF 0767000C  264         1980</t>
        </is>
      </c>
      <c r="D65" t="inlineStr">
        <is>
          <t>Nuclear nightmares : an investigation into possible wars / Nigel Calder.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Calder, Nigel, 1931-2014.</t>
        </is>
      </c>
      <c r="L65" t="inlineStr">
        <is>
          <t>New York : Viking Press, 1980, c1979.</t>
        </is>
      </c>
      <c r="M65" t="inlineStr">
        <is>
          <t>1980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UF </t>
        </is>
      </c>
      <c r="S65" t="n">
        <v>3</v>
      </c>
      <c r="T65" t="n">
        <v>3</v>
      </c>
      <c r="U65" t="inlineStr">
        <is>
          <t>1997-04-03</t>
        </is>
      </c>
      <c r="V65" t="inlineStr">
        <is>
          <t>1997-04-03</t>
        </is>
      </c>
      <c r="W65" t="inlineStr">
        <is>
          <t>1993-08-18</t>
        </is>
      </c>
      <c r="X65" t="inlineStr">
        <is>
          <t>1993-08-18</t>
        </is>
      </c>
      <c r="Y65" t="n">
        <v>788</v>
      </c>
      <c r="Z65" t="n">
        <v>747</v>
      </c>
      <c r="AA65" t="n">
        <v>884</v>
      </c>
      <c r="AB65" t="n">
        <v>5</v>
      </c>
      <c r="AC65" t="n">
        <v>5</v>
      </c>
      <c r="AD65" t="n">
        <v>21</v>
      </c>
      <c r="AE65" t="n">
        <v>24</v>
      </c>
      <c r="AF65" t="n">
        <v>8</v>
      </c>
      <c r="AG65" t="n">
        <v>9</v>
      </c>
      <c r="AH65" t="n">
        <v>6</v>
      </c>
      <c r="AI65" t="n">
        <v>6</v>
      </c>
      <c r="AJ65" t="n">
        <v>10</v>
      </c>
      <c r="AK65" t="n">
        <v>13</v>
      </c>
      <c r="AL65" t="n">
        <v>4</v>
      </c>
      <c r="AM65" t="n">
        <v>4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HYPERLINK("https://creighton-primo.hosted.exlibrisgroup.com/primo-explore/search?tab=default_tab&amp;search_scope=EVERYTHING&amp;vid=01CRU&amp;lang=en_US&amp;offset=0&amp;query=any,contains,991004946699702656","Catalog Record")</f>
        <v/>
      </c>
      <c r="AT65">
        <f>HYPERLINK("http://www.worldcat.org/oclc/6221775","WorldCat Record")</f>
        <v/>
      </c>
      <c r="AU65" t="inlineStr">
        <is>
          <t>364476424:eng</t>
        </is>
      </c>
      <c r="AV65" t="inlineStr">
        <is>
          <t>6221775</t>
        </is>
      </c>
      <c r="AW65" t="inlineStr">
        <is>
          <t>991004946699702656</t>
        </is>
      </c>
      <c r="AX65" t="inlineStr">
        <is>
          <t>991004946699702656</t>
        </is>
      </c>
      <c r="AY65" t="inlineStr">
        <is>
          <t>2266735460002656</t>
        </is>
      </c>
      <c r="AZ65" t="inlineStr">
        <is>
          <t>BOOK</t>
        </is>
      </c>
      <c r="BB65" t="inlineStr">
        <is>
          <t>9780670518203</t>
        </is>
      </c>
      <c r="BC65" t="inlineStr">
        <is>
          <t>32285001775922</t>
        </is>
      </c>
      <c r="BD65" t="inlineStr">
        <is>
          <t>893801528</t>
        </is>
      </c>
    </row>
    <row r="66">
      <c r="A66" t="inlineStr">
        <is>
          <t>No</t>
        </is>
      </c>
      <c r="B66" t="inlineStr">
        <is>
          <t>UF767 .F773</t>
        </is>
      </c>
      <c r="C66" t="inlineStr">
        <is>
          <t>0                      UF 0767000F  773</t>
        </is>
      </c>
      <c r="D66" t="inlineStr">
        <is>
          <t>The evolution of nuclear strategy / Lawrence Freedman.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Freedman, Lawrence.</t>
        </is>
      </c>
      <c r="L66" t="inlineStr">
        <is>
          <t>New York : St. Martin's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UF </t>
        </is>
      </c>
      <c r="S66" t="n">
        <v>3</v>
      </c>
      <c r="T66" t="n">
        <v>3</v>
      </c>
      <c r="U66" t="inlineStr">
        <is>
          <t>1994-12-06</t>
        </is>
      </c>
      <c r="V66" t="inlineStr">
        <is>
          <t>1994-12-06</t>
        </is>
      </c>
      <c r="W66" t="inlineStr">
        <is>
          <t>1993-08-18</t>
        </is>
      </c>
      <c r="X66" t="inlineStr">
        <is>
          <t>1993-08-18</t>
        </is>
      </c>
      <c r="Y66" t="n">
        <v>462</v>
      </c>
      <c r="Z66" t="n">
        <v>392</v>
      </c>
      <c r="AA66" t="n">
        <v>890</v>
      </c>
      <c r="AB66" t="n">
        <v>1</v>
      </c>
      <c r="AC66" t="n">
        <v>3</v>
      </c>
      <c r="AD66" t="n">
        <v>13</v>
      </c>
      <c r="AE66" t="n">
        <v>34</v>
      </c>
      <c r="AF66" t="n">
        <v>5</v>
      </c>
      <c r="AG66" t="n">
        <v>13</v>
      </c>
      <c r="AH66" t="n">
        <v>1</v>
      </c>
      <c r="AI66" t="n">
        <v>7</v>
      </c>
      <c r="AJ66" t="n">
        <v>8</v>
      </c>
      <c r="AK66" t="n">
        <v>19</v>
      </c>
      <c r="AL66" t="n">
        <v>0</v>
      </c>
      <c r="AM66" t="n">
        <v>2</v>
      </c>
      <c r="AN66" t="n">
        <v>1</v>
      </c>
      <c r="AO66" t="n">
        <v>2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HYPERLINK("https://creighton-primo.hosted.exlibrisgroup.com/primo-explore/search?tab=default_tab&amp;search_scope=EVERYTHING&amp;vid=01CRU&amp;lang=en_US&amp;offset=0&amp;query=any,contains,991005123819702656","Catalog Record")</f>
        <v/>
      </c>
      <c r="AT66">
        <f>HYPERLINK("http://www.worldcat.org/oclc/7551426","WorldCat Record")</f>
        <v/>
      </c>
      <c r="AU66" t="inlineStr">
        <is>
          <t>681024:eng</t>
        </is>
      </c>
      <c r="AV66" t="inlineStr">
        <is>
          <t>7551426</t>
        </is>
      </c>
      <c r="AW66" t="inlineStr">
        <is>
          <t>991005123819702656</t>
        </is>
      </c>
      <c r="AX66" t="inlineStr">
        <is>
          <t>991005123819702656</t>
        </is>
      </c>
      <c r="AY66" t="inlineStr">
        <is>
          <t>2266099850002656</t>
        </is>
      </c>
      <c r="AZ66" t="inlineStr">
        <is>
          <t>BOOK</t>
        </is>
      </c>
      <c r="BB66" t="inlineStr">
        <is>
          <t>9780312272692</t>
        </is>
      </c>
      <c r="BC66" t="inlineStr">
        <is>
          <t>32285001775955</t>
        </is>
      </c>
      <c r="BD66" t="inlineStr">
        <is>
          <t>893789478</t>
        </is>
      </c>
    </row>
    <row r="67">
      <c r="A67" t="inlineStr">
        <is>
          <t>No</t>
        </is>
      </c>
      <c r="B67" t="inlineStr">
        <is>
          <t>UG447 .B73</t>
        </is>
      </c>
      <c r="C67" t="inlineStr">
        <is>
          <t>0                      UG 0447000B  73</t>
        </is>
      </c>
      <c r="D67" t="inlineStr">
        <is>
          <t>Chemical warfare : a study in restraints / by Frederic J. Brown.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Brown, Frederic Joseph.</t>
        </is>
      </c>
      <c r="L67" t="inlineStr">
        <is>
          <t>Princeton, N.J. : Princeton University Press, 1968.</t>
        </is>
      </c>
      <c r="M67" t="inlineStr">
        <is>
          <t>1968</t>
        </is>
      </c>
      <c r="O67" t="inlineStr">
        <is>
          <t>eng</t>
        </is>
      </c>
      <c r="P67" t="inlineStr">
        <is>
          <t>nju</t>
        </is>
      </c>
      <c r="R67" t="inlineStr">
        <is>
          <t xml:space="preserve">UG </t>
        </is>
      </c>
      <c r="S67" t="n">
        <v>5</v>
      </c>
      <c r="T67" t="n">
        <v>5</v>
      </c>
      <c r="U67" t="inlineStr">
        <is>
          <t>2003-03-11</t>
        </is>
      </c>
      <c r="V67" t="inlineStr">
        <is>
          <t>2003-03-11</t>
        </is>
      </c>
      <c r="W67" t="inlineStr">
        <is>
          <t>1990-09-27</t>
        </is>
      </c>
      <c r="X67" t="inlineStr">
        <is>
          <t>1990-09-27</t>
        </is>
      </c>
      <c r="Y67" t="n">
        <v>652</v>
      </c>
      <c r="Z67" t="n">
        <v>566</v>
      </c>
      <c r="AA67" t="n">
        <v>883</v>
      </c>
      <c r="AB67" t="n">
        <v>4</v>
      </c>
      <c r="AC67" t="n">
        <v>4</v>
      </c>
      <c r="AD67" t="n">
        <v>20</v>
      </c>
      <c r="AE67" t="n">
        <v>32</v>
      </c>
      <c r="AF67" t="n">
        <v>7</v>
      </c>
      <c r="AG67" t="n">
        <v>14</v>
      </c>
      <c r="AH67" t="n">
        <v>4</v>
      </c>
      <c r="AI67" t="n">
        <v>9</v>
      </c>
      <c r="AJ67" t="n">
        <v>9</v>
      </c>
      <c r="AK67" t="n">
        <v>14</v>
      </c>
      <c r="AL67" t="n">
        <v>2</v>
      </c>
      <c r="AM67" t="n">
        <v>2</v>
      </c>
      <c r="AN67" t="n">
        <v>1</v>
      </c>
      <c r="AO67" t="n">
        <v>1</v>
      </c>
      <c r="AP67" t="inlineStr">
        <is>
          <t>No</t>
        </is>
      </c>
      <c r="AQ67" t="inlineStr">
        <is>
          <t>Yes</t>
        </is>
      </c>
      <c r="AR67">
        <f>HYPERLINK("http://catalog.hathitrust.org/Record/004412535","HathiTrust Record")</f>
        <v/>
      </c>
      <c r="AS67">
        <f>HYPERLINK("https://creighton-primo.hosted.exlibrisgroup.com/primo-explore/search?tab=default_tab&amp;search_scope=EVERYTHING&amp;vid=01CRU&amp;lang=en_US&amp;offset=0&amp;query=any,contains,991002786159702656","Catalog Record")</f>
        <v/>
      </c>
      <c r="AT67">
        <f>HYPERLINK("http://www.worldcat.org/oclc/441703","WorldCat Record")</f>
        <v/>
      </c>
      <c r="AU67" t="inlineStr">
        <is>
          <t>1569533:eng</t>
        </is>
      </c>
      <c r="AV67" t="inlineStr">
        <is>
          <t>441703</t>
        </is>
      </c>
      <c r="AW67" t="inlineStr">
        <is>
          <t>991002786159702656</t>
        </is>
      </c>
      <c r="AX67" t="inlineStr">
        <is>
          <t>991002786159702656</t>
        </is>
      </c>
      <c r="AY67" t="inlineStr">
        <is>
          <t>2255908220002656</t>
        </is>
      </c>
      <c r="AZ67" t="inlineStr">
        <is>
          <t>BOOK</t>
        </is>
      </c>
      <c r="BC67" t="inlineStr">
        <is>
          <t>32285000321108</t>
        </is>
      </c>
      <c r="BD67" t="inlineStr">
        <is>
          <t>893434285</t>
        </is>
      </c>
    </row>
    <row r="68">
      <c r="A68" t="inlineStr">
        <is>
          <t>No</t>
        </is>
      </c>
      <c r="B68" t="inlineStr">
        <is>
          <t>UG447 .K664 2003</t>
        </is>
      </c>
      <c r="C68" t="inlineStr">
        <is>
          <t>0                      UG 0447000K  664         2003</t>
        </is>
      </c>
      <c r="D68" t="inlineStr">
        <is>
          <t>The United Nations and Iraq : defanging the viper / Jean E. Krasno and James S. Sutterlin.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Krasno, Jean E., 1943-</t>
        </is>
      </c>
      <c r="L68" t="inlineStr">
        <is>
          <t>Westport, CT : Praeger, 2003.</t>
        </is>
      </c>
      <c r="M68" t="inlineStr">
        <is>
          <t>2003</t>
        </is>
      </c>
      <c r="O68" t="inlineStr">
        <is>
          <t>eng</t>
        </is>
      </c>
      <c r="P68" t="inlineStr">
        <is>
          <t>ctu</t>
        </is>
      </c>
      <c r="R68" t="inlineStr">
        <is>
          <t xml:space="preserve">UG </t>
        </is>
      </c>
      <c r="S68" t="n">
        <v>2</v>
      </c>
      <c r="T68" t="n">
        <v>2</v>
      </c>
      <c r="U68" t="inlineStr">
        <is>
          <t>2004-10-12</t>
        </is>
      </c>
      <c r="V68" t="inlineStr">
        <is>
          <t>2004-10-12</t>
        </is>
      </c>
      <c r="W68" t="inlineStr">
        <is>
          <t>2004-10-12</t>
        </is>
      </c>
      <c r="X68" t="inlineStr">
        <is>
          <t>2004-10-12</t>
        </is>
      </c>
      <c r="Y68" t="n">
        <v>491</v>
      </c>
      <c r="Z68" t="n">
        <v>417</v>
      </c>
      <c r="AA68" t="n">
        <v>778</v>
      </c>
      <c r="AB68" t="n">
        <v>3</v>
      </c>
      <c r="AC68" t="n">
        <v>5</v>
      </c>
      <c r="AD68" t="n">
        <v>20</v>
      </c>
      <c r="AE68" t="n">
        <v>24</v>
      </c>
      <c r="AF68" t="n">
        <v>7</v>
      </c>
      <c r="AG68" t="n">
        <v>9</v>
      </c>
      <c r="AH68" t="n">
        <v>5</v>
      </c>
      <c r="AI68" t="n">
        <v>5</v>
      </c>
      <c r="AJ68" t="n">
        <v>11</v>
      </c>
      <c r="AK68" t="n">
        <v>11</v>
      </c>
      <c r="AL68" t="n">
        <v>2</v>
      </c>
      <c r="AM68" t="n">
        <v>4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HYPERLINK("https://creighton-primo.hosted.exlibrisgroup.com/primo-explore/search?tab=default_tab&amp;search_scope=EVERYTHING&amp;vid=01CRU&amp;lang=en_US&amp;offset=0&amp;query=any,contains,991004375379702656","Catalog Record")</f>
        <v/>
      </c>
      <c r="AT68">
        <f>HYPERLINK("http://www.worldcat.org/oclc/50669577","WorldCat Record")</f>
        <v/>
      </c>
      <c r="AU68" t="inlineStr">
        <is>
          <t>797253719:eng</t>
        </is>
      </c>
      <c r="AV68" t="inlineStr">
        <is>
          <t>50669577</t>
        </is>
      </c>
      <c r="AW68" t="inlineStr">
        <is>
          <t>991004375379702656</t>
        </is>
      </c>
      <c r="AX68" t="inlineStr">
        <is>
          <t>991004375379702656</t>
        </is>
      </c>
      <c r="AY68" t="inlineStr">
        <is>
          <t>2269726060002656</t>
        </is>
      </c>
      <c r="AZ68" t="inlineStr">
        <is>
          <t>BOOK</t>
        </is>
      </c>
      <c r="BB68" t="inlineStr">
        <is>
          <t>9780275978389</t>
        </is>
      </c>
      <c r="BC68" t="inlineStr">
        <is>
          <t>32285005003073</t>
        </is>
      </c>
      <c r="BD68" t="inlineStr">
        <is>
          <t>893235414</t>
        </is>
      </c>
    </row>
    <row r="69">
      <c r="A69" t="inlineStr">
        <is>
          <t>No</t>
        </is>
      </c>
      <c r="B69" t="inlineStr">
        <is>
          <t>UG743 .S735 1988</t>
        </is>
      </c>
      <c r="C69" t="inlineStr">
        <is>
          <t>0                      UG 0743000S  735         1988</t>
        </is>
      </c>
      <c r="D69" t="inlineStr">
        <is>
          <t>Star Wars : the economic fallout / Council on Economic Priorities ; Rosy Nimroody, senior project director ; foreword by Paul C. Warnke.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Cambridge, Mass. : Ballinger, 1988.</t>
        </is>
      </c>
      <c r="M69" t="inlineStr">
        <is>
          <t>1987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UG </t>
        </is>
      </c>
      <c r="S69" t="n">
        <v>5</v>
      </c>
      <c r="T69" t="n">
        <v>5</v>
      </c>
      <c r="U69" t="inlineStr">
        <is>
          <t>2000-02-09</t>
        </is>
      </c>
      <c r="V69" t="inlineStr">
        <is>
          <t>2000-02-09</t>
        </is>
      </c>
      <c r="W69" t="inlineStr">
        <is>
          <t>1990-06-01</t>
        </is>
      </c>
      <c r="X69" t="inlineStr">
        <is>
          <t>1990-06-01</t>
        </is>
      </c>
      <c r="Y69" t="n">
        <v>444</v>
      </c>
      <c r="Z69" t="n">
        <v>391</v>
      </c>
      <c r="AA69" t="n">
        <v>407</v>
      </c>
      <c r="AB69" t="n">
        <v>2</v>
      </c>
      <c r="AC69" t="n">
        <v>2</v>
      </c>
      <c r="AD69" t="n">
        <v>21</v>
      </c>
      <c r="AE69" t="n">
        <v>21</v>
      </c>
      <c r="AF69" t="n">
        <v>9</v>
      </c>
      <c r="AG69" t="n">
        <v>9</v>
      </c>
      <c r="AH69" t="n">
        <v>7</v>
      </c>
      <c r="AI69" t="n">
        <v>7</v>
      </c>
      <c r="AJ69" t="n">
        <v>10</v>
      </c>
      <c r="AK69" t="n">
        <v>10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HYPERLINK("http://catalog.hathitrust.org/Record/000886032","HathiTrust Record")</f>
        <v/>
      </c>
      <c r="AS69">
        <f>HYPERLINK("https://creighton-primo.hosted.exlibrisgroup.com/primo-explore/search?tab=default_tab&amp;search_scope=EVERYTHING&amp;vid=01CRU&amp;lang=en_US&amp;offset=0&amp;query=any,contains,991001119469702656","Catalog Record")</f>
        <v/>
      </c>
      <c r="AT69">
        <f>HYPERLINK("http://www.worldcat.org/oclc/16578587","WorldCat Record")</f>
        <v/>
      </c>
      <c r="AU69" t="inlineStr">
        <is>
          <t>431048322:eng</t>
        </is>
      </c>
      <c r="AV69" t="inlineStr">
        <is>
          <t>16578587</t>
        </is>
      </c>
      <c r="AW69" t="inlineStr">
        <is>
          <t>991001119469702656</t>
        </is>
      </c>
      <c r="AX69" t="inlineStr">
        <is>
          <t>991001119469702656</t>
        </is>
      </c>
      <c r="AY69" t="inlineStr">
        <is>
          <t>2271859280002656</t>
        </is>
      </c>
      <c r="AZ69" t="inlineStr">
        <is>
          <t>BOOK</t>
        </is>
      </c>
      <c r="BB69" t="inlineStr">
        <is>
          <t>9780887301629</t>
        </is>
      </c>
      <c r="BC69" t="inlineStr">
        <is>
          <t>32285000180280</t>
        </is>
      </c>
      <c r="BD69" t="inlineStr">
        <is>
          <t>893321642</t>
        </is>
      </c>
    </row>
    <row r="70">
      <c r="A70" t="inlineStr">
        <is>
          <t>No</t>
        </is>
      </c>
      <c r="B70" t="inlineStr">
        <is>
          <t>UG763 .T38 2003</t>
        </is>
      </c>
      <c r="C70" t="inlineStr">
        <is>
          <t>0                      UG 0763000T  38          2003</t>
        </is>
      </c>
      <c r="D70" t="inlineStr">
        <is>
          <t>Secret empire : Eisenhower, the CIA, and the hidden story of America's space espionage / Philip Taubman.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Taubman, Philip.</t>
        </is>
      </c>
      <c r="L70" t="inlineStr">
        <is>
          <t>New York : Simon &amp; Schuster, c2003.</t>
        </is>
      </c>
      <c r="M70" t="inlineStr">
        <is>
          <t>2003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UG </t>
        </is>
      </c>
      <c r="S70" t="n">
        <v>1</v>
      </c>
      <c r="T70" t="n">
        <v>1</v>
      </c>
      <c r="U70" t="inlineStr">
        <is>
          <t>2003-09-03</t>
        </is>
      </c>
      <c r="V70" t="inlineStr">
        <is>
          <t>2003-09-03</t>
        </is>
      </c>
      <c r="W70" t="inlineStr">
        <is>
          <t>2003-09-03</t>
        </is>
      </c>
      <c r="X70" t="inlineStr">
        <is>
          <t>2003-09-03</t>
        </is>
      </c>
      <c r="Y70" t="n">
        <v>1100</v>
      </c>
      <c r="Z70" t="n">
        <v>1023</v>
      </c>
      <c r="AA70" t="n">
        <v>1030</v>
      </c>
      <c r="AB70" t="n">
        <v>10</v>
      </c>
      <c r="AC70" t="n">
        <v>10</v>
      </c>
      <c r="AD70" t="n">
        <v>30</v>
      </c>
      <c r="AE70" t="n">
        <v>30</v>
      </c>
      <c r="AF70" t="n">
        <v>13</v>
      </c>
      <c r="AG70" t="n">
        <v>13</v>
      </c>
      <c r="AH70" t="n">
        <v>5</v>
      </c>
      <c r="AI70" t="n">
        <v>5</v>
      </c>
      <c r="AJ70" t="n">
        <v>14</v>
      </c>
      <c r="AK70" t="n">
        <v>14</v>
      </c>
      <c r="AL70" t="n">
        <v>5</v>
      </c>
      <c r="AM70" t="n">
        <v>5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HYPERLINK("https://creighton-primo.hosted.exlibrisgroup.com/primo-explore/search?tab=default_tab&amp;search_scope=EVERYTHING&amp;vid=01CRU&amp;lang=en_US&amp;offset=0&amp;query=any,contains,991004103839702656","Catalog Record")</f>
        <v/>
      </c>
      <c r="AT70">
        <f>HYPERLINK("http://www.worldcat.org/oclc/51294139","WorldCat Record")</f>
        <v/>
      </c>
      <c r="AU70" t="inlineStr">
        <is>
          <t>56882895:eng</t>
        </is>
      </c>
      <c r="AV70" t="inlineStr">
        <is>
          <t>51294139</t>
        </is>
      </c>
      <c r="AW70" t="inlineStr">
        <is>
          <t>991004103839702656</t>
        </is>
      </c>
      <c r="AX70" t="inlineStr">
        <is>
          <t>991004103839702656</t>
        </is>
      </c>
      <c r="AY70" t="inlineStr">
        <is>
          <t>2261316760002656</t>
        </is>
      </c>
      <c r="AZ70" t="inlineStr">
        <is>
          <t>BOOK</t>
        </is>
      </c>
      <c r="BB70" t="inlineStr">
        <is>
          <t>9780684856995</t>
        </is>
      </c>
      <c r="BC70" t="inlineStr">
        <is>
          <t>32285004781463</t>
        </is>
      </c>
      <c r="BD70" t="inlineStr">
        <is>
          <t>893806632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