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JA66 .D85 2000</t>
        </is>
      </c>
      <c r="C2" t="inlineStr">
        <is>
          <t>0                      JA 0066000D  85          2000</t>
        </is>
      </c>
      <c r="D2" t="inlineStr">
        <is>
          <t>The cunning of unreason : making sense of politics / John Dunn.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Dunn, John, 1940-</t>
        </is>
      </c>
      <c r="L2" t="inlineStr">
        <is>
          <t>New York, NY : Basic Books, 2000.</t>
        </is>
      </c>
      <c r="M2" t="inlineStr">
        <is>
          <t>2000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JA </t>
        </is>
      </c>
      <c r="S2" t="n">
        <v>1</v>
      </c>
      <c r="T2" t="n">
        <v>1</v>
      </c>
      <c r="U2" t="inlineStr">
        <is>
          <t>2001-10-13</t>
        </is>
      </c>
      <c r="V2" t="inlineStr">
        <is>
          <t>2001-10-13</t>
        </is>
      </c>
      <c r="W2" t="inlineStr">
        <is>
          <t>2001-10-13</t>
        </is>
      </c>
      <c r="X2" t="inlineStr">
        <is>
          <t>2001-10-13</t>
        </is>
      </c>
      <c r="Y2" t="n">
        <v>392</v>
      </c>
      <c r="Z2" t="n">
        <v>338</v>
      </c>
      <c r="AA2" t="n">
        <v>420</v>
      </c>
      <c r="AB2" t="n">
        <v>3</v>
      </c>
      <c r="AC2" t="n">
        <v>3</v>
      </c>
      <c r="AD2" t="n">
        <v>22</v>
      </c>
      <c r="AE2" t="n">
        <v>25</v>
      </c>
      <c r="AF2" t="n">
        <v>9</v>
      </c>
      <c r="AG2" t="n">
        <v>9</v>
      </c>
      <c r="AH2" t="n">
        <v>6</v>
      </c>
      <c r="AI2" t="n">
        <v>7</v>
      </c>
      <c r="AJ2" t="n">
        <v>12</v>
      </c>
      <c r="AK2" t="n">
        <v>13</v>
      </c>
      <c r="AL2" t="n">
        <v>2</v>
      </c>
      <c r="AM2" t="n">
        <v>2</v>
      </c>
      <c r="AN2" t="n">
        <v>0</v>
      </c>
      <c r="AO2" t="n">
        <v>2</v>
      </c>
      <c r="AP2" t="inlineStr">
        <is>
          <t>No</t>
        </is>
      </c>
      <c r="AQ2" t="inlineStr">
        <is>
          <t>Yes</t>
        </is>
      </c>
      <c r="AR2">
        <f>HYPERLINK("http://catalog.hathitrust.org/Record/004125372","HathiTrust Record")</f>
        <v/>
      </c>
      <c r="AS2">
        <f>HYPERLINK("https://creighton-primo.hosted.exlibrisgroup.com/primo-explore/search?tab=default_tab&amp;search_scope=EVERYTHING&amp;vid=01CRU&amp;lang=en_US&amp;offset=0&amp;query=any,contains,991003622269702656","Catalog Record")</f>
        <v/>
      </c>
      <c r="AT2">
        <f>HYPERLINK("http://www.worldcat.org/oclc/44167600","WorldCat Record")</f>
        <v/>
      </c>
      <c r="AU2" t="inlineStr">
        <is>
          <t>46490:eng</t>
        </is>
      </c>
      <c r="AV2" t="inlineStr">
        <is>
          <t>44167600</t>
        </is>
      </c>
      <c r="AW2" t="inlineStr">
        <is>
          <t>991003622269702656</t>
        </is>
      </c>
      <c r="AX2" t="inlineStr">
        <is>
          <t>991003622269702656</t>
        </is>
      </c>
      <c r="AY2" t="inlineStr">
        <is>
          <t>2260837160002656</t>
        </is>
      </c>
      <c r="AZ2" t="inlineStr">
        <is>
          <t>BOOK</t>
        </is>
      </c>
      <c r="BB2" t="inlineStr">
        <is>
          <t>9780465017478</t>
        </is>
      </c>
      <c r="BC2" t="inlineStr">
        <is>
          <t>32285004396023</t>
        </is>
      </c>
      <c r="BD2" t="inlineStr">
        <is>
          <t>893525025</t>
        </is>
      </c>
    </row>
    <row r="3">
      <c r="A3" t="inlineStr">
        <is>
          <t>No</t>
        </is>
      </c>
      <c r="B3" t="inlineStr">
        <is>
          <t>JA71 .B76 2001</t>
        </is>
      </c>
      <c r="C3" t="inlineStr">
        <is>
          <t>0                      JA 0071000B  76          2001</t>
        </is>
      </c>
      <c r="D3" t="inlineStr">
        <is>
          <t>Politics out of history / Wendy Brown.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Brown, Wendy, 1955-</t>
        </is>
      </c>
      <c r="L3" t="inlineStr">
        <is>
          <t>Princeton : Princeton University Press, c2001.</t>
        </is>
      </c>
      <c r="M3" t="inlineStr">
        <is>
          <t>2001</t>
        </is>
      </c>
      <c r="O3" t="inlineStr">
        <is>
          <t>eng</t>
        </is>
      </c>
      <c r="P3" t="inlineStr">
        <is>
          <t>nju</t>
        </is>
      </c>
      <c r="R3" t="inlineStr">
        <is>
          <t xml:space="preserve">JA </t>
        </is>
      </c>
      <c r="S3" t="n">
        <v>1</v>
      </c>
      <c r="T3" t="n">
        <v>1</v>
      </c>
      <c r="U3" t="inlineStr">
        <is>
          <t>2002-10-03</t>
        </is>
      </c>
      <c r="V3" t="inlineStr">
        <is>
          <t>2002-10-03</t>
        </is>
      </c>
      <c r="W3" t="inlineStr">
        <is>
          <t>2002-10-03</t>
        </is>
      </c>
      <c r="X3" t="inlineStr">
        <is>
          <t>2002-10-03</t>
        </is>
      </c>
      <c r="Y3" t="n">
        <v>448</v>
      </c>
      <c r="Z3" t="n">
        <v>334</v>
      </c>
      <c r="AA3" t="n">
        <v>528</v>
      </c>
      <c r="AB3" t="n">
        <v>2</v>
      </c>
      <c r="AC3" t="n">
        <v>3</v>
      </c>
      <c r="AD3" t="n">
        <v>17</v>
      </c>
      <c r="AE3" t="n">
        <v>27</v>
      </c>
      <c r="AF3" t="n">
        <v>6</v>
      </c>
      <c r="AG3" t="n">
        <v>11</v>
      </c>
      <c r="AH3" t="n">
        <v>6</v>
      </c>
      <c r="AI3" t="n">
        <v>9</v>
      </c>
      <c r="AJ3" t="n">
        <v>9</v>
      </c>
      <c r="AK3" t="n">
        <v>13</v>
      </c>
      <c r="AL3" t="n">
        <v>1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HYPERLINK("https://creighton-primo.hosted.exlibrisgroup.com/primo-explore/search?tab=default_tab&amp;search_scope=EVERYTHING&amp;vid=01CRU&amp;lang=en_US&amp;offset=0&amp;query=any,contains,991003884949702656","Catalog Record")</f>
        <v/>
      </c>
      <c r="AT3">
        <f>HYPERLINK("http://www.worldcat.org/oclc/45715862","WorldCat Record")</f>
        <v/>
      </c>
      <c r="AU3" t="inlineStr">
        <is>
          <t>892575:eng</t>
        </is>
      </c>
      <c r="AV3" t="inlineStr">
        <is>
          <t>45715862</t>
        </is>
      </c>
      <c r="AW3" t="inlineStr">
        <is>
          <t>991003884949702656</t>
        </is>
      </c>
      <c r="AX3" t="inlineStr">
        <is>
          <t>991003884949702656</t>
        </is>
      </c>
      <c r="AY3" t="inlineStr">
        <is>
          <t>2263207300002656</t>
        </is>
      </c>
      <c r="AZ3" t="inlineStr">
        <is>
          <t>BOOK</t>
        </is>
      </c>
      <c r="BB3" t="inlineStr">
        <is>
          <t>9780691070841</t>
        </is>
      </c>
      <c r="BC3" t="inlineStr">
        <is>
          <t>32285004651781</t>
        </is>
      </c>
      <c r="BD3" t="inlineStr">
        <is>
          <t>893506103</t>
        </is>
      </c>
    </row>
    <row r="4">
      <c r="A4" t="inlineStr">
        <is>
          <t>No</t>
        </is>
      </c>
      <c r="B4" t="inlineStr">
        <is>
          <t>JA71 .D76 2002</t>
        </is>
      </c>
      <c r="C4" t="inlineStr">
        <is>
          <t>0                      JA 0071000D  76          2002</t>
        </is>
      </c>
      <c r="D4" t="inlineStr">
        <is>
          <t>The capacity to govern : a report to the Club of Rome / Yehezkel Dror.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Dror, Yehezkel, 1928-</t>
        </is>
      </c>
      <c r="L4" t="inlineStr">
        <is>
          <t>London : F. Cass, 2002.</t>
        </is>
      </c>
      <c r="M4" t="inlineStr">
        <is>
          <t>2002</t>
        </is>
      </c>
      <c r="N4" t="inlineStr">
        <is>
          <t>Paperback ed.</t>
        </is>
      </c>
      <c r="O4" t="inlineStr">
        <is>
          <t>eng</t>
        </is>
      </c>
      <c r="P4" t="inlineStr">
        <is>
          <t>xxk</t>
        </is>
      </c>
      <c r="R4" t="inlineStr">
        <is>
          <t xml:space="preserve">JA </t>
        </is>
      </c>
      <c r="S4" t="n">
        <v>1</v>
      </c>
      <c r="T4" t="n">
        <v>1</v>
      </c>
      <c r="U4" t="inlineStr">
        <is>
          <t>2003-11-20</t>
        </is>
      </c>
      <c r="V4" t="inlineStr">
        <is>
          <t>2003-11-20</t>
        </is>
      </c>
      <c r="W4" t="inlineStr">
        <is>
          <t>2003-11-20</t>
        </is>
      </c>
      <c r="X4" t="inlineStr">
        <is>
          <t>2003-11-20</t>
        </is>
      </c>
      <c r="Y4" t="n">
        <v>223</v>
      </c>
      <c r="Z4" t="n">
        <v>138</v>
      </c>
      <c r="AA4" t="n">
        <v>166</v>
      </c>
      <c r="AB4" t="n">
        <v>2</v>
      </c>
      <c r="AC4" t="n">
        <v>2</v>
      </c>
      <c r="AD4" t="n">
        <v>7</v>
      </c>
      <c r="AE4" t="n">
        <v>7</v>
      </c>
      <c r="AF4" t="n">
        <v>0</v>
      </c>
      <c r="AG4" t="n">
        <v>0</v>
      </c>
      <c r="AH4" t="n">
        <v>3</v>
      </c>
      <c r="AI4" t="n">
        <v>3</v>
      </c>
      <c r="AJ4" t="n">
        <v>4</v>
      </c>
      <c r="AK4" t="n">
        <v>4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HYPERLINK("https://creighton-primo.hosted.exlibrisgroup.com/primo-explore/search?tab=default_tab&amp;search_scope=EVERYTHING&amp;vid=01CRU&amp;lang=en_US&amp;offset=0&amp;query=any,contains,991004118339702656","Catalog Record")</f>
        <v/>
      </c>
      <c r="AT4">
        <f>HYPERLINK("http://www.worldcat.org/oclc/46969802","WorldCat Record")</f>
        <v/>
      </c>
      <c r="AU4" t="inlineStr">
        <is>
          <t>730160:eng</t>
        </is>
      </c>
      <c r="AV4" t="inlineStr">
        <is>
          <t>46969802</t>
        </is>
      </c>
      <c r="AW4" t="inlineStr">
        <is>
          <t>991004118339702656</t>
        </is>
      </c>
      <c r="AX4" t="inlineStr">
        <is>
          <t>991004118339702656</t>
        </is>
      </c>
      <c r="AY4" t="inlineStr">
        <is>
          <t>2272059360002656</t>
        </is>
      </c>
      <c r="AZ4" t="inlineStr">
        <is>
          <t>BOOK</t>
        </is>
      </c>
      <c r="BB4" t="inlineStr">
        <is>
          <t>9780714652283</t>
        </is>
      </c>
      <c r="BC4" t="inlineStr">
        <is>
          <t>32285004840160</t>
        </is>
      </c>
      <c r="BD4" t="inlineStr">
        <is>
          <t>893435909</t>
        </is>
      </c>
    </row>
    <row r="5">
      <c r="A5" t="inlineStr">
        <is>
          <t>No</t>
        </is>
      </c>
      <c r="B5" t="inlineStr">
        <is>
          <t>JA71 .G66</t>
        </is>
      </c>
      <c r="C5" t="inlineStr">
        <is>
          <t>0                      JA 0071000G  66</t>
        </is>
      </c>
      <c r="D5" t="inlineStr">
        <is>
          <t>Using political ideas / Barbara Goodwin.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Goodwin, Barbara.</t>
        </is>
      </c>
      <c r="L5" t="inlineStr">
        <is>
          <t>Chichester [Sussex] ; New York : Wiley, c1982.</t>
        </is>
      </c>
      <c r="M5" t="inlineStr">
        <is>
          <t>1982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JA </t>
        </is>
      </c>
      <c r="S5" t="n">
        <v>1</v>
      </c>
      <c r="T5" t="n">
        <v>1</v>
      </c>
      <c r="U5" t="inlineStr">
        <is>
          <t>1996-01-11</t>
        </is>
      </c>
      <c r="V5" t="inlineStr">
        <is>
          <t>1996-01-11</t>
        </is>
      </c>
      <c r="W5" t="inlineStr">
        <is>
          <t>1992-07-23</t>
        </is>
      </c>
      <c r="X5" t="inlineStr">
        <is>
          <t>1992-07-23</t>
        </is>
      </c>
      <c r="Y5" t="n">
        <v>214</v>
      </c>
      <c r="Z5" t="n">
        <v>129</v>
      </c>
      <c r="AA5" t="n">
        <v>222</v>
      </c>
      <c r="AB5" t="n">
        <v>2</v>
      </c>
      <c r="AC5" t="n">
        <v>2</v>
      </c>
      <c r="AD5" t="n">
        <v>4</v>
      </c>
      <c r="AE5" t="n">
        <v>10</v>
      </c>
      <c r="AF5" t="n">
        <v>1</v>
      </c>
      <c r="AG5" t="n">
        <v>3</v>
      </c>
      <c r="AH5" t="n">
        <v>0</v>
      </c>
      <c r="AI5" t="n">
        <v>2</v>
      </c>
      <c r="AJ5" t="n">
        <v>3</v>
      </c>
      <c r="AK5" t="n">
        <v>7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HYPERLINK("http://catalog.hathitrust.org/Record/000145696","HathiTrust Record")</f>
        <v/>
      </c>
      <c r="AS5">
        <f>HYPERLINK("https://creighton-primo.hosted.exlibrisgroup.com/primo-explore/search?tab=default_tab&amp;search_scope=EVERYTHING&amp;vid=01CRU&amp;lang=en_US&amp;offset=0&amp;query=any,contains,991005172079702656","Catalog Record")</f>
        <v/>
      </c>
      <c r="AT5">
        <f>HYPERLINK("http://www.worldcat.org/oclc/7875718","WorldCat Record")</f>
        <v/>
      </c>
      <c r="AU5" t="inlineStr">
        <is>
          <t>551100:eng</t>
        </is>
      </c>
      <c r="AV5" t="inlineStr">
        <is>
          <t>7875718</t>
        </is>
      </c>
      <c r="AW5" t="inlineStr">
        <is>
          <t>991005172079702656</t>
        </is>
      </c>
      <c r="AX5" t="inlineStr">
        <is>
          <t>991005172079702656</t>
        </is>
      </c>
      <c r="AY5" t="inlineStr">
        <is>
          <t>2267993010002656</t>
        </is>
      </c>
      <c r="AZ5" t="inlineStr">
        <is>
          <t>BOOK</t>
        </is>
      </c>
      <c r="BB5" t="inlineStr">
        <is>
          <t>9780471101154</t>
        </is>
      </c>
      <c r="BC5" t="inlineStr">
        <is>
          <t>32285001216919</t>
        </is>
      </c>
      <c r="BD5" t="inlineStr">
        <is>
          <t>893242320</t>
        </is>
      </c>
    </row>
    <row r="6">
      <c r="A6" t="inlineStr">
        <is>
          <t>No</t>
        </is>
      </c>
      <c r="B6" t="inlineStr">
        <is>
          <t>JA71 .H275 1998</t>
        </is>
      </c>
      <c r="C6" t="inlineStr">
        <is>
          <t>0                      JA 0071000H  275         1998</t>
        </is>
      </c>
      <c r="D6" t="inlineStr">
        <is>
          <t>Political philosophy / Jean Hampton.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Hampton, Jean.</t>
        </is>
      </c>
      <c r="L6" t="inlineStr">
        <is>
          <t>Boulder, Colo. : Westview Press, 1998.</t>
        </is>
      </c>
      <c r="M6" t="inlineStr">
        <is>
          <t>1998</t>
        </is>
      </c>
      <c r="O6" t="inlineStr">
        <is>
          <t>eng</t>
        </is>
      </c>
      <c r="P6" t="inlineStr">
        <is>
          <t>cou</t>
        </is>
      </c>
      <c r="Q6" t="inlineStr">
        <is>
          <t>Dimensions of philosophy series</t>
        </is>
      </c>
      <c r="R6" t="inlineStr">
        <is>
          <t xml:space="preserve">JA </t>
        </is>
      </c>
      <c r="S6" t="n">
        <v>1</v>
      </c>
      <c r="T6" t="n">
        <v>1</v>
      </c>
      <c r="U6" t="inlineStr">
        <is>
          <t>2008-10-09</t>
        </is>
      </c>
      <c r="V6" t="inlineStr">
        <is>
          <t>2008-10-09</t>
        </is>
      </c>
      <c r="W6" t="inlineStr">
        <is>
          <t>1999-03-09</t>
        </is>
      </c>
      <c r="X6" t="inlineStr">
        <is>
          <t>1999-03-09</t>
        </is>
      </c>
      <c r="Y6" t="n">
        <v>344</v>
      </c>
      <c r="Z6" t="n">
        <v>231</v>
      </c>
      <c r="AA6" t="n">
        <v>252</v>
      </c>
      <c r="AB6" t="n">
        <v>2</v>
      </c>
      <c r="AC6" t="n">
        <v>2</v>
      </c>
      <c r="AD6" t="n">
        <v>16</v>
      </c>
      <c r="AE6" t="n">
        <v>16</v>
      </c>
      <c r="AF6" t="n">
        <v>6</v>
      </c>
      <c r="AG6" t="n">
        <v>6</v>
      </c>
      <c r="AH6" t="n">
        <v>4</v>
      </c>
      <c r="AI6" t="n">
        <v>4</v>
      </c>
      <c r="AJ6" t="n">
        <v>8</v>
      </c>
      <c r="AK6" t="n">
        <v>8</v>
      </c>
      <c r="AL6" t="n">
        <v>1</v>
      </c>
      <c r="AM6" t="n">
        <v>1</v>
      </c>
      <c r="AN6" t="n">
        <v>2</v>
      </c>
      <c r="AO6" t="n">
        <v>2</v>
      </c>
      <c r="AP6" t="inlineStr">
        <is>
          <t>No</t>
        </is>
      </c>
      <c r="AQ6" t="inlineStr">
        <is>
          <t>Yes</t>
        </is>
      </c>
      <c r="AR6">
        <f>HYPERLINK("http://catalog.hathitrust.org/Record/003142118","HathiTrust Record")</f>
        <v/>
      </c>
      <c r="AS6">
        <f>HYPERLINK("https://creighton-primo.hosted.exlibrisgroup.com/primo-explore/search?tab=default_tab&amp;search_scope=EVERYTHING&amp;vid=01CRU&amp;lang=en_US&amp;offset=0&amp;query=any,contains,991002688579702656","Catalog Record")</f>
        <v/>
      </c>
      <c r="AT6">
        <f>HYPERLINK("http://www.worldcat.org/oclc/35121781","WorldCat Record")</f>
        <v/>
      </c>
      <c r="AU6" t="inlineStr">
        <is>
          <t>20693313:eng</t>
        </is>
      </c>
      <c r="AV6" t="inlineStr">
        <is>
          <t>35121781</t>
        </is>
      </c>
      <c r="AW6" t="inlineStr">
        <is>
          <t>991002688579702656</t>
        </is>
      </c>
      <c r="AX6" t="inlineStr">
        <is>
          <t>991002688579702656</t>
        </is>
      </c>
      <c r="AY6" t="inlineStr">
        <is>
          <t>2258610400002656</t>
        </is>
      </c>
      <c r="AZ6" t="inlineStr">
        <is>
          <t>BOOK</t>
        </is>
      </c>
      <c r="BB6" t="inlineStr">
        <is>
          <t>9780813308579</t>
        </is>
      </c>
      <c r="BC6" t="inlineStr">
        <is>
          <t>32285003529590</t>
        </is>
      </c>
      <c r="BD6" t="inlineStr">
        <is>
          <t>893434169</t>
        </is>
      </c>
    </row>
    <row r="7">
      <c r="A7" t="inlineStr">
        <is>
          <t>No</t>
        </is>
      </c>
      <c r="B7" t="inlineStr">
        <is>
          <t>JA73 .B368 1981</t>
        </is>
      </c>
      <c r="C7" t="inlineStr">
        <is>
          <t>0                      JA 0073000B  368         1981</t>
        </is>
      </c>
      <c r="D7" t="inlineStr">
        <is>
          <t>Conflicting ideologies in political economy : a synthesis / Philip L. Beardsley.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Beardsley, Philip L.</t>
        </is>
      </c>
      <c r="L7" t="inlineStr">
        <is>
          <t>Beverly Hills : Sage Publications, c1981.</t>
        </is>
      </c>
      <c r="M7" t="inlineStr">
        <is>
          <t>1981</t>
        </is>
      </c>
      <c r="O7" t="inlineStr">
        <is>
          <t>eng</t>
        </is>
      </c>
      <c r="P7" t="inlineStr">
        <is>
          <t>cau</t>
        </is>
      </c>
      <c r="Q7" t="inlineStr">
        <is>
          <t>Sage library of social research ; v. 118</t>
        </is>
      </c>
      <c r="R7" t="inlineStr">
        <is>
          <t xml:space="preserve">JA </t>
        </is>
      </c>
      <c r="S7" t="n">
        <v>1</v>
      </c>
      <c r="T7" t="n">
        <v>1</v>
      </c>
      <c r="U7" t="inlineStr">
        <is>
          <t>1996-01-11</t>
        </is>
      </c>
      <c r="V7" t="inlineStr">
        <is>
          <t>1996-01-11</t>
        </is>
      </c>
      <c r="W7" t="inlineStr">
        <is>
          <t>1992-07-23</t>
        </is>
      </c>
      <c r="X7" t="inlineStr">
        <is>
          <t>1992-07-23</t>
        </is>
      </c>
      <c r="Y7" t="n">
        <v>248</v>
      </c>
      <c r="Z7" t="n">
        <v>190</v>
      </c>
      <c r="AA7" t="n">
        <v>196</v>
      </c>
      <c r="AB7" t="n">
        <v>2</v>
      </c>
      <c r="AC7" t="n">
        <v>2</v>
      </c>
      <c r="AD7" t="n">
        <v>9</v>
      </c>
      <c r="AE7" t="n">
        <v>9</v>
      </c>
      <c r="AF7" t="n">
        <v>3</v>
      </c>
      <c r="AG7" t="n">
        <v>3</v>
      </c>
      <c r="AH7" t="n">
        <v>2</v>
      </c>
      <c r="AI7" t="n">
        <v>2</v>
      </c>
      <c r="AJ7" t="n">
        <v>6</v>
      </c>
      <c r="AK7" t="n">
        <v>6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HYPERLINK("http://catalog.hathitrust.org/Record/000084328","HathiTrust Record")</f>
        <v/>
      </c>
      <c r="AS7">
        <f>HYPERLINK("https://creighton-primo.hosted.exlibrisgroup.com/primo-explore/search?tab=default_tab&amp;search_scope=EVERYTHING&amp;vid=01CRU&amp;lang=en_US&amp;offset=0&amp;query=any,contains,991005070229702656","Catalog Record")</f>
        <v/>
      </c>
      <c r="AT7">
        <f>HYPERLINK("http://www.worldcat.org/oclc/7007146","WorldCat Record")</f>
        <v/>
      </c>
      <c r="AU7" t="inlineStr">
        <is>
          <t>457179:eng</t>
        </is>
      </c>
      <c r="AV7" t="inlineStr">
        <is>
          <t>7007146</t>
        </is>
      </c>
      <c r="AW7" t="inlineStr">
        <is>
          <t>991005070229702656</t>
        </is>
      </c>
      <c r="AX7" t="inlineStr">
        <is>
          <t>991005070229702656</t>
        </is>
      </c>
      <c r="AY7" t="inlineStr">
        <is>
          <t>2266364220002656</t>
        </is>
      </c>
      <c r="AZ7" t="inlineStr">
        <is>
          <t>BOOK</t>
        </is>
      </c>
      <c r="BB7" t="inlineStr">
        <is>
          <t>9780803915275</t>
        </is>
      </c>
      <c r="BC7" t="inlineStr">
        <is>
          <t>32285001217024</t>
        </is>
      </c>
      <c r="BD7" t="inlineStr">
        <is>
          <t>893594412</t>
        </is>
      </c>
    </row>
    <row r="8">
      <c r="A8" t="inlineStr">
        <is>
          <t>No</t>
        </is>
      </c>
      <c r="B8" t="inlineStr">
        <is>
          <t>JA74 .B425 1983</t>
        </is>
      </c>
      <c r="C8" t="inlineStr">
        <is>
          <t>0                      JA 0074000B  425         1983</t>
        </is>
      </c>
      <c r="D8" t="inlineStr">
        <is>
          <t>Political judgment / Ronald Beiner.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Beiner, Ronald, 1953-</t>
        </is>
      </c>
      <c r="L8" t="inlineStr">
        <is>
          <t>Chicago : University of Chicago Press ; London : Methuen, 1983.</t>
        </is>
      </c>
      <c r="M8" t="inlineStr">
        <is>
          <t>1983</t>
        </is>
      </c>
      <c r="O8" t="inlineStr">
        <is>
          <t>eng</t>
        </is>
      </c>
      <c r="P8" t="inlineStr">
        <is>
          <t>ilu</t>
        </is>
      </c>
      <c r="R8" t="inlineStr">
        <is>
          <t xml:space="preserve">JA </t>
        </is>
      </c>
      <c r="S8" t="n">
        <v>1</v>
      </c>
      <c r="T8" t="n">
        <v>1</v>
      </c>
      <c r="U8" t="inlineStr">
        <is>
          <t>2005-11-01</t>
        </is>
      </c>
      <c r="V8" t="inlineStr">
        <is>
          <t>2005-11-01</t>
        </is>
      </c>
      <c r="W8" t="inlineStr">
        <is>
          <t>1992-07-27</t>
        </is>
      </c>
      <c r="X8" t="inlineStr">
        <is>
          <t>1992-07-27</t>
        </is>
      </c>
      <c r="Y8" t="n">
        <v>428</v>
      </c>
      <c r="Z8" t="n">
        <v>340</v>
      </c>
      <c r="AA8" t="n">
        <v>415</v>
      </c>
      <c r="AB8" t="n">
        <v>4</v>
      </c>
      <c r="AC8" t="n">
        <v>5</v>
      </c>
      <c r="AD8" t="n">
        <v>27</v>
      </c>
      <c r="AE8" t="n">
        <v>28</v>
      </c>
      <c r="AF8" t="n">
        <v>8</v>
      </c>
      <c r="AG8" t="n">
        <v>8</v>
      </c>
      <c r="AH8" t="n">
        <v>7</v>
      </c>
      <c r="AI8" t="n">
        <v>7</v>
      </c>
      <c r="AJ8" t="n">
        <v>14</v>
      </c>
      <c r="AK8" t="n">
        <v>14</v>
      </c>
      <c r="AL8" t="n">
        <v>2</v>
      </c>
      <c r="AM8" t="n">
        <v>3</v>
      </c>
      <c r="AN8" t="n">
        <v>3</v>
      </c>
      <c r="AO8" t="n">
        <v>3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HYPERLINK("https://creighton-primo.hosted.exlibrisgroup.com/primo-explore/search?tab=default_tab&amp;search_scope=EVERYTHING&amp;vid=01CRU&amp;lang=en_US&amp;offset=0&amp;query=any,contains,991000401219702656","Catalog Record")</f>
        <v/>
      </c>
      <c r="AT8">
        <f>HYPERLINK("http://www.worldcat.org/oclc/10608485","WorldCat Record")</f>
        <v/>
      </c>
      <c r="AU8" t="inlineStr">
        <is>
          <t>2937738:eng</t>
        </is>
      </c>
      <c r="AV8" t="inlineStr">
        <is>
          <t>10608485</t>
        </is>
      </c>
      <c r="AW8" t="inlineStr">
        <is>
          <t>991000401219702656</t>
        </is>
      </c>
      <c r="AX8" t="inlineStr">
        <is>
          <t>991000401219702656</t>
        </is>
      </c>
      <c r="AY8" t="inlineStr">
        <is>
          <t>2261740940002656</t>
        </is>
      </c>
      <c r="AZ8" t="inlineStr">
        <is>
          <t>BOOK</t>
        </is>
      </c>
      <c r="BB8" t="inlineStr">
        <is>
          <t>9780226041650</t>
        </is>
      </c>
      <c r="BC8" t="inlineStr">
        <is>
          <t>32285001217081</t>
        </is>
      </c>
      <c r="BD8" t="inlineStr">
        <is>
          <t>893896845</t>
        </is>
      </c>
    </row>
    <row r="9">
      <c r="A9" t="inlineStr">
        <is>
          <t>No</t>
        </is>
      </c>
      <c r="B9" t="inlineStr">
        <is>
          <t>JA74 .E19 1990</t>
        </is>
      </c>
      <c r="C9" t="inlineStr">
        <is>
          <t>0                      JA 0074000E  19          1990</t>
        </is>
      </c>
      <c r="D9" t="inlineStr">
        <is>
          <t>The analysis of political structure / David Easton.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Easton, David, 1917-2014.</t>
        </is>
      </c>
      <c r="L9" t="inlineStr">
        <is>
          <t>New York : Routledge, 1990.</t>
        </is>
      </c>
      <c r="M9" t="inlineStr">
        <is>
          <t>1990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JA </t>
        </is>
      </c>
      <c r="S9" t="n">
        <v>1</v>
      </c>
      <c r="T9" t="n">
        <v>1</v>
      </c>
      <c r="U9" t="inlineStr">
        <is>
          <t>2000-08-22</t>
        </is>
      </c>
      <c r="V9" t="inlineStr">
        <is>
          <t>2000-08-22</t>
        </is>
      </c>
      <c r="W9" t="inlineStr">
        <is>
          <t>1991-05-31</t>
        </is>
      </c>
      <c r="X9" t="inlineStr">
        <is>
          <t>1991-05-31</t>
        </is>
      </c>
      <c r="Y9" t="n">
        <v>444</v>
      </c>
      <c r="Z9" t="n">
        <v>325</v>
      </c>
      <c r="AA9" t="n">
        <v>332</v>
      </c>
      <c r="AB9" t="n">
        <v>3</v>
      </c>
      <c r="AC9" t="n">
        <v>3</v>
      </c>
      <c r="AD9" t="n">
        <v>17</v>
      </c>
      <c r="AE9" t="n">
        <v>17</v>
      </c>
      <c r="AF9" t="n">
        <v>4</v>
      </c>
      <c r="AG9" t="n">
        <v>4</v>
      </c>
      <c r="AH9" t="n">
        <v>6</v>
      </c>
      <c r="AI9" t="n">
        <v>6</v>
      </c>
      <c r="AJ9" t="n">
        <v>9</v>
      </c>
      <c r="AK9" t="n">
        <v>9</v>
      </c>
      <c r="AL9" t="n">
        <v>2</v>
      </c>
      <c r="AM9" t="n">
        <v>2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HYPERLINK("http://catalog.hathitrust.org/Record/002231766","HathiTrust Record")</f>
        <v/>
      </c>
      <c r="AS9">
        <f>HYPERLINK("https://creighton-primo.hosted.exlibrisgroup.com/primo-explore/search?tab=default_tab&amp;search_scope=EVERYTHING&amp;vid=01CRU&amp;lang=en_US&amp;offset=0&amp;query=any,contains,991001633239702656","Catalog Record")</f>
        <v/>
      </c>
      <c r="AT9">
        <f>HYPERLINK("http://www.worldcat.org/oclc/20932778","WorldCat Record")</f>
        <v/>
      </c>
      <c r="AU9" t="inlineStr">
        <is>
          <t>22547282:eng</t>
        </is>
      </c>
      <c r="AV9" t="inlineStr">
        <is>
          <t>20932778</t>
        </is>
      </c>
      <c r="AW9" t="inlineStr">
        <is>
          <t>991001633239702656</t>
        </is>
      </c>
      <c r="AX9" t="inlineStr">
        <is>
          <t>991001633239702656</t>
        </is>
      </c>
      <c r="AY9" t="inlineStr">
        <is>
          <t>2265725610002656</t>
        </is>
      </c>
      <c r="AZ9" t="inlineStr">
        <is>
          <t>BOOK</t>
        </is>
      </c>
      <c r="BB9" t="inlineStr">
        <is>
          <t>9780415903103</t>
        </is>
      </c>
      <c r="BC9" t="inlineStr">
        <is>
          <t>32285000591254</t>
        </is>
      </c>
      <c r="BD9" t="inlineStr">
        <is>
          <t>893897920</t>
        </is>
      </c>
    </row>
    <row r="10">
      <c r="A10" t="inlineStr">
        <is>
          <t>No</t>
        </is>
      </c>
      <c r="B10" t="inlineStr">
        <is>
          <t>JA74 .L32</t>
        </is>
      </c>
      <c r="C10" t="inlineStr">
        <is>
          <t>0                      JA 0074000L  32</t>
        </is>
      </c>
      <c r="D10" t="inlineStr">
        <is>
          <t>The signature of power : buildings, communication, and policy / Harold D. Lasswell, with the collaboration of Merritt B. Fox.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Lasswell, Harold D. (Harold Dwight), 1902-1978.</t>
        </is>
      </c>
      <c r="L10" t="inlineStr">
        <is>
          <t>New Brunswick, N.J. : Transaction, inc., c1979.</t>
        </is>
      </c>
      <c r="M10" t="inlineStr">
        <is>
          <t>1979</t>
        </is>
      </c>
      <c r="O10" t="inlineStr">
        <is>
          <t>eng</t>
        </is>
      </c>
      <c r="P10" t="inlineStr">
        <is>
          <t>nju</t>
        </is>
      </c>
      <c r="R10" t="inlineStr">
        <is>
          <t xml:space="preserve">JA </t>
        </is>
      </c>
      <c r="S10" t="n">
        <v>1</v>
      </c>
      <c r="T10" t="n">
        <v>1</v>
      </c>
      <c r="U10" t="inlineStr">
        <is>
          <t>1994-09-18</t>
        </is>
      </c>
      <c r="V10" t="inlineStr">
        <is>
          <t>1994-09-18</t>
        </is>
      </c>
      <c r="W10" t="inlineStr">
        <is>
          <t>1992-07-27</t>
        </is>
      </c>
      <c r="X10" t="inlineStr">
        <is>
          <t>1992-07-27</t>
        </is>
      </c>
      <c r="Y10" t="n">
        <v>278</v>
      </c>
      <c r="Z10" t="n">
        <v>211</v>
      </c>
      <c r="AA10" t="n">
        <v>230</v>
      </c>
      <c r="AB10" t="n">
        <v>2</v>
      </c>
      <c r="AC10" t="n">
        <v>2</v>
      </c>
      <c r="AD10" t="n">
        <v>11</v>
      </c>
      <c r="AE10" t="n">
        <v>11</v>
      </c>
      <c r="AF10" t="n">
        <v>1</v>
      </c>
      <c r="AG10" t="n">
        <v>1</v>
      </c>
      <c r="AH10" t="n">
        <v>3</v>
      </c>
      <c r="AI10" t="n">
        <v>3</v>
      </c>
      <c r="AJ10" t="n">
        <v>8</v>
      </c>
      <c r="AK10" t="n">
        <v>8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HYPERLINK("https://creighton-primo.hosted.exlibrisgroup.com/primo-explore/search?tab=default_tab&amp;search_scope=EVERYTHING&amp;vid=01CRU&amp;lang=en_US&amp;offset=0&amp;query=any,contains,991004738969702656","Catalog Record")</f>
        <v/>
      </c>
      <c r="AT10">
        <f>HYPERLINK("http://www.worldcat.org/oclc/4871784","WorldCat Record")</f>
        <v/>
      </c>
      <c r="AU10" t="inlineStr">
        <is>
          <t>223890542:eng</t>
        </is>
      </c>
      <c r="AV10" t="inlineStr">
        <is>
          <t>4871784</t>
        </is>
      </c>
      <c r="AW10" t="inlineStr">
        <is>
          <t>991004738969702656</t>
        </is>
      </c>
      <c r="AX10" t="inlineStr">
        <is>
          <t>991004738969702656</t>
        </is>
      </c>
      <c r="AY10" t="inlineStr">
        <is>
          <t>2262075780002656</t>
        </is>
      </c>
      <c r="AZ10" t="inlineStr">
        <is>
          <t>BOOK</t>
        </is>
      </c>
      <c r="BB10" t="inlineStr">
        <is>
          <t>9780878552894</t>
        </is>
      </c>
      <c r="BC10" t="inlineStr">
        <is>
          <t>32285001217180</t>
        </is>
      </c>
      <c r="BD10" t="inlineStr">
        <is>
          <t>893350337</t>
        </is>
      </c>
    </row>
    <row r="11">
      <c r="A11" t="inlineStr">
        <is>
          <t>No</t>
        </is>
      </c>
      <c r="B11" t="inlineStr">
        <is>
          <t>JA74 .S5 1968</t>
        </is>
      </c>
      <c r="C11" t="inlineStr">
        <is>
          <t>0                      JA 0074000S  5           1968</t>
        </is>
      </c>
      <c r="D11" t="inlineStr">
        <is>
          <t>Quantitative international politics: insights and evidence / edited by J. David Singer. Contributors: Chadwick F. Alger [and others] --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Singer, J. David (Joel David), 1925-2009.</t>
        </is>
      </c>
      <c r="L11" t="inlineStr">
        <is>
          <t>New York : Free Press, [1968]</t>
        </is>
      </c>
      <c r="M11" t="inlineStr">
        <is>
          <t>1968</t>
        </is>
      </c>
      <c r="O11" t="inlineStr">
        <is>
          <t>eng</t>
        </is>
      </c>
      <c r="P11" t="inlineStr">
        <is>
          <t>nyu</t>
        </is>
      </c>
      <c r="Q11" t="inlineStr">
        <is>
          <t>International yearbook of political behavior research ; v. 6</t>
        </is>
      </c>
      <c r="R11" t="inlineStr">
        <is>
          <t xml:space="preserve">JA </t>
        </is>
      </c>
      <c r="S11" t="n">
        <v>1</v>
      </c>
      <c r="T11" t="n">
        <v>1</v>
      </c>
      <c r="U11" t="inlineStr">
        <is>
          <t>2002-04-11</t>
        </is>
      </c>
      <c r="V11" t="inlineStr">
        <is>
          <t>2002-04-11</t>
        </is>
      </c>
      <c r="W11" t="inlineStr">
        <is>
          <t>1992-07-27</t>
        </is>
      </c>
      <c r="X11" t="inlineStr">
        <is>
          <t>1992-07-27</t>
        </is>
      </c>
      <c r="Y11" t="n">
        <v>670</v>
      </c>
      <c r="Z11" t="n">
        <v>518</v>
      </c>
      <c r="AA11" t="n">
        <v>528</v>
      </c>
      <c r="AB11" t="n">
        <v>5</v>
      </c>
      <c r="AC11" t="n">
        <v>5</v>
      </c>
      <c r="AD11" t="n">
        <v>26</v>
      </c>
      <c r="AE11" t="n">
        <v>26</v>
      </c>
      <c r="AF11" t="n">
        <v>5</v>
      </c>
      <c r="AG11" t="n">
        <v>5</v>
      </c>
      <c r="AH11" t="n">
        <v>7</v>
      </c>
      <c r="AI11" t="n">
        <v>7</v>
      </c>
      <c r="AJ11" t="n">
        <v>13</v>
      </c>
      <c r="AK11" t="n">
        <v>13</v>
      </c>
      <c r="AL11" t="n">
        <v>4</v>
      </c>
      <c r="AM11" t="n">
        <v>4</v>
      </c>
      <c r="AN11" t="n">
        <v>2</v>
      </c>
      <c r="AO11" t="n">
        <v>2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HYPERLINK("http://catalog.hathitrust.org/Record/001139124","HathiTrust Record")</f>
        <v/>
      </c>
      <c r="AS11">
        <f>HYPERLINK("https://creighton-primo.hosted.exlibrisgroup.com/primo-explore/search?tab=default_tab&amp;search_scope=EVERYTHING&amp;vid=01CRU&amp;lang=en_US&amp;offset=0&amp;query=any,contains,991002611709702656","Catalog Record")</f>
        <v/>
      </c>
      <c r="AT11">
        <f>HYPERLINK("http://www.worldcat.org/oclc/378007","WorldCat Record")</f>
        <v/>
      </c>
      <c r="AU11" t="inlineStr">
        <is>
          <t>864896739:eng</t>
        </is>
      </c>
      <c r="AV11" t="inlineStr">
        <is>
          <t>378007</t>
        </is>
      </c>
      <c r="AW11" t="inlineStr">
        <is>
          <t>991002611709702656</t>
        </is>
      </c>
      <c r="AX11" t="inlineStr">
        <is>
          <t>991002611709702656</t>
        </is>
      </c>
      <c r="AY11" t="inlineStr">
        <is>
          <t>2264406910002656</t>
        </is>
      </c>
      <c r="AZ11" t="inlineStr">
        <is>
          <t>BOOK</t>
        </is>
      </c>
      <c r="BC11" t="inlineStr">
        <is>
          <t>32285001217248</t>
        </is>
      </c>
      <c r="BD11" t="inlineStr">
        <is>
          <t>893510968</t>
        </is>
      </c>
    </row>
    <row r="12">
      <c r="A12" t="inlineStr">
        <is>
          <t>No</t>
        </is>
      </c>
      <c r="B12" t="inlineStr">
        <is>
          <t>JA74 .V38</t>
        </is>
      </c>
      <c r="C12" t="inlineStr">
        <is>
          <t>0                      JA 0074000V  38</t>
        </is>
      </c>
      <c r="D12" t="inlineStr">
        <is>
          <t>The tradition of political hedonism : from Hobbes to J.S. Mill / Frederick Vaughan.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Vaughan, Frederick.</t>
        </is>
      </c>
      <c r="L12" t="inlineStr">
        <is>
          <t>New York : Fordham University Press, 1982.</t>
        </is>
      </c>
      <c r="M12" t="inlineStr">
        <is>
          <t>1982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JA </t>
        </is>
      </c>
      <c r="S12" t="n">
        <v>1</v>
      </c>
      <c r="T12" t="n">
        <v>1</v>
      </c>
      <c r="U12" t="inlineStr">
        <is>
          <t>1996-10-30</t>
        </is>
      </c>
      <c r="V12" t="inlineStr">
        <is>
          <t>1996-10-30</t>
        </is>
      </c>
      <c r="W12" t="inlineStr">
        <is>
          <t>1992-07-27</t>
        </is>
      </c>
      <c r="X12" t="inlineStr">
        <is>
          <t>1992-07-27</t>
        </is>
      </c>
      <c r="Y12" t="n">
        <v>517</v>
      </c>
      <c r="Z12" t="n">
        <v>435</v>
      </c>
      <c r="AA12" t="n">
        <v>438</v>
      </c>
      <c r="AB12" t="n">
        <v>2</v>
      </c>
      <c r="AC12" t="n">
        <v>2</v>
      </c>
      <c r="AD12" t="n">
        <v>31</v>
      </c>
      <c r="AE12" t="n">
        <v>31</v>
      </c>
      <c r="AF12" t="n">
        <v>9</v>
      </c>
      <c r="AG12" t="n">
        <v>9</v>
      </c>
      <c r="AH12" t="n">
        <v>9</v>
      </c>
      <c r="AI12" t="n">
        <v>9</v>
      </c>
      <c r="AJ12" t="n">
        <v>21</v>
      </c>
      <c r="AK12" t="n">
        <v>21</v>
      </c>
      <c r="AL12" t="n">
        <v>0</v>
      </c>
      <c r="AM12" t="n">
        <v>0</v>
      </c>
      <c r="AN12" t="n">
        <v>2</v>
      </c>
      <c r="AO12" t="n">
        <v>2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HYPERLINK("http://catalog.hathitrust.org/Record/000803808","HathiTrust Record")</f>
        <v/>
      </c>
      <c r="AS12">
        <f>HYPERLINK("https://creighton-primo.hosted.exlibrisgroup.com/primo-explore/search?tab=default_tab&amp;search_scope=EVERYTHING&amp;vid=01CRU&amp;lang=en_US&amp;offset=0&amp;query=any,contains,991000069559702656","Catalog Record")</f>
        <v/>
      </c>
      <c r="AT12">
        <f>HYPERLINK("http://www.worldcat.org/oclc/8774985","WorldCat Record")</f>
        <v/>
      </c>
      <c r="AU12" t="inlineStr">
        <is>
          <t>20827098:eng</t>
        </is>
      </c>
      <c r="AV12" t="inlineStr">
        <is>
          <t>8774985</t>
        </is>
      </c>
      <c r="AW12" t="inlineStr">
        <is>
          <t>991000069559702656</t>
        </is>
      </c>
      <c r="AX12" t="inlineStr">
        <is>
          <t>991000069559702656</t>
        </is>
      </c>
      <c r="AY12" t="inlineStr">
        <is>
          <t>2269181420002656</t>
        </is>
      </c>
      <c r="AZ12" t="inlineStr">
        <is>
          <t>BOOK</t>
        </is>
      </c>
      <c r="BB12" t="inlineStr">
        <is>
          <t>9780823210787</t>
        </is>
      </c>
      <c r="BC12" t="inlineStr">
        <is>
          <t>32285001217255</t>
        </is>
      </c>
      <c r="BD12" t="inlineStr">
        <is>
          <t>893255149</t>
        </is>
      </c>
    </row>
    <row r="13">
      <c r="A13" t="inlineStr">
        <is>
          <t>No</t>
        </is>
      </c>
      <c r="B13" t="inlineStr">
        <is>
          <t>JA74 .W6</t>
        </is>
      </c>
      <c r="C13" t="inlineStr">
        <is>
          <t>0                      JA 0074000W  6</t>
        </is>
      </c>
      <c r="D13" t="inlineStr">
        <is>
          <t>Political man and social man; readings in political philosophy.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Wolff, Robert Paul editor.</t>
        </is>
      </c>
      <c r="L13" t="inlineStr">
        <is>
          <t>New York, Random House [1966]</t>
        </is>
      </c>
      <c r="M13" t="inlineStr">
        <is>
          <t>1966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JA </t>
        </is>
      </c>
      <c r="S13" t="n">
        <v>1</v>
      </c>
      <c r="T13" t="n">
        <v>1</v>
      </c>
      <c r="U13" t="inlineStr">
        <is>
          <t>2005-04-29</t>
        </is>
      </c>
      <c r="V13" t="inlineStr">
        <is>
          <t>2005-04-29</t>
        </is>
      </c>
      <c r="W13" t="inlineStr">
        <is>
          <t>1997-09-03</t>
        </is>
      </c>
      <c r="X13" t="inlineStr">
        <is>
          <t>1997-09-03</t>
        </is>
      </c>
      <c r="Y13" t="n">
        <v>524</v>
      </c>
      <c r="Z13" t="n">
        <v>435</v>
      </c>
      <c r="AA13" t="n">
        <v>443</v>
      </c>
      <c r="AB13" t="n">
        <v>3</v>
      </c>
      <c r="AC13" t="n">
        <v>3</v>
      </c>
      <c r="AD13" t="n">
        <v>22</v>
      </c>
      <c r="AE13" t="n">
        <v>22</v>
      </c>
      <c r="AF13" t="n">
        <v>4</v>
      </c>
      <c r="AG13" t="n">
        <v>4</v>
      </c>
      <c r="AH13" t="n">
        <v>7</v>
      </c>
      <c r="AI13" t="n">
        <v>7</v>
      </c>
      <c r="AJ13" t="n">
        <v>15</v>
      </c>
      <c r="AK13" t="n">
        <v>15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HYPERLINK("http://catalog.hathitrust.org/Record/001139131","HathiTrust Record")</f>
        <v/>
      </c>
      <c r="AS13">
        <f>HYPERLINK("https://creighton-primo.hosted.exlibrisgroup.com/primo-explore/search?tab=default_tab&amp;search_scope=EVERYTHING&amp;vid=01CRU&amp;lang=en_US&amp;offset=0&amp;query=any,contains,991002862179702656","Catalog Record")</f>
        <v/>
      </c>
      <c r="AT13">
        <f>HYPERLINK("http://www.worldcat.org/oclc/494074","WorldCat Record")</f>
        <v/>
      </c>
      <c r="AU13" t="inlineStr">
        <is>
          <t>363890269:eng</t>
        </is>
      </c>
      <c r="AV13" t="inlineStr">
        <is>
          <t>494074</t>
        </is>
      </c>
      <c r="AW13" t="inlineStr">
        <is>
          <t>991002862179702656</t>
        </is>
      </c>
      <c r="AX13" t="inlineStr">
        <is>
          <t>991002862179702656</t>
        </is>
      </c>
      <c r="AY13" t="inlineStr">
        <is>
          <t>2255664420002656</t>
        </is>
      </c>
      <c r="AZ13" t="inlineStr">
        <is>
          <t>BOOK</t>
        </is>
      </c>
      <c r="BC13" t="inlineStr">
        <is>
          <t>32285003194684</t>
        </is>
      </c>
      <c r="BD13" t="inlineStr">
        <is>
          <t>893867793</t>
        </is>
      </c>
    </row>
    <row r="14">
      <c r="A14" t="inlineStr">
        <is>
          <t>No</t>
        </is>
      </c>
      <c r="B14" t="inlineStr">
        <is>
          <t>JA74.5 .C527 1988</t>
        </is>
      </c>
      <c r="C14" t="inlineStr">
        <is>
          <t>0                      JA 0074500C  527         1988</t>
        </is>
      </c>
      <c r="D14" t="inlineStr">
        <is>
          <t>Defining political development / Stephen Chilton.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Chilton, Stephen.</t>
        </is>
      </c>
      <c r="L14" t="inlineStr">
        <is>
          <t>Boulder, Colo. : L. Rienner Publishers, 1988.</t>
        </is>
      </c>
      <c r="M14" t="inlineStr">
        <is>
          <t>1988</t>
        </is>
      </c>
      <c r="O14" t="inlineStr">
        <is>
          <t>eng</t>
        </is>
      </c>
      <c r="P14" t="inlineStr">
        <is>
          <t>cou</t>
        </is>
      </c>
      <c r="Q14" t="inlineStr">
        <is>
          <t>GSIS monograph series in world affairs</t>
        </is>
      </c>
      <c r="R14" t="inlineStr">
        <is>
          <t xml:space="preserve">JA </t>
        </is>
      </c>
      <c r="S14" t="n">
        <v>1</v>
      </c>
      <c r="T14" t="n">
        <v>1</v>
      </c>
      <c r="U14" t="inlineStr">
        <is>
          <t>1994-09-24</t>
        </is>
      </c>
      <c r="V14" t="inlineStr">
        <is>
          <t>1994-09-24</t>
        </is>
      </c>
      <c r="W14" t="inlineStr">
        <is>
          <t>1992-07-27</t>
        </is>
      </c>
      <c r="X14" t="inlineStr">
        <is>
          <t>1992-07-27</t>
        </is>
      </c>
      <c r="Y14" t="n">
        <v>327</v>
      </c>
      <c r="Z14" t="n">
        <v>254</v>
      </c>
      <c r="AA14" t="n">
        <v>259</v>
      </c>
      <c r="AB14" t="n">
        <v>2</v>
      </c>
      <c r="AC14" t="n">
        <v>2</v>
      </c>
      <c r="AD14" t="n">
        <v>11</v>
      </c>
      <c r="AE14" t="n">
        <v>11</v>
      </c>
      <c r="AF14" t="n">
        <v>5</v>
      </c>
      <c r="AG14" t="n">
        <v>5</v>
      </c>
      <c r="AH14" t="n">
        <v>3</v>
      </c>
      <c r="AI14" t="n">
        <v>3</v>
      </c>
      <c r="AJ14" t="n">
        <v>8</v>
      </c>
      <c r="AK14" t="n">
        <v>8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HYPERLINK("https://creighton-primo.hosted.exlibrisgroup.com/primo-explore/search?tab=default_tab&amp;search_scope=EVERYTHING&amp;vid=01CRU&amp;lang=en_US&amp;offset=0&amp;query=any,contains,991001109479702656","Catalog Record")</f>
        <v/>
      </c>
      <c r="AT14">
        <f>HYPERLINK("http://www.worldcat.org/oclc/16465085","WorldCat Record")</f>
        <v/>
      </c>
      <c r="AU14" t="inlineStr">
        <is>
          <t>12166071:eng</t>
        </is>
      </c>
      <c r="AV14" t="inlineStr">
        <is>
          <t>16465085</t>
        </is>
      </c>
      <c r="AW14" t="inlineStr">
        <is>
          <t>991001109479702656</t>
        </is>
      </c>
      <c r="AX14" t="inlineStr">
        <is>
          <t>991001109479702656</t>
        </is>
      </c>
      <c r="AY14" t="inlineStr">
        <is>
          <t>2269211910002656</t>
        </is>
      </c>
      <c r="AZ14" t="inlineStr">
        <is>
          <t>BOOK</t>
        </is>
      </c>
      <c r="BB14" t="inlineStr">
        <is>
          <t>9781555870867</t>
        </is>
      </c>
      <c r="BC14" t="inlineStr">
        <is>
          <t>32285001217289</t>
        </is>
      </c>
      <c r="BD14" t="inlineStr">
        <is>
          <t>893702739</t>
        </is>
      </c>
    </row>
    <row r="15">
      <c r="A15" t="inlineStr">
        <is>
          <t>No</t>
        </is>
      </c>
      <c r="B15" t="inlineStr">
        <is>
          <t>JA74.5 .H58 2000</t>
        </is>
      </c>
      <c r="C15" t="inlineStr">
        <is>
          <t>0                      JA 0074500H  58          2000</t>
        </is>
      </c>
      <c r="D15" t="inlineStr">
        <is>
          <t>When the romance ended : leaders of the Chilean left, 1968-1998 / Katherine Hite.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Hite, Katherine.</t>
        </is>
      </c>
      <c r="L15" t="inlineStr">
        <is>
          <t>New York : Columbia University Press, c2000.</t>
        </is>
      </c>
      <c r="M15" t="inlineStr">
        <is>
          <t>2000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JA </t>
        </is>
      </c>
      <c r="S15" t="n">
        <v>1</v>
      </c>
      <c r="T15" t="n">
        <v>1</v>
      </c>
      <c r="U15" t="inlineStr">
        <is>
          <t>2000-05-30</t>
        </is>
      </c>
      <c r="V15" t="inlineStr">
        <is>
          <t>2000-05-30</t>
        </is>
      </c>
      <c r="W15" t="inlineStr">
        <is>
          <t>2000-04-11</t>
        </is>
      </c>
      <c r="X15" t="inlineStr">
        <is>
          <t>2000-04-11</t>
        </is>
      </c>
      <c r="Y15" t="n">
        <v>374</v>
      </c>
      <c r="Z15" t="n">
        <v>319</v>
      </c>
      <c r="AA15" t="n">
        <v>837</v>
      </c>
      <c r="AB15" t="n">
        <v>2</v>
      </c>
      <c r="AC15" t="n">
        <v>28</v>
      </c>
      <c r="AD15" t="n">
        <v>23</v>
      </c>
      <c r="AE15" t="n">
        <v>39</v>
      </c>
      <c r="AF15" t="n">
        <v>11</v>
      </c>
      <c r="AG15" t="n">
        <v>14</v>
      </c>
      <c r="AH15" t="n">
        <v>7</v>
      </c>
      <c r="AI15" t="n">
        <v>7</v>
      </c>
      <c r="AJ15" t="n">
        <v>10</v>
      </c>
      <c r="AK15" t="n">
        <v>12</v>
      </c>
      <c r="AL15" t="n">
        <v>1</v>
      </c>
      <c r="AM15" t="n">
        <v>13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HYPERLINK("http://catalog.hathitrust.org/Record/004069793","HathiTrust Record")</f>
        <v/>
      </c>
      <c r="AS15">
        <f>HYPERLINK("https://creighton-primo.hosted.exlibrisgroup.com/primo-explore/search?tab=default_tab&amp;search_scope=EVERYTHING&amp;vid=01CRU&amp;lang=en_US&amp;offset=0&amp;query=any,contains,991005430569702656","Catalog Record")</f>
        <v/>
      </c>
      <c r="AT15">
        <f>HYPERLINK("http://www.worldcat.org/oclc/41834544","WorldCat Record")</f>
        <v/>
      </c>
      <c r="AU15" t="inlineStr">
        <is>
          <t>797184993:eng</t>
        </is>
      </c>
      <c r="AV15" t="inlineStr">
        <is>
          <t>41834544</t>
        </is>
      </c>
      <c r="AW15" t="inlineStr">
        <is>
          <t>991005430569702656</t>
        </is>
      </c>
      <c r="AX15" t="inlineStr">
        <is>
          <t>991005430569702656</t>
        </is>
      </c>
      <c r="AY15" t="inlineStr">
        <is>
          <t>2268559640002656</t>
        </is>
      </c>
      <c r="AZ15" t="inlineStr">
        <is>
          <t>BOOK</t>
        </is>
      </c>
      <c r="BB15" t="inlineStr">
        <is>
          <t>9780231110167</t>
        </is>
      </c>
      <c r="BC15" t="inlineStr">
        <is>
          <t>32285003676995</t>
        </is>
      </c>
      <c r="BD15" t="inlineStr">
        <is>
          <t>893619997</t>
        </is>
      </c>
    </row>
    <row r="16">
      <c r="A16" t="inlineStr">
        <is>
          <t>No</t>
        </is>
      </c>
      <c r="B16" t="inlineStr">
        <is>
          <t>JA74.5 .R55 1997</t>
        </is>
      </c>
      <c r="C16" t="inlineStr">
        <is>
          <t>0                      JA 0074500R  55          1997</t>
        </is>
      </c>
      <c r="D16" t="inlineStr">
        <is>
          <t>Political paranoia : the psychopolitics of hatred / Robert S. Robins, Jerrold M. Post.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Robins, Robert S.</t>
        </is>
      </c>
      <c r="L16" t="inlineStr">
        <is>
          <t>New Haven : Yale University Press, c1997.</t>
        </is>
      </c>
      <c r="M16" t="inlineStr">
        <is>
          <t>1997</t>
        </is>
      </c>
      <c r="O16" t="inlineStr">
        <is>
          <t>eng</t>
        </is>
      </c>
      <c r="P16" t="inlineStr">
        <is>
          <t>ctu</t>
        </is>
      </c>
      <c r="R16" t="inlineStr">
        <is>
          <t xml:space="preserve">JA </t>
        </is>
      </c>
      <c r="S16" t="n">
        <v>1</v>
      </c>
      <c r="T16" t="n">
        <v>1</v>
      </c>
      <c r="U16" t="inlineStr">
        <is>
          <t>2002-11-25</t>
        </is>
      </c>
      <c r="V16" t="inlineStr">
        <is>
          <t>2002-11-25</t>
        </is>
      </c>
      <c r="W16" t="inlineStr">
        <is>
          <t>1998-02-05</t>
        </is>
      </c>
      <c r="X16" t="inlineStr">
        <is>
          <t>1998-02-05</t>
        </is>
      </c>
      <c r="Y16" t="n">
        <v>620</v>
      </c>
      <c r="Z16" t="n">
        <v>517</v>
      </c>
      <c r="AA16" t="n">
        <v>679</v>
      </c>
      <c r="AB16" t="n">
        <v>5</v>
      </c>
      <c r="AC16" t="n">
        <v>5</v>
      </c>
      <c r="AD16" t="n">
        <v>24</v>
      </c>
      <c r="AE16" t="n">
        <v>31</v>
      </c>
      <c r="AF16" t="n">
        <v>7</v>
      </c>
      <c r="AG16" t="n">
        <v>12</v>
      </c>
      <c r="AH16" t="n">
        <v>5</v>
      </c>
      <c r="AI16" t="n">
        <v>8</v>
      </c>
      <c r="AJ16" t="n">
        <v>12</v>
      </c>
      <c r="AK16" t="n">
        <v>14</v>
      </c>
      <c r="AL16" t="n">
        <v>3</v>
      </c>
      <c r="AM16" t="n">
        <v>3</v>
      </c>
      <c r="AN16" t="n">
        <v>2</v>
      </c>
      <c r="AO16" t="n">
        <v>2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HYPERLINK("https://creighton-primo.hosted.exlibrisgroup.com/primo-explore/search?tab=default_tab&amp;search_scope=EVERYTHING&amp;vid=01CRU&amp;lang=en_US&amp;offset=0&amp;query=any,contains,991002754909702656","Catalog Record")</f>
        <v/>
      </c>
      <c r="AT16">
        <f>HYPERLINK("http://www.worldcat.org/oclc/36135788","WorldCat Record")</f>
        <v/>
      </c>
      <c r="AU16" t="inlineStr">
        <is>
          <t>837056186:eng</t>
        </is>
      </c>
      <c r="AV16" t="inlineStr">
        <is>
          <t>36135788</t>
        </is>
      </c>
      <c r="AW16" t="inlineStr">
        <is>
          <t>991002754909702656</t>
        </is>
      </c>
      <c r="AX16" t="inlineStr">
        <is>
          <t>991002754909702656</t>
        </is>
      </c>
      <c r="AY16" t="inlineStr">
        <is>
          <t>2263469340002656</t>
        </is>
      </c>
      <c r="AZ16" t="inlineStr">
        <is>
          <t>BOOK</t>
        </is>
      </c>
      <c r="BB16" t="inlineStr">
        <is>
          <t>9780300070279</t>
        </is>
      </c>
      <c r="BC16" t="inlineStr">
        <is>
          <t>32285003312633</t>
        </is>
      </c>
      <c r="BD16" t="inlineStr">
        <is>
          <t>893511152</t>
        </is>
      </c>
    </row>
    <row r="17">
      <c r="A17" t="inlineStr">
        <is>
          <t>No</t>
        </is>
      </c>
      <c r="B17" t="inlineStr">
        <is>
          <t>JA74.5 .R6</t>
        </is>
      </c>
      <c r="C17" t="inlineStr">
        <is>
          <t>0                      JA 0074500R  6</t>
        </is>
      </c>
      <c r="D17" t="inlineStr">
        <is>
          <t>Measures of political attitudes [by] John P. Robinson, Jerrold G. Rusk [and] Kendra B. Head.</t>
        </is>
      </c>
      <c r="F17" t="inlineStr">
        <is>
          <t>No</t>
        </is>
      </c>
      <c r="G17" t="inlineStr">
        <is>
          <t>1</t>
        </is>
      </c>
      <c r="H17" t="inlineStr">
        <is>
          <t>Yes</t>
        </is>
      </c>
      <c r="I17" t="inlineStr">
        <is>
          <t>Yes</t>
        </is>
      </c>
      <c r="J17" t="inlineStr">
        <is>
          <t>0</t>
        </is>
      </c>
      <c r="K17" t="inlineStr">
        <is>
          <t>Robinson, John P.</t>
        </is>
      </c>
      <c r="L17" t="inlineStr">
        <is>
          <t>[Ann Arbor, Mich.] Survey Research Center, Institute for Social Research, 1968.</t>
        </is>
      </c>
      <c r="M17" t="inlineStr">
        <is>
          <t>1968</t>
        </is>
      </c>
      <c r="O17" t="inlineStr">
        <is>
          <t>eng</t>
        </is>
      </c>
      <c r="P17" t="inlineStr">
        <is>
          <t>miu</t>
        </is>
      </c>
      <c r="R17" t="inlineStr">
        <is>
          <t xml:space="preserve">JA </t>
        </is>
      </c>
      <c r="S17" t="n">
        <v>0</v>
      </c>
      <c r="T17" t="n">
        <v>2</v>
      </c>
      <c r="V17" t="inlineStr">
        <is>
          <t>1998-10-14</t>
        </is>
      </c>
      <c r="W17" t="inlineStr">
        <is>
          <t>1997-09-03</t>
        </is>
      </c>
      <c r="X17" t="inlineStr">
        <is>
          <t>1997-09-03</t>
        </is>
      </c>
      <c r="Y17" t="n">
        <v>483</v>
      </c>
      <c r="Z17" t="n">
        <v>433</v>
      </c>
      <c r="AA17" t="n">
        <v>657</v>
      </c>
      <c r="AB17" t="n">
        <v>6</v>
      </c>
      <c r="AC17" t="n">
        <v>8</v>
      </c>
      <c r="AD17" t="n">
        <v>25</v>
      </c>
      <c r="AE17" t="n">
        <v>38</v>
      </c>
      <c r="AF17" t="n">
        <v>7</v>
      </c>
      <c r="AG17" t="n">
        <v>13</v>
      </c>
      <c r="AH17" t="n">
        <v>3</v>
      </c>
      <c r="AI17" t="n">
        <v>8</v>
      </c>
      <c r="AJ17" t="n">
        <v>14</v>
      </c>
      <c r="AK17" t="n">
        <v>20</v>
      </c>
      <c r="AL17" t="n">
        <v>4</v>
      </c>
      <c r="AM17" t="n">
        <v>6</v>
      </c>
      <c r="AN17" t="n">
        <v>0</v>
      </c>
      <c r="AO17" t="n">
        <v>0</v>
      </c>
      <c r="AP17" t="inlineStr">
        <is>
          <t>Yes</t>
        </is>
      </c>
      <c r="AQ17" t="inlineStr">
        <is>
          <t>No</t>
        </is>
      </c>
      <c r="AR17">
        <f>HYPERLINK("http://catalog.hathitrust.org/Record/001158086","HathiTrust Record")</f>
        <v/>
      </c>
      <c r="AS17">
        <f>HYPERLINK("https://creighton-primo.hosted.exlibrisgroup.com/primo-explore/search?tab=default_tab&amp;search_scope=EVERYTHING&amp;vid=01CRU&amp;lang=en_US&amp;offset=0&amp;query=any,contains,991000002559702656","Catalog Record")</f>
        <v/>
      </c>
      <c r="AT17">
        <f>HYPERLINK("http://www.worldcat.org/oclc/11459","WorldCat Record")</f>
        <v/>
      </c>
      <c r="AU17" t="inlineStr">
        <is>
          <t>3953381101:eng</t>
        </is>
      </c>
      <c r="AV17" t="inlineStr">
        <is>
          <t>11459</t>
        </is>
      </c>
      <c r="AW17" t="inlineStr">
        <is>
          <t>991000002559702656</t>
        </is>
      </c>
      <c r="AX17" t="inlineStr">
        <is>
          <t>991000002559702656</t>
        </is>
      </c>
      <c r="AY17" t="inlineStr">
        <is>
          <t>2267775430002656</t>
        </is>
      </c>
      <c r="AZ17" t="inlineStr">
        <is>
          <t>BOOK</t>
        </is>
      </c>
      <c r="BC17" t="inlineStr">
        <is>
          <t>32285003194734</t>
        </is>
      </c>
      <c r="BD17" t="inlineStr">
        <is>
          <t>893412986</t>
        </is>
      </c>
    </row>
    <row r="18">
      <c r="A18" t="inlineStr">
        <is>
          <t>No</t>
        </is>
      </c>
      <c r="B18" t="inlineStr">
        <is>
          <t>JA74.5 .R6 APPEND.B</t>
        </is>
      </c>
      <c r="C18" t="inlineStr">
        <is>
          <t>0                      JA 0074500R  6                                                       APPEND.B</t>
        </is>
      </c>
      <c r="D18" t="inlineStr">
        <is>
          <t>Measures of political attitudes [by] John P. Robinson, Jerrold G. Rusk [and] Kendra B. Head.</t>
        </is>
      </c>
      <c r="F18" t="inlineStr">
        <is>
          <t>No</t>
        </is>
      </c>
      <c r="G18" t="inlineStr">
        <is>
          <t>1</t>
        </is>
      </c>
      <c r="H18" t="inlineStr">
        <is>
          <t>Yes</t>
        </is>
      </c>
      <c r="I18" t="inlineStr">
        <is>
          <t>Yes</t>
        </is>
      </c>
      <c r="J18" t="inlineStr">
        <is>
          <t>0</t>
        </is>
      </c>
      <c r="K18" t="inlineStr">
        <is>
          <t>Robinson, John P.</t>
        </is>
      </c>
      <c r="L18" t="inlineStr">
        <is>
          <t>[Ann Arbor, Mich.] Survey Research Center, Institute for Social Research, 1968.</t>
        </is>
      </c>
      <c r="M18" t="inlineStr">
        <is>
          <t>1968</t>
        </is>
      </c>
      <c r="O18" t="inlineStr">
        <is>
          <t>eng</t>
        </is>
      </c>
      <c r="P18" t="inlineStr">
        <is>
          <t>miu</t>
        </is>
      </c>
      <c r="R18" t="inlineStr">
        <is>
          <t xml:space="preserve">JA </t>
        </is>
      </c>
      <c r="S18" t="n">
        <v>0</v>
      </c>
      <c r="T18" t="n">
        <v>2</v>
      </c>
      <c r="V18" t="inlineStr">
        <is>
          <t>1998-10-14</t>
        </is>
      </c>
      <c r="W18" t="inlineStr">
        <is>
          <t>1997-09-03</t>
        </is>
      </c>
      <c r="X18" t="inlineStr">
        <is>
          <t>1997-09-03</t>
        </is>
      </c>
      <c r="Y18" t="n">
        <v>483</v>
      </c>
      <c r="Z18" t="n">
        <v>433</v>
      </c>
      <c r="AA18" t="n">
        <v>657</v>
      </c>
      <c r="AB18" t="n">
        <v>6</v>
      </c>
      <c r="AC18" t="n">
        <v>8</v>
      </c>
      <c r="AD18" t="n">
        <v>25</v>
      </c>
      <c r="AE18" t="n">
        <v>38</v>
      </c>
      <c r="AF18" t="n">
        <v>7</v>
      </c>
      <c r="AG18" t="n">
        <v>13</v>
      </c>
      <c r="AH18" t="n">
        <v>3</v>
      </c>
      <c r="AI18" t="n">
        <v>8</v>
      </c>
      <c r="AJ18" t="n">
        <v>14</v>
      </c>
      <c r="AK18" t="n">
        <v>20</v>
      </c>
      <c r="AL18" t="n">
        <v>4</v>
      </c>
      <c r="AM18" t="n">
        <v>6</v>
      </c>
      <c r="AN18" t="n">
        <v>0</v>
      </c>
      <c r="AO18" t="n">
        <v>0</v>
      </c>
      <c r="AP18" t="inlineStr">
        <is>
          <t>Yes</t>
        </is>
      </c>
      <c r="AQ18" t="inlineStr">
        <is>
          <t>No</t>
        </is>
      </c>
      <c r="AR18">
        <f>HYPERLINK("http://catalog.hathitrust.org/Record/001158086","HathiTrust Record")</f>
        <v/>
      </c>
      <c r="AS18">
        <f>HYPERLINK("https://creighton-primo.hosted.exlibrisgroup.com/primo-explore/search?tab=default_tab&amp;search_scope=EVERYTHING&amp;vid=01CRU&amp;lang=en_US&amp;offset=0&amp;query=any,contains,991000002559702656","Catalog Record")</f>
        <v/>
      </c>
      <c r="AT18">
        <f>HYPERLINK("http://www.worldcat.org/oclc/11459","WorldCat Record")</f>
        <v/>
      </c>
      <c r="AU18" t="inlineStr">
        <is>
          <t>3953381101:eng</t>
        </is>
      </c>
      <c r="AV18" t="inlineStr">
        <is>
          <t>11459</t>
        </is>
      </c>
      <c r="AW18" t="inlineStr">
        <is>
          <t>991000002559702656</t>
        </is>
      </c>
      <c r="AX18" t="inlineStr">
        <is>
          <t>991000002559702656</t>
        </is>
      </c>
      <c r="AY18" t="inlineStr">
        <is>
          <t>2267775430002656</t>
        </is>
      </c>
      <c r="AZ18" t="inlineStr">
        <is>
          <t>BOOK</t>
        </is>
      </c>
      <c r="BC18" t="inlineStr">
        <is>
          <t>32285003194742</t>
        </is>
      </c>
      <c r="BD18" t="inlineStr">
        <is>
          <t>893406810</t>
        </is>
      </c>
    </row>
    <row r="19">
      <c r="A19" t="inlineStr">
        <is>
          <t>No</t>
        </is>
      </c>
      <c r="B19" t="inlineStr">
        <is>
          <t>JA76 .D8213</t>
        </is>
      </c>
      <c r="C19" t="inlineStr">
        <is>
          <t>0                      JA 0076000D  8213</t>
        </is>
      </c>
      <c r="D19" t="inlineStr">
        <is>
          <t>The study of politics / Translated by Robert Wagoner.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K19" t="inlineStr">
        <is>
          <t>Duverger, Maurice, 1917-2014.</t>
        </is>
      </c>
      <c r="L19" t="inlineStr">
        <is>
          <t>New York : Crowell, [1972]</t>
        </is>
      </c>
      <c r="M19" t="inlineStr">
        <is>
          <t>1972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JA </t>
        </is>
      </c>
      <c r="S19" t="n">
        <v>1</v>
      </c>
      <c r="T19" t="n">
        <v>1</v>
      </c>
      <c r="U19" t="inlineStr">
        <is>
          <t>2005-04-10</t>
        </is>
      </c>
      <c r="V19" t="inlineStr">
        <is>
          <t>2005-04-10</t>
        </is>
      </c>
      <c r="W19" t="inlineStr">
        <is>
          <t>1996-05-21</t>
        </is>
      </c>
      <c r="X19" t="inlineStr">
        <is>
          <t>1996-05-21</t>
        </is>
      </c>
      <c r="Y19" t="n">
        <v>228</v>
      </c>
      <c r="Z19" t="n">
        <v>163</v>
      </c>
      <c r="AA19" t="n">
        <v>335</v>
      </c>
      <c r="AB19" t="n">
        <v>1</v>
      </c>
      <c r="AC19" t="n">
        <v>4</v>
      </c>
      <c r="AD19" t="n">
        <v>7</v>
      </c>
      <c r="AE19" t="n">
        <v>16</v>
      </c>
      <c r="AF19" t="n">
        <v>3</v>
      </c>
      <c r="AG19" t="n">
        <v>6</v>
      </c>
      <c r="AH19" t="n">
        <v>2</v>
      </c>
      <c r="AI19" t="n">
        <v>3</v>
      </c>
      <c r="AJ19" t="n">
        <v>3</v>
      </c>
      <c r="AK19" t="n">
        <v>9</v>
      </c>
      <c r="AL19" t="n">
        <v>0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HYPERLINK("http://catalog.hathitrust.org/Record/001139158","HathiTrust Record")</f>
        <v/>
      </c>
      <c r="AS19">
        <f>HYPERLINK("https://creighton-primo.hosted.exlibrisgroup.com/primo-explore/search?tab=default_tab&amp;search_scope=EVERYTHING&amp;vid=01CRU&amp;lang=en_US&amp;offset=0&amp;query=any,contains,991004243759702656","Catalog Record")</f>
        <v/>
      </c>
      <c r="AT19">
        <f>HYPERLINK("http://www.worldcat.org/oclc/2797557","WorldCat Record")</f>
        <v/>
      </c>
      <c r="AU19" t="inlineStr">
        <is>
          <t>2892493:eng</t>
        </is>
      </c>
      <c r="AV19" t="inlineStr">
        <is>
          <t>2797557</t>
        </is>
      </c>
      <c r="AW19" t="inlineStr">
        <is>
          <t>991004243759702656</t>
        </is>
      </c>
      <c r="AX19" t="inlineStr">
        <is>
          <t>991004243759702656</t>
        </is>
      </c>
      <c r="AY19" t="inlineStr">
        <is>
          <t>2265695140002656</t>
        </is>
      </c>
      <c r="AZ19" t="inlineStr">
        <is>
          <t>BOOK</t>
        </is>
      </c>
      <c r="BB19" t="inlineStr">
        <is>
          <t>9780690790214</t>
        </is>
      </c>
      <c r="BC19" t="inlineStr">
        <is>
          <t>32285002176666</t>
        </is>
      </c>
      <c r="BD19" t="inlineStr">
        <is>
          <t>893782012</t>
        </is>
      </c>
    </row>
    <row r="20">
      <c r="A20" t="inlineStr">
        <is>
          <t>No</t>
        </is>
      </c>
      <c r="B20" t="inlineStr">
        <is>
          <t>JA76 .G69</t>
        </is>
      </c>
      <c r="C20" t="inlineStr">
        <is>
          <t>0                      JA 0076000G  69</t>
        </is>
      </c>
      <c r="D20" t="inlineStr">
        <is>
          <t>Political socialization, edited by Edward S. Greenberg.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Greenberg, Edward S., 1942-, compiler.</t>
        </is>
      </c>
      <c r="L20" t="inlineStr">
        <is>
          <t>New York, Atherton Press, 1970.</t>
        </is>
      </c>
      <c r="M20" t="inlineStr">
        <is>
          <t>1970</t>
        </is>
      </c>
      <c r="N20" t="inlineStr">
        <is>
          <t>[1st ed.]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JA </t>
        </is>
      </c>
      <c r="S20" t="n">
        <v>1</v>
      </c>
      <c r="T20" t="n">
        <v>1</v>
      </c>
      <c r="U20" t="inlineStr">
        <is>
          <t>2003-09-28</t>
        </is>
      </c>
      <c r="V20" t="inlineStr">
        <is>
          <t>2003-09-28</t>
        </is>
      </c>
      <c r="W20" t="inlineStr">
        <is>
          <t>1997-09-03</t>
        </is>
      </c>
      <c r="X20" t="inlineStr">
        <is>
          <t>1997-09-03</t>
        </is>
      </c>
      <c r="Y20" t="n">
        <v>467</v>
      </c>
      <c r="Z20" t="n">
        <v>368</v>
      </c>
      <c r="AA20" t="n">
        <v>405</v>
      </c>
      <c r="AB20" t="n">
        <v>3</v>
      </c>
      <c r="AC20" t="n">
        <v>3</v>
      </c>
      <c r="AD20" t="n">
        <v>23</v>
      </c>
      <c r="AE20" t="n">
        <v>25</v>
      </c>
      <c r="AF20" t="n">
        <v>6</v>
      </c>
      <c r="AG20" t="n">
        <v>7</v>
      </c>
      <c r="AH20" t="n">
        <v>6</v>
      </c>
      <c r="AI20" t="n">
        <v>7</v>
      </c>
      <c r="AJ20" t="n">
        <v>15</v>
      </c>
      <c r="AK20" t="n">
        <v>16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HYPERLINK("http://catalog.hathitrust.org/Record/000230142","HathiTrust Record")</f>
        <v/>
      </c>
      <c r="AS20">
        <f>HYPERLINK("https://creighton-primo.hosted.exlibrisgroup.com/primo-explore/search?tab=default_tab&amp;search_scope=EVERYTHING&amp;vid=01CRU&amp;lang=en_US&amp;offset=0&amp;query=any,contains,991000542349702656","Catalog Record")</f>
        <v/>
      </c>
      <c r="AT20">
        <f>HYPERLINK("http://www.worldcat.org/oclc/90695","WorldCat Record")</f>
        <v/>
      </c>
      <c r="AU20" t="inlineStr">
        <is>
          <t>3901252856:eng</t>
        </is>
      </c>
      <c r="AV20" t="inlineStr">
        <is>
          <t>90695</t>
        </is>
      </c>
      <c r="AW20" t="inlineStr">
        <is>
          <t>991000542349702656</t>
        </is>
      </c>
      <c r="AX20" t="inlineStr">
        <is>
          <t>991000542349702656</t>
        </is>
      </c>
      <c r="AY20" t="inlineStr">
        <is>
          <t>2266346300002656</t>
        </is>
      </c>
      <c r="AZ20" t="inlineStr">
        <is>
          <t>BOOK</t>
        </is>
      </c>
      <c r="BC20" t="inlineStr">
        <is>
          <t>32285003194775</t>
        </is>
      </c>
      <c r="BD20" t="inlineStr">
        <is>
          <t>893790621</t>
        </is>
      </c>
    </row>
    <row r="21">
      <c r="A21" t="inlineStr">
        <is>
          <t>No</t>
        </is>
      </c>
      <c r="B21" t="inlineStr">
        <is>
          <t>JA76 .L35</t>
        </is>
      </c>
      <c r="C21" t="inlineStr">
        <is>
          <t>0                      JA 0076000L  35</t>
        </is>
      </c>
      <c r="D21" t="inlineStr">
        <is>
          <t>Political socialization / by Kenneth P. Langton.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Langton, Kenneth P., 1933-</t>
        </is>
      </c>
      <c r="L21" t="inlineStr">
        <is>
          <t>New York : Oxford University Press, 1969.</t>
        </is>
      </c>
      <c r="M21" t="inlineStr">
        <is>
          <t>1969</t>
        </is>
      </c>
      <c r="O21" t="inlineStr">
        <is>
          <t>eng</t>
        </is>
      </c>
      <c r="P21" t="inlineStr">
        <is>
          <t>nyu</t>
        </is>
      </c>
      <c r="Q21" t="inlineStr">
        <is>
          <t>Studies in behavioral political science</t>
        </is>
      </c>
      <c r="R21" t="inlineStr">
        <is>
          <t xml:space="preserve">JA </t>
        </is>
      </c>
      <c r="S21" t="n">
        <v>1</v>
      </c>
      <c r="T21" t="n">
        <v>1</v>
      </c>
      <c r="U21" t="inlineStr">
        <is>
          <t>2003-09-28</t>
        </is>
      </c>
      <c r="V21" t="inlineStr">
        <is>
          <t>2003-09-28</t>
        </is>
      </c>
      <c r="W21" t="inlineStr">
        <is>
          <t>1992-07-27</t>
        </is>
      </c>
      <c r="X21" t="inlineStr">
        <is>
          <t>1992-07-27</t>
        </is>
      </c>
      <c r="Y21" t="n">
        <v>641</v>
      </c>
      <c r="Z21" t="n">
        <v>485</v>
      </c>
      <c r="AA21" t="n">
        <v>494</v>
      </c>
      <c r="AB21" t="n">
        <v>5</v>
      </c>
      <c r="AC21" t="n">
        <v>5</v>
      </c>
      <c r="AD21" t="n">
        <v>27</v>
      </c>
      <c r="AE21" t="n">
        <v>27</v>
      </c>
      <c r="AF21" t="n">
        <v>8</v>
      </c>
      <c r="AG21" t="n">
        <v>8</v>
      </c>
      <c r="AH21" t="n">
        <v>7</v>
      </c>
      <c r="AI21" t="n">
        <v>7</v>
      </c>
      <c r="AJ21" t="n">
        <v>14</v>
      </c>
      <c r="AK21" t="n">
        <v>14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HYPERLINK("http://catalog.hathitrust.org/Record/001155863","HathiTrust Record")</f>
        <v/>
      </c>
      <c r="AS21">
        <f>HYPERLINK("https://creighton-primo.hosted.exlibrisgroup.com/primo-explore/search?tab=default_tab&amp;search_scope=EVERYTHING&amp;vid=01CRU&amp;lang=en_US&amp;offset=0&amp;query=any,contains,991000066499702656","Catalog Record")</f>
        <v/>
      </c>
      <c r="AT21">
        <f>HYPERLINK("http://www.worldcat.org/oclc/27122","WorldCat Record")</f>
        <v/>
      </c>
      <c r="AU21" t="inlineStr">
        <is>
          <t>1167155:eng</t>
        </is>
      </c>
      <c r="AV21" t="inlineStr">
        <is>
          <t>27122</t>
        </is>
      </c>
      <c r="AW21" t="inlineStr">
        <is>
          <t>991000066499702656</t>
        </is>
      </c>
      <c r="AX21" t="inlineStr">
        <is>
          <t>991000066499702656</t>
        </is>
      </c>
      <c r="AY21" t="inlineStr">
        <is>
          <t>2262700440002656</t>
        </is>
      </c>
      <c r="AZ21" t="inlineStr">
        <is>
          <t>BOOK</t>
        </is>
      </c>
      <c r="BC21" t="inlineStr">
        <is>
          <t>32285001217438</t>
        </is>
      </c>
      <c r="BD21" t="inlineStr">
        <is>
          <t>893683127</t>
        </is>
      </c>
    </row>
    <row r="22">
      <c r="A22" t="inlineStr">
        <is>
          <t>No</t>
        </is>
      </c>
      <c r="B22" t="inlineStr">
        <is>
          <t>JA76 .M4</t>
        </is>
      </c>
      <c r="C22" t="inlineStr">
        <is>
          <t>0                      JA 0076000M  4</t>
        </is>
      </c>
      <c r="D22" t="inlineStr">
        <is>
          <t>Politics as communication / Robert G. Meadow.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Meadow, Robert G.</t>
        </is>
      </c>
      <c r="L22" t="inlineStr">
        <is>
          <t>Norwood, N.J. : Ablex Pub. Corp., c1980.</t>
        </is>
      </c>
      <c r="M22" t="inlineStr">
        <is>
          <t>1980</t>
        </is>
      </c>
      <c r="O22" t="inlineStr">
        <is>
          <t>eng</t>
        </is>
      </c>
      <c r="P22" t="inlineStr">
        <is>
          <t>nju</t>
        </is>
      </c>
      <c r="Q22" t="inlineStr">
        <is>
          <t>Communication and information science</t>
        </is>
      </c>
      <c r="R22" t="inlineStr">
        <is>
          <t xml:space="preserve">JA </t>
        </is>
      </c>
      <c r="S22" t="n">
        <v>1</v>
      </c>
      <c r="T22" t="n">
        <v>1</v>
      </c>
      <c r="U22" t="inlineStr">
        <is>
          <t>2002-03-21</t>
        </is>
      </c>
      <c r="V22" t="inlineStr">
        <is>
          <t>2002-03-21</t>
        </is>
      </c>
      <c r="W22" t="inlineStr">
        <is>
          <t>1992-07-27</t>
        </is>
      </c>
      <c r="X22" t="inlineStr">
        <is>
          <t>1992-07-27</t>
        </is>
      </c>
      <c r="Y22" t="n">
        <v>355</v>
      </c>
      <c r="Z22" t="n">
        <v>284</v>
      </c>
      <c r="AA22" t="n">
        <v>292</v>
      </c>
      <c r="AB22" t="n">
        <v>3</v>
      </c>
      <c r="AC22" t="n">
        <v>3</v>
      </c>
      <c r="AD22" t="n">
        <v>14</v>
      </c>
      <c r="AE22" t="n">
        <v>14</v>
      </c>
      <c r="AF22" t="n">
        <v>6</v>
      </c>
      <c r="AG22" t="n">
        <v>6</v>
      </c>
      <c r="AH22" t="n">
        <v>2</v>
      </c>
      <c r="AI22" t="n">
        <v>2</v>
      </c>
      <c r="AJ22" t="n">
        <v>7</v>
      </c>
      <c r="AK22" t="n">
        <v>7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HYPERLINK("http://catalog.hathitrust.org/Record/000730880","HathiTrust Record")</f>
        <v/>
      </c>
      <c r="AS22">
        <f>HYPERLINK("https://creighton-primo.hosted.exlibrisgroup.com/primo-explore/search?tab=default_tab&amp;search_scope=EVERYTHING&amp;vid=01CRU&amp;lang=en_US&amp;offset=0&amp;query=any,contains,991004873749702656","Catalog Record")</f>
        <v/>
      </c>
      <c r="AT22">
        <f>HYPERLINK("http://www.worldcat.org/oclc/5777086","WorldCat Record")</f>
        <v/>
      </c>
      <c r="AU22" t="inlineStr">
        <is>
          <t>551176:eng</t>
        </is>
      </c>
      <c r="AV22" t="inlineStr">
        <is>
          <t>5777086</t>
        </is>
      </c>
      <c r="AW22" t="inlineStr">
        <is>
          <t>991004873749702656</t>
        </is>
      </c>
      <c r="AX22" t="inlineStr">
        <is>
          <t>991004873749702656</t>
        </is>
      </c>
      <c r="AY22" t="inlineStr">
        <is>
          <t>2256266330002656</t>
        </is>
      </c>
      <c r="AZ22" t="inlineStr">
        <is>
          <t>BOOK</t>
        </is>
      </c>
      <c r="BB22" t="inlineStr">
        <is>
          <t>9780893910310</t>
        </is>
      </c>
      <c r="BC22" t="inlineStr">
        <is>
          <t>32285001217446</t>
        </is>
      </c>
      <c r="BD22" t="inlineStr">
        <is>
          <t>893241932</t>
        </is>
      </c>
    </row>
    <row r="23">
      <c r="A23" t="inlineStr">
        <is>
          <t>No</t>
        </is>
      </c>
      <c r="B23" t="inlineStr">
        <is>
          <t>JA79 .C57 1984</t>
        </is>
      </c>
      <c r="C23" t="inlineStr">
        <is>
          <t>0                      JA 0079000C  57          1984</t>
        </is>
      </c>
      <c r="D23" t="inlineStr">
        <is>
          <t>The Citizen and his government / Adlai E. Stevenson...[et al.] ; with an introduction by Andrew R. Cecil ; edited by W. Lawson Taitte.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Dallas ; [Austin, Tx. : Distributed by the University of Texas Press] : University of Texas at Dallas, c1984.</t>
        </is>
      </c>
      <c r="M23" t="inlineStr">
        <is>
          <t>1984</t>
        </is>
      </c>
      <c r="O23" t="inlineStr">
        <is>
          <t>eng</t>
        </is>
      </c>
      <c r="P23" t="inlineStr">
        <is>
          <t>txu</t>
        </is>
      </c>
      <c r="Q23" t="inlineStr">
        <is>
          <t>Andrew R. Cecil lectures on moral values in a free society ; v. 5</t>
        </is>
      </c>
      <c r="R23" t="inlineStr">
        <is>
          <t xml:space="preserve">JA </t>
        </is>
      </c>
      <c r="S23" t="n">
        <v>1</v>
      </c>
      <c r="T23" t="n">
        <v>1</v>
      </c>
      <c r="U23" t="inlineStr">
        <is>
          <t>1993-11-26</t>
        </is>
      </c>
      <c r="V23" t="inlineStr">
        <is>
          <t>1993-11-26</t>
        </is>
      </c>
      <c r="W23" t="inlineStr">
        <is>
          <t>1992-07-27</t>
        </is>
      </c>
      <c r="X23" t="inlineStr">
        <is>
          <t>1992-07-27</t>
        </is>
      </c>
      <c r="Y23" t="n">
        <v>415</v>
      </c>
      <c r="Z23" t="n">
        <v>376</v>
      </c>
      <c r="AA23" t="n">
        <v>378</v>
      </c>
      <c r="AB23" t="n">
        <v>3</v>
      </c>
      <c r="AC23" t="n">
        <v>3</v>
      </c>
      <c r="AD23" t="n">
        <v>17</v>
      </c>
      <c r="AE23" t="n">
        <v>17</v>
      </c>
      <c r="AF23" t="n">
        <v>7</v>
      </c>
      <c r="AG23" t="n">
        <v>7</v>
      </c>
      <c r="AH23" t="n">
        <v>1</v>
      </c>
      <c r="AI23" t="n">
        <v>1</v>
      </c>
      <c r="AJ23" t="n">
        <v>7</v>
      </c>
      <c r="AK23" t="n">
        <v>7</v>
      </c>
      <c r="AL23" t="n">
        <v>2</v>
      </c>
      <c r="AM23" t="n">
        <v>2</v>
      </c>
      <c r="AN23" t="n">
        <v>4</v>
      </c>
      <c r="AO23" t="n">
        <v>4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HYPERLINK("http://catalog.hathitrust.org/Record/000121986","HathiTrust Record")</f>
        <v/>
      </c>
      <c r="AS23">
        <f>HYPERLINK("https://creighton-primo.hosted.exlibrisgroup.com/primo-explore/search?tab=default_tab&amp;search_scope=EVERYTHING&amp;vid=01CRU&amp;lang=en_US&amp;offset=0&amp;query=any,contains,991000452469702656","Catalog Record")</f>
        <v/>
      </c>
      <c r="AT23">
        <f>HYPERLINK("http://www.worldcat.org/oclc/11397405","WorldCat Record")</f>
        <v/>
      </c>
      <c r="AU23" t="inlineStr">
        <is>
          <t>378191855:eng</t>
        </is>
      </c>
      <c r="AV23" t="inlineStr">
        <is>
          <t>11397405</t>
        </is>
      </c>
      <c r="AW23" t="inlineStr">
        <is>
          <t>991000452469702656</t>
        </is>
      </c>
      <c r="AX23" t="inlineStr">
        <is>
          <t>991000452469702656</t>
        </is>
      </c>
      <c r="AY23" t="inlineStr">
        <is>
          <t>2255547140002656</t>
        </is>
      </c>
      <c r="AZ23" t="inlineStr">
        <is>
          <t>BOOK</t>
        </is>
      </c>
      <c r="BB23" t="inlineStr">
        <is>
          <t>9780292711044</t>
        </is>
      </c>
      <c r="BC23" t="inlineStr">
        <is>
          <t>32285001217503</t>
        </is>
      </c>
      <c r="BD23" t="inlineStr">
        <is>
          <t>893521672</t>
        </is>
      </c>
    </row>
    <row r="24">
      <c r="A24" t="inlineStr">
        <is>
          <t>No</t>
        </is>
      </c>
      <c r="B24" t="inlineStr">
        <is>
          <t>JA79 .F62</t>
        </is>
      </c>
      <c r="C24" t="inlineStr">
        <is>
          <t>0                      JA 0079000F  62</t>
        </is>
      </c>
      <c r="D24" t="inlineStr">
        <is>
          <t>Ethical dilemmas and the education of policymakers / Joel L. Fleishman, Bruce L. Payne.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Fleishman, Joel L.</t>
        </is>
      </c>
      <c r="L24" t="inlineStr">
        <is>
          <t>Hastings-on-Hudson, N.Y. : Hastings Center, Institute of Society, Ethics, and the Life Sciences, c1980.</t>
        </is>
      </c>
      <c r="M24" t="inlineStr">
        <is>
          <t>1980</t>
        </is>
      </c>
      <c r="O24" t="inlineStr">
        <is>
          <t>eng</t>
        </is>
      </c>
      <c r="P24" t="inlineStr">
        <is>
          <t>nyu</t>
        </is>
      </c>
      <c r="Q24" t="inlineStr">
        <is>
          <t>The Teaching of ethics ; 8</t>
        </is>
      </c>
      <c r="R24" t="inlineStr">
        <is>
          <t xml:space="preserve">JA </t>
        </is>
      </c>
      <c r="S24" t="n">
        <v>1</v>
      </c>
      <c r="T24" t="n">
        <v>1</v>
      </c>
      <c r="U24" t="inlineStr">
        <is>
          <t>1993-04-18</t>
        </is>
      </c>
      <c r="V24" t="inlineStr">
        <is>
          <t>1993-04-18</t>
        </is>
      </c>
      <c r="W24" t="inlineStr">
        <is>
          <t>1992-04-22</t>
        </is>
      </c>
      <c r="X24" t="inlineStr">
        <is>
          <t>1992-04-22</t>
        </is>
      </c>
      <c r="Y24" t="n">
        <v>397</v>
      </c>
      <c r="Z24" t="n">
        <v>366</v>
      </c>
      <c r="AA24" t="n">
        <v>367</v>
      </c>
      <c r="AB24" t="n">
        <v>4</v>
      </c>
      <c r="AC24" t="n">
        <v>4</v>
      </c>
      <c r="AD24" t="n">
        <v>34</v>
      </c>
      <c r="AE24" t="n">
        <v>34</v>
      </c>
      <c r="AF24" t="n">
        <v>11</v>
      </c>
      <c r="AG24" t="n">
        <v>11</v>
      </c>
      <c r="AH24" t="n">
        <v>8</v>
      </c>
      <c r="AI24" t="n">
        <v>8</v>
      </c>
      <c r="AJ24" t="n">
        <v>20</v>
      </c>
      <c r="AK24" t="n">
        <v>20</v>
      </c>
      <c r="AL24" t="n">
        <v>3</v>
      </c>
      <c r="AM24" t="n">
        <v>3</v>
      </c>
      <c r="AN24" t="n">
        <v>2</v>
      </c>
      <c r="AO24" t="n">
        <v>2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HYPERLINK("http://catalog.hathitrust.org/Record/000700380","HathiTrust Record")</f>
        <v/>
      </c>
      <c r="AS24">
        <f>HYPERLINK("https://creighton-primo.hosted.exlibrisgroup.com/primo-explore/search?tab=default_tab&amp;search_scope=EVERYTHING&amp;vid=01CRU&amp;lang=en_US&amp;offset=0&amp;query=any,contains,991004911659702656","Catalog Record")</f>
        <v/>
      </c>
      <c r="AT24">
        <f>HYPERLINK("http://www.worldcat.org/oclc/5992445","WorldCat Record")</f>
        <v/>
      </c>
      <c r="AU24" t="inlineStr">
        <is>
          <t>21011212:eng</t>
        </is>
      </c>
      <c r="AV24" t="inlineStr">
        <is>
          <t>5992445</t>
        </is>
      </c>
      <c r="AW24" t="inlineStr">
        <is>
          <t>991004911659702656</t>
        </is>
      </c>
      <c r="AX24" t="inlineStr">
        <is>
          <t>991004911659702656</t>
        </is>
      </c>
      <c r="AY24" t="inlineStr">
        <is>
          <t>2261561370002656</t>
        </is>
      </c>
      <c r="AZ24" t="inlineStr">
        <is>
          <t>BOOK</t>
        </is>
      </c>
      <c r="BB24" t="inlineStr">
        <is>
          <t>9780916558055</t>
        </is>
      </c>
      <c r="BC24" t="inlineStr">
        <is>
          <t>32285001085488</t>
        </is>
      </c>
      <c r="BD24" t="inlineStr">
        <is>
          <t>893694488</t>
        </is>
      </c>
    </row>
    <row r="25">
      <c r="A25" t="inlineStr">
        <is>
          <t>No</t>
        </is>
      </c>
      <c r="B25" t="inlineStr">
        <is>
          <t>JA79 .H44 1984</t>
        </is>
      </c>
      <c r="C25" t="inlineStr">
        <is>
          <t>0                      JA 0079000H  44          1984</t>
        </is>
      </c>
      <c r="D25" t="inlineStr">
        <is>
          <t>Rights and goods : justifying social action / Virginia Held.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Held, Virginia.</t>
        </is>
      </c>
      <c r="L25" t="inlineStr">
        <is>
          <t>New York : Free Press ; London : Collier Macmillan, c1984.</t>
        </is>
      </c>
      <c r="M25" t="inlineStr">
        <is>
          <t>1984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JA </t>
        </is>
      </c>
      <c r="S25" t="n">
        <v>1</v>
      </c>
      <c r="T25" t="n">
        <v>1</v>
      </c>
      <c r="U25" t="inlineStr">
        <is>
          <t>1993-04-18</t>
        </is>
      </c>
      <c r="V25" t="inlineStr">
        <is>
          <t>1993-04-18</t>
        </is>
      </c>
      <c r="W25" t="inlineStr">
        <is>
          <t>1992-07-27</t>
        </is>
      </c>
      <c r="X25" t="inlineStr">
        <is>
          <t>1992-07-27</t>
        </is>
      </c>
      <c r="Y25" t="n">
        <v>655</v>
      </c>
      <c r="Z25" t="n">
        <v>561</v>
      </c>
      <c r="AA25" t="n">
        <v>659</v>
      </c>
      <c r="AB25" t="n">
        <v>4</v>
      </c>
      <c r="AC25" t="n">
        <v>4</v>
      </c>
      <c r="AD25" t="n">
        <v>37</v>
      </c>
      <c r="AE25" t="n">
        <v>40</v>
      </c>
      <c r="AF25" t="n">
        <v>14</v>
      </c>
      <c r="AG25" t="n">
        <v>16</v>
      </c>
      <c r="AH25" t="n">
        <v>10</v>
      </c>
      <c r="AI25" t="n">
        <v>10</v>
      </c>
      <c r="AJ25" t="n">
        <v>16</v>
      </c>
      <c r="AK25" t="n">
        <v>18</v>
      </c>
      <c r="AL25" t="n">
        <v>2</v>
      </c>
      <c r="AM25" t="n">
        <v>2</v>
      </c>
      <c r="AN25" t="n">
        <v>6</v>
      </c>
      <c r="AO25" t="n">
        <v>6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HYPERLINK("http://catalog.hathitrust.org/Record/000325282","HathiTrust Record")</f>
        <v/>
      </c>
      <c r="AS25">
        <f>HYPERLINK("https://creighton-primo.hosted.exlibrisgroup.com/primo-explore/search?tab=default_tab&amp;search_scope=EVERYTHING&amp;vid=01CRU&amp;lang=en_US&amp;offset=0&amp;query=any,contains,991000366159702656","Catalog Record")</f>
        <v/>
      </c>
      <c r="AT25">
        <f>HYPERLINK("http://www.worldcat.org/oclc/10402823","WorldCat Record")</f>
        <v/>
      </c>
      <c r="AU25" t="inlineStr">
        <is>
          <t>2810628:eng</t>
        </is>
      </c>
      <c r="AV25" t="inlineStr">
        <is>
          <t>10402823</t>
        </is>
      </c>
      <c r="AW25" t="inlineStr">
        <is>
          <t>991000366159702656</t>
        </is>
      </c>
      <c r="AX25" t="inlineStr">
        <is>
          <t>991000366159702656</t>
        </is>
      </c>
      <c r="AY25" t="inlineStr">
        <is>
          <t>2269311090002656</t>
        </is>
      </c>
      <c r="AZ25" t="inlineStr">
        <is>
          <t>BOOK</t>
        </is>
      </c>
      <c r="BB25" t="inlineStr">
        <is>
          <t>9780029147108</t>
        </is>
      </c>
      <c r="BC25" t="inlineStr">
        <is>
          <t>32285001217560</t>
        </is>
      </c>
      <c r="BD25" t="inlineStr">
        <is>
          <t>893777873</t>
        </is>
      </c>
    </row>
    <row r="26">
      <c r="A26" t="inlineStr">
        <is>
          <t>No</t>
        </is>
      </c>
      <c r="B26" t="inlineStr">
        <is>
          <t>JA80 .M37 1989</t>
        </is>
      </c>
      <c r="C26" t="inlineStr">
        <is>
          <t>0                      JA 0080000M  37          1989</t>
        </is>
      </c>
      <c r="D26" t="inlineStr">
        <is>
          <t>The nature of politics / Roger D. Masters.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Masters, Roger D.</t>
        </is>
      </c>
      <c r="L26" t="inlineStr">
        <is>
          <t>New Haven : Yale University Press, c1989.</t>
        </is>
      </c>
      <c r="M26" t="inlineStr">
        <is>
          <t>1989</t>
        </is>
      </c>
      <c r="O26" t="inlineStr">
        <is>
          <t>eng</t>
        </is>
      </c>
      <c r="P26" t="inlineStr">
        <is>
          <t>ctu</t>
        </is>
      </c>
      <c r="R26" t="inlineStr">
        <is>
          <t xml:space="preserve">JA </t>
        </is>
      </c>
      <c r="S26" t="n">
        <v>1</v>
      </c>
      <c r="T26" t="n">
        <v>1</v>
      </c>
      <c r="U26" t="inlineStr">
        <is>
          <t>1998-04-27</t>
        </is>
      </c>
      <c r="V26" t="inlineStr">
        <is>
          <t>1998-04-27</t>
        </is>
      </c>
      <c r="W26" t="inlineStr">
        <is>
          <t>1990-01-04</t>
        </is>
      </c>
      <c r="X26" t="inlineStr">
        <is>
          <t>1990-01-04</t>
        </is>
      </c>
      <c r="Y26" t="n">
        <v>692</v>
      </c>
      <c r="Z26" t="n">
        <v>549</v>
      </c>
      <c r="AA26" t="n">
        <v>693</v>
      </c>
      <c r="AB26" t="n">
        <v>5</v>
      </c>
      <c r="AC26" t="n">
        <v>5</v>
      </c>
      <c r="AD26" t="n">
        <v>40</v>
      </c>
      <c r="AE26" t="n">
        <v>46</v>
      </c>
      <c r="AF26" t="n">
        <v>13</v>
      </c>
      <c r="AG26" t="n">
        <v>19</v>
      </c>
      <c r="AH26" t="n">
        <v>8</v>
      </c>
      <c r="AI26" t="n">
        <v>9</v>
      </c>
      <c r="AJ26" t="n">
        <v>17</v>
      </c>
      <c r="AK26" t="n">
        <v>18</v>
      </c>
      <c r="AL26" t="n">
        <v>4</v>
      </c>
      <c r="AM26" t="n">
        <v>4</v>
      </c>
      <c r="AN26" t="n">
        <v>7</v>
      </c>
      <c r="AO26" t="n">
        <v>7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HYPERLINK("https://creighton-primo.hosted.exlibrisgroup.com/primo-explore/search?tab=default_tab&amp;search_scope=EVERYTHING&amp;vid=01CRU&amp;lang=en_US&amp;offset=0&amp;query=any,contains,991001373409702656","Catalog Record")</f>
        <v/>
      </c>
      <c r="AT26">
        <f>HYPERLINK("http://www.worldcat.org/oclc/18589429","WorldCat Record")</f>
        <v/>
      </c>
      <c r="AU26" t="inlineStr">
        <is>
          <t>3901246086:eng</t>
        </is>
      </c>
      <c r="AV26" t="inlineStr">
        <is>
          <t>18589429</t>
        </is>
      </c>
      <c r="AW26" t="inlineStr">
        <is>
          <t>991001373409702656</t>
        </is>
      </c>
      <c r="AX26" t="inlineStr">
        <is>
          <t>991001373409702656</t>
        </is>
      </c>
      <c r="AY26" t="inlineStr">
        <is>
          <t>2264315890002656</t>
        </is>
      </c>
      <c r="AZ26" t="inlineStr">
        <is>
          <t>BOOK</t>
        </is>
      </c>
      <c r="BB26" t="inlineStr">
        <is>
          <t>9780300041699</t>
        </is>
      </c>
      <c r="BC26" t="inlineStr">
        <is>
          <t>32285000026392</t>
        </is>
      </c>
      <c r="BD26" t="inlineStr">
        <is>
          <t>893696693</t>
        </is>
      </c>
    </row>
    <row r="27">
      <c r="A27" t="inlineStr">
        <is>
          <t>No</t>
        </is>
      </c>
      <c r="B27" t="inlineStr">
        <is>
          <t>JA81 .B45</t>
        </is>
      </c>
      <c r="C27" t="inlineStr">
        <is>
          <t>0                      JA 0081000B  45</t>
        </is>
      </c>
      <c r="D27" t="inlineStr">
        <is>
          <t>The mainstream of Western political thought / Judith A. Best.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Best, Judith.</t>
        </is>
      </c>
      <c r="L27" t="inlineStr">
        <is>
          <t>New York : Human Sciences Press, c1980.</t>
        </is>
      </c>
      <c r="M27" t="inlineStr">
        <is>
          <t>1980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JA </t>
        </is>
      </c>
      <c r="S27" t="n">
        <v>1</v>
      </c>
      <c r="T27" t="n">
        <v>1</v>
      </c>
      <c r="U27" t="inlineStr">
        <is>
          <t>1997-02-18</t>
        </is>
      </c>
      <c r="V27" t="inlineStr">
        <is>
          <t>1997-02-18</t>
        </is>
      </c>
      <c r="W27" t="inlineStr">
        <is>
          <t>1992-07-27</t>
        </is>
      </c>
      <c r="X27" t="inlineStr">
        <is>
          <t>1992-07-27</t>
        </is>
      </c>
      <c r="Y27" t="n">
        <v>306</v>
      </c>
      <c r="Z27" t="n">
        <v>251</v>
      </c>
      <c r="AA27" t="n">
        <v>287</v>
      </c>
      <c r="AB27" t="n">
        <v>5</v>
      </c>
      <c r="AC27" t="n">
        <v>6</v>
      </c>
      <c r="AD27" t="n">
        <v>11</v>
      </c>
      <c r="AE27" t="n">
        <v>15</v>
      </c>
      <c r="AF27" t="n">
        <v>4</v>
      </c>
      <c r="AG27" t="n">
        <v>5</v>
      </c>
      <c r="AH27" t="n">
        <v>1</v>
      </c>
      <c r="AI27" t="n">
        <v>2</v>
      </c>
      <c r="AJ27" t="n">
        <v>3</v>
      </c>
      <c r="AK27" t="n">
        <v>5</v>
      </c>
      <c r="AL27" t="n">
        <v>3</v>
      </c>
      <c r="AM27" t="n">
        <v>4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HYPERLINK("http://catalog.hathitrust.org/Record/000730119","HathiTrust Record")</f>
        <v/>
      </c>
      <c r="AS27">
        <f>HYPERLINK("https://creighton-primo.hosted.exlibrisgroup.com/primo-explore/search?tab=default_tab&amp;search_scope=EVERYTHING&amp;vid=01CRU&amp;lang=en_US&amp;offset=0&amp;query=any,contains,991004920589702656","Catalog Record")</f>
        <v/>
      </c>
      <c r="AT27">
        <f>HYPERLINK("http://www.worldcat.org/oclc/6042949","WorldCat Record")</f>
        <v/>
      </c>
      <c r="AU27" t="inlineStr">
        <is>
          <t>535244:eng</t>
        </is>
      </c>
      <c r="AV27" t="inlineStr">
        <is>
          <t>6042949</t>
        </is>
      </c>
      <c r="AW27" t="inlineStr">
        <is>
          <t>991004920589702656</t>
        </is>
      </c>
      <c r="AX27" t="inlineStr">
        <is>
          <t>991004920589702656</t>
        </is>
      </c>
      <c r="AY27" t="inlineStr">
        <is>
          <t>2256114730002656</t>
        </is>
      </c>
      <c r="AZ27" t="inlineStr">
        <is>
          <t>BOOK</t>
        </is>
      </c>
      <c r="BB27" t="inlineStr">
        <is>
          <t>9780877052432</t>
        </is>
      </c>
      <c r="BC27" t="inlineStr">
        <is>
          <t>32285001217628</t>
        </is>
      </c>
      <c r="BD27" t="inlineStr">
        <is>
          <t>893230000</t>
        </is>
      </c>
    </row>
    <row r="28">
      <c r="A28" t="inlineStr">
        <is>
          <t>No</t>
        </is>
      </c>
      <c r="B28" t="inlineStr">
        <is>
          <t>JA81 .K55</t>
        </is>
      </c>
      <c r="C28" t="inlineStr">
        <is>
          <t>0                      JA 0081000K  55</t>
        </is>
      </c>
      <c r="D28" t="inlineStr">
        <is>
          <t>The roots of American order / [by] Russell Kirk.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Kirk, Russell.</t>
        </is>
      </c>
      <c r="L28" t="inlineStr">
        <is>
          <t>LaSalle, Ill. : Open Court, c1974, 1975 printing.</t>
        </is>
      </c>
      <c r="M28" t="inlineStr">
        <is>
          <t>1974</t>
        </is>
      </c>
      <c r="N28" t="inlineStr">
        <is>
          <t>1st ed. ; 2d printing, with corrections.</t>
        </is>
      </c>
      <c r="O28" t="inlineStr">
        <is>
          <t>eng</t>
        </is>
      </c>
      <c r="P28" t="inlineStr">
        <is>
          <t>ilu</t>
        </is>
      </c>
      <c r="R28" t="inlineStr">
        <is>
          <t xml:space="preserve">JA </t>
        </is>
      </c>
      <c r="S28" t="n">
        <v>1</v>
      </c>
      <c r="T28" t="n">
        <v>1</v>
      </c>
      <c r="U28" t="inlineStr">
        <is>
          <t>2005-09-23</t>
        </is>
      </c>
      <c r="V28" t="inlineStr">
        <is>
          <t>2005-09-23</t>
        </is>
      </c>
      <c r="W28" t="inlineStr">
        <is>
          <t>1991-12-09</t>
        </is>
      </c>
      <c r="X28" t="inlineStr">
        <is>
          <t>1991-12-09</t>
        </is>
      </c>
      <c r="Y28" t="n">
        <v>759</v>
      </c>
      <c r="Z28" t="n">
        <v>724</v>
      </c>
      <c r="AA28" t="n">
        <v>1330</v>
      </c>
      <c r="AB28" t="n">
        <v>5</v>
      </c>
      <c r="AC28" t="n">
        <v>10</v>
      </c>
      <c r="AD28" t="n">
        <v>34</v>
      </c>
      <c r="AE28" t="n">
        <v>53</v>
      </c>
      <c r="AF28" t="n">
        <v>11</v>
      </c>
      <c r="AG28" t="n">
        <v>19</v>
      </c>
      <c r="AH28" t="n">
        <v>8</v>
      </c>
      <c r="AI28" t="n">
        <v>10</v>
      </c>
      <c r="AJ28" t="n">
        <v>18</v>
      </c>
      <c r="AK28" t="n">
        <v>23</v>
      </c>
      <c r="AL28" t="n">
        <v>3</v>
      </c>
      <c r="AM28" t="n">
        <v>6</v>
      </c>
      <c r="AN28" t="n">
        <v>3</v>
      </c>
      <c r="AO28" t="n">
        <v>6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HYPERLINK("http://catalog.hathitrust.org/Record/001155885","HathiTrust Record")</f>
        <v/>
      </c>
      <c r="AS28">
        <f>HYPERLINK("https://creighton-primo.hosted.exlibrisgroup.com/primo-explore/search?tab=default_tab&amp;search_scope=EVERYTHING&amp;vid=01CRU&amp;lang=en_US&amp;offset=0&amp;query=any,contains,991003445209702656","Catalog Record")</f>
        <v/>
      </c>
      <c r="AT28">
        <f>HYPERLINK("http://www.worldcat.org/oclc/980381","WorldCat Record")</f>
        <v/>
      </c>
      <c r="AU28" t="inlineStr">
        <is>
          <t>820105:eng</t>
        </is>
      </c>
      <c r="AV28" t="inlineStr">
        <is>
          <t>980381</t>
        </is>
      </c>
      <c r="AW28" t="inlineStr">
        <is>
          <t>991003445209702656</t>
        </is>
      </c>
      <c r="AX28" t="inlineStr">
        <is>
          <t>991003445209702656</t>
        </is>
      </c>
      <c r="AY28" t="inlineStr">
        <is>
          <t>2271390400002656</t>
        </is>
      </c>
      <c r="AZ28" t="inlineStr">
        <is>
          <t>BOOK</t>
        </is>
      </c>
      <c r="BB28" t="inlineStr">
        <is>
          <t>9780875482927</t>
        </is>
      </c>
      <c r="BC28" t="inlineStr">
        <is>
          <t>32285000838341</t>
        </is>
      </c>
      <c r="BD28" t="inlineStr">
        <is>
          <t>893428799</t>
        </is>
      </c>
    </row>
    <row r="29">
      <c r="A29" t="inlineStr">
        <is>
          <t>No</t>
        </is>
      </c>
      <c r="B29" t="inlineStr">
        <is>
          <t>JA81 .M24</t>
        </is>
      </c>
      <c r="C29" t="inlineStr">
        <is>
          <t>0                      JA 0081000M  24</t>
        </is>
      </c>
      <c r="D29" t="inlineStr">
        <is>
          <t>The structure of political thought, a study in the history of political ideas.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McCoy, Charles N. R. (Charles Nicholas Reiten), 1911-1984.</t>
        </is>
      </c>
      <c r="L29" t="inlineStr">
        <is>
          <t>New York, McGraw-Hill [1963]</t>
        </is>
      </c>
      <c r="M29" t="inlineStr">
        <is>
          <t>1963</t>
        </is>
      </c>
      <c r="O29" t="inlineStr">
        <is>
          <t>eng</t>
        </is>
      </c>
      <c r="P29" t="inlineStr">
        <is>
          <t xml:space="preserve">xx </t>
        </is>
      </c>
      <c r="R29" t="inlineStr">
        <is>
          <t xml:space="preserve">JA </t>
        </is>
      </c>
      <c r="S29" t="n">
        <v>1</v>
      </c>
      <c r="T29" t="n">
        <v>1</v>
      </c>
      <c r="U29" t="inlineStr">
        <is>
          <t>1999-11-06</t>
        </is>
      </c>
      <c r="V29" t="inlineStr">
        <is>
          <t>1999-11-06</t>
        </is>
      </c>
      <c r="W29" t="inlineStr">
        <is>
          <t>1997-09-03</t>
        </is>
      </c>
      <c r="X29" t="inlineStr">
        <is>
          <t>1997-09-03</t>
        </is>
      </c>
      <c r="Y29" t="n">
        <v>410</v>
      </c>
      <c r="Z29" t="n">
        <v>337</v>
      </c>
      <c r="AA29" t="n">
        <v>455</v>
      </c>
      <c r="AB29" t="n">
        <v>4</v>
      </c>
      <c r="AC29" t="n">
        <v>4</v>
      </c>
      <c r="AD29" t="n">
        <v>24</v>
      </c>
      <c r="AE29" t="n">
        <v>27</v>
      </c>
      <c r="AF29" t="n">
        <v>4</v>
      </c>
      <c r="AG29" t="n">
        <v>5</v>
      </c>
      <c r="AH29" t="n">
        <v>7</v>
      </c>
      <c r="AI29" t="n">
        <v>7</v>
      </c>
      <c r="AJ29" t="n">
        <v>16</v>
      </c>
      <c r="AK29" t="n">
        <v>19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R29">
        <f>HYPERLINK("http://catalog.hathitrust.org/Record/001139259","HathiTrust Record")</f>
        <v/>
      </c>
      <c r="AS29">
        <f>HYPERLINK("https://creighton-primo.hosted.exlibrisgroup.com/primo-explore/search?tab=default_tab&amp;search_scope=EVERYTHING&amp;vid=01CRU&amp;lang=en_US&amp;offset=0&amp;query=any,contains,991003403119702656","Catalog Record")</f>
        <v/>
      </c>
      <c r="AT29">
        <f>HYPERLINK("http://www.worldcat.org/oclc/942551","WorldCat Record")</f>
        <v/>
      </c>
      <c r="AU29" t="inlineStr">
        <is>
          <t>501192:eng</t>
        </is>
      </c>
      <c r="AV29" t="inlineStr">
        <is>
          <t>942551</t>
        </is>
      </c>
      <c r="AW29" t="inlineStr">
        <is>
          <t>991003403119702656</t>
        </is>
      </c>
      <c r="AX29" t="inlineStr">
        <is>
          <t>991003403119702656</t>
        </is>
      </c>
      <c r="AY29" t="inlineStr">
        <is>
          <t>2268249580002656</t>
        </is>
      </c>
      <c r="AZ29" t="inlineStr">
        <is>
          <t>BOOK</t>
        </is>
      </c>
      <c r="BC29" t="inlineStr">
        <is>
          <t>32285003195004</t>
        </is>
      </c>
      <c r="BD29" t="inlineStr">
        <is>
          <t>893348649</t>
        </is>
      </c>
    </row>
    <row r="30">
      <c r="A30" t="inlineStr">
        <is>
          <t>No</t>
        </is>
      </c>
      <c r="B30" t="inlineStr">
        <is>
          <t>JA81 .W5 1991</t>
        </is>
      </c>
      <c r="C30" t="inlineStr">
        <is>
          <t>0                      JA 0081000W  5           1991</t>
        </is>
      </c>
      <c r="D30" t="inlineStr">
        <is>
          <t>Political theory in retrospect : from the ancient Greeks to the 20th century / Geraint Williams.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Williams, Geraint, 1942-</t>
        </is>
      </c>
      <c r="L30" t="inlineStr">
        <is>
          <t>Aldershot, Hants, England ; Brookfield, Vt., USA : E. Elgar Pub., c1991.</t>
        </is>
      </c>
      <c r="M30" t="inlineStr">
        <is>
          <t>1991</t>
        </is>
      </c>
      <c r="O30" t="inlineStr">
        <is>
          <t>eng</t>
        </is>
      </c>
      <c r="P30" t="inlineStr">
        <is>
          <t>enk</t>
        </is>
      </c>
      <c r="R30" t="inlineStr">
        <is>
          <t xml:space="preserve">JA </t>
        </is>
      </c>
      <c r="S30" t="n">
        <v>1</v>
      </c>
      <c r="T30" t="n">
        <v>1</v>
      </c>
      <c r="U30" t="inlineStr">
        <is>
          <t>1992-12-10</t>
        </is>
      </c>
      <c r="V30" t="inlineStr">
        <is>
          <t>1992-12-10</t>
        </is>
      </c>
      <c r="W30" t="inlineStr">
        <is>
          <t>1992-09-05</t>
        </is>
      </c>
      <c r="X30" t="inlineStr">
        <is>
          <t>1992-09-05</t>
        </is>
      </c>
      <c r="Y30" t="n">
        <v>266</v>
      </c>
      <c r="Z30" t="n">
        <v>131</v>
      </c>
      <c r="AA30" t="n">
        <v>133</v>
      </c>
      <c r="AB30" t="n">
        <v>3</v>
      </c>
      <c r="AC30" t="n">
        <v>3</v>
      </c>
      <c r="AD30" t="n">
        <v>6</v>
      </c>
      <c r="AE30" t="n">
        <v>6</v>
      </c>
      <c r="AF30" t="n">
        <v>3</v>
      </c>
      <c r="AG30" t="n">
        <v>3</v>
      </c>
      <c r="AH30" t="n">
        <v>0</v>
      </c>
      <c r="AI30" t="n">
        <v>0</v>
      </c>
      <c r="AJ30" t="n">
        <v>2</v>
      </c>
      <c r="AK30" t="n">
        <v>2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HYPERLINK("http://catalog.hathitrust.org/Record/002490963","HathiTrust Record")</f>
        <v/>
      </c>
      <c r="AS30">
        <f>HYPERLINK("https://creighton-primo.hosted.exlibrisgroup.com/primo-explore/search?tab=default_tab&amp;search_scope=EVERYTHING&amp;vid=01CRU&amp;lang=en_US&amp;offset=0&amp;query=any,contains,991001894519702656","Catalog Record")</f>
        <v/>
      </c>
      <c r="AT30">
        <f>HYPERLINK("http://www.worldcat.org/oclc/23940302","WorldCat Record")</f>
        <v/>
      </c>
      <c r="AU30" t="inlineStr">
        <is>
          <t>375458219:eng</t>
        </is>
      </c>
      <c r="AV30" t="inlineStr">
        <is>
          <t>23940302</t>
        </is>
      </c>
      <c r="AW30" t="inlineStr">
        <is>
          <t>991001894519702656</t>
        </is>
      </c>
      <c r="AX30" t="inlineStr">
        <is>
          <t>991001894519702656</t>
        </is>
      </c>
      <c r="AY30" t="inlineStr">
        <is>
          <t>2267569920002656</t>
        </is>
      </c>
      <c r="AZ30" t="inlineStr">
        <is>
          <t>BOOK</t>
        </is>
      </c>
      <c r="BB30" t="inlineStr">
        <is>
          <t>9781852786410</t>
        </is>
      </c>
      <c r="BC30" t="inlineStr">
        <is>
          <t>32285001285815</t>
        </is>
      </c>
      <c r="BD30" t="inlineStr">
        <is>
          <t>893590718</t>
        </is>
      </c>
    </row>
    <row r="31">
      <c r="A31" t="inlineStr">
        <is>
          <t>No</t>
        </is>
      </c>
      <c r="B31" t="inlineStr">
        <is>
          <t>JA82 .H4 1950</t>
        </is>
      </c>
      <c r="C31" t="inlineStr">
        <is>
          <t>0                      JA 0082000H  4           1950</t>
        </is>
      </c>
      <c r="D31" t="inlineStr">
        <is>
          <t>The social and political ideas of some great mediaeval thinkers; a series of lectures delivered at King's College, University of London.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Hearnshaw, F. J. C. (Fossey John Cobb), 1869-1946, editor.</t>
        </is>
      </c>
      <c r="L31" t="inlineStr">
        <is>
          <t>New York, Barnes &amp; Noble [1950]</t>
        </is>
      </c>
      <c r="M31" t="inlineStr">
        <is>
          <t>1950</t>
        </is>
      </c>
      <c r="O31" t="inlineStr">
        <is>
          <t>eng</t>
        </is>
      </c>
      <c r="P31" t="inlineStr">
        <is>
          <t xml:space="preserve">xx </t>
        </is>
      </c>
      <c r="R31" t="inlineStr">
        <is>
          <t xml:space="preserve">JA </t>
        </is>
      </c>
      <c r="S31" t="n">
        <v>1</v>
      </c>
      <c r="T31" t="n">
        <v>1</v>
      </c>
      <c r="U31" t="inlineStr">
        <is>
          <t>2002-03-24</t>
        </is>
      </c>
      <c r="V31" t="inlineStr">
        <is>
          <t>2002-03-24</t>
        </is>
      </c>
      <c r="W31" t="inlineStr">
        <is>
          <t>1997-09-03</t>
        </is>
      </c>
      <c r="X31" t="inlineStr">
        <is>
          <t>1997-09-03</t>
        </is>
      </c>
      <c r="Y31" t="n">
        <v>269</v>
      </c>
      <c r="Z31" t="n">
        <v>249</v>
      </c>
      <c r="AA31" t="n">
        <v>606</v>
      </c>
      <c r="AB31" t="n">
        <v>4</v>
      </c>
      <c r="AC31" t="n">
        <v>8</v>
      </c>
      <c r="AD31" t="n">
        <v>13</v>
      </c>
      <c r="AE31" t="n">
        <v>29</v>
      </c>
      <c r="AF31" t="n">
        <v>3</v>
      </c>
      <c r="AG31" t="n">
        <v>8</v>
      </c>
      <c r="AH31" t="n">
        <v>2</v>
      </c>
      <c r="AI31" t="n">
        <v>6</v>
      </c>
      <c r="AJ31" t="n">
        <v>7</v>
      </c>
      <c r="AK31" t="n">
        <v>13</v>
      </c>
      <c r="AL31" t="n">
        <v>2</v>
      </c>
      <c r="AM31" t="n">
        <v>6</v>
      </c>
      <c r="AN31" t="n">
        <v>0</v>
      </c>
      <c r="AO31" t="n">
        <v>1</v>
      </c>
      <c r="AP31" t="inlineStr">
        <is>
          <t>No</t>
        </is>
      </c>
      <c r="AQ31" t="inlineStr">
        <is>
          <t>Yes</t>
        </is>
      </c>
      <c r="AR31">
        <f>HYPERLINK("http://catalog.hathitrust.org/Record/001139311","HathiTrust Record")</f>
        <v/>
      </c>
      <c r="AS31">
        <f>HYPERLINK("https://creighton-primo.hosted.exlibrisgroup.com/primo-explore/search?tab=default_tab&amp;search_scope=EVERYTHING&amp;vid=01CRU&amp;lang=en_US&amp;offset=0&amp;query=any,contains,991003404269702656","Catalog Record")</f>
        <v/>
      </c>
      <c r="AT31">
        <f>HYPERLINK("http://www.worldcat.org/oclc/943885","WorldCat Record")</f>
        <v/>
      </c>
      <c r="AU31" t="inlineStr">
        <is>
          <t>9299372828:eng</t>
        </is>
      </c>
      <c r="AV31" t="inlineStr">
        <is>
          <t>943885</t>
        </is>
      </c>
      <c r="AW31" t="inlineStr">
        <is>
          <t>991003404269702656</t>
        </is>
      </c>
      <c r="AX31" t="inlineStr">
        <is>
          <t>991003404269702656</t>
        </is>
      </c>
      <c r="AY31" t="inlineStr">
        <is>
          <t>2266520400002656</t>
        </is>
      </c>
      <c r="AZ31" t="inlineStr">
        <is>
          <t>BOOK</t>
        </is>
      </c>
      <c r="BC31" t="inlineStr">
        <is>
          <t>32285003205076</t>
        </is>
      </c>
      <c r="BD31" t="inlineStr">
        <is>
          <t>893698977</t>
        </is>
      </c>
    </row>
    <row r="32">
      <c r="A32" t="inlineStr">
        <is>
          <t>No</t>
        </is>
      </c>
      <c r="B32" t="inlineStr">
        <is>
          <t>JA82 .M67 1962</t>
        </is>
      </c>
      <c r="C32" t="inlineStr">
        <is>
          <t>0                      JA 0082000M  67          1962</t>
        </is>
      </c>
      <c r="D32" t="inlineStr">
        <is>
          <t>Political thought in medieval times / [by] John B. Morrall.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Morrall, John B.</t>
        </is>
      </c>
      <c r="L32" t="inlineStr">
        <is>
          <t>New York : Harper &amp; Row, [1962, c1958]</t>
        </is>
      </c>
      <c r="M32" t="inlineStr">
        <is>
          <t>1962</t>
        </is>
      </c>
      <c r="O32" t="inlineStr">
        <is>
          <t>eng</t>
        </is>
      </c>
      <c r="P32" t="inlineStr">
        <is>
          <t>nyu</t>
        </is>
      </c>
      <c r="Q32" t="inlineStr">
        <is>
          <t>Harper torchbooks</t>
        </is>
      </c>
      <c r="R32" t="inlineStr">
        <is>
          <t xml:space="preserve">JA </t>
        </is>
      </c>
      <c r="S32" t="n">
        <v>1</v>
      </c>
      <c r="T32" t="n">
        <v>1</v>
      </c>
      <c r="U32" t="inlineStr">
        <is>
          <t>2001-07-25</t>
        </is>
      </c>
      <c r="V32" t="inlineStr">
        <is>
          <t>2001-07-25</t>
        </is>
      </c>
      <c r="W32" t="inlineStr">
        <is>
          <t>2001-07-24</t>
        </is>
      </c>
      <c r="X32" t="inlineStr">
        <is>
          <t>2001-07-24</t>
        </is>
      </c>
      <c r="Y32" t="n">
        <v>304</v>
      </c>
      <c r="Z32" t="n">
        <v>274</v>
      </c>
      <c r="AA32" t="n">
        <v>853</v>
      </c>
      <c r="AB32" t="n">
        <v>2</v>
      </c>
      <c r="AC32" t="n">
        <v>4</v>
      </c>
      <c r="AD32" t="n">
        <v>14</v>
      </c>
      <c r="AE32" t="n">
        <v>40</v>
      </c>
      <c r="AF32" t="n">
        <v>4</v>
      </c>
      <c r="AG32" t="n">
        <v>16</v>
      </c>
      <c r="AH32" t="n">
        <v>4</v>
      </c>
      <c r="AI32" t="n">
        <v>9</v>
      </c>
      <c r="AJ32" t="n">
        <v>8</v>
      </c>
      <c r="AK32" t="n">
        <v>23</v>
      </c>
      <c r="AL32" t="n">
        <v>0</v>
      </c>
      <c r="AM32" t="n">
        <v>2</v>
      </c>
      <c r="AN32" t="n">
        <v>1</v>
      </c>
      <c r="AO32" t="n">
        <v>1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HYPERLINK("https://creighton-primo.hosted.exlibrisgroup.com/primo-explore/search?tab=default_tab&amp;search_scope=EVERYTHING&amp;vid=01CRU&amp;lang=en_US&amp;offset=0&amp;query=any,contains,991003590639702656","Catalog Record")</f>
        <v/>
      </c>
      <c r="AT32">
        <f>HYPERLINK("http://www.worldcat.org/oclc/834630","WorldCat Record")</f>
        <v/>
      </c>
      <c r="AU32" t="inlineStr">
        <is>
          <t>453514:eng</t>
        </is>
      </c>
      <c r="AV32" t="inlineStr">
        <is>
          <t>834630</t>
        </is>
      </c>
      <c r="AW32" t="inlineStr">
        <is>
          <t>991003590639702656</t>
        </is>
      </c>
      <c r="AX32" t="inlineStr">
        <is>
          <t>991003590639702656</t>
        </is>
      </c>
      <c r="AY32" t="inlineStr">
        <is>
          <t>2267348260002656</t>
        </is>
      </c>
      <c r="AZ32" t="inlineStr">
        <is>
          <t>BOOK</t>
        </is>
      </c>
      <c r="BC32" t="inlineStr">
        <is>
          <t>32285004334685</t>
        </is>
      </c>
      <c r="BD32" t="inlineStr">
        <is>
          <t>893881336</t>
        </is>
      </c>
    </row>
    <row r="33">
      <c r="A33" t="inlineStr">
        <is>
          <t>No</t>
        </is>
      </c>
      <c r="B33" t="inlineStr">
        <is>
          <t>JA82 .U45 1993</t>
        </is>
      </c>
      <c r="C33" t="inlineStr">
        <is>
          <t>0                      JA 0082000U  45          1993</t>
        </is>
      </c>
      <c r="D33" t="inlineStr">
        <is>
          <t>Medieval political theory : a reader : the quest for the body politic, 1100-1400 / edited by Cary J. Nederman and Kate Langdon Forhan.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London ; New York : Routledge, 1993.</t>
        </is>
      </c>
      <c r="M33" t="inlineStr">
        <is>
          <t>1993</t>
        </is>
      </c>
      <c r="O33" t="inlineStr">
        <is>
          <t>eng</t>
        </is>
      </c>
      <c r="P33" t="inlineStr">
        <is>
          <t>enk</t>
        </is>
      </c>
      <c r="R33" t="inlineStr">
        <is>
          <t xml:space="preserve">JA </t>
        </is>
      </c>
      <c r="S33" t="n">
        <v>0</v>
      </c>
      <c r="T33" t="n">
        <v>0</v>
      </c>
      <c r="U33" t="inlineStr">
        <is>
          <t>2002-09-23</t>
        </is>
      </c>
      <c r="V33" t="inlineStr">
        <is>
          <t>2002-09-23</t>
        </is>
      </c>
      <c r="W33" t="inlineStr">
        <is>
          <t>1994-11-08</t>
        </is>
      </c>
      <c r="X33" t="inlineStr">
        <is>
          <t>1994-11-08</t>
        </is>
      </c>
      <c r="Y33" t="n">
        <v>352</v>
      </c>
      <c r="Z33" t="n">
        <v>201</v>
      </c>
      <c r="AA33" t="n">
        <v>228</v>
      </c>
      <c r="AB33" t="n">
        <v>2</v>
      </c>
      <c r="AC33" t="n">
        <v>2</v>
      </c>
      <c r="AD33" t="n">
        <v>22</v>
      </c>
      <c r="AE33" t="n">
        <v>22</v>
      </c>
      <c r="AF33" t="n">
        <v>8</v>
      </c>
      <c r="AG33" t="n">
        <v>8</v>
      </c>
      <c r="AH33" t="n">
        <v>9</v>
      </c>
      <c r="AI33" t="n">
        <v>9</v>
      </c>
      <c r="AJ33" t="n">
        <v>13</v>
      </c>
      <c r="AK33" t="n">
        <v>13</v>
      </c>
      <c r="AL33" t="n">
        <v>1</v>
      </c>
      <c r="AM33" t="n">
        <v>1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HYPERLINK("https://creighton-primo.hosted.exlibrisgroup.com/primo-explore/search?tab=default_tab&amp;search_scope=EVERYTHING&amp;vid=01CRU&amp;lang=en_US&amp;offset=0&amp;query=any,contains,991002056979702656","Catalog Record")</f>
        <v/>
      </c>
      <c r="AT33">
        <f>HYPERLINK("http://www.worldcat.org/oclc/26305065","WorldCat Record")</f>
        <v/>
      </c>
      <c r="AU33" t="inlineStr">
        <is>
          <t>836725923:eng</t>
        </is>
      </c>
      <c r="AV33" t="inlineStr">
        <is>
          <t>26305065</t>
        </is>
      </c>
      <c r="AW33" t="inlineStr">
        <is>
          <t>991002056979702656</t>
        </is>
      </c>
      <c r="AX33" t="inlineStr">
        <is>
          <t>991002056979702656</t>
        </is>
      </c>
      <c r="AY33" t="inlineStr">
        <is>
          <t>2272113260002656</t>
        </is>
      </c>
      <c r="AZ33" t="inlineStr">
        <is>
          <t>BOOK</t>
        </is>
      </c>
      <c r="BB33" t="inlineStr">
        <is>
          <t>9780415064880</t>
        </is>
      </c>
      <c r="BC33" t="inlineStr">
        <is>
          <t>32285001956829</t>
        </is>
      </c>
      <c r="BD33" t="inlineStr">
        <is>
          <t>893232523</t>
        </is>
      </c>
    </row>
    <row r="34">
      <c r="A34" t="inlineStr">
        <is>
          <t>No</t>
        </is>
      </c>
      <c r="B34" t="inlineStr">
        <is>
          <t>JA83 .B2482 1992</t>
        </is>
      </c>
      <c r="C34" t="inlineStr">
        <is>
          <t>0                      JA 0083000B  2482        1992</t>
        </is>
      </c>
      <c r="D34" t="inlineStr">
        <is>
          <t>The L word : an unapologetic, thoroughly biased, long-overdue explication and celebration of liberalism / David P. Barash.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Barash, David P.</t>
        </is>
      </c>
      <c r="L34" t="inlineStr">
        <is>
          <t>New York, N.Y. : W. Morrow, c1992.</t>
        </is>
      </c>
      <c r="M34" t="inlineStr">
        <is>
          <t>1992</t>
        </is>
      </c>
      <c r="N34" t="inlineStr">
        <is>
          <t>1st ed.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JA </t>
        </is>
      </c>
      <c r="S34" t="n">
        <v>1</v>
      </c>
      <c r="T34" t="n">
        <v>1</v>
      </c>
      <c r="U34" t="inlineStr">
        <is>
          <t>1995-01-03</t>
        </is>
      </c>
      <c r="V34" t="inlineStr">
        <is>
          <t>1995-01-03</t>
        </is>
      </c>
      <c r="W34" t="inlineStr">
        <is>
          <t>1992-09-01</t>
        </is>
      </c>
      <c r="X34" t="inlineStr">
        <is>
          <t>1992-09-01</t>
        </is>
      </c>
      <c r="Y34" t="n">
        <v>570</v>
      </c>
      <c r="Z34" t="n">
        <v>529</v>
      </c>
      <c r="AA34" t="n">
        <v>537</v>
      </c>
      <c r="AB34" t="n">
        <v>3</v>
      </c>
      <c r="AC34" t="n">
        <v>3</v>
      </c>
      <c r="AD34" t="n">
        <v>22</v>
      </c>
      <c r="AE34" t="n">
        <v>22</v>
      </c>
      <c r="AF34" t="n">
        <v>8</v>
      </c>
      <c r="AG34" t="n">
        <v>8</v>
      </c>
      <c r="AH34" t="n">
        <v>5</v>
      </c>
      <c r="AI34" t="n">
        <v>5</v>
      </c>
      <c r="AJ34" t="n">
        <v>12</v>
      </c>
      <c r="AK34" t="n">
        <v>12</v>
      </c>
      <c r="AL34" t="n">
        <v>2</v>
      </c>
      <c r="AM34" t="n">
        <v>2</v>
      </c>
      <c r="AN34" t="n">
        <v>1</v>
      </c>
      <c r="AO34" t="n">
        <v>1</v>
      </c>
      <c r="AP34" t="inlineStr">
        <is>
          <t>No</t>
        </is>
      </c>
      <c r="AQ34" t="inlineStr">
        <is>
          <t>Yes</t>
        </is>
      </c>
      <c r="AR34">
        <f>HYPERLINK("http://catalog.hathitrust.org/Record/002503272","HathiTrust Record")</f>
        <v/>
      </c>
      <c r="AS34">
        <f>HYPERLINK("https://creighton-primo.hosted.exlibrisgroup.com/primo-explore/search?tab=default_tab&amp;search_scope=EVERYTHING&amp;vid=01CRU&amp;lang=en_US&amp;offset=0&amp;query=any,contains,991001842199702656","Catalog Record")</f>
        <v/>
      </c>
      <c r="AT34">
        <f>HYPERLINK("http://www.worldcat.org/oclc/23142537","WorldCat Record")</f>
        <v/>
      </c>
      <c r="AU34" t="inlineStr">
        <is>
          <t>287928062:eng</t>
        </is>
      </c>
      <c r="AV34" t="inlineStr">
        <is>
          <t>23142537</t>
        </is>
      </c>
      <c r="AW34" t="inlineStr">
        <is>
          <t>991001842199702656</t>
        </is>
      </c>
      <c r="AX34" t="inlineStr">
        <is>
          <t>991001842199702656</t>
        </is>
      </c>
      <c r="AY34" t="inlineStr">
        <is>
          <t>2262472680002656</t>
        </is>
      </c>
      <c r="AZ34" t="inlineStr">
        <is>
          <t>BOOK</t>
        </is>
      </c>
      <c r="BB34" t="inlineStr">
        <is>
          <t>9780688108823</t>
        </is>
      </c>
      <c r="BC34" t="inlineStr">
        <is>
          <t>32285001285328</t>
        </is>
      </c>
      <c r="BD34" t="inlineStr">
        <is>
          <t>893516615</t>
        </is>
      </c>
    </row>
    <row r="35">
      <c r="A35" t="inlineStr">
        <is>
          <t>No</t>
        </is>
      </c>
      <c r="B35" t="inlineStr">
        <is>
          <t>JA83 .B249 1991</t>
        </is>
      </c>
      <c r="C35" t="inlineStr">
        <is>
          <t>0                      JA 0083000B  249         1991</t>
        </is>
      </c>
      <c r="D35" t="inlineStr">
        <is>
          <t>The politics of truth : from Marx to Foucault / Michèle Barrett.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Barrett, Michèle.</t>
        </is>
      </c>
      <c r="L35" t="inlineStr">
        <is>
          <t>Stanford, Calif. : Stanford University Press, 1991.</t>
        </is>
      </c>
      <c r="M35" t="inlineStr">
        <is>
          <t>1991</t>
        </is>
      </c>
      <c r="O35" t="inlineStr">
        <is>
          <t>eng</t>
        </is>
      </c>
      <c r="P35" t="inlineStr">
        <is>
          <t>cau</t>
        </is>
      </c>
      <c r="R35" t="inlineStr">
        <is>
          <t xml:space="preserve">JA </t>
        </is>
      </c>
      <c r="S35" t="n">
        <v>1</v>
      </c>
      <c r="T35" t="n">
        <v>1</v>
      </c>
      <c r="U35" t="inlineStr">
        <is>
          <t>1997-04-29</t>
        </is>
      </c>
      <c r="V35" t="inlineStr">
        <is>
          <t>1997-04-29</t>
        </is>
      </c>
      <c r="W35" t="inlineStr">
        <is>
          <t>1993-01-23</t>
        </is>
      </c>
      <c r="X35" t="inlineStr">
        <is>
          <t>1993-01-23</t>
        </is>
      </c>
      <c r="Y35" t="n">
        <v>315</v>
      </c>
      <c r="Z35" t="n">
        <v>246</v>
      </c>
      <c r="AA35" t="n">
        <v>274</v>
      </c>
      <c r="AB35" t="n">
        <v>1</v>
      </c>
      <c r="AC35" t="n">
        <v>2</v>
      </c>
      <c r="AD35" t="n">
        <v>15</v>
      </c>
      <c r="AE35" t="n">
        <v>17</v>
      </c>
      <c r="AF35" t="n">
        <v>4</v>
      </c>
      <c r="AG35" t="n">
        <v>4</v>
      </c>
      <c r="AH35" t="n">
        <v>4</v>
      </c>
      <c r="AI35" t="n">
        <v>5</v>
      </c>
      <c r="AJ35" t="n">
        <v>12</v>
      </c>
      <c r="AK35" t="n">
        <v>13</v>
      </c>
      <c r="AL35" t="n">
        <v>0</v>
      </c>
      <c r="AM35" t="n">
        <v>1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HYPERLINK("https://creighton-primo.hosted.exlibrisgroup.com/primo-explore/search?tab=default_tab&amp;search_scope=EVERYTHING&amp;vid=01CRU&amp;lang=en_US&amp;offset=0&amp;query=any,contains,991002037669702656","Catalog Record")</f>
        <v/>
      </c>
      <c r="AT35">
        <f>HYPERLINK("http://www.worldcat.org/oclc/25979995","WorldCat Record")</f>
        <v/>
      </c>
      <c r="AU35" t="inlineStr">
        <is>
          <t>51138034:eng</t>
        </is>
      </c>
      <c r="AV35" t="inlineStr">
        <is>
          <t>25979995</t>
        </is>
      </c>
      <c r="AW35" t="inlineStr">
        <is>
          <t>991002037669702656</t>
        </is>
      </c>
      <c r="AX35" t="inlineStr">
        <is>
          <t>991002037669702656</t>
        </is>
      </c>
      <c r="AY35" t="inlineStr">
        <is>
          <t>2260033510002656</t>
        </is>
      </c>
      <c r="AZ35" t="inlineStr">
        <is>
          <t>BOOK</t>
        </is>
      </c>
      <c r="BB35" t="inlineStr">
        <is>
          <t>9780804720045</t>
        </is>
      </c>
      <c r="BC35" t="inlineStr">
        <is>
          <t>32285001447886</t>
        </is>
      </c>
      <c r="BD35" t="inlineStr">
        <is>
          <t>893232491</t>
        </is>
      </c>
    </row>
    <row r="36">
      <c r="A36" t="inlineStr">
        <is>
          <t>No</t>
        </is>
      </c>
      <c r="B36" t="inlineStr">
        <is>
          <t>JA83 .H33 1950</t>
        </is>
      </c>
      <c r="C36" t="inlineStr">
        <is>
          <t>0                      JA 0083000H  33          1950</t>
        </is>
      </c>
      <c r="D36" t="inlineStr">
        <is>
          <t>The social and political ideas of some representative thinkers of the revolutionary era : a series of lectures delivered at King's College, University of London, during the session 1929-30 / edited by F.J.C. Hearnshaw.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Hearnshaw, F. J. C. (Fossey John Cobb), 1869-1946.</t>
        </is>
      </c>
      <c r="L36" t="inlineStr">
        <is>
          <t>New York : Barnes &amp; Noble, 1950.</t>
        </is>
      </c>
      <c r="M36" t="inlineStr">
        <is>
          <t>1950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JA </t>
        </is>
      </c>
      <c r="S36" t="n">
        <v>1</v>
      </c>
      <c r="T36" t="n">
        <v>1</v>
      </c>
      <c r="U36" t="inlineStr">
        <is>
          <t>2001-02-08</t>
        </is>
      </c>
      <c r="V36" t="inlineStr">
        <is>
          <t>2001-02-08</t>
        </is>
      </c>
      <c r="W36" t="inlineStr">
        <is>
          <t>1997-09-04</t>
        </is>
      </c>
      <c r="X36" t="inlineStr">
        <is>
          <t>1997-09-04</t>
        </is>
      </c>
      <c r="Y36" t="n">
        <v>289</v>
      </c>
      <c r="Z36" t="n">
        <v>268</v>
      </c>
      <c r="AA36" t="n">
        <v>778</v>
      </c>
      <c r="AB36" t="n">
        <v>4</v>
      </c>
      <c r="AC36" t="n">
        <v>9</v>
      </c>
      <c r="AD36" t="n">
        <v>20</v>
      </c>
      <c r="AE36" t="n">
        <v>40</v>
      </c>
      <c r="AF36" t="n">
        <v>9</v>
      </c>
      <c r="AG36" t="n">
        <v>14</v>
      </c>
      <c r="AH36" t="n">
        <v>2</v>
      </c>
      <c r="AI36" t="n">
        <v>7</v>
      </c>
      <c r="AJ36" t="n">
        <v>9</v>
      </c>
      <c r="AK36" t="n">
        <v>18</v>
      </c>
      <c r="AL36" t="n">
        <v>2</v>
      </c>
      <c r="AM36" t="n">
        <v>7</v>
      </c>
      <c r="AN36" t="n">
        <v>1</v>
      </c>
      <c r="AO36" t="n">
        <v>1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HYPERLINK("http://catalog.hathitrust.org/Record/001139349","HathiTrust Record")</f>
        <v/>
      </c>
      <c r="AS36">
        <f>HYPERLINK("https://creighton-primo.hosted.exlibrisgroup.com/primo-explore/search?tab=default_tab&amp;search_scope=EVERYTHING&amp;vid=01CRU&amp;lang=en_US&amp;offset=0&amp;query=any,contains,991002311559702656","Catalog Record")</f>
        <v/>
      </c>
      <c r="AT36">
        <f>HYPERLINK("http://www.worldcat.org/oclc/30025431","WorldCat Record")</f>
        <v/>
      </c>
      <c r="AU36" t="inlineStr">
        <is>
          <t>4915131507:eng</t>
        </is>
      </c>
      <c r="AV36" t="inlineStr">
        <is>
          <t>30025431</t>
        </is>
      </c>
      <c r="AW36" t="inlineStr">
        <is>
          <t>991002311559702656</t>
        </is>
      </c>
      <c r="AX36" t="inlineStr">
        <is>
          <t>991002311559702656</t>
        </is>
      </c>
      <c r="AY36" t="inlineStr">
        <is>
          <t>2261894970002656</t>
        </is>
      </c>
      <c r="AZ36" t="inlineStr">
        <is>
          <t>BOOK</t>
        </is>
      </c>
      <c r="BC36" t="inlineStr">
        <is>
          <t>32285003205167</t>
        </is>
      </c>
      <c r="BD36" t="inlineStr">
        <is>
          <t>893886099</t>
        </is>
      </c>
    </row>
    <row r="37">
      <c r="A37" t="inlineStr">
        <is>
          <t>No</t>
        </is>
      </c>
      <c r="B37" t="inlineStr">
        <is>
          <t>JA83 .H84 1999</t>
        </is>
      </c>
      <c r="C37" t="inlineStr">
        <is>
          <t>0                      JA 0083000H  84          1999</t>
        </is>
      </c>
      <c r="D37" t="inlineStr">
        <is>
          <t>Modern political philosophy / Richard Hudelson.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Hudelson, Richard.</t>
        </is>
      </c>
      <c r="L37" t="inlineStr">
        <is>
          <t>Armonk, N.Y. : M.E. Sharpe, c1999.</t>
        </is>
      </c>
      <c r="M37" t="inlineStr">
        <is>
          <t>1999</t>
        </is>
      </c>
      <c r="O37" t="inlineStr">
        <is>
          <t>eng</t>
        </is>
      </c>
      <c r="P37" t="inlineStr">
        <is>
          <t>nyu</t>
        </is>
      </c>
      <c r="Q37" t="inlineStr">
        <is>
          <t>Explorations in philosophy</t>
        </is>
      </c>
      <c r="R37" t="inlineStr">
        <is>
          <t xml:space="preserve">JA </t>
        </is>
      </c>
      <c r="S37" t="n">
        <v>1</v>
      </c>
      <c r="T37" t="n">
        <v>1</v>
      </c>
      <c r="U37" t="inlineStr">
        <is>
          <t>2001-10-13</t>
        </is>
      </c>
      <c r="V37" t="inlineStr">
        <is>
          <t>2001-10-13</t>
        </is>
      </c>
      <c r="W37" t="inlineStr">
        <is>
          <t>2001-10-13</t>
        </is>
      </c>
      <c r="X37" t="inlineStr">
        <is>
          <t>2001-10-13</t>
        </is>
      </c>
      <c r="Y37" t="n">
        <v>709</v>
      </c>
      <c r="Z37" t="n">
        <v>614</v>
      </c>
      <c r="AA37" t="n">
        <v>1353</v>
      </c>
      <c r="AB37" t="n">
        <v>4</v>
      </c>
      <c r="AC37" t="n">
        <v>7</v>
      </c>
      <c r="AD37" t="n">
        <v>30</v>
      </c>
      <c r="AE37" t="n">
        <v>38</v>
      </c>
      <c r="AF37" t="n">
        <v>15</v>
      </c>
      <c r="AG37" t="n">
        <v>19</v>
      </c>
      <c r="AH37" t="n">
        <v>7</v>
      </c>
      <c r="AI37" t="n">
        <v>7</v>
      </c>
      <c r="AJ37" t="n">
        <v>13</v>
      </c>
      <c r="AK37" t="n">
        <v>15</v>
      </c>
      <c r="AL37" t="n">
        <v>3</v>
      </c>
      <c r="AM37" t="n">
        <v>6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HYPERLINK("http://catalog.hathitrust.org/Record/004042687","HathiTrust Record")</f>
        <v/>
      </c>
      <c r="AS37">
        <f>HYPERLINK("https://creighton-primo.hosted.exlibrisgroup.com/primo-explore/search?tab=default_tab&amp;search_scope=EVERYTHING&amp;vid=01CRU&amp;lang=en_US&amp;offset=0&amp;query=any,contains,991003621779702656","Catalog Record")</f>
        <v/>
      </c>
      <c r="AT37">
        <f>HYPERLINK("http://www.worldcat.org/oclc/40595344","WorldCat Record")</f>
        <v/>
      </c>
      <c r="AU37" t="inlineStr">
        <is>
          <t>1047265:eng</t>
        </is>
      </c>
      <c r="AV37" t="inlineStr">
        <is>
          <t>40595344</t>
        </is>
      </c>
      <c r="AW37" t="inlineStr">
        <is>
          <t>991003621779702656</t>
        </is>
      </c>
      <c r="AX37" t="inlineStr">
        <is>
          <t>991003621779702656</t>
        </is>
      </c>
      <c r="AY37" t="inlineStr">
        <is>
          <t>2262165810002656</t>
        </is>
      </c>
      <c r="AZ37" t="inlineStr">
        <is>
          <t>BOOK</t>
        </is>
      </c>
      <c r="BB37" t="inlineStr">
        <is>
          <t>9780765600219</t>
        </is>
      </c>
      <c r="BC37" t="inlineStr">
        <is>
          <t>32285004395983</t>
        </is>
      </c>
      <c r="BD37" t="inlineStr">
        <is>
          <t>893352951</t>
        </is>
      </c>
    </row>
    <row r="38">
      <c r="A38" t="inlineStr">
        <is>
          <t>No</t>
        </is>
      </c>
      <c r="B38" t="inlineStr">
        <is>
          <t>JA83 .L48 2002</t>
        </is>
      </c>
      <c r="C38" t="inlineStr">
        <is>
          <t>0                      JA 0083000L  48          2002</t>
        </is>
      </c>
      <c r="D38" t="inlineStr">
        <is>
          <t>Engaging political philosophy : from Hobbes to Rawls / Andrew Levine.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Levine, Andrew, 1944-</t>
        </is>
      </c>
      <c r="L38" t="inlineStr">
        <is>
          <t>Malden, Mass. : Blackwell, c2002.</t>
        </is>
      </c>
      <c r="M38" t="inlineStr">
        <is>
          <t>2002</t>
        </is>
      </c>
      <c r="O38" t="inlineStr">
        <is>
          <t>eng</t>
        </is>
      </c>
      <c r="P38" t="inlineStr">
        <is>
          <t>mau</t>
        </is>
      </c>
      <c r="R38" t="inlineStr">
        <is>
          <t xml:space="preserve">JA </t>
        </is>
      </c>
      <c r="S38" t="n">
        <v>1</v>
      </c>
      <c r="T38" t="n">
        <v>1</v>
      </c>
      <c r="U38" t="inlineStr">
        <is>
          <t>2005-02-01</t>
        </is>
      </c>
      <c r="V38" t="inlineStr">
        <is>
          <t>2005-02-01</t>
        </is>
      </c>
      <c r="W38" t="inlineStr">
        <is>
          <t>2005-02-01</t>
        </is>
      </c>
      <c r="X38" t="inlineStr">
        <is>
          <t>2005-02-01</t>
        </is>
      </c>
      <c r="Y38" t="n">
        <v>467</v>
      </c>
      <c r="Z38" t="n">
        <v>351</v>
      </c>
      <c r="AA38" t="n">
        <v>352</v>
      </c>
      <c r="AB38" t="n">
        <v>2</v>
      </c>
      <c r="AC38" t="n">
        <v>2</v>
      </c>
      <c r="AD38" t="n">
        <v>19</v>
      </c>
      <c r="AE38" t="n">
        <v>19</v>
      </c>
      <c r="AF38" t="n">
        <v>13</v>
      </c>
      <c r="AG38" t="n">
        <v>13</v>
      </c>
      <c r="AH38" t="n">
        <v>5</v>
      </c>
      <c r="AI38" t="n">
        <v>5</v>
      </c>
      <c r="AJ38" t="n">
        <v>7</v>
      </c>
      <c r="AK38" t="n">
        <v>7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HYPERLINK("https://creighton-primo.hosted.exlibrisgroup.com/primo-explore/search?tab=default_tab&amp;search_scope=EVERYTHING&amp;vid=01CRU&amp;lang=en_US&amp;offset=0&amp;query=any,contains,991004383239702656","Catalog Record")</f>
        <v/>
      </c>
      <c r="AT38">
        <f>HYPERLINK("http://www.worldcat.org/oclc/48762466","WorldCat Record")</f>
        <v/>
      </c>
      <c r="AU38" t="inlineStr">
        <is>
          <t>48404068:eng</t>
        </is>
      </c>
      <c r="AV38" t="inlineStr">
        <is>
          <t>48762466</t>
        </is>
      </c>
      <c r="AW38" t="inlineStr">
        <is>
          <t>991004383239702656</t>
        </is>
      </c>
      <c r="AX38" t="inlineStr">
        <is>
          <t>991004383239702656</t>
        </is>
      </c>
      <c r="AY38" t="inlineStr">
        <is>
          <t>2258818010002656</t>
        </is>
      </c>
      <c r="AZ38" t="inlineStr">
        <is>
          <t>BOOK</t>
        </is>
      </c>
      <c r="BB38" t="inlineStr">
        <is>
          <t>9780631222286</t>
        </is>
      </c>
      <c r="BC38" t="inlineStr">
        <is>
          <t>32285005024509</t>
        </is>
      </c>
      <c r="BD38" t="inlineStr">
        <is>
          <t>893605957</t>
        </is>
      </c>
    </row>
    <row r="39">
      <c r="A39" t="inlineStr">
        <is>
          <t>No</t>
        </is>
      </c>
      <c r="B39" t="inlineStr">
        <is>
          <t>JA83 .P327 1982</t>
        </is>
      </c>
      <c r="C39" t="inlineStr">
        <is>
          <t>0                      JA 0083000P  327         1982</t>
        </is>
      </c>
      <c r="D39" t="inlineStr">
        <is>
          <t>Contemporary political thinkers / Bhikhu Parekh.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Parekh, Bhikhu C.</t>
        </is>
      </c>
      <c r="L39" t="inlineStr">
        <is>
          <t>Baltimore, Md. : Johns Hopkins University Press, c1982.</t>
        </is>
      </c>
      <c r="M39" t="inlineStr">
        <is>
          <t>1982</t>
        </is>
      </c>
      <c r="O39" t="inlineStr">
        <is>
          <t>eng</t>
        </is>
      </c>
      <c r="P39" t="inlineStr">
        <is>
          <t>mdu</t>
        </is>
      </c>
      <c r="R39" t="inlineStr">
        <is>
          <t xml:space="preserve">JA </t>
        </is>
      </c>
      <c r="S39" t="n">
        <v>1</v>
      </c>
      <c r="T39" t="n">
        <v>1</v>
      </c>
      <c r="U39" t="inlineStr">
        <is>
          <t>2000-11-29</t>
        </is>
      </c>
      <c r="V39" t="inlineStr">
        <is>
          <t>2000-11-29</t>
        </is>
      </c>
      <c r="W39" t="inlineStr">
        <is>
          <t>1992-07-28</t>
        </is>
      </c>
      <c r="X39" t="inlineStr">
        <is>
          <t>1992-07-28</t>
        </is>
      </c>
      <c r="Y39" t="n">
        <v>491</v>
      </c>
      <c r="Z39" t="n">
        <v>450</v>
      </c>
      <c r="AA39" t="n">
        <v>494</v>
      </c>
      <c r="AB39" t="n">
        <v>4</v>
      </c>
      <c r="AC39" t="n">
        <v>4</v>
      </c>
      <c r="AD39" t="n">
        <v>26</v>
      </c>
      <c r="AE39" t="n">
        <v>26</v>
      </c>
      <c r="AF39" t="n">
        <v>9</v>
      </c>
      <c r="AG39" t="n">
        <v>9</v>
      </c>
      <c r="AH39" t="n">
        <v>8</v>
      </c>
      <c r="AI39" t="n">
        <v>8</v>
      </c>
      <c r="AJ39" t="n">
        <v>13</v>
      </c>
      <c r="AK39" t="n">
        <v>13</v>
      </c>
      <c r="AL39" t="n">
        <v>3</v>
      </c>
      <c r="AM39" t="n">
        <v>3</v>
      </c>
      <c r="AN39" t="n">
        <v>1</v>
      </c>
      <c r="AO39" t="n">
        <v>1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HYPERLINK("https://creighton-primo.hosted.exlibrisgroup.com/primo-explore/search?tab=default_tab&amp;search_scope=EVERYTHING&amp;vid=01CRU&amp;lang=en_US&amp;offset=0&amp;query=any,contains,991005236539702656","Catalog Record")</f>
        <v/>
      </c>
      <c r="AT39">
        <f>HYPERLINK("http://www.worldcat.org/oclc/8386928","WorldCat Record")</f>
        <v/>
      </c>
      <c r="AU39" t="inlineStr">
        <is>
          <t>31898395:eng</t>
        </is>
      </c>
      <c r="AV39" t="inlineStr">
        <is>
          <t>8386928</t>
        </is>
      </c>
      <c r="AW39" t="inlineStr">
        <is>
          <t>991005236539702656</t>
        </is>
      </c>
      <c r="AX39" t="inlineStr">
        <is>
          <t>991005236539702656</t>
        </is>
      </c>
      <c r="AY39" t="inlineStr">
        <is>
          <t>2268265870002656</t>
        </is>
      </c>
      <c r="AZ39" t="inlineStr">
        <is>
          <t>BOOK</t>
        </is>
      </c>
      <c r="BB39" t="inlineStr">
        <is>
          <t>9780801828867</t>
        </is>
      </c>
      <c r="BC39" t="inlineStr">
        <is>
          <t>32285001217800</t>
        </is>
      </c>
      <c r="BD39" t="inlineStr">
        <is>
          <t>893801981</t>
        </is>
      </c>
    </row>
    <row r="40">
      <c r="A40" t="inlineStr">
        <is>
          <t>No</t>
        </is>
      </c>
      <c r="B40" t="inlineStr">
        <is>
          <t>JC571 .M22</t>
        </is>
      </c>
      <c r="C40" t="inlineStr">
        <is>
          <t>0                      JC 0571000M  22</t>
        </is>
      </c>
      <c r="D40" t="inlineStr">
        <is>
          <t>Human rights and human liberties : a radical reconsideration of the American political tradition / Tibor R. Machan.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Machan, Tibor R.</t>
        </is>
      </c>
      <c r="L40" t="inlineStr">
        <is>
          <t>Chicago : Nelson Hall, [1975]</t>
        </is>
      </c>
      <c r="M40" t="inlineStr">
        <is>
          <t>1975</t>
        </is>
      </c>
      <c r="O40" t="inlineStr">
        <is>
          <t>eng</t>
        </is>
      </c>
      <c r="P40" t="inlineStr">
        <is>
          <t>ilu</t>
        </is>
      </c>
      <c r="R40" t="inlineStr">
        <is>
          <t xml:space="preserve">JC </t>
        </is>
      </c>
      <c r="S40" t="n">
        <v>1</v>
      </c>
      <c r="T40" t="n">
        <v>1</v>
      </c>
      <c r="U40" t="inlineStr">
        <is>
          <t>2001-09-25</t>
        </is>
      </c>
      <c r="V40" t="inlineStr">
        <is>
          <t>2001-09-25</t>
        </is>
      </c>
      <c r="W40" t="inlineStr">
        <is>
          <t>1997-09-11</t>
        </is>
      </c>
      <c r="X40" t="inlineStr">
        <is>
          <t>1997-09-11</t>
        </is>
      </c>
      <c r="Y40" t="n">
        <v>447</v>
      </c>
      <c r="Z40" t="n">
        <v>391</v>
      </c>
      <c r="AA40" t="n">
        <v>424</v>
      </c>
      <c r="AB40" t="n">
        <v>3</v>
      </c>
      <c r="AC40" t="n">
        <v>3</v>
      </c>
      <c r="AD40" t="n">
        <v>26</v>
      </c>
      <c r="AE40" t="n">
        <v>27</v>
      </c>
      <c r="AF40" t="n">
        <v>2</v>
      </c>
      <c r="AG40" t="n">
        <v>3</v>
      </c>
      <c r="AH40" t="n">
        <v>4</v>
      </c>
      <c r="AI40" t="n">
        <v>4</v>
      </c>
      <c r="AJ40" t="n">
        <v>11</v>
      </c>
      <c r="AK40" t="n">
        <v>11</v>
      </c>
      <c r="AL40" t="n">
        <v>2</v>
      </c>
      <c r="AM40" t="n">
        <v>2</v>
      </c>
      <c r="AN40" t="n">
        <v>10</v>
      </c>
      <c r="AO40" t="n">
        <v>10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HYPERLINK("http://catalog.hathitrust.org/Record/000032604","HathiTrust Record")</f>
        <v/>
      </c>
      <c r="AS40">
        <f>HYPERLINK("https://creighton-primo.hosted.exlibrisgroup.com/primo-explore/search?tab=default_tab&amp;search_scope=EVERYTHING&amp;vid=01CRU&amp;lang=en_US&amp;offset=0&amp;query=any,contains,991003538099702656","Catalog Record")</f>
        <v/>
      </c>
      <c r="AT40">
        <f>HYPERLINK("http://www.worldcat.org/oclc/1103214","WorldCat Record")</f>
        <v/>
      </c>
      <c r="AU40" t="inlineStr">
        <is>
          <t>761557324:eng</t>
        </is>
      </c>
      <c r="AV40" t="inlineStr">
        <is>
          <t>1103214</t>
        </is>
      </c>
      <c r="AW40" t="inlineStr">
        <is>
          <t>991003538099702656</t>
        </is>
      </c>
      <c r="AX40" t="inlineStr">
        <is>
          <t>991003538099702656</t>
        </is>
      </c>
      <c r="AY40" t="inlineStr">
        <is>
          <t>2267282060002656</t>
        </is>
      </c>
      <c r="AZ40" t="inlineStr">
        <is>
          <t>BOOK</t>
        </is>
      </c>
      <c r="BB40" t="inlineStr">
        <is>
          <t>9780882291598</t>
        </is>
      </c>
      <c r="BC40" t="inlineStr">
        <is>
          <t>32285003208260</t>
        </is>
      </c>
      <c r="BD40" t="inlineStr">
        <is>
          <t>893717773</t>
        </is>
      </c>
    </row>
    <row r="41">
      <c r="A41" t="inlineStr">
        <is>
          <t>No</t>
        </is>
      </c>
      <c r="B41" t="inlineStr">
        <is>
          <t>JC571 .P6</t>
        </is>
      </c>
      <c r="C41" t="inlineStr">
        <is>
          <t>0                      JC 0571000P  6</t>
        </is>
      </c>
      <c r="D41" t="inlineStr">
        <is>
          <t>Political theory and the rights of man. Edited by D. D. Raphael.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Bloomington, Indiana University Press [1967]</t>
        </is>
      </c>
      <c r="M41" t="inlineStr">
        <is>
          <t>1967</t>
        </is>
      </c>
      <c r="O41" t="inlineStr">
        <is>
          <t>eng</t>
        </is>
      </c>
      <c r="P41" t="inlineStr">
        <is>
          <t>inu</t>
        </is>
      </c>
      <c r="R41" t="inlineStr">
        <is>
          <t xml:space="preserve">JC </t>
        </is>
      </c>
      <c r="S41" t="n">
        <v>1</v>
      </c>
      <c r="T41" t="n">
        <v>1</v>
      </c>
      <c r="U41" t="inlineStr">
        <is>
          <t>2001-09-25</t>
        </is>
      </c>
      <c r="V41" t="inlineStr">
        <is>
          <t>2001-09-25</t>
        </is>
      </c>
      <c r="W41" t="inlineStr">
        <is>
          <t>1997-09-11</t>
        </is>
      </c>
      <c r="X41" t="inlineStr">
        <is>
          <t>1997-09-11</t>
        </is>
      </c>
      <c r="Y41" t="n">
        <v>511</v>
      </c>
      <c r="Z41" t="n">
        <v>471</v>
      </c>
      <c r="AA41" t="n">
        <v>496</v>
      </c>
      <c r="AB41" t="n">
        <v>4</v>
      </c>
      <c r="AC41" t="n">
        <v>4</v>
      </c>
      <c r="AD41" t="n">
        <v>30</v>
      </c>
      <c r="AE41" t="n">
        <v>32</v>
      </c>
      <c r="AF41" t="n">
        <v>6</v>
      </c>
      <c r="AG41" t="n">
        <v>6</v>
      </c>
      <c r="AH41" t="n">
        <v>7</v>
      </c>
      <c r="AI41" t="n">
        <v>8</v>
      </c>
      <c r="AJ41" t="n">
        <v>15</v>
      </c>
      <c r="AK41" t="n">
        <v>16</v>
      </c>
      <c r="AL41" t="n">
        <v>2</v>
      </c>
      <c r="AM41" t="n">
        <v>2</v>
      </c>
      <c r="AN41" t="n">
        <v>5</v>
      </c>
      <c r="AO41" t="n">
        <v>6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HYPERLINK("http://catalog.hathitrust.org/Record/001434007","HathiTrust Record")</f>
        <v/>
      </c>
      <c r="AS41">
        <f>HYPERLINK("https://creighton-primo.hosted.exlibrisgroup.com/primo-explore/search?tab=default_tab&amp;search_scope=EVERYTHING&amp;vid=01CRU&amp;lang=en_US&amp;offset=0&amp;query=any,contains,991003438039702656","Catalog Record")</f>
        <v/>
      </c>
      <c r="AT41">
        <f>HYPERLINK("http://www.worldcat.org/oclc/973825","WorldCat Record")</f>
        <v/>
      </c>
      <c r="AU41" t="inlineStr">
        <is>
          <t>1933046:eng</t>
        </is>
      </c>
      <c r="AV41" t="inlineStr">
        <is>
          <t>973825</t>
        </is>
      </c>
      <c r="AW41" t="inlineStr">
        <is>
          <t>991003438039702656</t>
        </is>
      </c>
      <c r="AX41" t="inlineStr">
        <is>
          <t>991003438039702656</t>
        </is>
      </c>
      <c r="AY41" t="inlineStr">
        <is>
          <t>2256406510002656</t>
        </is>
      </c>
      <c r="AZ41" t="inlineStr">
        <is>
          <t>BOOK</t>
        </is>
      </c>
      <c r="BC41" t="inlineStr">
        <is>
          <t>32285003208286</t>
        </is>
      </c>
      <c r="BD41" t="inlineStr">
        <is>
          <t>893705218</t>
        </is>
      </c>
    </row>
    <row r="42">
      <c r="A42" t="inlineStr">
        <is>
          <t>No</t>
        </is>
      </c>
      <c r="B42" t="inlineStr">
        <is>
          <t>JC599.U5 B837 1988</t>
        </is>
      </c>
      <c r="C42" t="inlineStr">
        <is>
          <t>0                      JC 0599000U  5                  B  837         1988</t>
        </is>
      </c>
      <c r="D42" t="inlineStr">
        <is>
          <t>The civil rights society : the social construction of victims / Kristin Bumiller.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Bumiller, Kristin, 1957-</t>
        </is>
      </c>
      <c r="L42" t="inlineStr">
        <is>
          <t>Baltimore : Johns Hopkins University Press, c1988.</t>
        </is>
      </c>
      <c r="M42" t="inlineStr">
        <is>
          <t>1988</t>
        </is>
      </c>
      <c r="O42" t="inlineStr">
        <is>
          <t>eng</t>
        </is>
      </c>
      <c r="P42" t="inlineStr">
        <is>
          <t>mdu</t>
        </is>
      </c>
      <c r="R42" t="inlineStr">
        <is>
          <t xml:space="preserve">JC </t>
        </is>
      </c>
      <c r="S42" t="n">
        <v>0</v>
      </c>
      <c r="T42" t="n">
        <v>0</v>
      </c>
      <c r="U42" t="inlineStr">
        <is>
          <t>2001-09-21</t>
        </is>
      </c>
      <c r="V42" t="inlineStr">
        <is>
          <t>2001-09-21</t>
        </is>
      </c>
      <c r="W42" t="inlineStr">
        <is>
          <t>1992-08-13</t>
        </is>
      </c>
      <c r="X42" t="inlineStr">
        <is>
          <t>1992-08-13</t>
        </is>
      </c>
      <c r="Y42" t="n">
        <v>603</v>
      </c>
      <c r="Z42" t="n">
        <v>519</v>
      </c>
      <c r="AA42" t="n">
        <v>550</v>
      </c>
      <c r="AB42" t="n">
        <v>3</v>
      </c>
      <c r="AC42" t="n">
        <v>4</v>
      </c>
      <c r="AD42" t="n">
        <v>37</v>
      </c>
      <c r="AE42" t="n">
        <v>41</v>
      </c>
      <c r="AF42" t="n">
        <v>10</v>
      </c>
      <c r="AG42" t="n">
        <v>12</v>
      </c>
      <c r="AH42" t="n">
        <v>6</v>
      </c>
      <c r="AI42" t="n">
        <v>6</v>
      </c>
      <c r="AJ42" t="n">
        <v>11</v>
      </c>
      <c r="AK42" t="n">
        <v>12</v>
      </c>
      <c r="AL42" t="n">
        <v>2</v>
      </c>
      <c r="AM42" t="n">
        <v>3</v>
      </c>
      <c r="AN42" t="n">
        <v>16</v>
      </c>
      <c r="AO42" t="n">
        <v>16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HYPERLINK("http://catalog.hathitrust.org/Record/000874135","HathiTrust Record")</f>
        <v/>
      </c>
      <c r="AS42">
        <f>HYPERLINK("https://creighton-primo.hosted.exlibrisgroup.com/primo-explore/search?tab=default_tab&amp;search_scope=EVERYTHING&amp;vid=01CRU&amp;lang=en_US&amp;offset=0&amp;query=any,contains,991001100139702656","Catalog Record")</f>
        <v/>
      </c>
      <c r="AT42">
        <f>HYPERLINK("http://www.worldcat.org/oclc/16351727","WorldCat Record")</f>
        <v/>
      </c>
      <c r="AU42" t="inlineStr">
        <is>
          <t>11830721:eng</t>
        </is>
      </c>
      <c r="AV42" t="inlineStr">
        <is>
          <t>16351727</t>
        </is>
      </c>
      <c r="AW42" t="inlineStr">
        <is>
          <t>991001100139702656</t>
        </is>
      </c>
      <c r="AX42" t="inlineStr">
        <is>
          <t>991001100139702656</t>
        </is>
      </c>
      <c r="AY42" t="inlineStr">
        <is>
          <t>2267296280002656</t>
        </is>
      </c>
      <c r="AZ42" t="inlineStr">
        <is>
          <t>BOOK</t>
        </is>
      </c>
      <c r="BB42" t="inlineStr">
        <is>
          <t>9780801835445</t>
        </is>
      </c>
      <c r="BC42" t="inlineStr">
        <is>
          <t>32285001257251</t>
        </is>
      </c>
      <c r="BD42" t="inlineStr">
        <is>
          <t>893690338</t>
        </is>
      </c>
    </row>
    <row r="43">
      <c r="A43" t="inlineStr">
        <is>
          <t>No</t>
        </is>
      </c>
      <c r="B43" t="inlineStr">
        <is>
          <t>JC599.U5 W52 1983</t>
        </is>
      </c>
      <c r="C43" t="inlineStr">
        <is>
          <t>0                      JC 0599000U  5                  W  52          1983</t>
        </is>
      </c>
      <c r="D43" t="inlineStr">
        <is>
          <t>The stealing of America / John W. Whitehead.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Whitehead, John W., 1946-</t>
        </is>
      </c>
      <c r="L43" t="inlineStr">
        <is>
          <t>Westchester, Ill. : Crossway Books, c1983.</t>
        </is>
      </c>
      <c r="M43" t="inlineStr">
        <is>
          <t>1983</t>
        </is>
      </c>
      <c r="O43" t="inlineStr">
        <is>
          <t>eng</t>
        </is>
      </c>
      <c r="P43" t="inlineStr">
        <is>
          <t>ilu</t>
        </is>
      </c>
      <c r="R43" t="inlineStr">
        <is>
          <t xml:space="preserve">JC </t>
        </is>
      </c>
      <c r="S43" t="n">
        <v>0</v>
      </c>
      <c r="T43" t="n">
        <v>0</v>
      </c>
      <c r="U43" t="inlineStr">
        <is>
          <t>2006-09-11</t>
        </is>
      </c>
      <c r="V43" t="inlineStr">
        <is>
          <t>2006-09-11</t>
        </is>
      </c>
      <c r="W43" t="inlineStr">
        <is>
          <t>1992-08-13</t>
        </is>
      </c>
      <c r="X43" t="inlineStr">
        <is>
          <t>1992-08-13</t>
        </is>
      </c>
      <c r="Y43" t="n">
        <v>207</v>
      </c>
      <c r="Z43" t="n">
        <v>199</v>
      </c>
      <c r="AA43" t="n">
        <v>206</v>
      </c>
      <c r="AB43" t="n">
        <v>2</v>
      </c>
      <c r="AC43" t="n">
        <v>2</v>
      </c>
      <c r="AD43" t="n">
        <v>5</v>
      </c>
      <c r="AE43" t="n">
        <v>5</v>
      </c>
      <c r="AF43" t="n">
        <v>1</v>
      </c>
      <c r="AG43" t="n">
        <v>1</v>
      </c>
      <c r="AH43" t="n">
        <v>0</v>
      </c>
      <c r="AI43" t="n">
        <v>0</v>
      </c>
      <c r="AJ43" t="n">
        <v>1</v>
      </c>
      <c r="AK43" t="n">
        <v>1</v>
      </c>
      <c r="AL43" t="n">
        <v>0</v>
      </c>
      <c r="AM43" t="n">
        <v>0</v>
      </c>
      <c r="AN43" t="n">
        <v>3</v>
      </c>
      <c r="AO43" t="n">
        <v>3</v>
      </c>
      <c r="AP43" t="inlineStr">
        <is>
          <t>No</t>
        </is>
      </c>
      <c r="AQ43" t="inlineStr">
        <is>
          <t>Yes</t>
        </is>
      </c>
      <c r="AR43">
        <f>HYPERLINK("http://catalog.hathitrust.org/Record/102080065","HathiTrust Record")</f>
        <v/>
      </c>
      <c r="AS43">
        <f>HYPERLINK("https://creighton-primo.hosted.exlibrisgroup.com/primo-explore/search?tab=default_tab&amp;search_scope=EVERYTHING&amp;vid=01CRU&amp;lang=en_US&amp;offset=0&amp;query=any,contains,991000284969702656","Catalog Record")</f>
        <v/>
      </c>
      <c r="AT43">
        <f>HYPERLINK("http://www.worldcat.org/oclc/9941066","WorldCat Record")</f>
        <v/>
      </c>
      <c r="AU43" t="inlineStr">
        <is>
          <t>43253670:eng</t>
        </is>
      </c>
      <c r="AV43" t="inlineStr">
        <is>
          <t>9941066</t>
        </is>
      </c>
      <c r="AW43" t="inlineStr">
        <is>
          <t>991000284969702656</t>
        </is>
      </c>
      <c r="AX43" t="inlineStr">
        <is>
          <t>991000284969702656</t>
        </is>
      </c>
      <c r="AY43" t="inlineStr">
        <is>
          <t>2268241830002656</t>
        </is>
      </c>
      <c r="AZ43" t="inlineStr">
        <is>
          <t>BOOK</t>
        </is>
      </c>
      <c r="BB43" t="inlineStr">
        <is>
          <t>9780891072867</t>
        </is>
      </c>
      <c r="BC43" t="inlineStr">
        <is>
          <t>32285001257368</t>
        </is>
      </c>
      <c r="BD43" t="inlineStr">
        <is>
          <t>893595449</t>
        </is>
      </c>
    </row>
    <row r="44">
      <c r="A44" t="inlineStr">
        <is>
          <t>No</t>
        </is>
      </c>
      <c r="B44" t="inlineStr">
        <is>
          <t>JF195.M48 F5</t>
        </is>
      </c>
      <c r="C44" t="inlineStr">
        <is>
          <t>0                      JF 0195000M  48                 F  5</t>
        </is>
      </c>
      <c r="D44" t="inlineStr">
        <is>
          <t>The man on horseback; the role of the military in politics.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Finer, S. E. (Samuel Edward), 1915-1993.</t>
        </is>
      </c>
      <c r="L44" t="inlineStr">
        <is>
          <t>New York, Praeger [1962]</t>
        </is>
      </c>
      <c r="M44" t="inlineStr">
        <is>
          <t>1962</t>
        </is>
      </c>
      <c r="O44" t="inlineStr">
        <is>
          <t>eng</t>
        </is>
      </c>
      <c r="P44" t="inlineStr">
        <is>
          <t>nyu</t>
        </is>
      </c>
      <c r="Q44" t="inlineStr">
        <is>
          <t>Books that matter</t>
        </is>
      </c>
      <c r="R44" t="inlineStr">
        <is>
          <t xml:space="preserve">JF </t>
        </is>
      </c>
      <c r="S44" t="n">
        <v>1</v>
      </c>
      <c r="T44" t="n">
        <v>1</v>
      </c>
      <c r="U44" t="inlineStr">
        <is>
          <t>2007-01-14</t>
        </is>
      </c>
      <c r="V44" t="inlineStr">
        <is>
          <t>2007-01-14</t>
        </is>
      </c>
      <c r="W44" t="inlineStr">
        <is>
          <t>1997-09-12</t>
        </is>
      </c>
      <c r="X44" t="inlineStr">
        <is>
          <t>1997-09-12</t>
        </is>
      </c>
      <c r="Y44" t="n">
        <v>486</v>
      </c>
      <c r="Z44" t="n">
        <v>450</v>
      </c>
      <c r="AA44" t="n">
        <v>710</v>
      </c>
      <c r="AB44" t="n">
        <v>3</v>
      </c>
      <c r="AC44" t="n">
        <v>5</v>
      </c>
      <c r="AD44" t="n">
        <v>25</v>
      </c>
      <c r="AE44" t="n">
        <v>38</v>
      </c>
      <c r="AF44" t="n">
        <v>9</v>
      </c>
      <c r="AG44" t="n">
        <v>17</v>
      </c>
      <c r="AH44" t="n">
        <v>5</v>
      </c>
      <c r="AI44" t="n">
        <v>7</v>
      </c>
      <c r="AJ44" t="n">
        <v>15</v>
      </c>
      <c r="AK44" t="n">
        <v>20</v>
      </c>
      <c r="AL44" t="n">
        <v>2</v>
      </c>
      <c r="AM44" t="n">
        <v>4</v>
      </c>
      <c r="AN44" t="n">
        <v>0</v>
      </c>
      <c r="AO44" t="n">
        <v>0</v>
      </c>
      <c r="AP44" t="inlineStr">
        <is>
          <t>Yes</t>
        </is>
      </c>
      <c r="AQ44" t="inlineStr">
        <is>
          <t>Yes</t>
        </is>
      </c>
      <c r="AR44">
        <f>HYPERLINK("http://catalog.hathitrust.org/Record/001748373","HathiTrust Record")</f>
        <v/>
      </c>
      <c r="AS44">
        <f>HYPERLINK("https://creighton-primo.hosted.exlibrisgroup.com/primo-explore/search?tab=default_tab&amp;search_scope=EVERYTHING&amp;vid=01CRU&amp;lang=en_US&amp;offset=0&amp;query=any,contains,991002868959702656","Catalog Record")</f>
        <v/>
      </c>
      <c r="AT44">
        <f>HYPERLINK("http://www.worldcat.org/oclc/497886","WorldCat Record")</f>
        <v/>
      </c>
      <c r="AU44" t="inlineStr">
        <is>
          <t>1047704:eng</t>
        </is>
      </c>
      <c r="AV44" t="inlineStr">
        <is>
          <t>497886</t>
        </is>
      </c>
      <c r="AW44" t="inlineStr">
        <is>
          <t>991002868959702656</t>
        </is>
      </c>
      <c r="AX44" t="inlineStr">
        <is>
          <t>991002868959702656</t>
        </is>
      </c>
      <c r="AY44" t="inlineStr">
        <is>
          <t>2271951390002656</t>
        </is>
      </c>
      <c r="AZ44" t="inlineStr">
        <is>
          <t>BOOK</t>
        </is>
      </c>
      <c r="BC44" t="inlineStr">
        <is>
          <t>32285003209623</t>
        </is>
      </c>
      <c r="BD44" t="inlineStr">
        <is>
          <t>893251721</t>
        </is>
      </c>
    </row>
    <row r="45">
      <c r="A45" t="inlineStr">
        <is>
          <t>No</t>
        </is>
      </c>
      <c r="B45" t="inlineStr">
        <is>
          <t>JF251 .M597 2002</t>
        </is>
      </c>
      <c r="C45" t="inlineStr">
        <is>
          <t>0                      JF 0251000M  597         2002</t>
        </is>
      </c>
      <c r="D45" t="inlineStr">
        <is>
          <t>Power plays : win or lose-- how history's great political leaders play the game / Dick Morris.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Morris, Dick.</t>
        </is>
      </c>
      <c r="L45" t="inlineStr">
        <is>
          <t>New York : ReganBooks, c2002.</t>
        </is>
      </c>
      <c r="M45" t="inlineStr">
        <is>
          <t>2002</t>
        </is>
      </c>
      <c r="N45" t="inlineStr">
        <is>
          <t>1st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JF </t>
        </is>
      </c>
      <c r="S45" t="n">
        <v>2</v>
      </c>
      <c r="T45" t="n">
        <v>2</v>
      </c>
      <c r="U45" t="inlineStr">
        <is>
          <t>2002-10-02</t>
        </is>
      </c>
      <c r="V45" t="inlineStr">
        <is>
          <t>2002-10-02</t>
        </is>
      </c>
      <c r="W45" t="inlineStr">
        <is>
          <t>2002-07-09</t>
        </is>
      </c>
      <c r="X45" t="inlineStr">
        <is>
          <t>2002-07-09</t>
        </is>
      </c>
      <c r="Y45" t="n">
        <v>700</v>
      </c>
      <c r="Z45" t="n">
        <v>649</v>
      </c>
      <c r="AA45" t="n">
        <v>681</v>
      </c>
      <c r="AB45" t="n">
        <v>5</v>
      </c>
      <c r="AC45" t="n">
        <v>5</v>
      </c>
      <c r="AD45" t="n">
        <v>13</v>
      </c>
      <c r="AE45" t="n">
        <v>14</v>
      </c>
      <c r="AF45" t="n">
        <v>4</v>
      </c>
      <c r="AG45" t="n">
        <v>4</v>
      </c>
      <c r="AH45" t="n">
        <v>4</v>
      </c>
      <c r="AI45" t="n">
        <v>4</v>
      </c>
      <c r="AJ45" t="n">
        <v>6</v>
      </c>
      <c r="AK45" t="n">
        <v>7</v>
      </c>
      <c r="AL45" t="n">
        <v>2</v>
      </c>
      <c r="AM45" t="n">
        <v>2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HYPERLINK("https://creighton-primo.hosted.exlibrisgroup.com/primo-explore/search?tab=default_tab&amp;search_scope=EVERYTHING&amp;vid=01CRU&amp;lang=en_US&amp;offset=0&amp;query=any,contains,991003824979702656","Catalog Record")</f>
        <v/>
      </c>
      <c r="AT45">
        <f>HYPERLINK("http://www.worldcat.org/oclc/48958301","WorldCat Record")</f>
        <v/>
      </c>
      <c r="AU45" t="inlineStr">
        <is>
          <t>10322961:eng</t>
        </is>
      </c>
      <c r="AV45" t="inlineStr">
        <is>
          <t>48958301</t>
        </is>
      </c>
      <c r="AW45" t="inlineStr">
        <is>
          <t>991003824979702656</t>
        </is>
      </c>
      <c r="AX45" t="inlineStr">
        <is>
          <t>991003824979702656</t>
        </is>
      </c>
      <c r="AY45" t="inlineStr">
        <is>
          <t>2271918480002656</t>
        </is>
      </c>
      <c r="AZ45" t="inlineStr">
        <is>
          <t>BOOK</t>
        </is>
      </c>
      <c r="BB45" t="inlineStr">
        <is>
          <t>9780060004439</t>
        </is>
      </c>
      <c r="BC45" t="inlineStr">
        <is>
          <t>32285004497011</t>
        </is>
      </c>
      <c r="BD45" t="inlineStr">
        <is>
          <t>893868922</t>
        </is>
      </c>
    </row>
    <row r="46">
      <c r="A46" t="inlineStr">
        <is>
          <t>No</t>
        </is>
      </c>
      <c r="B46" t="inlineStr">
        <is>
          <t>JF251 .P38 1989</t>
        </is>
      </c>
      <c r="C46" t="inlineStr">
        <is>
          <t>0                      JF 0251000P  38          1989</t>
        </is>
      </c>
      <c r="D46" t="inlineStr">
        <is>
          <t>Pathways to power : selecting rulers in pluralist democracies / edited by Mattei Dogan.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Boulder : Westview, 1989.</t>
        </is>
      </c>
      <c r="M46" t="inlineStr">
        <is>
          <t>1989</t>
        </is>
      </c>
      <c r="O46" t="inlineStr">
        <is>
          <t>eng</t>
        </is>
      </c>
      <c r="P46" t="inlineStr">
        <is>
          <t>cou</t>
        </is>
      </c>
      <c r="Q46" t="inlineStr">
        <is>
          <t>New directions in comparative and international politics</t>
        </is>
      </c>
      <c r="R46" t="inlineStr">
        <is>
          <t xml:space="preserve">JF </t>
        </is>
      </c>
      <c r="S46" t="n">
        <v>3</v>
      </c>
      <c r="T46" t="n">
        <v>3</v>
      </c>
      <c r="U46" t="inlineStr">
        <is>
          <t>1999-10-05</t>
        </is>
      </c>
      <c r="V46" t="inlineStr">
        <is>
          <t>1999-10-05</t>
        </is>
      </c>
      <c r="W46" t="inlineStr">
        <is>
          <t>1992-08-14</t>
        </is>
      </c>
      <c r="X46" t="inlineStr">
        <is>
          <t>1992-08-14</t>
        </is>
      </c>
      <c r="Y46" t="n">
        <v>401</v>
      </c>
      <c r="Z46" t="n">
        <v>317</v>
      </c>
      <c r="AA46" t="n">
        <v>339</v>
      </c>
      <c r="AB46" t="n">
        <v>3</v>
      </c>
      <c r="AC46" t="n">
        <v>3</v>
      </c>
      <c r="AD46" t="n">
        <v>19</v>
      </c>
      <c r="AE46" t="n">
        <v>19</v>
      </c>
      <c r="AF46" t="n">
        <v>7</v>
      </c>
      <c r="AG46" t="n">
        <v>7</v>
      </c>
      <c r="AH46" t="n">
        <v>4</v>
      </c>
      <c r="AI46" t="n">
        <v>4</v>
      </c>
      <c r="AJ46" t="n">
        <v>11</v>
      </c>
      <c r="AK46" t="n">
        <v>11</v>
      </c>
      <c r="AL46" t="n">
        <v>2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HYPERLINK("http://catalog.hathitrust.org/Record/001288855","HathiTrust Record")</f>
        <v/>
      </c>
      <c r="AS46">
        <f>HYPERLINK("https://creighton-primo.hosted.exlibrisgroup.com/primo-explore/search?tab=default_tab&amp;search_scope=EVERYTHING&amp;vid=01CRU&amp;lang=en_US&amp;offset=0&amp;query=any,contains,991001336159702656","Catalog Record")</f>
        <v/>
      </c>
      <c r="AT46">
        <f>HYPERLINK("http://www.worldcat.org/oclc/18351662","WorldCat Record")</f>
        <v/>
      </c>
      <c r="AU46" t="inlineStr">
        <is>
          <t>836717742:eng</t>
        </is>
      </c>
      <c r="AV46" t="inlineStr">
        <is>
          <t>18351662</t>
        </is>
      </c>
      <c r="AW46" t="inlineStr">
        <is>
          <t>991001336159702656</t>
        </is>
      </c>
      <c r="AX46" t="inlineStr">
        <is>
          <t>991001336159702656</t>
        </is>
      </c>
      <c r="AY46" t="inlineStr">
        <is>
          <t>2265782770002656</t>
        </is>
      </c>
      <c r="AZ46" t="inlineStr">
        <is>
          <t>BOOK</t>
        </is>
      </c>
      <c r="BB46" t="inlineStr">
        <is>
          <t>9780813375960</t>
        </is>
      </c>
      <c r="BC46" t="inlineStr">
        <is>
          <t>32285001258309</t>
        </is>
      </c>
      <c r="BD46" t="inlineStr">
        <is>
          <t>893340355</t>
        </is>
      </c>
    </row>
    <row r="47">
      <c r="A47" t="inlineStr">
        <is>
          <t>No</t>
        </is>
      </c>
      <c r="B47" t="inlineStr">
        <is>
          <t>JF256 .R6 1963</t>
        </is>
      </c>
      <c r="C47" t="inlineStr">
        <is>
          <t>0                      JF 0256000R  6           1963</t>
        </is>
      </c>
      <c r="D47" t="inlineStr">
        <is>
          <t>Constitutional dictatorship: crisis government in the modern democracies.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Rossiter, Clinton, 1917-1970.</t>
        </is>
      </c>
      <c r="L47" t="inlineStr">
        <is>
          <t>New York, Harcourt, Brace &amp; World [1963]</t>
        </is>
      </c>
      <c r="M47" t="inlineStr">
        <is>
          <t>1963</t>
        </is>
      </c>
      <c r="O47" t="inlineStr">
        <is>
          <t>eng</t>
        </is>
      </c>
      <c r="P47" t="inlineStr">
        <is>
          <t>nyu</t>
        </is>
      </c>
      <c r="Q47" t="inlineStr">
        <is>
          <t>A Harbinger book</t>
        </is>
      </c>
      <c r="R47" t="inlineStr">
        <is>
          <t xml:space="preserve">JF </t>
        </is>
      </c>
      <c r="S47" t="n">
        <v>1</v>
      </c>
      <c r="T47" t="n">
        <v>1</v>
      </c>
      <c r="U47" t="inlineStr">
        <is>
          <t>2008-09-27</t>
        </is>
      </c>
      <c r="V47" t="inlineStr">
        <is>
          <t>2008-09-27</t>
        </is>
      </c>
      <c r="W47" t="inlineStr">
        <is>
          <t>1997-09-12</t>
        </is>
      </c>
      <c r="X47" t="inlineStr">
        <is>
          <t>1997-09-12</t>
        </is>
      </c>
      <c r="Y47" t="n">
        <v>410</v>
      </c>
      <c r="Z47" t="n">
        <v>348</v>
      </c>
      <c r="AA47" t="n">
        <v>804</v>
      </c>
      <c r="AB47" t="n">
        <v>4</v>
      </c>
      <c r="AC47" t="n">
        <v>4</v>
      </c>
      <c r="AD47" t="n">
        <v>21</v>
      </c>
      <c r="AE47" t="n">
        <v>47</v>
      </c>
      <c r="AF47" t="n">
        <v>6</v>
      </c>
      <c r="AG47" t="n">
        <v>13</v>
      </c>
      <c r="AH47" t="n">
        <v>3</v>
      </c>
      <c r="AI47" t="n">
        <v>6</v>
      </c>
      <c r="AJ47" t="n">
        <v>12</v>
      </c>
      <c r="AK47" t="n">
        <v>17</v>
      </c>
      <c r="AL47" t="n">
        <v>3</v>
      </c>
      <c r="AM47" t="n">
        <v>3</v>
      </c>
      <c r="AN47" t="n">
        <v>1</v>
      </c>
      <c r="AO47" t="n">
        <v>16</v>
      </c>
      <c r="AP47" t="inlineStr">
        <is>
          <t>No</t>
        </is>
      </c>
      <c r="AQ47" t="inlineStr">
        <is>
          <t>Yes</t>
        </is>
      </c>
      <c r="AR47">
        <f>HYPERLINK("http://catalog.hathitrust.org/Record/009911620","HathiTrust Record")</f>
        <v/>
      </c>
      <c r="AS47">
        <f>HYPERLINK("https://creighton-primo.hosted.exlibrisgroup.com/primo-explore/search?tab=default_tab&amp;search_scope=EVERYTHING&amp;vid=01CRU&amp;lang=en_US&amp;offset=0&amp;query=any,contains,991003429329702656","Catalog Record")</f>
        <v/>
      </c>
      <c r="AT47">
        <f>HYPERLINK("http://www.worldcat.org/oclc/965219","WorldCat Record")</f>
        <v/>
      </c>
      <c r="AU47" t="inlineStr">
        <is>
          <t>197271077:eng</t>
        </is>
      </c>
      <c r="AV47" t="inlineStr">
        <is>
          <t>965219</t>
        </is>
      </c>
      <c r="AW47" t="inlineStr">
        <is>
          <t>991003429329702656</t>
        </is>
      </c>
      <c r="AX47" t="inlineStr">
        <is>
          <t>991003429329702656</t>
        </is>
      </c>
      <c r="AY47" t="inlineStr">
        <is>
          <t>2258192360002656</t>
        </is>
      </c>
      <c r="AZ47" t="inlineStr">
        <is>
          <t>BOOK</t>
        </is>
      </c>
      <c r="BC47" t="inlineStr">
        <is>
          <t>32285003209656</t>
        </is>
      </c>
      <c r="BD47" t="inlineStr">
        <is>
          <t>893505561</t>
        </is>
      </c>
    </row>
    <row r="48">
      <c r="A48" t="inlineStr">
        <is>
          <t>No</t>
        </is>
      </c>
      <c r="B48" t="inlineStr">
        <is>
          <t>JF51 .C85</t>
        </is>
      </c>
      <c r="C48" t="inlineStr">
        <is>
          <t>0                      JF 0051000C  85</t>
        </is>
      </c>
      <c r="D48" t="inlineStr">
        <is>
          <t>Comparative government and politics : an introductory essay in political science.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Curtis, Michael, 1923-</t>
        </is>
      </c>
      <c r="L48" t="inlineStr">
        <is>
          <t>New York : Harper &amp; Row, [1968]</t>
        </is>
      </c>
      <c r="M48" t="inlineStr">
        <is>
          <t>1968</t>
        </is>
      </c>
      <c r="O48" t="inlineStr">
        <is>
          <t>eng</t>
        </is>
      </c>
      <c r="P48" t="inlineStr">
        <is>
          <t>nyu</t>
        </is>
      </c>
      <c r="Q48" t="inlineStr">
        <is>
          <t>Harper's comparative government series</t>
        </is>
      </c>
      <c r="R48" t="inlineStr">
        <is>
          <t xml:space="preserve">JF </t>
        </is>
      </c>
      <c r="S48" t="n">
        <v>3</v>
      </c>
      <c r="T48" t="n">
        <v>3</v>
      </c>
      <c r="U48" t="inlineStr">
        <is>
          <t>2004-11-17</t>
        </is>
      </c>
      <c r="V48" t="inlineStr">
        <is>
          <t>2004-11-17</t>
        </is>
      </c>
      <c r="W48" t="inlineStr">
        <is>
          <t>1992-04-24</t>
        </is>
      </c>
      <c r="X48" t="inlineStr">
        <is>
          <t>1992-04-24</t>
        </is>
      </c>
      <c r="Y48" t="n">
        <v>452</v>
      </c>
      <c r="Z48" t="n">
        <v>335</v>
      </c>
      <c r="AA48" t="n">
        <v>433</v>
      </c>
      <c r="AB48" t="n">
        <v>3</v>
      </c>
      <c r="AC48" t="n">
        <v>5</v>
      </c>
      <c r="AD48" t="n">
        <v>18</v>
      </c>
      <c r="AE48" t="n">
        <v>24</v>
      </c>
      <c r="AF48" t="n">
        <v>6</v>
      </c>
      <c r="AG48" t="n">
        <v>8</v>
      </c>
      <c r="AH48" t="n">
        <v>4</v>
      </c>
      <c r="AI48" t="n">
        <v>5</v>
      </c>
      <c r="AJ48" t="n">
        <v>9</v>
      </c>
      <c r="AK48" t="n">
        <v>12</v>
      </c>
      <c r="AL48" t="n">
        <v>2</v>
      </c>
      <c r="AM48" t="n">
        <v>4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HYPERLINK("https://creighton-primo.hosted.exlibrisgroup.com/primo-explore/search?tab=default_tab&amp;search_scope=EVERYTHING&amp;vid=01CRU&amp;lang=en_US&amp;offset=0&amp;query=any,contains,991002770189702656","Catalog Record")</f>
        <v/>
      </c>
      <c r="AT48">
        <f>HYPERLINK("http://www.worldcat.org/oclc/436647","WorldCat Record")</f>
        <v/>
      </c>
      <c r="AU48" t="inlineStr">
        <is>
          <t>429345634:eng</t>
        </is>
      </c>
      <c r="AV48" t="inlineStr">
        <is>
          <t>436647</t>
        </is>
      </c>
      <c r="AW48" t="inlineStr">
        <is>
          <t>991002770189702656</t>
        </is>
      </c>
      <c r="AX48" t="inlineStr">
        <is>
          <t>991002770189702656</t>
        </is>
      </c>
      <c r="AY48" t="inlineStr">
        <is>
          <t>2268860900002656</t>
        </is>
      </c>
      <c r="AZ48" t="inlineStr">
        <is>
          <t>BOOK</t>
        </is>
      </c>
      <c r="BC48" t="inlineStr">
        <is>
          <t>32285001086502</t>
        </is>
      </c>
      <c r="BD48" t="inlineStr">
        <is>
          <t>893517720</t>
        </is>
      </c>
    </row>
    <row r="49">
      <c r="A49" t="inlineStr">
        <is>
          <t>No</t>
        </is>
      </c>
      <c r="B49" t="inlineStr">
        <is>
          <t>JF51 .E23</t>
        </is>
      </c>
      <c r="C49" t="inlineStr">
        <is>
          <t>0                      JF 0051000E  23</t>
        </is>
      </c>
      <c r="D49" t="inlineStr">
        <is>
          <t>Comparative politics : a reader / Edited by Harry Eckstein and David E. Apter.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Eckstein, Harry editor.</t>
        </is>
      </c>
      <c r="L49" t="inlineStr">
        <is>
          <t>[New York] Free Press of Glencoe [1963]</t>
        </is>
      </c>
      <c r="M49" t="inlineStr">
        <is>
          <t>1963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JF </t>
        </is>
      </c>
      <c r="S49" t="n">
        <v>1</v>
      </c>
      <c r="T49" t="n">
        <v>1</v>
      </c>
      <c r="U49" t="inlineStr">
        <is>
          <t>2002-09-13</t>
        </is>
      </c>
      <c r="V49" t="inlineStr">
        <is>
          <t>2002-09-13</t>
        </is>
      </c>
      <c r="W49" t="inlineStr">
        <is>
          <t>1997-03-06</t>
        </is>
      </c>
      <c r="X49" t="inlineStr">
        <is>
          <t>1997-03-06</t>
        </is>
      </c>
      <c r="Y49" t="n">
        <v>777</v>
      </c>
      <c r="Z49" t="n">
        <v>600</v>
      </c>
      <c r="AA49" t="n">
        <v>619</v>
      </c>
      <c r="AB49" t="n">
        <v>4</v>
      </c>
      <c r="AC49" t="n">
        <v>5</v>
      </c>
      <c r="AD49" t="n">
        <v>25</v>
      </c>
      <c r="AE49" t="n">
        <v>28</v>
      </c>
      <c r="AF49" t="n">
        <v>8</v>
      </c>
      <c r="AG49" t="n">
        <v>8</v>
      </c>
      <c r="AH49" t="n">
        <v>5</v>
      </c>
      <c r="AI49" t="n">
        <v>6</v>
      </c>
      <c r="AJ49" t="n">
        <v>15</v>
      </c>
      <c r="AK49" t="n">
        <v>17</v>
      </c>
      <c r="AL49" t="n">
        <v>3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R49">
        <f>HYPERLINK("http://catalog.hathitrust.org/Record/001434512","HathiTrust Record")</f>
        <v/>
      </c>
      <c r="AS49">
        <f>HYPERLINK("https://creighton-primo.hosted.exlibrisgroup.com/primo-explore/search?tab=default_tab&amp;search_scope=EVERYTHING&amp;vid=01CRU&amp;lang=en_US&amp;offset=0&amp;query=any,contains,991001209229702656","Catalog Record")</f>
        <v/>
      </c>
      <c r="AT49">
        <f>HYPERLINK("http://www.worldcat.org/oclc/192848","WorldCat Record")</f>
        <v/>
      </c>
      <c r="AU49" t="inlineStr">
        <is>
          <t>504294781:eng</t>
        </is>
      </c>
      <c r="AV49" t="inlineStr">
        <is>
          <t>192848</t>
        </is>
      </c>
      <c r="AW49" t="inlineStr">
        <is>
          <t>991001209229702656</t>
        </is>
      </c>
      <c r="AX49" t="inlineStr">
        <is>
          <t>991001209229702656</t>
        </is>
      </c>
      <c r="AY49" t="inlineStr">
        <is>
          <t>2256253150002656</t>
        </is>
      </c>
      <c r="AZ49" t="inlineStr">
        <is>
          <t>BOOK</t>
        </is>
      </c>
      <c r="BC49" t="inlineStr">
        <is>
          <t>32285002464948</t>
        </is>
      </c>
      <c r="BD49" t="inlineStr">
        <is>
          <t>893772401</t>
        </is>
      </c>
    </row>
    <row r="50">
      <c r="A50" t="inlineStr">
        <is>
          <t>No</t>
        </is>
      </c>
      <c r="B50" t="inlineStr">
        <is>
          <t>JF51 .F7 1968</t>
        </is>
      </c>
      <c r="C50" t="inlineStr">
        <is>
          <t>0                      JF 0051000F  7           1968</t>
        </is>
      </c>
      <c r="D50" t="inlineStr">
        <is>
          <t>Constitutional government and democracy : theory and practice in Europe and America / [by] Carl J. Friedrich.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Friedrich, Carl J. (Carl Joachim), 1901-1984.</t>
        </is>
      </c>
      <c r="L50" t="inlineStr">
        <is>
          <t>Waltham, Mass. : Blaisdell Pub. Co., [1968]</t>
        </is>
      </c>
      <c r="M50" t="inlineStr">
        <is>
          <t>1968</t>
        </is>
      </c>
      <c r="N50" t="inlineStr">
        <is>
          <t>4th ed.</t>
        </is>
      </c>
      <c r="O50" t="inlineStr">
        <is>
          <t>eng</t>
        </is>
      </c>
      <c r="P50" t="inlineStr">
        <is>
          <t>mau</t>
        </is>
      </c>
      <c r="Q50" t="inlineStr">
        <is>
          <t>A Blaisdell book in political science</t>
        </is>
      </c>
      <c r="R50" t="inlineStr">
        <is>
          <t xml:space="preserve">JF </t>
        </is>
      </c>
      <c r="S50" t="n">
        <v>1</v>
      </c>
      <c r="T50" t="n">
        <v>1</v>
      </c>
      <c r="U50" t="inlineStr">
        <is>
          <t>2007-05-03</t>
        </is>
      </c>
      <c r="V50" t="inlineStr">
        <is>
          <t>2007-05-03</t>
        </is>
      </c>
      <c r="W50" t="inlineStr">
        <is>
          <t>1995-05-02</t>
        </is>
      </c>
      <c r="X50" t="inlineStr">
        <is>
          <t>1995-05-02</t>
        </is>
      </c>
      <c r="Y50" t="n">
        <v>574</v>
      </c>
      <c r="Z50" t="n">
        <v>477</v>
      </c>
      <c r="AA50" t="n">
        <v>956</v>
      </c>
      <c r="AB50" t="n">
        <v>3</v>
      </c>
      <c r="AC50" t="n">
        <v>6</v>
      </c>
      <c r="AD50" t="n">
        <v>24</v>
      </c>
      <c r="AE50" t="n">
        <v>50</v>
      </c>
      <c r="AF50" t="n">
        <v>7</v>
      </c>
      <c r="AG50" t="n">
        <v>20</v>
      </c>
      <c r="AH50" t="n">
        <v>5</v>
      </c>
      <c r="AI50" t="n">
        <v>8</v>
      </c>
      <c r="AJ50" t="n">
        <v>11</v>
      </c>
      <c r="AK50" t="n">
        <v>21</v>
      </c>
      <c r="AL50" t="n">
        <v>2</v>
      </c>
      <c r="AM50" t="n">
        <v>4</v>
      </c>
      <c r="AN50" t="n">
        <v>4</v>
      </c>
      <c r="AO50" t="n">
        <v>9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HYPERLINK("http://catalog.hathitrust.org/Record/001434522","HathiTrust Record")</f>
        <v/>
      </c>
      <c r="AS50">
        <f>HYPERLINK("https://creighton-primo.hosted.exlibrisgroup.com/primo-explore/search?tab=default_tab&amp;search_scope=EVERYTHING&amp;vid=01CRU&amp;lang=en_US&amp;offset=0&amp;query=any,contains,991002768779702656","Catalog Record")</f>
        <v/>
      </c>
      <c r="AT50">
        <f>HYPERLINK("http://www.worldcat.org/oclc/436030","WorldCat Record")</f>
        <v/>
      </c>
      <c r="AU50" t="inlineStr">
        <is>
          <t>199093919:eng</t>
        </is>
      </c>
      <c r="AV50" t="inlineStr">
        <is>
          <t>436030</t>
        </is>
      </c>
      <c r="AW50" t="inlineStr">
        <is>
          <t>991002768779702656</t>
        </is>
      </c>
      <c r="AX50" t="inlineStr">
        <is>
          <t>991002768779702656</t>
        </is>
      </c>
      <c r="AY50" t="inlineStr">
        <is>
          <t>2268905330002656</t>
        </is>
      </c>
      <c r="AZ50" t="inlineStr">
        <is>
          <t>BOOK</t>
        </is>
      </c>
      <c r="BC50" t="inlineStr">
        <is>
          <t>32285002031267</t>
        </is>
      </c>
      <c r="BD50" t="inlineStr">
        <is>
          <t>893886694</t>
        </is>
      </c>
    </row>
    <row r="51">
      <c r="A51" t="inlineStr">
        <is>
          <t>No</t>
        </is>
      </c>
      <c r="B51" t="inlineStr">
        <is>
          <t>JF51 .M44 1972</t>
        </is>
      </c>
      <c r="C51" t="inlineStr">
        <is>
          <t>0                      JF 0051000M  44          1972</t>
        </is>
      </c>
      <c r="D51" t="inlineStr">
        <is>
          <t>Comparative political inquiry : a methodological survey / [by] Lawrence C. Mayer.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Mayer, Lawrence C.</t>
        </is>
      </c>
      <c r="L51" t="inlineStr">
        <is>
          <t>Homewood, Ill. : Dorsey Press, 1972.</t>
        </is>
      </c>
      <c r="M51" t="inlineStr">
        <is>
          <t>1972</t>
        </is>
      </c>
      <c r="O51" t="inlineStr">
        <is>
          <t>eng</t>
        </is>
      </c>
      <c r="P51" t="inlineStr">
        <is>
          <t>ilu</t>
        </is>
      </c>
      <c r="R51" t="inlineStr">
        <is>
          <t xml:space="preserve">JF </t>
        </is>
      </c>
      <c r="S51" t="n">
        <v>2</v>
      </c>
      <c r="T51" t="n">
        <v>2</v>
      </c>
      <c r="U51" t="inlineStr">
        <is>
          <t>2010-03-15</t>
        </is>
      </c>
      <c r="V51" t="inlineStr">
        <is>
          <t>2010-03-15</t>
        </is>
      </c>
      <c r="W51" t="inlineStr">
        <is>
          <t>1992-08-13</t>
        </is>
      </c>
      <c r="X51" t="inlineStr">
        <is>
          <t>1992-08-13</t>
        </is>
      </c>
      <c r="Y51" t="n">
        <v>366</v>
      </c>
      <c r="Z51" t="n">
        <v>295</v>
      </c>
      <c r="AA51" t="n">
        <v>303</v>
      </c>
      <c r="AB51" t="n">
        <v>3</v>
      </c>
      <c r="AC51" t="n">
        <v>3</v>
      </c>
      <c r="AD51" t="n">
        <v>15</v>
      </c>
      <c r="AE51" t="n">
        <v>15</v>
      </c>
      <c r="AF51" t="n">
        <v>4</v>
      </c>
      <c r="AG51" t="n">
        <v>4</v>
      </c>
      <c r="AH51" t="n">
        <v>2</v>
      </c>
      <c r="AI51" t="n">
        <v>2</v>
      </c>
      <c r="AJ51" t="n">
        <v>10</v>
      </c>
      <c r="AK51" t="n">
        <v>10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HYPERLINK("http://catalog.hathitrust.org/Record/001434544","HathiTrust Record")</f>
        <v/>
      </c>
      <c r="AS51">
        <f>HYPERLINK("https://creighton-primo.hosted.exlibrisgroup.com/primo-explore/search?tab=default_tab&amp;search_scope=EVERYTHING&amp;vid=01CRU&amp;lang=en_US&amp;offset=0&amp;query=any,contains,991002395049702656","Catalog Record")</f>
        <v/>
      </c>
      <c r="AT51">
        <f>HYPERLINK("http://www.worldcat.org/oclc/334326","WorldCat Record")</f>
        <v/>
      </c>
      <c r="AU51" t="inlineStr">
        <is>
          <t>864149656:eng</t>
        </is>
      </c>
      <c r="AV51" t="inlineStr">
        <is>
          <t>334326</t>
        </is>
      </c>
      <c r="AW51" t="inlineStr">
        <is>
          <t>991002395049702656</t>
        </is>
      </c>
      <c r="AX51" t="inlineStr">
        <is>
          <t>991002395049702656</t>
        </is>
      </c>
      <c r="AY51" t="inlineStr">
        <is>
          <t>2257340660002656</t>
        </is>
      </c>
      <c r="AZ51" t="inlineStr">
        <is>
          <t>BOOK</t>
        </is>
      </c>
      <c r="BC51" t="inlineStr">
        <is>
          <t>32285001257475</t>
        </is>
      </c>
      <c r="BD51" t="inlineStr">
        <is>
          <t>893886220</t>
        </is>
      </c>
    </row>
    <row r="52">
      <c r="A52" t="inlineStr">
        <is>
          <t>No</t>
        </is>
      </c>
      <c r="B52" t="inlineStr">
        <is>
          <t>JF51 .M46</t>
        </is>
      </c>
      <c r="C52" t="inlineStr">
        <is>
          <t>0                      JF 0051000M  46</t>
        </is>
      </c>
      <c r="D52" t="inlineStr">
        <is>
          <t>Modern comparative politics / [by] Peter H. Merkl.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Merkl, Peter H.</t>
        </is>
      </c>
      <c r="L52" t="inlineStr">
        <is>
          <t>New York : Holt, Rinehart and Winston, [1970]</t>
        </is>
      </c>
      <c r="M52" t="inlineStr">
        <is>
          <t>1970</t>
        </is>
      </c>
      <c r="O52" t="inlineStr">
        <is>
          <t>eng</t>
        </is>
      </c>
      <c r="P52" t="inlineStr">
        <is>
          <t>nyu</t>
        </is>
      </c>
      <c r="Q52" t="inlineStr">
        <is>
          <t>Modern comparative politics series</t>
        </is>
      </c>
      <c r="R52" t="inlineStr">
        <is>
          <t xml:space="preserve">JF </t>
        </is>
      </c>
      <c r="S52" t="n">
        <v>2</v>
      </c>
      <c r="T52" t="n">
        <v>2</v>
      </c>
      <c r="U52" t="inlineStr">
        <is>
          <t>2007-05-03</t>
        </is>
      </c>
      <c r="V52" t="inlineStr">
        <is>
          <t>2007-05-03</t>
        </is>
      </c>
      <c r="W52" t="inlineStr">
        <is>
          <t>1993-01-28</t>
        </is>
      </c>
      <c r="X52" t="inlineStr">
        <is>
          <t>1993-01-28</t>
        </is>
      </c>
      <c r="Y52" t="n">
        <v>395</v>
      </c>
      <c r="Z52" t="n">
        <v>266</v>
      </c>
      <c r="AA52" t="n">
        <v>355</v>
      </c>
      <c r="AB52" t="n">
        <v>3</v>
      </c>
      <c r="AC52" t="n">
        <v>4</v>
      </c>
      <c r="AD52" t="n">
        <v>12</v>
      </c>
      <c r="AE52" t="n">
        <v>15</v>
      </c>
      <c r="AF52" t="n">
        <v>2</v>
      </c>
      <c r="AG52" t="n">
        <v>3</v>
      </c>
      <c r="AH52" t="n">
        <v>3</v>
      </c>
      <c r="AI52" t="n">
        <v>3</v>
      </c>
      <c r="AJ52" t="n">
        <v>8</v>
      </c>
      <c r="AK52" t="n">
        <v>9</v>
      </c>
      <c r="AL52" t="n">
        <v>2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HYPERLINK("http://catalog.hathitrust.org/Record/001434546","HathiTrust Record")</f>
        <v/>
      </c>
      <c r="AS52">
        <f>HYPERLINK("https://creighton-primo.hosted.exlibrisgroup.com/primo-explore/search?tab=default_tab&amp;search_scope=EVERYTHING&amp;vid=01CRU&amp;lang=en_US&amp;offset=0&amp;query=any,contains,991000501649702656","Catalog Record")</f>
        <v/>
      </c>
      <c r="AT52">
        <f>HYPERLINK("http://www.worldcat.org/oclc/81488","WorldCat Record")</f>
        <v/>
      </c>
      <c r="AU52" t="inlineStr">
        <is>
          <t>1265045:eng</t>
        </is>
      </c>
      <c r="AV52" t="inlineStr">
        <is>
          <t>81488</t>
        </is>
      </c>
      <c r="AW52" t="inlineStr">
        <is>
          <t>991000501649702656</t>
        </is>
      </c>
      <c r="AX52" t="inlineStr">
        <is>
          <t>991000501649702656</t>
        </is>
      </c>
      <c r="AY52" t="inlineStr">
        <is>
          <t>2269851930002656</t>
        </is>
      </c>
      <c r="AZ52" t="inlineStr">
        <is>
          <t>BOOK</t>
        </is>
      </c>
      <c r="BB52" t="inlineStr">
        <is>
          <t>9780030785108</t>
        </is>
      </c>
      <c r="BC52" t="inlineStr">
        <is>
          <t>32285001479491</t>
        </is>
      </c>
      <c r="BD52" t="inlineStr">
        <is>
          <t>893314992</t>
        </is>
      </c>
    </row>
    <row r="53">
      <c r="A53" t="inlineStr">
        <is>
          <t>No</t>
        </is>
      </c>
      <c r="B53" t="inlineStr">
        <is>
          <t>JF51 .P633 1995</t>
        </is>
      </c>
      <c r="C53" t="inlineStr">
        <is>
          <t>0                      JF 0051000P  633         1995</t>
        </is>
      </c>
      <c r="D53" t="inlineStr">
        <is>
          <t>Political culture and constitutionalism : a comparative approach / Daniel P. Franklin, Michael J. Baun, editors.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Armonk, N.Y. : M.E. Sharpe, 1995.</t>
        </is>
      </c>
      <c r="M53" t="inlineStr">
        <is>
          <t>1995</t>
        </is>
      </c>
      <c r="O53" t="inlineStr">
        <is>
          <t>eng</t>
        </is>
      </c>
      <c r="P53" t="inlineStr">
        <is>
          <t>nyu</t>
        </is>
      </c>
      <c r="Q53" t="inlineStr">
        <is>
          <t>Comparative politics series</t>
        </is>
      </c>
      <c r="R53" t="inlineStr">
        <is>
          <t xml:space="preserve">JF </t>
        </is>
      </c>
      <c r="S53" t="n">
        <v>3</v>
      </c>
      <c r="T53" t="n">
        <v>3</v>
      </c>
      <c r="U53" t="inlineStr">
        <is>
          <t>1997-02-08</t>
        </is>
      </c>
      <c r="V53" t="inlineStr">
        <is>
          <t>1997-02-08</t>
        </is>
      </c>
      <c r="W53" t="inlineStr">
        <is>
          <t>1995-01-23</t>
        </is>
      </c>
      <c r="X53" t="inlineStr">
        <is>
          <t>1995-01-23</t>
        </is>
      </c>
      <c r="Y53" t="n">
        <v>397</v>
      </c>
      <c r="Z53" t="n">
        <v>299</v>
      </c>
      <c r="AA53" t="n">
        <v>326</v>
      </c>
      <c r="AB53" t="n">
        <v>3</v>
      </c>
      <c r="AC53" t="n">
        <v>3</v>
      </c>
      <c r="AD53" t="n">
        <v>26</v>
      </c>
      <c r="AE53" t="n">
        <v>26</v>
      </c>
      <c r="AF53" t="n">
        <v>7</v>
      </c>
      <c r="AG53" t="n">
        <v>7</v>
      </c>
      <c r="AH53" t="n">
        <v>5</v>
      </c>
      <c r="AI53" t="n">
        <v>5</v>
      </c>
      <c r="AJ53" t="n">
        <v>11</v>
      </c>
      <c r="AK53" t="n">
        <v>11</v>
      </c>
      <c r="AL53" t="n">
        <v>2</v>
      </c>
      <c r="AM53" t="n">
        <v>2</v>
      </c>
      <c r="AN53" t="n">
        <v>8</v>
      </c>
      <c r="AO53" t="n">
        <v>8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HYPERLINK("http://catalog.hathitrust.org/Record/002912440","HathiTrust Record")</f>
        <v/>
      </c>
      <c r="AS53">
        <f>HYPERLINK("https://creighton-primo.hosted.exlibrisgroup.com/primo-explore/search?tab=default_tab&amp;search_scope=EVERYTHING&amp;vid=01CRU&amp;lang=en_US&amp;offset=0&amp;query=any,contains,991002374179702656","Catalog Record")</f>
        <v/>
      </c>
      <c r="AT53">
        <f>HYPERLINK("http://www.worldcat.org/oclc/30892800","WorldCat Record")</f>
        <v/>
      </c>
      <c r="AU53" t="inlineStr">
        <is>
          <t>836916921:eng</t>
        </is>
      </c>
      <c r="AV53" t="inlineStr">
        <is>
          <t>30892800</t>
        </is>
      </c>
      <c r="AW53" t="inlineStr">
        <is>
          <t>991002374179702656</t>
        </is>
      </c>
      <c r="AX53" t="inlineStr">
        <is>
          <t>991002374179702656</t>
        </is>
      </c>
      <c r="AY53" t="inlineStr">
        <is>
          <t>2270148830002656</t>
        </is>
      </c>
      <c r="AZ53" t="inlineStr">
        <is>
          <t>BOOK</t>
        </is>
      </c>
      <c r="BB53" t="inlineStr">
        <is>
          <t>9781563244155</t>
        </is>
      </c>
      <c r="BC53" t="inlineStr">
        <is>
          <t>32285001994861</t>
        </is>
      </c>
      <c r="BD53" t="inlineStr">
        <is>
          <t>893529900</t>
        </is>
      </c>
    </row>
    <row r="54">
      <c r="A54" t="inlineStr">
        <is>
          <t>No</t>
        </is>
      </c>
      <c r="B54" t="inlineStr">
        <is>
          <t>JF51 .P68</t>
        </is>
      </c>
      <c r="C54" t="inlineStr">
        <is>
          <t>0                      JF 0051000P  68</t>
        </is>
      </c>
      <c r="D54" t="inlineStr">
        <is>
          <t>Presidents and prime ministers / edited by Richard Rose and Ezra N. Suleiman ; foreword by Richard E. Neustadt.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Washington, D.C. : American Enterprise Institute, 1980.</t>
        </is>
      </c>
      <c r="M54" t="inlineStr">
        <is>
          <t>1980</t>
        </is>
      </c>
      <c r="O54" t="inlineStr">
        <is>
          <t>eng</t>
        </is>
      </c>
      <c r="P54" t="inlineStr">
        <is>
          <t>dcu</t>
        </is>
      </c>
      <c r="Q54" t="inlineStr">
        <is>
          <t>AEI studies ; 281</t>
        </is>
      </c>
      <c r="R54" t="inlineStr">
        <is>
          <t xml:space="preserve">JF </t>
        </is>
      </c>
      <c r="S54" t="n">
        <v>7</v>
      </c>
      <c r="T54" t="n">
        <v>7</v>
      </c>
      <c r="U54" t="inlineStr">
        <is>
          <t>2000-02-19</t>
        </is>
      </c>
      <c r="V54" t="inlineStr">
        <is>
          <t>2000-02-19</t>
        </is>
      </c>
      <c r="W54" t="inlineStr">
        <is>
          <t>1992-08-13</t>
        </is>
      </c>
      <c r="X54" t="inlineStr">
        <is>
          <t>1992-08-13</t>
        </is>
      </c>
      <c r="Y54" t="n">
        <v>760</v>
      </c>
      <c r="Z54" t="n">
        <v>608</v>
      </c>
      <c r="AA54" t="n">
        <v>621</v>
      </c>
      <c r="AB54" t="n">
        <v>6</v>
      </c>
      <c r="AC54" t="n">
        <v>6</v>
      </c>
      <c r="AD54" t="n">
        <v>34</v>
      </c>
      <c r="AE54" t="n">
        <v>35</v>
      </c>
      <c r="AF54" t="n">
        <v>10</v>
      </c>
      <c r="AG54" t="n">
        <v>10</v>
      </c>
      <c r="AH54" t="n">
        <v>6</v>
      </c>
      <c r="AI54" t="n">
        <v>6</v>
      </c>
      <c r="AJ54" t="n">
        <v>17</v>
      </c>
      <c r="AK54" t="n">
        <v>17</v>
      </c>
      <c r="AL54" t="n">
        <v>5</v>
      </c>
      <c r="AM54" t="n">
        <v>5</v>
      </c>
      <c r="AN54" t="n">
        <v>5</v>
      </c>
      <c r="AO54" t="n">
        <v>6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HYPERLINK("http://catalog.hathitrust.org/Record/000708253","HathiTrust Record")</f>
        <v/>
      </c>
      <c r="AS54">
        <f>HYPERLINK("https://creighton-primo.hosted.exlibrisgroup.com/primo-explore/search?tab=default_tab&amp;search_scope=EVERYTHING&amp;vid=01CRU&amp;lang=en_US&amp;offset=0&amp;query=any,contains,991004984639702656","Catalog Record")</f>
        <v/>
      </c>
      <c r="AT54">
        <f>HYPERLINK("http://www.worldcat.org/oclc/6446943","WorldCat Record")</f>
        <v/>
      </c>
      <c r="AU54" t="inlineStr">
        <is>
          <t>351011262:eng</t>
        </is>
      </c>
      <c r="AV54" t="inlineStr">
        <is>
          <t>6446943</t>
        </is>
      </c>
      <c r="AW54" t="inlineStr">
        <is>
          <t>991004984639702656</t>
        </is>
      </c>
      <c r="AX54" t="inlineStr">
        <is>
          <t>991004984639702656</t>
        </is>
      </c>
      <c r="AY54" t="inlineStr">
        <is>
          <t>2255728310002656</t>
        </is>
      </c>
      <c r="AZ54" t="inlineStr">
        <is>
          <t>BOOK</t>
        </is>
      </c>
      <c r="BB54" t="inlineStr">
        <is>
          <t>9780844733869</t>
        </is>
      </c>
      <c r="BC54" t="inlineStr">
        <is>
          <t>32285001257491</t>
        </is>
      </c>
      <c r="BD54" t="inlineStr">
        <is>
          <t>893688441</t>
        </is>
      </c>
    </row>
    <row r="55">
      <c r="A55" t="inlineStr">
        <is>
          <t>No</t>
        </is>
      </c>
      <c r="B55" t="inlineStr">
        <is>
          <t>JF51 .S63</t>
        </is>
      </c>
      <c r="C55" t="inlineStr">
        <is>
          <t>0                      JF 0051000S  63</t>
        </is>
      </c>
      <c r="D55" t="inlineStr">
        <is>
          <t>Government by constitution; the political systems of democracy.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Spiro, Herbert J.</t>
        </is>
      </c>
      <c r="L55" t="inlineStr">
        <is>
          <t>[New York] Random House [1959]</t>
        </is>
      </c>
      <c r="M55" t="inlineStr">
        <is>
          <t>1959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JF </t>
        </is>
      </c>
      <c r="S55" t="n">
        <v>2</v>
      </c>
      <c r="T55" t="n">
        <v>2</v>
      </c>
      <c r="U55" t="inlineStr">
        <is>
          <t>1997-02-09</t>
        </is>
      </c>
      <c r="V55" t="inlineStr">
        <is>
          <t>1997-02-09</t>
        </is>
      </c>
      <c r="W55" t="inlineStr">
        <is>
          <t>1992-04-08</t>
        </is>
      </c>
      <c r="X55" t="inlineStr">
        <is>
          <t>1992-04-08</t>
        </is>
      </c>
      <c r="Y55" t="n">
        <v>627</v>
      </c>
      <c r="Z55" t="n">
        <v>514</v>
      </c>
      <c r="AA55" t="n">
        <v>526</v>
      </c>
      <c r="AB55" t="n">
        <v>5</v>
      </c>
      <c r="AC55" t="n">
        <v>5</v>
      </c>
      <c r="AD55" t="n">
        <v>26</v>
      </c>
      <c r="AE55" t="n">
        <v>26</v>
      </c>
      <c r="AF55" t="n">
        <v>8</v>
      </c>
      <c r="AG55" t="n">
        <v>8</v>
      </c>
      <c r="AH55" t="n">
        <v>4</v>
      </c>
      <c r="AI55" t="n">
        <v>4</v>
      </c>
      <c r="AJ55" t="n">
        <v>11</v>
      </c>
      <c r="AK55" t="n">
        <v>11</v>
      </c>
      <c r="AL55" t="n">
        <v>4</v>
      </c>
      <c r="AM55" t="n">
        <v>4</v>
      </c>
      <c r="AN55" t="n">
        <v>4</v>
      </c>
      <c r="AO55" t="n">
        <v>4</v>
      </c>
      <c r="AP55" t="inlineStr">
        <is>
          <t>Yes</t>
        </is>
      </c>
      <c r="AQ55" t="inlineStr">
        <is>
          <t>No</t>
        </is>
      </c>
      <c r="AR55">
        <f>HYPERLINK("http://catalog.hathitrust.org/Record/001434571","HathiTrust Record")</f>
        <v/>
      </c>
      <c r="AS55">
        <f>HYPERLINK("https://creighton-primo.hosted.exlibrisgroup.com/primo-explore/search?tab=default_tab&amp;search_scope=EVERYTHING&amp;vid=01CRU&amp;lang=en_US&amp;offset=0&amp;query=any,contains,991003686059702656","Catalog Record")</f>
        <v/>
      </c>
      <c r="AT55">
        <f>HYPERLINK("http://www.worldcat.org/oclc/1314566","WorldCat Record")</f>
        <v/>
      </c>
      <c r="AU55" t="inlineStr">
        <is>
          <t>196540879:eng</t>
        </is>
      </c>
      <c r="AV55" t="inlineStr">
        <is>
          <t>1314566</t>
        </is>
      </c>
      <c r="AW55" t="inlineStr">
        <is>
          <t>991003686059702656</t>
        </is>
      </c>
      <c r="AX55" t="inlineStr">
        <is>
          <t>991003686059702656</t>
        </is>
      </c>
      <c r="AY55" t="inlineStr">
        <is>
          <t>2258145780002656</t>
        </is>
      </c>
      <c r="AZ55" t="inlineStr">
        <is>
          <t>BOOK</t>
        </is>
      </c>
      <c r="BC55" t="inlineStr">
        <is>
          <t>32285001051605</t>
        </is>
      </c>
      <c r="BD55" t="inlineStr">
        <is>
          <t>893416670</t>
        </is>
      </c>
    </row>
    <row r="56">
      <c r="A56" t="inlineStr">
        <is>
          <t>No</t>
        </is>
      </c>
      <c r="B56" t="inlineStr">
        <is>
          <t>JF51 .Z5</t>
        </is>
      </c>
      <c r="C56" t="inlineStr">
        <is>
          <t>0                      JF 0051000Z  5</t>
        </is>
      </c>
      <c r="D56" t="inlineStr">
        <is>
          <t>Government in wartime Europe, edited by Harold Zink ... and Taylor Cole.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Zink, Harold, 1901-1962.</t>
        </is>
      </c>
      <c r="L56" t="inlineStr">
        <is>
          <t>New York, Reynal &amp; Hitchcock [c1941]</t>
        </is>
      </c>
      <c r="M56" t="inlineStr">
        <is>
          <t>1941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JF </t>
        </is>
      </c>
      <c r="S56" t="n">
        <v>1</v>
      </c>
      <c r="T56" t="n">
        <v>1</v>
      </c>
      <c r="U56" t="inlineStr">
        <is>
          <t>1998-03-30</t>
        </is>
      </c>
      <c r="V56" t="inlineStr">
        <is>
          <t>1998-03-30</t>
        </is>
      </c>
      <c r="W56" t="inlineStr">
        <is>
          <t>1997-09-12</t>
        </is>
      </c>
      <c r="X56" t="inlineStr">
        <is>
          <t>1997-09-12</t>
        </is>
      </c>
      <c r="Y56" t="n">
        <v>447</v>
      </c>
      <c r="Z56" t="n">
        <v>413</v>
      </c>
      <c r="AA56" t="n">
        <v>417</v>
      </c>
      <c r="AB56" t="n">
        <v>6</v>
      </c>
      <c r="AC56" t="n">
        <v>6</v>
      </c>
      <c r="AD56" t="n">
        <v>25</v>
      </c>
      <c r="AE56" t="n">
        <v>25</v>
      </c>
      <c r="AF56" t="n">
        <v>9</v>
      </c>
      <c r="AG56" t="n">
        <v>9</v>
      </c>
      <c r="AH56" t="n">
        <v>5</v>
      </c>
      <c r="AI56" t="n">
        <v>5</v>
      </c>
      <c r="AJ56" t="n">
        <v>13</v>
      </c>
      <c r="AK56" t="n">
        <v>13</v>
      </c>
      <c r="AL56" t="n">
        <v>5</v>
      </c>
      <c r="AM56" t="n">
        <v>5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R56">
        <f>HYPERLINK("http://catalog.hathitrust.org/Record/000492995","HathiTrust Record")</f>
        <v/>
      </c>
      <c r="AS56">
        <f>HYPERLINK("https://creighton-primo.hosted.exlibrisgroup.com/primo-explore/search?tab=default_tab&amp;search_scope=EVERYTHING&amp;vid=01CRU&amp;lang=en_US&amp;offset=0&amp;query=any,contains,991002156599702656","Catalog Record")</f>
        <v/>
      </c>
      <c r="AT56">
        <f>HYPERLINK("http://www.worldcat.org/oclc/501579","WorldCat Record")</f>
        <v/>
      </c>
      <c r="AU56" t="inlineStr">
        <is>
          <t>2288642029:eng</t>
        </is>
      </c>
      <c r="AV56" t="inlineStr">
        <is>
          <t>501579</t>
        </is>
      </c>
      <c r="AW56" t="inlineStr">
        <is>
          <t>991002156599702656</t>
        </is>
      </c>
      <c r="AX56" t="inlineStr">
        <is>
          <t>991002156599702656</t>
        </is>
      </c>
      <c r="AY56" t="inlineStr">
        <is>
          <t>2256487360002656</t>
        </is>
      </c>
      <c r="AZ56" t="inlineStr">
        <is>
          <t>BOOK</t>
        </is>
      </c>
      <c r="BC56" t="inlineStr">
        <is>
          <t>32285003209441</t>
        </is>
      </c>
      <c r="BD56" t="inlineStr">
        <is>
          <t>893510368</t>
        </is>
      </c>
    </row>
    <row r="57">
      <c r="A57" t="inlineStr">
        <is>
          <t>No</t>
        </is>
      </c>
      <c r="B57" t="inlineStr">
        <is>
          <t>JF60 .A34</t>
        </is>
      </c>
      <c r="C57" t="inlineStr">
        <is>
          <t>0                      JF 0060000A  34</t>
        </is>
      </c>
      <c r="D57" t="inlineStr">
        <is>
          <t>Administrative issues in developing economies, edited by Kenneth J. Rothwell.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Lexington, Mass., Lexington Books [1972]</t>
        </is>
      </c>
      <c r="M57" t="inlineStr">
        <is>
          <t>1972</t>
        </is>
      </c>
      <c r="O57" t="inlineStr">
        <is>
          <t>eng</t>
        </is>
      </c>
      <c r="P57" t="inlineStr">
        <is>
          <t>mau</t>
        </is>
      </c>
      <c r="R57" t="inlineStr">
        <is>
          <t xml:space="preserve">JF </t>
        </is>
      </c>
      <c r="S57" t="n">
        <v>2</v>
      </c>
      <c r="T57" t="n">
        <v>2</v>
      </c>
      <c r="U57" t="inlineStr">
        <is>
          <t>1999-02-03</t>
        </is>
      </c>
      <c r="V57" t="inlineStr">
        <is>
          <t>1999-02-03</t>
        </is>
      </c>
      <c r="W57" t="inlineStr">
        <is>
          <t>1997-09-12</t>
        </is>
      </c>
      <c r="X57" t="inlineStr">
        <is>
          <t>1997-09-12</t>
        </is>
      </c>
      <c r="Y57" t="n">
        <v>256</v>
      </c>
      <c r="Z57" t="n">
        <v>188</v>
      </c>
      <c r="AA57" t="n">
        <v>195</v>
      </c>
      <c r="AB57" t="n">
        <v>3</v>
      </c>
      <c r="AC57" t="n">
        <v>3</v>
      </c>
      <c r="AD57" t="n">
        <v>9</v>
      </c>
      <c r="AE57" t="n">
        <v>9</v>
      </c>
      <c r="AF57" t="n">
        <v>1</v>
      </c>
      <c r="AG57" t="n">
        <v>1</v>
      </c>
      <c r="AH57" t="n">
        <v>1</v>
      </c>
      <c r="AI57" t="n">
        <v>1</v>
      </c>
      <c r="AJ57" t="n">
        <v>4</v>
      </c>
      <c r="AK57" t="n">
        <v>4</v>
      </c>
      <c r="AL57" t="n">
        <v>2</v>
      </c>
      <c r="AM57" t="n">
        <v>2</v>
      </c>
      <c r="AN57" t="n">
        <v>1</v>
      </c>
      <c r="AO57" t="n">
        <v>1</v>
      </c>
      <c r="AP57" t="inlineStr">
        <is>
          <t>No</t>
        </is>
      </c>
      <c r="AQ57" t="inlineStr">
        <is>
          <t>Yes</t>
        </is>
      </c>
      <c r="AR57">
        <f>HYPERLINK("http://catalog.hathitrust.org/Record/001434599","HathiTrust Record")</f>
        <v/>
      </c>
      <c r="AS57">
        <f>HYPERLINK("https://creighton-primo.hosted.exlibrisgroup.com/primo-explore/search?tab=default_tab&amp;search_scope=EVERYTHING&amp;vid=01CRU&amp;lang=en_US&amp;offset=0&amp;query=any,contains,991002760639702656","Catalog Record")</f>
        <v/>
      </c>
      <c r="AT57">
        <f>HYPERLINK("http://www.worldcat.org/oclc/428534","WorldCat Record")</f>
        <v/>
      </c>
      <c r="AU57" t="inlineStr">
        <is>
          <t>53969147:eng</t>
        </is>
      </c>
      <c r="AV57" t="inlineStr">
        <is>
          <t>428534</t>
        </is>
      </c>
      <c r="AW57" t="inlineStr">
        <is>
          <t>991002760639702656</t>
        </is>
      </c>
      <c r="AX57" t="inlineStr">
        <is>
          <t>991002760639702656</t>
        </is>
      </c>
      <c r="AY57" t="inlineStr">
        <is>
          <t>2266216740002656</t>
        </is>
      </c>
      <c r="AZ57" t="inlineStr">
        <is>
          <t>BOOK</t>
        </is>
      </c>
      <c r="BB57" t="inlineStr">
        <is>
          <t>9780669812084</t>
        </is>
      </c>
      <c r="BC57" t="inlineStr">
        <is>
          <t>32285003209458</t>
        </is>
      </c>
      <c r="BD57" t="inlineStr">
        <is>
          <t>893591742</t>
        </is>
      </c>
    </row>
    <row r="58">
      <c r="A58" t="inlineStr">
        <is>
          <t>No</t>
        </is>
      </c>
      <c r="B58" t="inlineStr">
        <is>
          <t>JF60 .G35</t>
        </is>
      </c>
      <c r="C58" t="inlineStr">
        <is>
          <t>0                      JF 0060000G  35</t>
        </is>
      </c>
      <c r="D58" t="inlineStr">
        <is>
          <t>The developing nations : a comparative perspective / Robert E. Gamer.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Gamer, Robert E., 1938-</t>
        </is>
      </c>
      <c r="L58" t="inlineStr">
        <is>
          <t>Boston : Allyn and Bacon, c1976.</t>
        </is>
      </c>
      <c r="M58" t="inlineStr">
        <is>
          <t>1976</t>
        </is>
      </c>
      <c r="O58" t="inlineStr">
        <is>
          <t>eng</t>
        </is>
      </c>
      <c r="P58" t="inlineStr">
        <is>
          <t>mau</t>
        </is>
      </c>
      <c r="R58" t="inlineStr">
        <is>
          <t xml:space="preserve">JF </t>
        </is>
      </c>
      <c r="S58" t="n">
        <v>2</v>
      </c>
      <c r="T58" t="n">
        <v>2</v>
      </c>
      <c r="U58" t="inlineStr">
        <is>
          <t>2009-10-15</t>
        </is>
      </c>
      <c r="V58" t="inlineStr">
        <is>
          <t>2009-10-15</t>
        </is>
      </c>
      <c r="W58" t="inlineStr">
        <is>
          <t>1997-09-12</t>
        </is>
      </c>
      <c r="X58" t="inlineStr">
        <is>
          <t>1997-09-12</t>
        </is>
      </c>
      <c r="Y58" t="n">
        <v>501</v>
      </c>
      <c r="Z58" t="n">
        <v>400</v>
      </c>
      <c r="AA58" t="n">
        <v>486</v>
      </c>
      <c r="AB58" t="n">
        <v>6</v>
      </c>
      <c r="AC58" t="n">
        <v>6</v>
      </c>
      <c r="AD58" t="n">
        <v>22</v>
      </c>
      <c r="AE58" t="n">
        <v>24</v>
      </c>
      <c r="AF58" t="n">
        <v>8</v>
      </c>
      <c r="AG58" t="n">
        <v>10</v>
      </c>
      <c r="AH58" t="n">
        <v>4</v>
      </c>
      <c r="AI58" t="n">
        <v>4</v>
      </c>
      <c r="AJ58" t="n">
        <v>10</v>
      </c>
      <c r="AK58" t="n">
        <v>11</v>
      </c>
      <c r="AL58" t="n">
        <v>5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HYPERLINK("http://catalog.hathitrust.org/Record/000708462","HathiTrust Record")</f>
        <v/>
      </c>
      <c r="AS58">
        <f>HYPERLINK("https://creighton-primo.hosted.exlibrisgroup.com/primo-explore/search?tab=default_tab&amp;search_scope=EVERYTHING&amp;vid=01CRU&amp;lang=en_US&amp;offset=0&amp;query=any,contains,991003951549702656","Catalog Record")</f>
        <v/>
      </c>
      <c r="AT58">
        <f>HYPERLINK("http://www.worldcat.org/oclc/1958269","WorldCat Record")</f>
        <v/>
      </c>
      <c r="AU58" t="inlineStr">
        <is>
          <t>443293:eng</t>
        </is>
      </c>
      <c r="AV58" t="inlineStr">
        <is>
          <t>1958269</t>
        </is>
      </c>
      <c r="AW58" t="inlineStr">
        <is>
          <t>991003951549702656</t>
        </is>
      </c>
      <c r="AX58" t="inlineStr">
        <is>
          <t>991003951549702656</t>
        </is>
      </c>
      <c r="AY58" t="inlineStr">
        <is>
          <t>2265552410002656</t>
        </is>
      </c>
      <c r="AZ58" t="inlineStr">
        <is>
          <t>BOOK</t>
        </is>
      </c>
      <c r="BB58" t="inlineStr">
        <is>
          <t>9780205054183</t>
        </is>
      </c>
      <c r="BC58" t="inlineStr">
        <is>
          <t>32285003209482</t>
        </is>
      </c>
      <c r="BD58" t="inlineStr">
        <is>
          <t>893869113</t>
        </is>
      </c>
    </row>
    <row r="59">
      <c r="A59" t="inlineStr">
        <is>
          <t>No</t>
        </is>
      </c>
      <c r="B59" t="inlineStr">
        <is>
          <t>JF60 .G74 2003</t>
        </is>
      </c>
      <c r="C59" t="inlineStr">
        <is>
          <t>0                      JF 0060000G  74          2003</t>
        </is>
      </c>
      <c r="D59" t="inlineStr">
        <is>
          <t>Comparative politics of the Third World : linking concepts and cases / December Green and Laura Luehrmann.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Green, December.</t>
        </is>
      </c>
      <c r="L59" t="inlineStr">
        <is>
          <t>Boulder, Co. : L. Rienner, 2003.</t>
        </is>
      </c>
      <c r="M59" t="inlineStr">
        <is>
          <t>2003</t>
        </is>
      </c>
      <c r="O59" t="inlineStr">
        <is>
          <t>eng</t>
        </is>
      </c>
      <c r="P59" t="inlineStr">
        <is>
          <t>cou</t>
        </is>
      </c>
      <c r="R59" t="inlineStr">
        <is>
          <t xml:space="preserve">JF </t>
        </is>
      </c>
      <c r="S59" t="n">
        <v>2</v>
      </c>
      <c r="T59" t="n">
        <v>2</v>
      </c>
      <c r="U59" t="inlineStr">
        <is>
          <t>2006-03-19</t>
        </is>
      </c>
      <c r="V59" t="inlineStr">
        <is>
          <t>2006-03-19</t>
        </is>
      </c>
      <c r="W59" t="inlineStr">
        <is>
          <t>2003-12-11</t>
        </is>
      </c>
      <c r="X59" t="inlineStr">
        <is>
          <t>2003-12-11</t>
        </is>
      </c>
      <c r="Y59" t="n">
        <v>339</v>
      </c>
      <c r="Z59" t="n">
        <v>221</v>
      </c>
      <c r="AA59" t="n">
        <v>325</v>
      </c>
      <c r="AB59" t="n">
        <v>3</v>
      </c>
      <c r="AC59" t="n">
        <v>3</v>
      </c>
      <c r="AD59" t="n">
        <v>11</v>
      </c>
      <c r="AE59" t="n">
        <v>14</v>
      </c>
      <c r="AF59" t="n">
        <v>4</v>
      </c>
      <c r="AG59" t="n">
        <v>6</v>
      </c>
      <c r="AH59" t="n">
        <v>3</v>
      </c>
      <c r="AI59" t="n">
        <v>3</v>
      </c>
      <c r="AJ59" t="n">
        <v>5</v>
      </c>
      <c r="AK59" t="n">
        <v>6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HYPERLINK("https://creighton-primo.hosted.exlibrisgroup.com/primo-explore/search?tab=default_tab&amp;search_scope=EVERYTHING&amp;vid=01CRU&amp;lang=en_US&amp;offset=0&amp;query=any,contains,991004157909702656","Catalog Record")</f>
        <v/>
      </c>
      <c r="AT59">
        <f>HYPERLINK("http://www.worldcat.org/oclc/50913538","WorldCat Record")</f>
        <v/>
      </c>
      <c r="AU59" t="inlineStr">
        <is>
          <t>796438349:eng</t>
        </is>
      </c>
      <c r="AV59" t="inlineStr">
        <is>
          <t>50913538</t>
        </is>
      </c>
      <c r="AW59" t="inlineStr">
        <is>
          <t>991004157909702656</t>
        </is>
      </c>
      <c r="AX59" t="inlineStr">
        <is>
          <t>991004157909702656</t>
        </is>
      </c>
      <c r="AY59" t="inlineStr">
        <is>
          <t>2265934470002656</t>
        </is>
      </c>
      <c r="AZ59" t="inlineStr">
        <is>
          <t>BOOK</t>
        </is>
      </c>
      <c r="BB59" t="inlineStr">
        <is>
          <t>9781588261663</t>
        </is>
      </c>
      <c r="BC59" t="inlineStr">
        <is>
          <t>32285004846068</t>
        </is>
      </c>
      <c r="BD59" t="inlineStr">
        <is>
          <t>893794543</t>
        </is>
      </c>
    </row>
    <row r="60">
      <c r="A60" t="inlineStr">
        <is>
          <t>No</t>
        </is>
      </c>
      <c r="B60" t="inlineStr">
        <is>
          <t>JF60 .H43</t>
        </is>
      </c>
      <c r="C60" t="inlineStr">
        <is>
          <t>0                      JF 0060000H  43</t>
        </is>
      </c>
      <c r="D60" t="inlineStr">
        <is>
          <t>The politics of underdevelopment [by] Gerald A. Heeger.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Heeger, Gerald A.</t>
        </is>
      </c>
      <c r="L60" t="inlineStr">
        <is>
          <t>New York, St. Martin's Press [1974]</t>
        </is>
      </c>
      <c r="M60" t="inlineStr">
        <is>
          <t>1974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JF </t>
        </is>
      </c>
      <c r="S60" t="n">
        <v>2</v>
      </c>
      <c r="T60" t="n">
        <v>2</v>
      </c>
      <c r="U60" t="inlineStr">
        <is>
          <t>2003-10-25</t>
        </is>
      </c>
      <c r="V60" t="inlineStr">
        <is>
          <t>2003-10-25</t>
        </is>
      </c>
      <c r="W60" t="inlineStr">
        <is>
          <t>1997-09-12</t>
        </is>
      </c>
      <c r="X60" t="inlineStr">
        <is>
          <t>1997-09-12</t>
        </is>
      </c>
      <c r="Y60" t="n">
        <v>566</v>
      </c>
      <c r="Z60" t="n">
        <v>485</v>
      </c>
      <c r="AA60" t="n">
        <v>502</v>
      </c>
      <c r="AB60" t="n">
        <v>4</v>
      </c>
      <c r="AC60" t="n">
        <v>4</v>
      </c>
      <c r="AD60" t="n">
        <v>19</v>
      </c>
      <c r="AE60" t="n">
        <v>21</v>
      </c>
      <c r="AF60" t="n">
        <v>5</v>
      </c>
      <c r="AG60" t="n">
        <v>6</v>
      </c>
      <c r="AH60" t="n">
        <v>3</v>
      </c>
      <c r="AI60" t="n">
        <v>3</v>
      </c>
      <c r="AJ60" t="n">
        <v>11</v>
      </c>
      <c r="AK60" t="n">
        <v>12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HYPERLINK("https://creighton-primo.hosted.exlibrisgroup.com/primo-explore/search?tab=default_tab&amp;search_scope=EVERYTHING&amp;vid=01CRU&amp;lang=en_US&amp;offset=0&amp;query=any,contains,991003392249702656","Catalog Record")</f>
        <v/>
      </c>
      <c r="AT60">
        <f>HYPERLINK("http://www.worldcat.org/oclc/930667","WorldCat Record")</f>
        <v/>
      </c>
      <c r="AU60" t="inlineStr">
        <is>
          <t>1881790:eng</t>
        </is>
      </c>
      <c r="AV60" t="inlineStr">
        <is>
          <t>930667</t>
        </is>
      </c>
      <c r="AW60" t="inlineStr">
        <is>
          <t>991003392249702656</t>
        </is>
      </c>
      <c r="AX60" t="inlineStr">
        <is>
          <t>991003392249702656</t>
        </is>
      </c>
      <c r="AY60" t="inlineStr">
        <is>
          <t>2269540760002656</t>
        </is>
      </c>
      <c r="AZ60" t="inlineStr">
        <is>
          <t>BOOK</t>
        </is>
      </c>
      <c r="BC60" t="inlineStr">
        <is>
          <t>32285003209490</t>
        </is>
      </c>
      <c r="BD60" t="inlineStr">
        <is>
          <t>893874722</t>
        </is>
      </c>
    </row>
    <row r="61">
      <c r="A61" t="inlineStr">
        <is>
          <t>No</t>
        </is>
      </c>
      <c r="B61" t="inlineStr">
        <is>
          <t>JF60 .M66 1995</t>
        </is>
      </c>
      <c r="C61" t="inlineStr">
        <is>
          <t>0                      JF 0060000M  66          1995</t>
        </is>
      </c>
      <c r="D61" t="inlineStr">
        <is>
          <t>Democratization, liberalization &amp; human rights in the Third World / Mahmood Monshipouri.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Monshipouri, Mahmood, 1952-</t>
        </is>
      </c>
      <c r="L61" t="inlineStr">
        <is>
          <t>Boulder : L. Rienner Publishers, 1995.</t>
        </is>
      </c>
      <c r="M61" t="inlineStr">
        <is>
          <t>1995</t>
        </is>
      </c>
      <c r="O61" t="inlineStr">
        <is>
          <t>eng</t>
        </is>
      </c>
      <c r="P61" t="inlineStr">
        <is>
          <t>cou</t>
        </is>
      </c>
      <c r="R61" t="inlineStr">
        <is>
          <t xml:space="preserve">JF </t>
        </is>
      </c>
      <c r="S61" t="n">
        <v>14</v>
      </c>
      <c r="T61" t="n">
        <v>14</v>
      </c>
      <c r="U61" t="inlineStr">
        <is>
          <t>2000-06-28</t>
        </is>
      </c>
      <c r="V61" t="inlineStr">
        <is>
          <t>2000-06-28</t>
        </is>
      </c>
      <c r="W61" t="inlineStr">
        <is>
          <t>1995-06-23</t>
        </is>
      </c>
      <c r="X61" t="inlineStr">
        <is>
          <t>1995-06-23</t>
        </is>
      </c>
      <c r="Y61" t="n">
        <v>447</v>
      </c>
      <c r="Z61" t="n">
        <v>329</v>
      </c>
      <c r="AA61" t="n">
        <v>334</v>
      </c>
      <c r="AB61" t="n">
        <v>3</v>
      </c>
      <c r="AC61" t="n">
        <v>3</v>
      </c>
      <c r="AD61" t="n">
        <v>18</v>
      </c>
      <c r="AE61" t="n">
        <v>18</v>
      </c>
      <c r="AF61" t="n">
        <v>4</v>
      </c>
      <c r="AG61" t="n">
        <v>4</v>
      </c>
      <c r="AH61" t="n">
        <v>6</v>
      </c>
      <c r="AI61" t="n">
        <v>6</v>
      </c>
      <c r="AJ61" t="n">
        <v>8</v>
      </c>
      <c r="AK61" t="n">
        <v>8</v>
      </c>
      <c r="AL61" t="n">
        <v>2</v>
      </c>
      <c r="AM61" t="n">
        <v>2</v>
      </c>
      <c r="AN61" t="n">
        <v>2</v>
      </c>
      <c r="AO61" t="n">
        <v>2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HYPERLINK("https://creighton-primo.hosted.exlibrisgroup.com/primo-explore/search?tab=default_tab&amp;search_scope=EVERYTHING&amp;vid=01CRU&amp;lang=en_US&amp;offset=0&amp;query=any,contains,991002389119702656","Catalog Record")</f>
        <v/>
      </c>
      <c r="AT61">
        <f>HYPERLINK("http://www.worldcat.org/oclc/31045044","WorldCat Record")</f>
        <v/>
      </c>
      <c r="AU61" t="inlineStr">
        <is>
          <t>33432210:eng</t>
        </is>
      </c>
      <c r="AV61" t="inlineStr">
        <is>
          <t>31045044</t>
        </is>
      </c>
      <c r="AW61" t="inlineStr">
        <is>
          <t>991002389119702656</t>
        </is>
      </c>
      <c r="AX61" t="inlineStr">
        <is>
          <t>991002389119702656</t>
        </is>
      </c>
      <c r="AY61" t="inlineStr">
        <is>
          <t>2262013350002656</t>
        </is>
      </c>
      <c r="AZ61" t="inlineStr">
        <is>
          <t>BOOK</t>
        </is>
      </c>
      <c r="BB61" t="inlineStr">
        <is>
          <t>9781555875299</t>
        </is>
      </c>
      <c r="BC61" t="inlineStr">
        <is>
          <t>32285002052339</t>
        </is>
      </c>
      <c r="BD61" t="inlineStr">
        <is>
          <t>893597402</t>
        </is>
      </c>
    </row>
    <row r="62">
      <c r="A62" t="inlineStr">
        <is>
          <t>No</t>
        </is>
      </c>
      <c r="B62" t="inlineStr">
        <is>
          <t>JF60 .P66</t>
        </is>
      </c>
      <c r="C62" t="inlineStr">
        <is>
          <t>0                      JF 0060000P  66</t>
        </is>
      </c>
      <c r="D62" t="inlineStr">
        <is>
          <t>Politics and policy implementation in the Third World / edited by Merilee S. Grindle.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Princeton, N.J. : Princeton University Press, c1980.</t>
        </is>
      </c>
      <c r="M62" t="inlineStr">
        <is>
          <t>1980</t>
        </is>
      </c>
      <c r="O62" t="inlineStr">
        <is>
          <t>eng</t>
        </is>
      </c>
      <c r="P62" t="inlineStr">
        <is>
          <t>nju</t>
        </is>
      </c>
      <c r="R62" t="inlineStr">
        <is>
          <t xml:space="preserve">JF </t>
        </is>
      </c>
      <c r="S62" t="n">
        <v>4</v>
      </c>
      <c r="T62" t="n">
        <v>4</v>
      </c>
      <c r="U62" t="inlineStr">
        <is>
          <t>1996-10-16</t>
        </is>
      </c>
      <c r="V62" t="inlineStr">
        <is>
          <t>1996-10-16</t>
        </is>
      </c>
      <c r="W62" t="inlineStr">
        <is>
          <t>1992-08-13</t>
        </is>
      </c>
      <c r="X62" t="inlineStr">
        <is>
          <t>1992-08-13</t>
        </is>
      </c>
      <c r="Y62" t="n">
        <v>480</v>
      </c>
      <c r="Z62" t="n">
        <v>317</v>
      </c>
      <c r="AA62" t="n">
        <v>507</v>
      </c>
      <c r="AB62" t="n">
        <v>4</v>
      </c>
      <c r="AC62" t="n">
        <v>4</v>
      </c>
      <c r="AD62" t="n">
        <v>17</v>
      </c>
      <c r="AE62" t="n">
        <v>27</v>
      </c>
      <c r="AF62" t="n">
        <v>7</v>
      </c>
      <c r="AG62" t="n">
        <v>13</v>
      </c>
      <c r="AH62" t="n">
        <v>3</v>
      </c>
      <c r="AI62" t="n">
        <v>6</v>
      </c>
      <c r="AJ62" t="n">
        <v>8</v>
      </c>
      <c r="AK62" t="n">
        <v>13</v>
      </c>
      <c r="AL62" t="n">
        <v>3</v>
      </c>
      <c r="AM62" t="n">
        <v>3</v>
      </c>
      <c r="AN62" t="n">
        <v>1</v>
      </c>
      <c r="AO62" t="n">
        <v>1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HYPERLINK("https://creighton-primo.hosted.exlibrisgroup.com/primo-explore/search?tab=default_tab&amp;search_scope=EVERYTHING&amp;vid=01CRU&amp;lang=en_US&amp;offset=0&amp;query=any,contains,991004882999702656","Catalog Record")</f>
        <v/>
      </c>
      <c r="AT62">
        <f>HYPERLINK("http://www.worldcat.org/oclc/5829996","WorldCat Record")</f>
        <v/>
      </c>
      <c r="AU62" t="inlineStr">
        <is>
          <t>440960:eng</t>
        </is>
      </c>
      <c r="AV62" t="inlineStr">
        <is>
          <t>5829996</t>
        </is>
      </c>
      <c r="AW62" t="inlineStr">
        <is>
          <t>991004882999702656</t>
        </is>
      </c>
      <c r="AX62" t="inlineStr">
        <is>
          <t>991004882999702656</t>
        </is>
      </c>
      <c r="AY62" t="inlineStr">
        <is>
          <t>2260960400002656</t>
        </is>
      </c>
      <c r="AZ62" t="inlineStr">
        <is>
          <t>BOOK</t>
        </is>
      </c>
      <c r="BB62" t="inlineStr">
        <is>
          <t>9780691021959</t>
        </is>
      </c>
      <c r="BC62" t="inlineStr">
        <is>
          <t>32285001257566</t>
        </is>
      </c>
      <c r="BD62" t="inlineStr">
        <is>
          <t>893905111</t>
        </is>
      </c>
    </row>
    <row r="63">
      <c r="A63" t="inlineStr">
        <is>
          <t>No</t>
        </is>
      </c>
      <c r="B63" t="inlineStr">
        <is>
          <t>JF60 .S6 1983</t>
        </is>
      </c>
      <c r="C63" t="inlineStr">
        <is>
          <t>0                      JF 0060000S  6           1983</t>
        </is>
      </c>
      <c r="D63" t="inlineStr">
        <is>
          <t>State and nation in the Third World : the Western state and African nationalism / Anthony D. Smith.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Smith, Anthony D.</t>
        </is>
      </c>
      <c r="L63" t="inlineStr">
        <is>
          <t>New York : St. Martin's Press, 1983.</t>
        </is>
      </c>
      <c r="M63" t="inlineStr">
        <is>
          <t>1983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JF </t>
        </is>
      </c>
      <c r="S63" t="n">
        <v>1</v>
      </c>
      <c r="T63" t="n">
        <v>1</v>
      </c>
      <c r="U63" t="inlineStr">
        <is>
          <t>2003-10-25</t>
        </is>
      </c>
      <c r="V63" t="inlineStr">
        <is>
          <t>2003-10-25</t>
        </is>
      </c>
      <c r="W63" t="inlineStr">
        <is>
          <t>1992-08-13</t>
        </is>
      </c>
      <c r="X63" t="inlineStr">
        <is>
          <t>1992-08-13</t>
        </is>
      </c>
      <c r="Y63" t="n">
        <v>321</v>
      </c>
      <c r="Z63" t="n">
        <v>277</v>
      </c>
      <c r="AA63" t="n">
        <v>318</v>
      </c>
      <c r="AB63" t="n">
        <v>2</v>
      </c>
      <c r="AC63" t="n">
        <v>3</v>
      </c>
      <c r="AD63" t="n">
        <v>10</v>
      </c>
      <c r="AE63" t="n">
        <v>12</v>
      </c>
      <c r="AF63" t="n">
        <v>3</v>
      </c>
      <c r="AG63" t="n">
        <v>3</v>
      </c>
      <c r="AH63" t="n">
        <v>3</v>
      </c>
      <c r="AI63" t="n">
        <v>3</v>
      </c>
      <c r="AJ63" t="n">
        <v>5</v>
      </c>
      <c r="AK63" t="n">
        <v>6</v>
      </c>
      <c r="AL63" t="n">
        <v>1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HYPERLINK("https://creighton-primo.hosted.exlibrisgroup.com/primo-explore/search?tab=default_tab&amp;search_scope=EVERYTHING&amp;vid=01CRU&amp;lang=en_US&amp;offset=0&amp;query=any,contains,991000051589702656","Catalog Record")</f>
        <v/>
      </c>
      <c r="AT63">
        <f>HYPERLINK("http://www.worldcat.org/oclc/8688754","WorldCat Record")</f>
        <v/>
      </c>
      <c r="AU63" t="inlineStr">
        <is>
          <t>444179:eng</t>
        </is>
      </c>
      <c r="AV63" t="inlineStr">
        <is>
          <t>8688754</t>
        </is>
      </c>
      <c r="AW63" t="inlineStr">
        <is>
          <t>991000051589702656</t>
        </is>
      </c>
      <c r="AX63" t="inlineStr">
        <is>
          <t>991000051589702656</t>
        </is>
      </c>
      <c r="AY63" t="inlineStr">
        <is>
          <t>2272428000002656</t>
        </is>
      </c>
      <c r="AZ63" t="inlineStr">
        <is>
          <t>BOOK</t>
        </is>
      </c>
      <c r="BB63" t="inlineStr">
        <is>
          <t>9780312756055</t>
        </is>
      </c>
      <c r="BC63" t="inlineStr">
        <is>
          <t>32285001257582</t>
        </is>
      </c>
      <c r="BD63" t="inlineStr">
        <is>
          <t>893790198</t>
        </is>
      </c>
    </row>
    <row r="64">
      <c r="A64" t="inlineStr">
        <is>
          <t>No</t>
        </is>
      </c>
      <c r="B64" t="inlineStr">
        <is>
          <t>JF60 .T33</t>
        </is>
      </c>
      <c r="C64" t="inlineStr">
        <is>
          <t>0                      JF 0060000T  33</t>
        </is>
      </c>
      <c r="D64" t="inlineStr">
        <is>
          <t>The developing nations: what path to modernization? Readings selected and edited by Frank Tachau.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Tachau, Frank, 1929-2010, compiler.</t>
        </is>
      </c>
      <c r="L64" t="inlineStr">
        <is>
          <t>New York, Dodd, Mead, 1972.</t>
        </is>
      </c>
      <c r="M64" t="inlineStr">
        <is>
          <t>1972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JF </t>
        </is>
      </c>
      <c r="S64" t="n">
        <v>1</v>
      </c>
      <c r="T64" t="n">
        <v>1</v>
      </c>
      <c r="U64" t="inlineStr">
        <is>
          <t>2003-10-25</t>
        </is>
      </c>
      <c r="V64" t="inlineStr">
        <is>
          <t>2003-10-25</t>
        </is>
      </c>
      <c r="W64" t="inlineStr">
        <is>
          <t>1997-09-12</t>
        </is>
      </c>
      <c r="X64" t="inlineStr">
        <is>
          <t>1997-09-12</t>
        </is>
      </c>
      <c r="Y64" t="n">
        <v>422</v>
      </c>
      <c r="Z64" t="n">
        <v>343</v>
      </c>
      <c r="AA64" t="n">
        <v>363</v>
      </c>
      <c r="AB64" t="n">
        <v>6</v>
      </c>
      <c r="AC64" t="n">
        <v>6</v>
      </c>
      <c r="AD64" t="n">
        <v>17</v>
      </c>
      <c r="AE64" t="n">
        <v>18</v>
      </c>
      <c r="AF64" t="n">
        <v>4</v>
      </c>
      <c r="AG64" t="n">
        <v>4</v>
      </c>
      <c r="AH64" t="n">
        <v>2</v>
      </c>
      <c r="AI64" t="n">
        <v>3</v>
      </c>
      <c r="AJ64" t="n">
        <v>9</v>
      </c>
      <c r="AK64" t="n">
        <v>10</v>
      </c>
      <c r="AL64" t="n">
        <v>5</v>
      </c>
      <c r="AM64" t="n">
        <v>5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HYPERLINK("https://creighton-primo.hosted.exlibrisgroup.com/primo-explore/search?tab=default_tab&amp;search_scope=EVERYTHING&amp;vid=01CRU&amp;lang=en_US&amp;offset=0&amp;query=any,contains,991002244749702656","Catalog Record")</f>
        <v/>
      </c>
      <c r="AT64">
        <f>HYPERLINK("http://www.worldcat.org/oclc/297610","WorldCat Record")</f>
        <v/>
      </c>
      <c r="AU64" t="inlineStr">
        <is>
          <t>1499602:eng</t>
        </is>
      </c>
      <c r="AV64" t="inlineStr">
        <is>
          <t>297610</t>
        </is>
      </c>
      <c r="AW64" t="inlineStr">
        <is>
          <t>991002244749702656</t>
        </is>
      </c>
      <c r="AX64" t="inlineStr">
        <is>
          <t>991002244749702656</t>
        </is>
      </c>
      <c r="AY64" t="inlineStr">
        <is>
          <t>2264826840002656</t>
        </is>
      </c>
      <c r="AZ64" t="inlineStr">
        <is>
          <t>BOOK</t>
        </is>
      </c>
      <c r="BB64" t="inlineStr">
        <is>
          <t>9780396065425</t>
        </is>
      </c>
      <c r="BC64" t="inlineStr">
        <is>
          <t>32285003209532</t>
        </is>
      </c>
      <c r="BD64" t="inlineStr">
        <is>
          <t>893898530</t>
        </is>
      </c>
    </row>
    <row r="65">
      <c r="A65" t="inlineStr">
        <is>
          <t>No</t>
        </is>
      </c>
      <c r="B65" t="inlineStr">
        <is>
          <t>JF60 .Y67</t>
        </is>
      </c>
      <c r="C65" t="inlineStr">
        <is>
          <t>0                      JF 0060000Y  67</t>
        </is>
      </c>
      <c r="D65" t="inlineStr">
        <is>
          <t>The politics of cultural pluralism / Crawford Young.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Young, Crawford, 1931-</t>
        </is>
      </c>
      <c r="L65" t="inlineStr">
        <is>
          <t>Madison : University of Wisconsin Press, 1976.</t>
        </is>
      </c>
      <c r="M65" t="inlineStr">
        <is>
          <t>1976</t>
        </is>
      </c>
      <c r="O65" t="inlineStr">
        <is>
          <t>eng</t>
        </is>
      </c>
      <c r="P65" t="inlineStr">
        <is>
          <t>wiu</t>
        </is>
      </c>
      <c r="R65" t="inlineStr">
        <is>
          <t xml:space="preserve">JF </t>
        </is>
      </c>
      <c r="S65" t="n">
        <v>10</v>
      </c>
      <c r="T65" t="n">
        <v>10</v>
      </c>
      <c r="U65" t="inlineStr">
        <is>
          <t>1999-12-10</t>
        </is>
      </c>
      <c r="V65" t="inlineStr">
        <is>
          <t>1999-12-10</t>
        </is>
      </c>
      <c r="W65" t="inlineStr">
        <is>
          <t>1997-09-12</t>
        </is>
      </c>
      <c r="X65" t="inlineStr">
        <is>
          <t>1997-09-12</t>
        </is>
      </c>
      <c r="Y65" t="n">
        <v>783</v>
      </c>
      <c r="Z65" t="n">
        <v>634</v>
      </c>
      <c r="AA65" t="n">
        <v>763</v>
      </c>
      <c r="AB65" t="n">
        <v>6</v>
      </c>
      <c r="AC65" t="n">
        <v>6</v>
      </c>
      <c r="AD65" t="n">
        <v>30</v>
      </c>
      <c r="AE65" t="n">
        <v>36</v>
      </c>
      <c r="AF65" t="n">
        <v>10</v>
      </c>
      <c r="AG65" t="n">
        <v>14</v>
      </c>
      <c r="AH65" t="n">
        <v>6</v>
      </c>
      <c r="AI65" t="n">
        <v>9</v>
      </c>
      <c r="AJ65" t="n">
        <v>17</v>
      </c>
      <c r="AK65" t="n">
        <v>18</v>
      </c>
      <c r="AL65" t="n">
        <v>5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HYPERLINK("https://creighton-primo.hosted.exlibrisgroup.com/primo-explore/search?tab=default_tab&amp;search_scope=EVERYTHING&amp;vid=01CRU&amp;lang=en_US&amp;offset=0&amp;query=any,contains,991003836029702656","Catalog Record")</f>
        <v/>
      </c>
      <c r="AT65">
        <f>HYPERLINK("http://www.worldcat.org/oclc/1601838","WorldCat Record")</f>
        <v/>
      </c>
      <c r="AU65" t="inlineStr">
        <is>
          <t>11571545:eng</t>
        </is>
      </c>
      <c r="AV65" t="inlineStr">
        <is>
          <t>1601838</t>
        </is>
      </c>
      <c r="AW65" t="inlineStr">
        <is>
          <t>991003836029702656</t>
        </is>
      </c>
      <c r="AX65" t="inlineStr">
        <is>
          <t>991003836029702656</t>
        </is>
      </c>
      <c r="AY65" t="inlineStr">
        <is>
          <t>2266527740002656</t>
        </is>
      </c>
      <c r="AZ65" t="inlineStr">
        <is>
          <t>BOOK</t>
        </is>
      </c>
      <c r="BB65" t="inlineStr">
        <is>
          <t>9780299067403</t>
        </is>
      </c>
      <c r="BC65" t="inlineStr">
        <is>
          <t>32285003209557</t>
        </is>
      </c>
      <c r="BD65" t="inlineStr">
        <is>
          <t>893718127</t>
        </is>
      </c>
    </row>
    <row r="66">
      <c r="A66" t="inlineStr">
        <is>
          <t>No</t>
        </is>
      </c>
      <c r="B66" t="inlineStr">
        <is>
          <t>JK31 .S82</t>
        </is>
      </c>
      <c r="C66" t="inlineStr">
        <is>
          <t>0                      JK 0031000S  82</t>
        </is>
      </c>
      <c r="D66" t="inlineStr">
        <is>
          <t>Constitutionalism in America; origin and evolution of its fundamental ideas [by] Arthur E. Sutherland.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Sutherland, Arthur E.</t>
        </is>
      </c>
      <c r="L66" t="inlineStr">
        <is>
          <t>New York, Blaisdell Pub. Co. [1965]</t>
        </is>
      </c>
      <c r="M66" t="inlineStr">
        <is>
          <t>1965</t>
        </is>
      </c>
      <c r="N66" t="inlineStr">
        <is>
          <t>[1st ed.]</t>
        </is>
      </c>
      <c r="O66" t="inlineStr">
        <is>
          <t>eng</t>
        </is>
      </c>
      <c r="P66" t="inlineStr">
        <is>
          <t>nyu</t>
        </is>
      </c>
      <c r="Q66" t="inlineStr">
        <is>
          <t>A Blaisdell book in political science</t>
        </is>
      </c>
      <c r="R66" t="inlineStr">
        <is>
          <t xml:space="preserve">JK </t>
        </is>
      </c>
      <c r="S66" t="n">
        <v>2</v>
      </c>
      <c r="T66" t="n">
        <v>2</v>
      </c>
      <c r="U66" t="inlineStr">
        <is>
          <t>1999-02-09</t>
        </is>
      </c>
      <c r="V66" t="inlineStr">
        <is>
          <t>1999-02-09</t>
        </is>
      </c>
      <c r="W66" t="inlineStr">
        <is>
          <t>1997-09-12</t>
        </is>
      </c>
      <c r="X66" t="inlineStr">
        <is>
          <t>1997-09-12</t>
        </is>
      </c>
      <c r="Y66" t="n">
        <v>701</v>
      </c>
      <c r="Z66" t="n">
        <v>624</v>
      </c>
      <c r="AA66" t="n">
        <v>634</v>
      </c>
      <c r="AB66" t="n">
        <v>6</v>
      </c>
      <c r="AC66" t="n">
        <v>6</v>
      </c>
      <c r="AD66" t="n">
        <v>44</v>
      </c>
      <c r="AE66" t="n">
        <v>44</v>
      </c>
      <c r="AF66" t="n">
        <v>10</v>
      </c>
      <c r="AG66" t="n">
        <v>10</v>
      </c>
      <c r="AH66" t="n">
        <v>6</v>
      </c>
      <c r="AI66" t="n">
        <v>6</v>
      </c>
      <c r="AJ66" t="n">
        <v>16</v>
      </c>
      <c r="AK66" t="n">
        <v>16</v>
      </c>
      <c r="AL66" t="n">
        <v>4</v>
      </c>
      <c r="AM66" t="n">
        <v>4</v>
      </c>
      <c r="AN66" t="n">
        <v>15</v>
      </c>
      <c r="AO66" t="n">
        <v>15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HYPERLINK("http://catalog.hathitrust.org/Record/001140903","HathiTrust Record")</f>
        <v/>
      </c>
      <c r="AS66">
        <f>HYPERLINK("https://creighton-primo.hosted.exlibrisgroup.com/primo-explore/search?tab=default_tab&amp;search_scope=EVERYTHING&amp;vid=01CRU&amp;lang=en_US&amp;offset=0&amp;query=any,contains,991002870749702656","Catalog Record")</f>
        <v/>
      </c>
      <c r="AT66">
        <f>HYPERLINK("http://www.worldcat.org/oclc/498988","WorldCat Record")</f>
        <v/>
      </c>
      <c r="AU66" t="inlineStr">
        <is>
          <t>196540881:eng</t>
        </is>
      </c>
      <c r="AV66" t="inlineStr">
        <is>
          <t>498988</t>
        </is>
      </c>
      <c r="AW66" t="inlineStr">
        <is>
          <t>991002870749702656</t>
        </is>
      </c>
      <c r="AX66" t="inlineStr">
        <is>
          <t>991002870749702656</t>
        </is>
      </c>
      <c r="AY66" t="inlineStr">
        <is>
          <t>2272517150002656</t>
        </is>
      </c>
      <c r="AZ66" t="inlineStr">
        <is>
          <t>BOOK</t>
        </is>
      </c>
      <c r="BC66" t="inlineStr">
        <is>
          <t>32285003230744</t>
        </is>
      </c>
      <c r="BD66" t="inlineStr">
        <is>
          <t>893805160</t>
        </is>
      </c>
    </row>
    <row r="67">
      <c r="A67" t="inlineStr">
        <is>
          <t>No</t>
        </is>
      </c>
      <c r="B67" t="inlineStr">
        <is>
          <t>JL1226 1977 .G74</t>
        </is>
      </c>
      <c r="C67" t="inlineStr">
        <is>
          <t>0                      JL 1226000               1977   G  74</t>
        </is>
      </c>
      <c r="D67" t="inlineStr">
        <is>
          <t>Bureaucrats, politicians, and peasants in Mexico : a case study in public policy / Merilee Serrill Grindle.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Grindle, Merilee Serrill.</t>
        </is>
      </c>
      <c r="L67" t="inlineStr">
        <is>
          <t>Berkeley : University of California Press, c1977.</t>
        </is>
      </c>
      <c r="M67" t="inlineStr">
        <is>
          <t>1977</t>
        </is>
      </c>
      <c r="O67" t="inlineStr">
        <is>
          <t>eng</t>
        </is>
      </c>
      <c r="P67" t="inlineStr">
        <is>
          <t>cau</t>
        </is>
      </c>
      <c r="R67" t="inlineStr">
        <is>
          <t xml:space="preserve">JL </t>
        </is>
      </c>
      <c r="S67" t="n">
        <v>4</v>
      </c>
      <c r="T67" t="n">
        <v>4</v>
      </c>
      <c r="U67" t="inlineStr">
        <is>
          <t>1998-09-29</t>
        </is>
      </c>
      <c r="V67" t="inlineStr">
        <is>
          <t>1998-09-29</t>
        </is>
      </c>
      <c r="W67" t="inlineStr">
        <is>
          <t>1992-08-28</t>
        </is>
      </c>
      <c r="X67" t="inlineStr">
        <is>
          <t>1992-08-28</t>
        </is>
      </c>
      <c r="Y67" t="n">
        <v>501</v>
      </c>
      <c r="Z67" t="n">
        <v>406</v>
      </c>
      <c r="AA67" t="n">
        <v>419</v>
      </c>
      <c r="AB67" t="n">
        <v>4</v>
      </c>
      <c r="AC67" t="n">
        <v>4</v>
      </c>
      <c r="AD67" t="n">
        <v>22</v>
      </c>
      <c r="AE67" t="n">
        <v>22</v>
      </c>
      <c r="AF67" t="n">
        <v>7</v>
      </c>
      <c r="AG67" t="n">
        <v>7</v>
      </c>
      <c r="AH67" t="n">
        <v>5</v>
      </c>
      <c r="AI67" t="n">
        <v>5</v>
      </c>
      <c r="AJ67" t="n">
        <v>13</v>
      </c>
      <c r="AK67" t="n">
        <v>13</v>
      </c>
      <c r="AL67" t="n">
        <v>3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HYPERLINK("http://catalog.hathitrust.org/Record/000252114","HathiTrust Record")</f>
        <v/>
      </c>
      <c r="AS67">
        <f>HYPERLINK("https://creighton-primo.hosted.exlibrisgroup.com/primo-explore/search?tab=default_tab&amp;search_scope=EVERYTHING&amp;vid=01CRU&amp;lang=en_US&amp;offset=0&amp;query=any,contains,991004322749702656","Catalog Record")</f>
        <v/>
      </c>
      <c r="AT67">
        <f>HYPERLINK("http://www.worldcat.org/oclc/3022920","WorldCat Record")</f>
        <v/>
      </c>
      <c r="AU67" t="inlineStr">
        <is>
          <t>821887589:eng</t>
        </is>
      </c>
      <c r="AV67" t="inlineStr">
        <is>
          <t>3022920</t>
        </is>
      </c>
      <c r="AW67" t="inlineStr">
        <is>
          <t>991004322749702656</t>
        </is>
      </c>
      <c r="AX67" t="inlineStr">
        <is>
          <t>991004322749702656</t>
        </is>
      </c>
      <c r="AY67" t="inlineStr">
        <is>
          <t>2261277880002656</t>
        </is>
      </c>
      <c r="AZ67" t="inlineStr">
        <is>
          <t>BOOK</t>
        </is>
      </c>
      <c r="BB67" t="inlineStr">
        <is>
          <t>9780520032385</t>
        </is>
      </c>
      <c r="BC67" t="inlineStr">
        <is>
          <t>32285001274413</t>
        </is>
      </c>
      <c r="BD67" t="inlineStr">
        <is>
          <t>893349878</t>
        </is>
      </c>
    </row>
    <row r="68">
      <c r="A68" t="inlineStr">
        <is>
          <t>No</t>
        </is>
      </c>
      <c r="B68" t="inlineStr">
        <is>
          <t>JL1231 .S35 1964</t>
        </is>
      </c>
      <c r="C68" t="inlineStr">
        <is>
          <t>0                      JL 1231000S  35          1964</t>
        </is>
      </c>
      <c r="D68" t="inlineStr">
        <is>
          <t>Mexican government in transition, by Robert E. Scott.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Scott, Robert E. (Robert Edwin)</t>
        </is>
      </c>
      <c r="L68" t="inlineStr">
        <is>
          <t>Urbana, University of Illinois Press, 1964.</t>
        </is>
      </c>
      <c r="M68" t="inlineStr">
        <is>
          <t>1964</t>
        </is>
      </c>
      <c r="N68" t="inlineStr">
        <is>
          <t>Rev. ed.</t>
        </is>
      </c>
      <c r="O68" t="inlineStr">
        <is>
          <t>eng</t>
        </is>
      </c>
      <c r="P68" t="inlineStr">
        <is>
          <t>ilu</t>
        </is>
      </c>
      <c r="Q68" t="inlineStr">
        <is>
          <t>Illini books, IB-20</t>
        </is>
      </c>
      <c r="R68" t="inlineStr">
        <is>
          <t xml:space="preserve">JL </t>
        </is>
      </c>
      <c r="S68" t="n">
        <v>6</v>
      </c>
      <c r="T68" t="n">
        <v>6</v>
      </c>
      <c r="U68" t="inlineStr">
        <is>
          <t>2004-11-11</t>
        </is>
      </c>
      <c r="V68" t="inlineStr">
        <is>
          <t>2004-11-11</t>
        </is>
      </c>
      <c r="W68" t="inlineStr">
        <is>
          <t>1997-09-22</t>
        </is>
      </c>
      <c r="X68" t="inlineStr">
        <is>
          <t>1997-09-22</t>
        </is>
      </c>
      <c r="Y68" t="n">
        <v>550</v>
      </c>
      <c r="Z68" t="n">
        <v>463</v>
      </c>
      <c r="AA68" t="n">
        <v>734</v>
      </c>
      <c r="AB68" t="n">
        <v>6</v>
      </c>
      <c r="AC68" t="n">
        <v>7</v>
      </c>
      <c r="AD68" t="n">
        <v>27</v>
      </c>
      <c r="AE68" t="n">
        <v>39</v>
      </c>
      <c r="AF68" t="n">
        <v>10</v>
      </c>
      <c r="AG68" t="n">
        <v>14</v>
      </c>
      <c r="AH68" t="n">
        <v>3</v>
      </c>
      <c r="AI68" t="n">
        <v>7</v>
      </c>
      <c r="AJ68" t="n">
        <v>14</v>
      </c>
      <c r="AK68" t="n">
        <v>22</v>
      </c>
      <c r="AL68" t="n">
        <v>5</v>
      </c>
      <c r="AM68" t="n">
        <v>6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HYPERLINK("http://catalog.hathitrust.org/Record/001144546","HathiTrust Record")</f>
        <v/>
      </c>
      <c r="AS68">
        <f>HYPERLINK("https://creighton-primo.hosted.exlibrisgroup.com/primo-explore/search?tab=default_tab&amp;search_scope=EVERYTHING&amp;vid=01CRU&amp;lang=en_US&amp;offset=0&amp;query=any,contains,991002872579702656","Catalog Record")</f>
        <v/>
      </c>
      <c r="AT68">
        <f>HYPERLINK("http://www.worldcat.org/oclc/500573","WorldCat Record")</f>
        <v/>
      </c>
      <c r="AU68" t="inlineStr">
        <is>
          <t>1429059:eng</t>
        </is>
      </c>
      <c r="AV68" t="inlineStr">
        <is>
          <t>500573</t>
        </is>
      </c>
      <c r="AW68" t="inlineStr">
        <is>
          <t>991002872579702656</t>
        </is>
      </c>
      <c r="AX68" t="inlineStr">
        <is>
          <t>991002872579702656</t>
        </is>
      </c>
      <c r="AY68" t="inlineStr">
        <is>
          <t>2255319100002656</t>
        </is>
      </c>
      <c r="AZ68" t="inlineStr">
        <is>
          <t>BOOK</t>
        </is>
      </c>
      <c r="BC68" t="inlineStr">
        <is>
          <t>32285003241469</t>
        </is>
      </c>
      <c r="BD68" t="inlineStr">
        <is>
          <t>893245755</t>
        </is>
      </c>
    </row>
    <row r="69">
      <c r="A69" t="inlineStr">
        <is>
          <t>No</t>
        </is>
      </c>
      <c r="B69" t="inlineStr">
        <is>
          <t>JL15 .D3 1970</t>
        </is>
      </c>
      <c r="C69" t="inlineStr">
        <is>
          <t>0                      JL 0015000D  3           1970</t>
        </is>
      </c>
      <c r="D69" t="inlineStr">
        <is>
          <t>The government of Canada [by] R. MacGregor Dawson.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K69" t="inlineStr">
        <is>
          <t>Dawson, Robert MacGregor, 1895-1958.</t>
        </is>
      </c>
      <c r="L69" t="inlineStr">
        <is>
          <t>[Toronto] University of Toronto Press [1970]</t>
        </is>
      </c>
      <c r="M69" t="inlineStr">
        <is>
          <t>1970</t>
        </is>
      </c>
      <c r="N69" t="inlineStr">
        <is>
          <t>5th ed. rev. by Norman Ward.</t>
        </is>
      </c>
      <c r="O69" t="inlineStr">
        <is>
          <t>eng</t>
        </is>
      </c>
      <c r="P69" t="inlineStr">
        <is>
          <t>onc</t>
        </is>
      </c>
      <c r="Q69" t="inlineStr">
        <is>
          <t>Canadian government series ; 2</t>
        </is>
      </c>
      <c r="R69" t="inlineStr">
        <is>
          <t xml:space="preserve">JL </t>
        </is>
      </c>
      <c r="S69" t="n">
        <v>0</v>
      </c>
      <c r="T69" t="n">
        <v>2</v>
      </c>
      <c r="V69" t="inlineStr">
        <is>
          <t>2003-04-11</t>
        </is>
      </c>
      <c r="W69" t="inlineStr">
        <is>
          <t>1997-09-19</t>
        </is>
      </c>
      <c r="X69" t="inlineStr">
        <is>
          <t>1997-09-19</t>
        </is>
      </c>
      <c r="Y69" t="n">
        <v>499</v>
      </c>
      <c r="Z69" t="n">
        <v>397</v>
      </c>
      <c r="AA69" t="n">
        <v>812</v>
      </c>
      <c r="AB69" t="n">
        <v>7</v>
      </c>
      <c r="AC69" t="n">
        <v>8</v>
      </c>
      <c r="AD69" t="n">
        <v>16</v>
      </c>
      <c r="AE69" t="n">
        <v>43</v>
      </c>
      <c r="AF69" t="n">
        <v>4</v>
      </c>
      <c r="AG69" t="n">
        <v>17</v>
      </c>
      <c r="AH69" t="n">
        <v>1</v>
      </c>
      <c r="AI69" t="n">
        <v>4</v>
      </c>
      <c r="AJ69" t="n">
        <v>7</v>
      </c>
      <c r="AK69" t="n">
        <v>15</v>
      </c>
      <c r="AL69" t="n">
        <v>5</v>
      </c>
      <c r="AM69" t="n">
        <v>5</v>
      </c>
      <c r="AN69" t="n">
        <v>0</v>
      </c>
      <c r="AO69" t="n">
        <v>9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HYPERLINK("http://catalog.hathitrust.org/Record/001144354","HathiTrust Record")</f>
        <v/>
      </c>
      <c r="AS69">
        <f>HYPERLINK("https://creighton-primo.hosted.exlibrisgroup.com/primo-explore/search?tab=default_tab&amp;search_scope=EVERYTHING&amp;vid=01CRU&amp;lang=en_US&amp;offset=0&amp;query=any,contains,991001703379702656","Catalog Record")</f>
        <v/>
      </c>
      <c r="AT69">
        <f>HYPERLINK("http://www.worldcat.org/oclc/99606","WorldCat Record")</f>
        <v/>
      </c>
      <c r="AU69" t="inlineStr">
        <is>
          <t>1333773:eng</t>
        </is>
      </c>
      <c r="AV69" t="inlineStr">
        <is>
          <t>99606</t>
        </is>
      </c>
      <c r="AW69" t="inlineStr">
        <is>
          <t>991001703379702656</t>
        </is>
      </c>
      <c r="AX69" t="inlineStr">
        <is>
          <t>991001703379702656</t>
        </is>
      </c>
      <c r="AY69" t="inlineStr">
        <is>
          <t>2268900800002656</t>
        </is>
      </c>
      <c r="AZ69" t="inlineStr">
        <is>
          <t>BOOK</t>
        </is>
      </c>
      <c r="BC69" t="inlineStr">
        <is>
          <t>32285003240883</t>
        </is>
      </c>
      <c r="BD69" t="inlineStr">
        <is>
          <t>893322178</t>
        </is>
      </c>
    </row>
    <row r="70">
      <c r="A70" t="inlineStr">
        <is>
          <t>No</t>
        </is>
      </c>
      <c r="B70" t="inlineStr">
        <is>
          <t>JL196 .C68</t>
        </is>
      </c>
      <c r="C70" t="inlineStr">
        <is>
          <t>0                      JL 0196000C  68</t>
        </is>
      </c>
      <c r="D70" t="inlineStr">
        <is>
          <t>The selection of national party leaders in Canada / John C. Courtney.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Courtney, John C. (John Childs), 1936-</t>
        </is>
      </c>
      <c r="L70" t="inlineStr">
        <is>
          <t>[Hamden, Conn.] : Archon Books, 1973.</t>
        </is>
      </c>
      <c r="M70" t="inlineStr">
        <is>
          <t>1973</t>
        </is>
      </c>
      <c r="O70" t="inlineStr">
        <is>
          <t>eng</t>
        </is>
      </c>
      <c r="P70" t="inlineStr">
        <is>
          <t>ctu</t>
        </is>
      </c>
      <c r="R70" t="inlineStr">
        <is>
          <t xml:space="preserve">JL </t>
        </is>
      </c>
      <c r="S70" t="n">
        <v>3</v>
      </c>
      <c r="T70" t="n">
        <v>3</v>
      </c>
      <c r="U70" t="inlineStr">
        <is>
          <t>1999-10-05</t>
        </is>
      </c>
      <c r="V70" t="inlineStr">
        <is>
          <t>1999-10-05</t>
        </is>
      </c>
      <c r="W70" t="inlineStr">
        <is>
          <t>1997-09-19</t>
        </is>
      </c>
      <c r="X70" t="inlineStr">
        <is>
          <t>1997-09-19</t>
        </is>
      </c>
      <c r="Y70" t="n">
        <v>290</v>
      </c>
      <c r="Z70" t="n">
        <v>251</v>
      </c>
      <c r="AA70" t="n">
        <v>282</v>
      </c>
      <c r="AB70" t="n">
        <v>5</v>
      </c>
      <c r="AC70" t="n">
        <v>5</v>
      </c>
      <c r="AD70" t="n">
        <v>11</v>
      </c>
      <c r="AE70" t="n">
        <v>13</v>
      </c>
      <c r="AF70" t="n">
        <v>3</v>
      </c>
      <c r="AG70" t="n">
        <v>3</v>
      </c>
      <c r="AH70" t="n">
        <v>2</v>
      </c>
      <c r="AI70" t="n">
        <v>3</v>
      </c>
      <c r="AJ70" t="n">
        <v>3</v>
      </c>
      <c r="AK70" t="n">
        <v>4</v>
      </c>
      <c r="AL70" t="n">
        <v>4</v>
      </c>
      <c r="AM70" t="n">
        <v>4</v>
      </c>
      <c r="AN70" t="n">
        <v>0</v>
      </c>
      <c r="AO70" t="n">
        <v>1</v>
      </c>
      <c r="AP70" t="inlineStr">
        <is>
          <t>No</t>
        </is>
      </c>
      <c r="AQ70" t="inlineStr">
        <is>
          <t>Yes</t>
        </is>
      </c>
      <c r="AR70">
        <f>HYPERLINK("http://catalog.hathitrust.org/Record/001144412","HathiTrust Record")</f>
        <v/>
      </c>
      <c r="AS70">
        <f>HYPERLINK("https://creighton-primo.hosted.exlibrisgroup.com/primo-explore/search?tab=default_tab&amp;search_scope=EVERYTHING&amp;vid=01CRU&amp;lang=en_US&amp;offset=0&amp;query=any,contains,991003060509702656","Catalog Record")</f>
        <v/>
      </c>
      <c r="AT70">
        <f>HYPERLINK("http://www.worldcat.org/oclc/617924","WorldCat Record")</f>
        <v/>
      </c>
      <c r="AU70" t="inlineStr">
        <is>
          <t>196746023:eng</t>
        </is>
      </c>
      <c r="AV70" t="inlineStr">
        <is>
          <t>617924</t>
        </is>
      </c>
      <c r="AW70" t="inlineStr">
        <is>
          <t>991003060509702656</t>
        </is>
      </c>
      <c r="AX70" t="inlineStr">
        <is>
          <t>991003060509702656</t>
        </is>
      </c>
      <c r="AY70" t="inlineStr">
        <is>
          <t>2270846210002656</t>
        </is>
      </c>
      <c r="AZ70" t="inlineStr">
        <is>
          <t>BOOK</t>
        </is>
      </c>
      <c r="BB70" t="inlineStr">
        <is>
          <t>9780208013934</t>
        </is>
      </c>
      <c r="BC70" t="inlineStr">
        <is>
          <t>32285003241089</t>
        </is>
      </c>
      <c r="BD70" t="inlineStr">
        <is>
          <t>893422132</t>
        </is>
      </c>
    </row>
    <row r="71">
      <c r="A71" t="inlineStr">
        <is>
          <t>No</t>
        </is>
      </c>
      <c r="B71" t="inlineStr">
        <is>
          <t>JL203 1971 .N64</t>
        </is>
      </c>
      <c r="C71" t="inlineStr">
        <is>
          <t>0                      JL 0203000               1971   N  64</t>
        </is>
      </c>
      <c r="D71" t="inlineStr">
        <is>
          <t>Politics in Newfoundland [by] S. J. R. Noel.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Noel, S. J. R. (Sidney John Roderick)</t>
        </is>
      </c>
      <c r="L71" t="inlineStr">
        <is>
          <t>[Toronto] University of Toronto Press [1971]</t>
        </is>
      </c>
      <c r="M71" t="inlineStr">
        <is>
          <t>1971</t>
        </is>
      </c>
      <c r="O71" t="inlineStr">
        <is>
          <t>eng</t>
        </is>
      </c>
      <c r="P71" t="inlineStr">
        <is>
          <t>onc</t>
        </is>
      </c>
      <c r="R71" t="inlineStr">
        <is>
          <t xml:space="preserve">JL </t>
        </is>
      </c>
      <c r="S71" t="n">
        <v>1</v>
      </c>
      <c r="T71" t="n">
        <v>1</v>
      </c>
      <c r="U71" t="inlineStr">
        <is>
          <t>1998-06-11</t>
        </is>
      </c>
      <c r="V71" t="inlineStr">
        <is>
          <t>1998-06-11</t>
        </is>
      </c>
      <c r="W71" t="inlineStr">
        <is>
          <t>1997-09-19</t>
        </is>
      </c>
      <c r="X71" t="inlineStr">
        <is>
          <t>1997-09-19</t>
        </is>
      </c>
      <c r="Y71" t="n">
        <v>316</v>
      </c>
      <c r="Z71" t="n">
        <v>210</v>
      </c>
      <c r="AA71" t="n">
        <v>268</v>
      </c>
      <c r="AB71" t="n">
        <v>3</v>
      </c>
      <c r="AC71" t="n">
        <v>3</v>
      </c>
      <c r="AD71" t="n">
        <v>8</v>
      </c>
      <c r="AE71" t="n">
        <v>13</v>
      </c>
      <c r="AF71" t="n">
        <v>3</v>
      </c>
      <c r="AG71" t="n">
        <v>7</v>
      </c>
      <c r="AH71" t="n">
        <v>2</v>
      </c>
      <c r="AI71" t="n">
        <v>3</v>
      </c>
      <c r="AJ71" t="n">
        <v>3</v>
      </c>
      <c r="AK71" t="n">
        <v>4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HYPERLINK("http://catalog.hathitrust.org/Record/001144424","HathiTrust Record")</f>
        <v/>
      </c>
      <c r="AS71">
        <f>HYPERLINK("https://creighton-primo.hosted.exlibrisgroup.com/primo-explore/search?tab=default_tab&amp;search_scope=EVERYTHING&amp;vid=01CRU&amp;lang=en_US&amp;offset=0&amp;query=any,contains,991000905359702656","Catalog Record")</f>
        <v/>
      </c>
      <c r="AT71">
        <f>HYPERLINK("http://www.worldcat.org/oclc/156799","WorldCat Record")</f>
        <v/>
      </c>
      <c r="AU71" t="inlineStr">
        <is>
          <t>1191522:eng</t>
        </is>
      </c>
      <c r="AV71" t="inlineStr">
        <is>
          <t>156799</t>
        </is>
      </c>
      <c r="AW71" t="inlineStr">
        <is>
          <t>991000905359702656</t>
        </is>
      </c>
      <c r="AX71" t="inlineStr">
        <is>
          <t>991000905359702656</t>
        </is>
      </c>
      <c r="AY71" t="inlineStr">
        <is>
          <t>2255556620002656</t>
        </is>
      </c>
      <c r="AZ71" t="inlineStr">
        <is>
          <t>BOOK</t>
        </is>
      </c>
      <c r="BB71" t="inlineStr">
        <is>
          <t>9780802052469</t>
        </is>
      </c>
      <c r="BC71" t="inlineStr">
        <is>
          <t>32285003241154</t>
        </is>
      </c>
      <c r="BD71" t="inlineStr">
        <is>
          <t>893502923</t>
        </is>
      </c>
    </row>
    <row r="72">
      <c r="A72" t="inlineStr">
        <is>
          <t>No</t>
        </is>
      </c>
      <c r="B72" t="inlineStr">
        <is>
          <t>JL27 .C58 1992</t>
        </is>
      </c>
      <c r="C72" t="inlineStr">
        <is>
          <t>0                      JL 0027000C  58          1992</t>
        </is>
      </c>
      <c r="D72" t="inlineStr">
        <is>
          <t>The Collapse of Canada? / R. Kent Weaver, editor.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Washington, D.C. : Brookings Institution, c1992.</t>
        </is>
      </c>
      <c r="M72" t="inlineStr">
        <is>
          <t>1992</t>
        </is>
      </c>
      <c r="O72" t="inlineStr">
        <is>
          <t>eng</t>
        </is>
      </c>
      <c r="P72" t="inlineStr">
        <is>
          <t>dcu</t>
        </is>
      </c>
      <c r="R72" t="inlineStr">
        <is>
          <t xml:space="preserve">JL </t>
        </is>
      </c>
      <c r="S72" t="n">
        <v>2</v>
      </c>
      <c r="T72" t="n">
        <v>2</v>
      </c>
      <c r="U72" t="inlineStr">
        <is>
          <t>1993-04-15</t>
        </is>
      </c>
      <c r="V72" t="inlineStr">
        <is>
          <t>1993-04-15</t>
        </is>
      </c>
      <c r="W72" t="inlineStr">
        <is>
          <t>1992-05-08</t>
        </is>
      </c>
      <c r="X72" t="inlineStr">
        <is>
          <t>1992-05-08</t>
        </is>
      </c>
      <c r="Y72" t="n">
        <v>737</v>
      </c>
      <c r="Z72" t="n">
        <v>600</v>
      </c>
      <c r="AA72" t="n">
        <v>606</v>
      </c>
      <c r="AB72" t="n">
        <v>4</v>
      </c>
      <c r="AC72" t="n">
        <v>4</v>
      </c>
      <c r="AD72" t="n">
        <v>28</v>
      </c>
      <c r="AE72" t="n">
        <v>28</v>
      </c>
      <c r="AF72" t="n">
        <v>10</v>
      </c>
      <c r="AG72" t="n">
        <v>10</v>
      </c>
      <c r="AH72" t="n">
        <v>8</v>
      </c>
      <c r="AI72" t="n">
        <v>8</v>
      </c>
      <c r="AJ72" t="n">
        <v>13</v>
      </c>
      <c r="AK72" t="n">
        <v>13</v>
      </c>
      <c r="AL72" t="n">
        <v>3</v>
      </c>
      <c r="AM72" t="n">
        <v>3</v>
      </c>
      <c r="AN72" t="n">
        <v>3</v>
      </c>
      <c r="AO72" t="n">
        <v>3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HYPERLINK("http://catalog.hathitrust.org/Record/002525712","HathiTrust Record")</f>
        <v/>
      </c>
      <c r="AS72">
        <f>HYPERLINK("https://creighton-primo.hosted.exlibrisgroup.com/primo-explore/search?tab=default_tab&amp;search_scope=EVERYTHING&amp;vid=01CRU&amp;lang=en_US&amp;offset=0&amp;query=any,contains,991001981729702656","Catalog Record")</f>
        <v/>
      </c>
      <c r="AT72">
        <f>HYPERLINK("http://www.worldcat.org/oclc/25163570","WorldCat Record")</f>
        <v/>
      </c>
      <c r="AU72" t="inlineStr">
        <is>
          <t>503937016:eng</t>
        </is>
      </c>
      <c r="AV72" t="inlineStr">
        <is>
          <t>25163570</t>
        </is>
      </c>
      <c r="AW72" t="inlineStr">
        <is>
          <t>991001981729702656</t>
        </is>
      </c>
      <c r="AX72" t="inlineStr">
        <is>
          <t>991001981729702656</t>
        </is>
      </c>
      <c r="AY72" t="inlineStr">
        <is>
          <t>2263428450002656</t>
        </is>
      </c>
      <c r="AZ72" t="inlineStr">
        <is>
          <t>BOOK</t>
        </is>
      </c>
      <c r="BB72" t="inlineStr">
        <is>
          <t>9780815792536</t>
        </is>
      </c>
      <c r="BC72" t="inlineStr">
        <is>
          <t>32285001100717</t>
        </is>
      </c>
      <c r="BD72" t="inlineStr">
        <is>
          <t>893703528</t>
        </is>
      </c>
    </row>
    <row r="73">
      <c r="A73" t="inlineStr">
        <is>
          <t>No</t>
        </is>
      </c>
      <c r="B73" t="inlineStr">
        <is>
          <t>JL27 .T378 1993</t>
        </is>
      </c>
      <c r="C73" t="inlineStr">
        <is>
          <t>0                      JL 0027000T  378         1993</t>
        </is>
      </c>
      <c r="D73" t="inlineStr">
        <is>
          <t>Reconciling the solitudes : essays on Canadian federalism and nationalism / Charles Taylor ; edited by Guy Laforest.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Taylor, Charles, 1931-</t>
        </is>
      </c>
      <c r="L73" t="inlineStr">
        <is>
          <t>Montréal : McGill-Queen's University Press, [1993].</t>
        </is>
      </c>
      <c r="M73" t="inlineStr">
        <is>
          <t>1993</t>
        </is>
      </c>
      <c r="O73" t="inlineStr">
        <is>
          <t>eng</t>
        </is>
      </c>
      <c r="P73" t="inlineStr">
        <is>
          <t>quc</t>
        </is>
      </c>
      <c r="R73" t="inlineStr">
        <is>
          <t xml:space="preserve">JL </t>
        </is>
      </c>
      <c r="S73" t="n">
        <v>1</v>
      </c>
      <c r="T73" t="n">
        <v>1</v>
      </c>
      <c r="U73" t="inlineStr">
        <is>
          <t>2002-04-22</t>
        </is>
      </c>
      <c r="V73" t="inlineStr">
        <is>
          <t>2002-04-22</t>
        </is>
      </c>
      <c r="W73" t="inlineStr">
        <is>
          <t>1994-06-02</t>
        </is>
      </c>
      <c r="X73" t="inlineStr">
        <is>
          <t>1994-06-02</t>
        </is>
      </c>
      <c r="Y73" t="n">
        <v>459</v>
      </c>
      <c r="Z73" t="n">
        <v>281</v>
      </c>
      <c r="AA73" t="n">
        <v>677</v>
      </c>
      <c r="AB73" t="n">
        <v>2</v>
      </c>
      <c r="AC73" t="n">
        <v>5</v>
      </c>
      <c r="AD73" t="n">
        <v>15</v>
      </c>
      <c r="AE73" t="n">
        <v>22</v>
      </c>
      <c r="AF73" t="n">
        <v>4</v>
      </c>
      <c r="AG73" t="n">
        <v>6</v>
      </c>
      <c r="AH73" t="n">
        <v>4</v>
      </c>
      <c r="AI73" t="n">
        <v>7</v>
      </c>
      <c r="AJ73" t="n">
        <v>10</v>
      </c>
      <c r="AK73" t="n">
        <v>12</v>
      </c>
      <c r="AL73" t="n">
        <v>1</v>
      </c>
      <c r="AM73" t="n">
        <v>3</v>
      </c>
      <c r="AN73" t="n">
        <v>1</v>
      </c>
      <c r="AO73" t="n">
        <v>1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HYPERLINK("https://creighton-primo.hosted.exlibrisgroup.com/primo-explore/search?tab=default_tab&amp;search_scope=EVERYTHING&amp;vid=01CRU&amp;lang=en_US&amp;offset=0&amp;query=any,contains,991002177019702656","Catalog Record")</f>
        <v/>
      </c>
      <c r="AT73">
        <f>HYPERLINK("http://www.worldcat.org/oclc/30811737","WorldCat Record")</f>
        <v/>
      </c>
      <c r="AU73" t="inlineStr">
        <is>
          <t>864052214:eng</t>
        </is>
      </c>
      <c r="AV73" t="inlineStr">
        <is>
          <t>30811737</t>
        </is>
      </c>
      <c r="AW73" t="inlineStr">
        <is>
          <t>991002177019702656</t>
        </is>
      </c>
      <c r="AX73" t="inlineStr">
        <is>
          <t>991002177019702656</t>
        </is>
      </c>
      <c r="AY73" t="inlineStr">
        <is>
          <t>2266453230002656</t>
        </is>
      </c>
      <c r="AZ73" t="inlineStr">
        <is>
          <t>BOOK</t>
        </is>
      </c>
      <c r="BB73" t="inlineStr">
        <is>
          <t>9780773511057</t>
        </is>
      </c>
      <c r="BC73" t="inlineStr">
        <is>
          <t>32285001920932</t>
        </is>
      </c>
      <c r="BD73" t="inlineStr">
        <is>
          <t>893408782</t>
        </is>
      </c>
    </row>
    <row r="74">
      <c r="A74" t="inlineStr">
        <is>
          <t>No</t>
        </is>
      </c>
      <c r="B74" t="inlineStr">
        <is>
          <t>JL75 .L52 1985</t>
        </is>
      </c>
      <c r="C74" t="inlineStr">
        <is>
          <t>0                      JL 0075000L  52          1985</t>
        </is>
      </c>
      <c r="D74" t="inlineStr">
        <is>
          <t>Liberal democracy in Canada and the United States : an introduction to politics and government / T. C. Pocklington, general editor.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Toronto : Holt, Rinehart and Winston of Canada, c1985.</t>
        </is>
      </c>
      <c r="M74" t="inlineStr">
        <is>
          <t>1984</t>
        </is>
      </c>
      <c r="O74" t="inlineStr">
        <is>
          <t>eng</t>
        </is>
      </c>
      <c r="P74" t="inlineStr">
        <is>
          <t>xxc</t>
        </is>
      </c>
      <c r="R74" t="inlineStr">
        <is>
          <t xml:space="preserve">JL </t>
        </is>
      </c>
      <c r="S74" t="n">
        <v>3</v>
      </c>
      <c r="T74" t="n">
        <v>3</v>
      </c>
      <c r="U74" t="inlineStr">
        <is>
          <t>1993-12-01</t>
        </is>
      </c>
      <c r="V74" t="inlineStr">
        <is>
          <t>1993-12-01</t>
        </is>
      </c>
      <c r="W74" t="inlineStr">
        <is>
          <t>1991-12-10</t>
        </is>
      </c>
      <c r="X74" t="inlineStr">
        <is>
          <t>1991-12-10</t>
        </is>
      </c>
      <c r="Y74" t="n">
        <v>93</v>
      </c>
      <c r="Z74" t="n">
        <v>36</v>
      </c>
      <c r="AA74" t="n">
        <v>42</v>
      </c>
      <c r="AB74" t="n">
        <v>1</v>
      </c>
      <c r="AC74" t="n">
        <v>1</v>
      </c>
      <c r="AD74" t="n">
        <v>2</v>
      </c>
      <c r="AE74" t="n">
        <v>2</v>
      </c>
      <c r="AF74" t="n">
        <v>0</v>
      </c>
      <c r="AG74" t="n">
        <v>0</v>
      </c>
      <c r="AH74" t="n">
        <v>2</v>
      </c>
      <c r="AI74" t="n">
        <v>2</v>
      </c>
      <c r="AJ74" t="n">
        <v>2</v>
      </c>
      <c r="AK74" t="n">
        <v>2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HYPERLINK("http://catalog.hathitrust.org/Record/009922155","HathiTrust Record")</f>
        <v/>
      </c>
      <c r="AS74">
        <f>HYPERLINK("https://creighton-primo.hosted.exlibrisgroup.com/primo-explore/search?tab=default_tab&amp;search_scope=EVERYTHING&amp;vid=01CRU&amp;lang=en_US&amp;offset=0&amp;query=any,contains,991000556359702656","Catalog Record")</f>
        <v/>
      </c>
      <c r="AT74">
        <f>HYPERLINK("http://www.worldcat.org/oclc/11562000","WorldCat Record")</f>
        <v/>
      </c>
      <c r="AU74" t="inlineStr">
        <is>
          <t>894364544:eng</t>
        </is>
      </c>
      <c r="AV74" t="inlineStr">
        <is>
          <t>11562000</t>
        </is>
      </c>
      <c r="AW74" t="inlineStr">
        <is>
          <t>991000556359702656</t>
        </is>
      </c>
      <c r="AX74" t="inlineStr">
        <is>
          <t>991000556359702656</t>
        </is>
      </c>
      <c r="AY74" t="inlineStr">
        <is>
          <t>2259946090002656</t>
        </is>
      </c>
      <c r="AZ74" t="inlineStr">
        <is>
          <t>BOOK</t>
        </is>
      </c>
      <c r="BB74" t="inlineStr">
        <is>
          <t>9780039216801</t>
        </is>
      </c>
      <c r="BC74" t="inlineStr">
        <is>
          <t>32285000886316</t>
        </is>
      </c>
      <c r="BD74" t="inlineStr">
        <is>
          <t>893884532</t>
        </is>
      </c>
    </row>
    <row r="75">
      <c r="A75" t="inlineStr">
        <is>
          <t>No</t>
        </is>
      </c>
      <c r="B75" t="inlineStr">
        <is>
          <t>JN181 .E48</t>
        </is>
      </c>
      <c r="C75" t="inlineStr">
        <is>
          <t>0                      JN 0181000E  48</t>
        </is>
      </c>
      <c r="D75" t="inlineStr">
        <is>
          <t>Studies in Tudor and Stuart politics and government / G.R. Elton.</t>
        </is>
      </c>
      <c r="E75" t="inlineStr">
        <is>
          <t>V.1</t>
        </is>
      </c>
      <c r="F75" t="inlineStr">
        <is>
          <t>Yes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Elton, G. R. (Geoffrey Rudolph)</t>
        </is>
      </c>
      <c r="L75" t="inlineStr">
        <is>
          <t>[London] ; New York : Cambridge University Press, [1974]-1992.</t>
        </is>
      </c>
      <c r="M75" t="inlineStr">
        <is>
          <t>1974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JN </t>
        </is>
      </c>
      <c r="S75" t="n">
        <v>0</v>
      </c>
      <c r="T75" t="n">
        <v>1</v>
      </c>
      <c r="V75" t="inlineStr">
        <is>
          <t>2005-11-18</t>
        </is>
      </c>
      <c r="W75" t="inlineStr">
        <is>
          <t>1997-09-22</t>
        </is>
      </c>
      <c r="X75" t="inlineStr">
        <is>
          <t>1997-09-22</t>
        </is>
      </c>
      <c r="Y75" t="n">
        <v>774</v>
      </c>
      <c r="Z75" t="n">
        <v>634</v>
      </c>
      <c r="AA75" t="n">
        <v>635</v>
      </c>
      <c r="AB75" t="n">
        <v>3</v>
      </c>
      <c r="AC75" t="n">
        <v>3</v>
      </c>
      <c r="AD75" t="n">
        <v>33</v>
      </c>
      <c r="AE75" t="n">
        <v>33</v>
      </c>
      <c r="AF75" t="n">
        <v>12</v>
      </c>
      <c r="AG75" t="n">
        <v>12</v>
      </c>
      <c r="AH75" t="n">
        <v>9</v>
      </c>
      <c r="AI75" t="n">
        <v>9</v>
      </c>
      <c r="AJ75" t="n">
        <v>18</v>
      </c>
      <c r="AK75" t="n">
        <v>18</v>
      </c>
      <c r="AL75" t="n">
        <v>2</v>
      </c>
      <c r="AM75" t="n">
        <v>2</v>
      </c>
      <c r="AN75" t="n">
        <v>1</v>
      </c>
      <c r="AO75" t="n">
        <v>1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HYPERLINK("http://catalog.hathitrust.org/Record/000117100","HathiTrust Record")</f>
        <v/>
      </c>
      <c r="AS75">
        <f>HYPERLINK("https://creighton-primo.hosted.exlibrisgroup.com/primo-explore/search?tab=default_tab&amp;search_scope=EVERYTHING&amp;vid=01CRU&amp;lang=en_US&amp;offset=0&amp;query=any,contains,991003336869702656","Catalog Record")</f>
        <v/>
      </c>
      <c r="AT75">
        <f>HYPERLINK("http://www.worldcat.org/oclc/867523","WorldCat Record")</f>
        <v/>
      </c>
      <c r="AU75" t="inlineStr">
        <is>
          <t>10568398737:eng</t>
        </is>
      </c>
      <c r="AV75" t="inlineStr">
        <is>
          <t>867523</t>
        </is>
      </c>
      <c r="AW75" t="inlineStr">
        <is>
          <t>991003336869702656</t>
        </is>
      </c>
      <c r="AX75" t="inlineStr">
        <is>
          <t>991003336869702656</t>
        </is>
      </c>
      <c r="AY75" t="inlineStr">
        <is>
          <t>2265837850002656</t>
        </is>
      </c>
      <c r="AZ75" t="inlineStr">
        <is>
          <t>BOOK</t>
        </is>
      </c>
      <c r="BB75" t="inlineStr">
        <is>
          <t>9780521203883</t>
        </is>
      </c>
      <c r="BC75" t="inlineStr">
        <is>
          <t>32285003242442</t>
        </is>
      </c>
      <c r="BD75" t="inlineStr">
        <is>
          <t>893505487</t>
        </is>
      </c>
    </row>
    <row r="76">
      <c r="A76" t="inlineStr">
        <is>
          <t>No</t>
        </is>
      </c>
      <c r="B76" t="inlineStr">
        <is>
          <t>JN378 .T8</t>
        </is>
      </c>
      <c r="C76" t="inlineStr">
        <is>
          <t>0                      JN 0378000T  8</t>
        </is>
      </c>
      <c r="D76" t="inlineStr">
        <is>
          <t>The Privy council of England in the seventeenth and eighteenth centuries, 1603-1784, by Edward Raymond Turner.</t>
        </is>
      </c>
      <c r="E76" t="inlineStr">
        <is>
          <t>V.2</t>
        </is>
      </c>
      <c r="F76" t="inlineStr">
        <is>
          <t>Yes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Turner, Edward Raymond, 1881-1929.</t>
        </is>
      </c>
      <c r="L76" t="inlineStr">
        <is>
          <t>Baltimore, The Johns Hopkins press, 1927-28.</t>
        </is>
      </c>
      <c r="M76" t="inlineStr">
        <is>
          <t>1927</t>
        </is>
      </c>
      <c r="O76" t="inlineStr">
        <is>
          <t>eng</t>
        </is>
      </c>
      <c r="P76" t="inlineStr">
        <is>
          <t>mdu</t>
        </is>
      </c>
      <c r="Q76" t="inlineStr">
        <is>
          <t>Semicentennial publications of the Johns Hopkins university, 1878-1926</t>
        </is>
      </c>
      <c r="R76" t="inlineStr">
        <is>
          <t xml:space="preserve">JN </t>
        </is>
      </c>
      <c r="S76" t="n">
        <v>0</v>
      </c>
      <c r="T76" t="n">
        <v>0</v>
      </c>
      <c r="U76" t="inlineStr">
        <is>
          <t>2003-01-02</t>
        </is>
      </c>
      <c r="V76" t="inlineStr">
        <is>
          <t>2003-01-02</t>
        </is>
      </c>
      <c r="W76" t="inlineStr">
        <is>
          <t>1997-09-23</t>
        </is>
      </c>
      <c r="X76" t="inlineStr">
        <is>
          <t>1997-09-23</t>
        </is>
      </c>
      <c r="Y76" t="n">
        <v>175</v>
      </c>
      <c r="Z76" t="n">
        <v>146</v>
      </c>
      <c r="AA76" t="n">
        <v>431</v>
      </c>
      <c r="AB76" t="n">
        <v>3</v>
      </c>
      <c r="AC76" t="n">
        <v>4</v>
      </c>
      <c r="AD76" t="n">
        <v>6</v>
      </c>
      <c r="AE76" t="n">
        <v>24</v>
      </c>
      <c r="AF76" t="n">
        <v>2</v>
      </c>
      <c r="AG76" t="n">
        <v>7</v>
      </c>
      <c r="AH76" t="n">
        <v>1</v>
      </c>
      <c r="AI76" t="n">
        <v>4</v>
      </c>
      <c r="AJ76" t="n">
        <v>2</v>
      </c>
      <c r="AK76" t="n">
        <v>4</v>
      </c>
      <c r="AL76" t="n">
        <v>1</v>
      </c>
      <c r="AM76" t="n">
        <v>2</v>
      </c>
      <c r="AN76" t="n">
        <v>1</v>
      </c>
      <c r="AO76" t="n">
        <v>9</v>
      </c>
      <c r="AP76" t="inlineStr">
        <is>
          <t>Yes</t>
        </is>
      </c>
      <c r="AQ76" t="inlineStr">
        <is>
          <t>No</t>
        </is>
      </c>
      <c r="AR76">
        <f>HYPERLINK("http://catalog.hathitrust.org/Record/007929402","HathiTrust Record")</f>
        <v/>
      </c>
      <c r="AS76">
        <f>HYPERLINK("https://creighton-primo.hosted.exlibrisgroup.com/primo-explore/search?tab=default_tab&amp;search_scope=EVERYTHING&amp;vid=01CRU&amp;lang=en_US&amp;offset=0&amp;query=any,contains,991004940639702656","Catalog Record")</f>
        <v/>
      </c>
      <c r="AT76">
        <f>HYPERLINK("http://www.worldcat.org/oclc/6185053","WorldCat Record")</f>
        <v/>
      </c>
      <c r="AU76" t="inlineStr">
        <is>
          <t>4160247596:eng</t>
        </is>
      </c>
      <c r="AV76" t="inlineStr">
        <is>
          <t>6185053</t>
        </is>
      </c>
      <c r="AW76" t="inlineStr">
        <is>
          <t>991004940639702656</t>
        </is>
      </c>
      <c r="AX76" t="inlineStr">
        <is>
          <t>991004940639702656</t>
        </is>
      </c>
      <c r="AY76" t="inlineStr">
        <is>
          <t>2263271270002656</t>
        </is>
      </c>
      <c r="AZ76" t="inlineStr">
        <is>
          <t>BOOK</t>
        </is>
      </c>
      <c r="BC76" t="inlineStr">
        <is>
          <t>32285003243093</t>
        </is>
      </c>
      <c r="BD76" t="inlineStr">
        <is>
          <t>893418180</t>
        </is>
      </c>
    </row>
    <row r="77">
      <c r="A77" t="inlineStr">
        <is>
          <t>No</t>
        </is>
      </c>
      <c r="B77" t="inlineStr">
        <is>
          <t>JN755 .A43</t>
        </is>
      </c>
      <c r="C77" t="inlineStr">
        <is>
          <t>0                      JN 0755000A  43</t>
        </is>
      </c>
      <c r="D77" t="inlineStr">
        <is>
          <t>Council and courts in Anglo-Norman England.</t>
        </is>
      </c>
      <c r="F77" t="inlineStr">
        <is>
          <t>No</t>
        </is>
      </c>
      <c r="G77" t="inlineStr">
        <is>
          <t>1</t>
        </is>
      </c>
      <c r="H77" t="inlineStr">
        <is>
          <t>Yes</t>
        </is>
      </c>
      <c r="I77" t="inlineStr">
        <is>
          <t>No</t>
        </is>
      </c>
      <c r="J77" t="inlineStr">
        <is>
          <t>0</t>
        </is>
      </c>
      <c r="K77" t="inlineStr">
        <is>
          <t>Adams, George Burton, 1851-1925.</t>
        </is>
      </c>
      <c r="L77" t="inlineStr">
        <is>
          <t>New York, Russell &amp; Russell, 1965.</t>
        </is>
      </c>
      <c r="M77" t="inlineStr">
        <is>
          <t>1965</t>
        </is>
      </c>
      <c r="O77" t="inlineStr">
        <is>
          <t>eng</t>
        </is>
      </c>
      <c r="P77" t="inlineStr">
        <is>
          <t>nyu</t>
        </is>
      </c>
      <c r="Q77" t="inlineStr">
        <is>
          <t>Yale historical publications. Studies ; 5</t>
        </is>
      </c>
      <c r="R77" t="inlineStr">
        <is>
          <t xml:space="preserve">JN </t>
        </is>
      </c>
      <c r="S77" t="n">
        <v>0</v>
      </c>
      <c r="T77" t="n">
        <v>1</v>
      </c>
      <c r="V77" t="inlineStr">
        <is>
          <t>2005-09-04</t>
        </is>
      </c>
      <c r="W77" t="inlineStr">
        <is>
          <t>1997-09-23</t>
        </is>
      </c>
      <c r="X77" t="inlineStr">
        <is>
          <t>1997-09-23</t>
        </is>
      </c>
      <c r="Y77" t="n">
        <v>360</v>
      </c>
      <c r="Z77" t="n">
        <v>304</v>
      </c>
      <c r="AA77" t="n">
        <v>555</v>
      </c>
      <c r="AC77" t="n">
        <v>6</v>
      </c>
      <c r="AD77" t="n">
        <v>33</v>
      </c>
      <c r="AE77" t="n">
        <v>43</v>
      </c>
      <c r="AF77" t="n">
        <v>8</v>
      </c>
      <c r="AG77" t="n">
        <v>12</v>
      </c>
      <c r="AH77" t="n">
        <v>7</v>
      </c>
      <c r="AI77" t="n">
        <v>9</v>
      </c>
      <c r="AJ77" t="n">
        <v>11</v>
      </c>
      <c r="AK77" t="n">
        <v>11</v>
      </c>
      <c r="AL77" t="n">
        <v>2</v>
      </c>
      <c r="AM77" t="n">
        <v>3</v>
      </c>
      <c r="AN77" t="n">
        <v>11</v>
      </c>
      <c r="AO77" t="n">
        <v>16</v>
      </c>
      <c r="AP77" t="inlineStr">
        <is>
          <t>No</t>
        </is>
      </c>
      <c r="AQ77" t="inlineStr">
        <is>
          <t>Yes</t>
        </is>
      </c>
      <c r="AR77">
        <f>HYPERLINK("http://catalog.hathitrust.org/Record/009510476","HathiTrust Record")</f>
        <v/>
      </c>
      <c r="AS77">
        <f>HYPERLINK("https://creighton-primo.hosted.exlibrisgroup.com/primo-explore/search?tab=default_tab&amp;search_scope=EVERYTHING&amp;vid=01CRU&amp;lang=en_US&amp;offset=0&amp;query=any,contains,991001735529702656","Catalog Record")</f>
        <v/>
      </c>
      <c r="AT77">
        <f>HYPERLINK("http://www.worldcat.org/oclc/1805257","WorldCat Record")</f>
        <v/>
      </c>
      <c r="AU77" t="inlineStr">
        <is>
          <t>2353045:eng</t>
        </is>
      </c>
      <c r="AV77" t="inlineStr">
        <is>
          <t>1805257</t>
        </is>
      </c>
      <c r="AW77" t="inlineStr">
        <is>
          <t>991001735529702656</t>
        </is>
      </c>
      <c r="AX77" t="inlineStr">
        <is>
          <t>991001735529702656</t>
        </is>
      </c>
      <c r="AY77" t="inlineStr">
        <is>
          <t>2269651560002656</t>
        </is>
      </c>
      <c r="AZ77" t="inlineStr">
        <is>
          <t>BOOK</t>
        </is>
      </c>
      <c r="BC77" t="inlineStr">
        <is>
          <t>32285003243713</t>
        </is>
      </c>
      <c r="BD77" t="inlineStr">
        <is>
          <t>893715666</t>
        </is>
      </c>
    </row>
    <row r="78">
      <c r="A78" t="inlineStr">
        <is>
          <t>No</t>
        </is>
      </c>
      <c r="B78" t="inlineStr">
        <is>
          <t>JQ15091968 .P9</t>
        </is>
      </c>
      <c r="C78" t="inlineStr">
        <is>
          <t>0                      JQ 1509000               1968   P  9</t>
        </is>
      </c>
      <c r="D78" t="inlineStr">
        <is>
          <t>The spirit of Chinese politics; a psychocultural study of the authority crisis in political development [by] Lucian W. Pye.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Pye, Lucian W., 1921-2008.</t>
        </is>
      </c>
      <c r="L78" t="inlineStr">
        <is>
          <t>Cambridge, Mass., M.I.T. Press [1968]</t>
        </is>
      </c>
      <c r="M78" t="inlineStr">
        <is>
          <t>1968</t>
        </is>
      </c>
      <c r="O78" t="inlineStr">
        <is>
          <t>eng</t>
        </is>
      </c>
      <c r="P78" t="inlineStr">
        <is>
          <t>mau</t>
        </is>
      </c>
      <c r="R78" t="inlineStr">
        <is>
          <t xml:space="preserve">JQ </t>
        </is>
      </c>
      <c r="S78" t="n">
        <v>1</v>
      </c>
      <c r="T78" t="n">
        <v>1</v>
      </c>
      <c r="U78" t="inlineStr">
        <is>
          <t>2005-05-05</t>
        </is>
      </c>
      <c r="V78" t="inlineStr">
        <is>
          <t>2005-05-05</t>
        </is>
      </c>
      <c r="W78" t="inlineStr">
        <is>
          <t>1997-08-25</t>
        </is>
      </c>
      <c r="X78" t="inlineStr">
        <is>
          <t>1997-08-25</t>
        </is>
      </c>
      <c r="Y78" t="n">
        <v>770</v>
      </c>
      <c r="Z78" t="n">
        <v>628</v>
      </c>
      <c r="AA78" t="n">
        <v>635</v>
      </c>
      <c r="AB78" t="n">
        <v>5</v>
      </c>
      <c r="AC78" t="n">
        <v>5</v>
      </c>
      <c r="AD78" t="n">
        <v>34</v>
      </c>
      <c r="AE78" t="n">
        <v>34</v>
      </c>
      <c r="AF78" t="n">
        <v>13</v>
      </c>
      <c r="AG78" t="n">
        <v>13</v>
      </c>
      <c r="AH78" t="n">
        <v>8</v>
      </c>
      <c r="AI78" t="n">
        <v>8</v>
      </c>
      <c r="AJ78" t="n">
        <v>18</v>
      </c>
      <c r="AK78" t="n">
        <v>18</v>
      </c>
      <c r="AL78" t="n">
        <v>4</v>
      </c>
      <c r="AM78" t="n">
        <v>4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HYPERLINK("http://catalog.hathitrust.org/Record/001149493","HathiTrust Record")</f>
        <v/>
      </c>
      <c r="AS78">
        <f>HYPERLINK("https://creighton-primo.hosted.exlibrisgroup.com/primo-explore/search?tab=default_tab&amp;search_scope=EVERYTHING&amp;vid=01CRU&amp;lang=en_US&amp;offset=0&amp;query=any,contains,991001915229702656","Catalog Record")</f>
        <v/>
      </c>
      <c r="AT78">
        <f>HYPERLINK("http://www.worldcat.org/oclc/243426","WorldCat Record")</f>
        <v/>
      </c>
      <c r="AU78" t="inlineStr">
        <is>
          <t>4417338772:eng</t>
        </is>
      </c>
      <c r="AV78" t="inlineStr">
        <is>
          <t>243426</t>
        </is>
      </c>
      <c r="AW78" t="inlineStr">
        <is>
          <t>991001915229702656</t>
        </is>
      </c>
      <c r="AX78" t="inlineStr">
        <is>
          <t>991001915229702656</t>
        </is>
      </c>
      <c r="AY78" t="inlineStr">
        <is>
          <t>2270570830002656</t>
        </is>
      </c>
      <c r="AZ78" t="inlineStr">
        <is>
          <t>BOOK</t>
        </is>
      </c>
      <c r="BC78" t="inlineStr">
        <is>
          <t>32285003139507</t>
        </is>
      </c>
      <c r="BD78" t="inlineStr">
        <is>
          <t>893866582</t>
        </is>
      </c>
    </row>
    <row r="79">
      <c r="A79" t="inlineStr">
        <is>
          <t>No</t>
        </is>
      </c>
      <c r="B79" t="inlineStr">
        <is>
          <t>JQ1519.A5 C374</t>
        </is>
      </c>
      <c r="C79" t="inlineStr">
        <is>
          <t>0                      JQ 1519000A  5                  C  374</t>
        </is>
      </c>
      <c r="D79" t="inlineStr">
        <is>
          <t>The rise of the Chinese Communist Party; the autobiography of Chang Kuo-tao.</t>
        </is>
      </c>
      <c r="E79" t="inlineStr">
        <is>
          <t>V.2</t>
        </is>
      </c>
      <c r="F79" t="inlineStr">
        <is>
          <t>Yes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Zhang, Guotao, 1897-</t>
        </is>
      </c>
      <c r="L79" t="inlineStr">
        <is>
          <t>Lawrence, University Press of Kansas [1971-72]</t>
        </is>
      </c>
      <c r="M79" t="inlineStr">
        <is>
          <t>1971</t>
        </is>
      </c>
      <c r="O79" t="inlineStr">
        <is>
          <t>eng</t>
        </is>
      </c>
      <c r="P79" t="inlineStr">
        <is>
          <t>ksu</t>
        </is>
      </c>
      <c r="R79" t="inlineStr">
        <is>
          <t xml:space="preserve">JQ </t>
        </is>
      </c>
      <c r="S79" t="n">
        <v>0</v>
      </c>
      <c r="T79" t="n">
        <v>1</v>
      </c>
      <c r="V79" t="inlineStr">
        <is>
          <t>2005-05-05</t>
        </is>
      </c>
      <c r="W79" t="inlineStr">
        <is>
          <t>1997-08-25</t>
        </is>
      </c>
      <c r="X79" t="inlineStr">
        <is>
          <t>1997-08-25</t>
        </is>
      </c>
      <c r="Y79" t="n">
        <v>708</v>
      </c>
      <c r="Z79" t="n">
        <v>631</v>
      </c>
      <c r="AA79" t="n">
        <v>649</v>
      </c>
      <c r="AB79" t="n">
        <v>5</v>
      </c>
      <c r="AC79" t="n">
        <v>6</v>
      </c>
      <c r="AD79" t="n">
        <v>33</v>
      </c>
      <c r="AE79" t="n">
        <v>33</v>
      </c>
      <c r="AF79" t="n">
        <v>14</v>
      </c>
      <c r="AG79" t="n">
        <v>14</v>
      </c>
      <c r="AH79" t="n">
        <v>7</v>
      </c>
      <c r="AI79" t="n">
        <v>7</v>
      </c>
      <c r="AJ79" t="n">
        <v>13</v>
      </c>
      <c r="AK79" t="n">
        <v>13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HYPERLINK("http://catalog.hathitrust.org/Record/001157564","HathiTrust Record")</f>
        <v/>
      </c>
      <c r="AS79">
        <f>HYPERLINK("https://creighton-primo.hosted.exlibrisgroup.com/primo-explore/search?tab=default_tab&amp;search_scope=EVERYTHING&amp;vid=01CRU&amp;lang=en_US&amp;offset=0&amp;query=any,contains,991001288049702656","Catalog Record")</f>
        <v/>
      </c>
      <c r="AT79">
        <f>HYPERLINK("http://www.worldcat.org/oclc/217133","WorldCat Record")</f>
        <v/>
      </c>
      <c r="AU79" t="inlineStr">
        <is>
          <t>10627822333:eng</t>
        </is>
      </c>
      <c r="AV79" t="inlineStr">
        <is>
          <t>217133</t>
        </is>
      </c>
      <c r="AW79" t="inlineStr">
        <is>
          <t>991001288049702656</t>
        </is>
      </c>
      <c r="AX79" t="inlineStr">
        <is>
          <t>991001288049702656</t>
        </is>
      </c>
      <c r="AY79" t="inlineStr">
        <is>
          <t>2259444960002656</t>
        </is>
      </c>
      <c r="AZ79" t="inlineStr">
        <is>
          <t>BOOK</t>
        </is>
      </c>
      <c r="BB79" t="inlineStr">
        <is>
          <t>9780700600724</t>
        </is>
      </c>
      <c r="BC79" t="inlineStr">
        <is>
          <t>32285003139549</t>
        </is>
      </c>
      <c r="BD79" t="inlineStr">
        <is>
          <t>893608745</t>
        </is>
      </c>
    </row>
    <row r="80">
      <c r="A80" t="inlineStr">
        <is>
          <t>No</t>
        </is>
      </c>
      <c r="B80" t="inlineStr">
        <is>
          <t>JQ1872 .R8</t>
        </is>
      </c>
      <c r="C80" t="inlineStr">
        <is>
          <t>0                      JQ 1872000R  8</t>
        </is>
      </c>
      <c r="D80" t="inlineStr">
        <is>
          <t>Introduction to African politics: a continental approach [by] Leslie Rubin and Brian Weinstein.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Rubin, Leslie.</t>
        </is>
      </c>
      <c r="L80" t="inlineStr">
        <is>
          <t>New York, Praeger [1974]</t>
        </is>
      </c>
      <c r="M80" t="inlineStr">
        <is>
          <t>1974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JQ </t>
        </is>
      </c>
      <c r="S80" t="n">
        <v>1</v>
      </c>
      <c r="T80" t="n">
        <v>1</v>
      </c>
      <c r="U80" t="inlineStr">
        <is>
          <t>2003-04-22</t>
        </is>
      </c>
      <c r="V80" t="inlineStr">
        <is>
          <t>2003-04-22</t>
        </is>
      </c>
      <c r="W80" t="inlineStr">
        <is>
          <t>1997-08-25</t>
        </is>
      </c>
      <c r="X80" t="inlineStr">
        <is>
          <t>1997-08-25</t>
        </is>
      </c>
      <c r="Y80" t="n">
        <v>431</v>
      </c>
      <c r="Z80" t="n">
        <v>374</v>
      </c>
      <c r="AA80" t="n">
        <v>515</v>
      </c>
      <c r="AB80" t="n">
        <v>3</v>
      </c>
      <c r="AC80" t="n">
        <v>4</v>
      </c>
      <c r="AD80" t="n">
        <v>17</v>
      </c>
      <c r="AE80" t="n">
        <v>21</v>
      </c>
      <c r="AF80" t="n">
        <v>5</v>
      </c>
      <c r="AG80" t="n">
        <v>8</v>
      </c>
      <c r="AH80" t="n">
        <v>3</v>
      </c>
      <c r="AI80" t="n">
        <v>4</v>
      </c>
      <c r="AJ80" t="n">
        <v>9</v>
      </c>
      <c r="AK80" t="n">
        <v>11</v>
      </c>
      <c r="AL80" t="n">
        <v>2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HYPERLINK("http://catalog.hathitrust.org/Record/001149745","HathiTrust Record")</f>
        <v/>
      </c>
      <c r="AS80">
        <f>HYPERLINK("https://creighton-primo.hosted.exlibrisgroup.com/primo-explore/search?tab=default_tab&amp;search_scope=EVERYTHING&amp;vid=01CRU&amp;lang=en_US&amp;offset=0&amp;query=any,contains,991003293859702656","Catalog Record")</f>
        <v/>
      </c>
      <c r="AT80">
        <f>HYPERLINK("http://www.worldcat.org/oclc/815878","WorldCat Record")</f>
        <v/>
      </c>
      <c r="AU80" t="inlineStr">
        <is>
          <t>1677778:eng</t>
        </is>
      </c>
      <c r="AV80" t="inlineStr">
        <is>
          <t>815878</t>
        </is>
      </c>
      <c r="AW80" t="inlineStr">
        <is>
          <t>991003293859702656</t>
        </is>
      </c>
      <c r="AX80" t="inlineStr">
        <is>
          <t>991003293859702656</t>
        </is>
      </c>
      <c r="AY80" t="inlineStr">
        <is>
          <t>2272489780002656</t>
        </is>
      </c>
      <c r="AZ80" t="inlineStr">
        <is>
          <t>BOOK</t>
        </is>
      </c>
      <c r="BB80" t="inlineStr">
        <is>
          <t>9780275331603</t>
        </is>
      </c>
      <c r="BC80" t="inlineStr">
        <is>
          <t>32285003140000</t>
        </is>
      </c>
      <c r="BD80" t="inlineStr">
        <is>
          <t>893410135</t>
        </is>
      </c>
    </row>
    <row r="81">
      <c r="A81" t="inlineStr">
        <is>
          <t>No</t>
        </is>
      </c>
      <c r="B81" t="inlineStr">
        <is>
          <t>JQ1875 .A725 1998</t>
        </is>
      </c>
      <c r="C81" t="inlineStr">
        <is>
          <t>0                      JQ 1875000A  725         1998</t>
        </is>
      </c>
      <c r="D81" t="inlineStr">
        <is>
          <t>African reckoning : a quest for good governance / Francis M. Deng ,Terrence Lyons, editors.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Washington, D.C. : Brookings Institution, c1998.</t>
        </is>
      </c>
      <c r="M81" t="inlineStr">
        <is>
          <t>1998</t>
        </is>
      </c>
      <c r="O81" t="inlineStr">
        <is>
          <t>eng</t>
        </is>
      </c>
      <c r="P81" t="inlineStr">
        <is>
          <t>dcu</t>
        </is>
      </c>
      <c r="R81" t="inlineStr">
        <is>
          <t xml:space="preserve">JQ </t>
        </is>
      </c>
      <c r="S81" t="n">
        <v>1</v>
      </c>
      <c r="T81" t="n">
        <v>1</v>
      </c>
      <c r="U81" t="inlineStr">
        <is>
          <t>2002-10-20</t>
        </is>
      </c>
      <c r="V81" t="inlineStr">
        <is>
          <t>2002-10-20</t>
        </is>
      </c>
      <c r="W81" t="inlineStr">
        <is>
          <t>1998-11-09</t>
        </is>
      </c>
      <c r="X81" t="inlineStr">
        <is>
          <t>1998-11-09</t>
        </is>
      </c>
      <c r="Y81" t="n">
        <v>429</v>
      </c>
      <c r="Z81" t="n">
        <v>364</v>
      </c>
      <c r="AA81" t="n">
        <v>1035</v>
      </c>
      <c r="AB81" t="n">
        <v>4</v>
      </c>
      <c r="AC81" t="n">
        <v>5</v>
      </c>
      <c r="AD81" t="n">
        <v>20</v>
      </c>
      <c r="AE81" t="n">
        <v>23</v>
      </c>
      <c r="AF81" t="n">
        <v>5</v>
      </c>
      <c r="AG81" t="n">
        <v>7</v>
      </c>
      <c r="AH81" t="n">
        <v>6</v>
      </c>
      <c r="AI81" t="n">
        <v>6</v>
      </c>
      <c r="AJ81" t="n">
        <v>11</v>
      </c>
      <c r="AK81" t="n">
        <v>11</v>
      </c>
      <c r="AL81" t="n">
        <v>2</v>
      </c>
      <c r="AM81" t="n">
        <v>3</v>
      </c>
      <c r="AN81" t="n">
        <v>1</v>
      </c>
      <c r="AO81" t="n">
        <v>1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HYPERLINK("https://creighton-primo.hosted.exlibrisgroup.com/primo-explore/search?tab=default_tab&amp;search_scope=EVERYTHING&amp;vid=01CRU&amp;lang=en_US&amp;offset=0&amp;query=any,contains,991002951389702656","Catalog Record")</f>
        <v/>
      </c>
      <c r="AT81">
        <f>HYPERLINK("http://www.worldcat.org/oclc/39334779","WorldCat Record")</f>
        <v/>
      </c>
      <c r="AU81" t="inlineStr">
        <is>
          <t>799517056:eng</t>
        </is>
      </c>
      <c r="AV81" t="inlineStr">
        <is>
          <t>39334779</t>
        </is>
      </c>
      <c r="AW81" t="inlineStr">
        <is>
          <t>991002951389702656</t>
        </is>
      </c>
      <c r="AX81" t="inlineStr">
        <is>
          <t>991002951389702656</t>
        </is>
      </c>
      <c r="AY81" t="inlineStr">
        <is>
          <t>2267927560002656</t>
        </is>
      </c>
      <c r="AZ81" t="inlineStr">
        <is>
          <t>BOOK</t>
        </is>
      </c>
      <c r="BB81" t="inlineStr">
        <is>
          <t>9780815717836</t>
        </is>
      </c>
      <c r="BC81" t="inlineStr">
        <is>
          <t>32285003487005</t>
        </is>
      </c>
      <c r="BD81" t="inlineStr">
        <is>
          <t>893409751</t>
        </is>
      </c>
    </row>
    <row r="82">
      <c r="A82" t="inlineStr">
        <is>
          <t>No</t>
        </is>
      </c>
      <c r="B82" t="inlineStr">
        <is>
          <t>JQ779.A55 M67</t>
        </is>
      </c>
      <c r="C82" t="inlineStr">
        <is>
          <t>0                      JQ 0779000A  55                 M  67</t>
        </is>
      </c>
      <c r="D82" t="inlineStr">
        <is>
          <t>Indonesian communism under Sukarno; ideology and politics, 1959-1965 [by] Rex Mortimer.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Mortimer, Rex, 1926-1979.</t>
        </is>
      </c>
      <c r="L82" t="inlineStr">
        <is>
          <t>Ithaca [N.Y.] Cornell University Press [1974]</t>
        </is>
      </c>
      <c r="M82" t="inlineStr">
        <is>
          <t>1974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JQ </t>
        </is>
      </c>
      <c r="S82" t="n">
        <v>1</v>
      </c>
      <c r="T82" t="n">
        <v>1</v>
      </c>
      <c r="U82" t="inlineStr">
        <is>
          <t>2007-02-24</t>
        </is>
      </c>
      <c r="V82" t="inlineStr">
        <is>
          <t>2007-02-24</t>
        </is>
      </c>
      <c r="W82" t="inlineStr">
        <is>
          <t>1997-08-25</t>
        </is>
      </c>
      <c r="X82" t="inlineStr">
        <is>
          <t>1997-08-25</t>
        </is>
      </c>
      <c r="Y82" t="n">
        <v>572</v>
      </c>
      <c r="Z82" t="n">
        <v>417</v>
      </c>
      <c r="AA82" t="n">
        <v>429</v>
      </c>
      <c r="AB82" t="n">
        <v>3</v>
      </c>
      <c r="AC82" t="n">
        <v>3</v>
      </c>
      <c r="AD82" t="n">
        <v>20</v>
      </c>
      <c r="AE82" t="n">
        <v>20</v>
      </c>
      <c r="AF82" t="n">
        <v>8</v>
      </c>
      <c r="AG82" t="n">
        <v>8</v>
      </c>
      <c r="AH82" t="n">
        <v>5</v>
      </c>
      <c r="AI82" t="n">
        <v>5</v>
      </c>
      <c r="AJ82" t="n">
        <v>9</v>
      </c>
      <c r="AK82" t="n">
        <v>9</v>
      </c>
      <c r="AL82" t="n">
        <v>2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HYPERLINK("http://catalog.hathitrust.org/Record/001149344","HathiTrust Record")</f>
        <v/>
      </c>
      <c r="AS82">
        <f>HYPERLINK("https://creighton-primo.hosted.exlibrisgroup.com/primo-explore/search?tab=default_tab&amp;search_scope=EVERYTHING&amp;vid=01CRU&amp;lang=en_US&amp;offset=0&amp;query=any,contains,991003434289702656","Catalog Record")</f>
        <v/>
      </c>
      <c r="AT82">
        <f>HYPERLINK("http://www.worldcat.org/oclc/969459","WorldCat Record")</f>
        <v/>
      </c>
      <c r="AU82" t="inlineStr">
        <is>
          <t>836864229:eng</t>
        </is>
      </c>
      <c r="AV82" t="inlineStr">
        <is>
          <t>969459</t>
        </is>
      </c>
      <c r="AW82" t="inlineStr">
        <is>
          <t>991003434289702656</t>
        </is>
      </c>
      <c r="AX82" t="inlineStr">
        <is>
          <t>991003434289702656</t>
        </is>
      </c>
      <c r="AY82" t="inlineStr">
        <is>
          <t>2260856230002656</t>
        </is>
      </c>
      <c r="AZ82" t="inlineStr">
        <is>
          <t>BOOK</t>
        </is>
      </c>
      <c r="BB82" t="inlineStr">
        <is>
          <t>9780801408250</t>
        </is>
      </c>
      <c r="BC82" t="inlineStr">
        <is>
          <t>32285003139408</t>
        </is>
      </c>
      <c r="BD82" t="inlineStr">
        <is>
          <t>893441287</t>
        </is>
      </c>
    </row>
    <row r="83">
      <c r="A83" t="inlineStr">
        <is>
          <t>No</t>
        </is>
      </c>
      <c r="B83" t="inlineStr">
        <is>
          <t>JS1195.2 .P6</t>
        </is>
      </c>
      <c r="C83" t="inlineStr">
        <is>
          <t>0                      JS 1195200P  6</t>
        </is>
      </c>
      <c r="D83" t="inlineStr">
        <is>
          <t>Community power and political theory.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Yes</t>
        </is>
      </c>
      <c r="J83" t="inlineStr">
        <is>
          <t>0</t>
        </is>
      </c>
      <c r="K83" t="inlineStr">
        <is>
          <t>Polsby, Nelson W.</t>
        </is>
      </c>
      <c r="L83" t="inlineStr">
        <is>
          <t>New Haven : Yale University Press, 1963.</t>
        </is>
      </c>
      <c r="M83" t="inlineStr">
        <is>
          <t>1963</t>
        </is>
      </c>
      <c r="O83" t="inlineStr">
        <is>
          <t>eng</t>
        </is>
      </c>
      <c r="P83" t="inlineStr">
        <is>
          <t>ctu</t>
        </is>
      </c>
      <c r="Q83" t="inlineStr">
        <is>
          <t>Yale studies in political science ; 7</t>
        </is>
      </c>
      <c r="R83" t="inlineStr">
        <is>
          <t xml:space="preserve">JS </t>
        </is>
      </c>
      <c r="S83" t="n">
        <v>2</v>
      </c>
      <c r="T83" t="n">
        <v>2</v>
      </c>
      <c r="U83" t="inlineStr">
        <is>
          <t>1994-10-09</t>
        </is>
      </c>
      <c r="V83" t="inlineStr">
        <is>
          <t>1994-10-09</t>
        </is>
      </c>
      <c r="W83" t="inlineStr">
        <is>
          <t>1991-08-08</t>
        </is>
      </c>
      <c r="X83" t="inlineStr">
        <is>
          <t>1991-08-08</t>
        </is>
      </c>
      <c r="Y83" t="n">
        <v>899</v>
      </c>
      <c r="Z83" t="n">
        <v>730</v>
      </c>
      <c r="AA83" t="n">
        <v>939</v>
      </c>
      <c r="AB83" t="n">
        <v>4</v>
      </c>
      <c r="AC83" t="n">
        <v>7</v>
      </c>
      <c r="AD83" t="n">
        <v>34</v>
      </c>
      <c r="AE83" t="n">
        <v>44</v>
      </c>
      <c r="AF83" t="n">
        <v>14</v>
      </c>
      <c r="AG83" t="n">
        <v>17</v>
      </c>
      <c r="AH83" t="n">
        <v>6</v>
      </c>
      <c r="AI83" t="n">
        <v>9</v>
      </c>
      <c r="AJ83" t="n">
        <v>17</v>
      </c>
      <c r="AK83" t="n">
        <v>20</v>
      </c>
      <c r="AL83" t="n">
        <v>3</v>
      </c>
      <c r="AM83" t="n">
        <v>6</v>
      </c>
      <c r="AN83" t="n">
        <v>1</v>
      </c>
      <c r="AO83" t="n">
        <v>2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HYPERLINK("https://creighton-primo.hosted.exlibrisgroup.com/primo-explore/search?tab=default_tab&amp;search_scope=EVERYTHING&amp;vid=01CRU&amp;lang=en_US&amp;offset=0&amp;query=any,contains,991002361989702656","Catalog Record")</f>
        <v/>
      </c>
      <c r="AT83">
        <f>HYPERLINK("http://www.worldcat.org/oclc/326142","WorldCat Record")</f>
        <v/>
      </c>
      <c r="AU83" t="inlineStr">
        <is>
          <t>1415666:eng</t>
        </is>
      </c>
      <c r="AV83" t="inlineStr">
        <is>
          <t>326142</t>
        </is>
      </c>
      <c r="AW83" t="inlineStr">
        <is>
          <t>991002361989702656</t>
        </is>
      </c>
      <c r="AX83" t="inlineStr">
        <is>
          <t>991002361989702656</t>
        </is>
      </c>
      <c r="AY83" t="inlineStr">
        <is>
          <t>2272242890002656</t>
        </is>
      </c>
      <c r="AZ83" t="inlineStr">
        <is>
          <t>BOOK</t>
        </is>
      </c>
      <c r="BC83" t="inlineStr">
        <is>
          <t>32285000682061</t>
        </is>
      </c>
      <c r="BD83" t="inlineStr">
        <is>
          <t>893721419</t>
        </is>
      </c>
    </row>
    <row r="84">
      <c r="A84" t="inlineStr">
        <is>
          <t>No</t>
        </is>
      </c>
      <c r="B84" t="inlineStr">
        <is>
          <t>JS1234.A15 D423</t>
        </is>
      </c>
      <c r="C84" t="inlineStr">
        <is>
          <t>0                      JS 1234000A  15                 D  423</t>
        </is>
      </c>
      <c r="D84" t="inlineStr">
        <is>
          <t>Decentralizing city government : an evaluation of the New York City district manager experiment / Allen Barton ... [et al.].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Lexington, Mass. : Lexington Books, c1977.</t>
        </is>
      </c>
      <c r="M84" t="inlineStr">
        <is>
          <t>1977</t>
        </is>
      </c>
      <c r="O84" t="inlineStr">
        <is>
          <t>eng</t>
        </is>
      </c>
      <c r="P84" t="inlineStr">
        <is>
          <t>mau</t>
        </is>
      </c>
      <c r="R84" t="inlineStr">
        <is>
          <t xml:space="preserve">JS </t>
        </is>
      </c>
      <c r="S84" t="n">
        <v>1</v>
      </c>
      <c r="T84" t="n">
        <v>1</v>
      </c>
      <c r="U84" t="inlineStr">
        <is>
          <t>2001-10-24</t>
        </is>
      </c>
      <c r="V84" t="inlineStr">
        <is>
          <t>2001-10-24</t>
        </is>
      </c>
      <c r="W84" t="inlineStr">
        <is>
          <t>1997-08-26</t>
        </is>
      </c>
      <c r="X84" t="inlineStr">
        <is>
          <t>1997-08-26</t>
        </is>
      </c>
      <c r="Y84" t="n">
        <v>389</v>
      </c>
      <c r="Z84" t="n">
        <v>343</v>
      </c>
      <c r="AA84" t="n">
        <v>345</v>
      </c>
      <c r="AB84" t="n">
        <v>3</v>
      </c>
      <c r="AC84" t="n">
        <v>3</v>
      </c>
      <c r="AD84" t="n">
        <v>17</v>
      </c>
      <c r="AE84" t="n">
        <v>17</v>
      </c>
      <c r="AF84" t="n">
        <v>5</v>
      </c>
      <c r="AG84" t="n">
        <v>5</v>
      </c>
      <c r="AH84" t="n">
        <v>4</v>
      </c>
      <c r="AI84" t="n">
        <v>4</v>
      </c>
      <c r="AJ84" t="n">
        <v>11</v>
      </c>
      <c r="AK84" t="n">
        <v>11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HYPERLINK("http://catalog.hathitrust.org/Record/004436074","HathiTrust Record")</f>
        <v/>
      </c>
      <c r="AS84">
        <f>HYPERLINK("https://creighton-primo.hosted.exlibrisgroup.com/primo-explore/search?tab=default_tab&amp;search_scope=EVERYTHING&amp;vid=01CRU&amp;lang=en_US&amp;offset=0&amp;query=any,contains,991004158179702656","Catalog Record")</f>
        <v/>
      </c>
      <c r="AT84">
        <f>HYPERLINK("http://www.worldcat.org/oclc/2542619","WorldCat Record")</f>
        <v/>
      </c>
      <c r="AU84" t="inlineStr">
        <is>
          <t>889648565:eng</t>
        </is>
      </c>
      <c r="AV84" t="inlineStr">
        <is>
          <t>2542619</t>
        </is>
      </c>
      <c r="AW84" t="inlineStr">
        <is>
          <t>991004158179702656</t>
        </is>
      </c>
      <c r="AX84" t="inlineStr">
        <is>
          <t>991004158179702656</t>
        </is>
      </c>
      <c r="AY84" t="inlineStr">
        <is>
          <t>2272121180002656</t>
        </is>
      </c>
      <c r="AZ84" t="inlineStr">
        <is>
          <t>BOOK</t>
        </is>
      </c>
      <c r="BB84" t="inlineStr">
        <is>
          <t>9780669010985</t>
        </is>
      </c>
      <c r="BC84" t="inlineStr">
        <is>
          <t>32285003186276</t>
        </is>
      </c>
      <c r="BD84" t="inlineStr">
        <is>
          <t>893442269</t>
        </is>
      </c>
    </row>
    <row r="85">
      <c r="A85" t="inlineStr">
        <is>
          <t>No</t>
        </is>
      </c>
      <c r="B85" t="inlineStr">
        <is>
          <t>JS141 .K67</t>
        </is>
      </c>
      <c r="C85" t="inlineStr">
        <is>
          <t>0                      JS 0141000K  67</t>
        </is>
      </c>
      <c r="D85" t="inlineStr">
        <is>
          <t>Mayors in action : five approaches to urban governance / [by] John P. Kotter [and] Paul R. Lawrence.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Kotter, John P., 1947-</t>
        </is>
      </c>
      <c r="L85" t="inlineStr">
        <is>
          <t>New York : Wiley, [1974]</t>
        </is>
      </c>
      <c r="M85" t="inlineStr">
        <is>
          <t>1974</t>
        </is>
      </c>
      <c r="O85" t="inlineStr">
        <is>
          <t>eng</t>
        </is>
      </c>
      <c r="P85" t="inlineStr">
        <is>
          <t>nyu</t>
        </is>
      </c>
      <c r="Q85" t="inlineStr">
        <is>
          <t>Wiley series in urban research</t>
        </is>
      </c>
      <c r="R85" t="inlineStr">
        <is>
          <t xml:space="preserve">JS </t>
        </is>
      </c>
      <c r="S85" t="n">
        <v>5</v>
      </c>
      <c r="T85" t="n">
        <v>5</v>
      </c>
      <c r="U85" t="inlineStr">
        <is>
          <t>2001-10-01</t>
        </is>
      </c>
      <c r="V85" t="inlineStr">
        <is>
          <t>2001-10-01</t>
        </is>
      </c>
      <c r="W85" t="inlineStr">
        <is>
          <t>1992-10-16</t>
        </is>
      </c>
      <c r="X85" t="inlineStr">
        <is>
          <t>1992-10-16</t>
        </is>
      </c>
      <c r="Y85" t="n">
        <v>569</v>
      </c>
      <c r="Z85" t="n">
        <v>490</v>
      </c>
      <c r="AA85" t="n">
        <v>499</v>
      </c>
      <c r="AB85" t="n">
        <v>3</v>
      </c>
      <c r="AC85" t="n">
        <v>3</v>
      </c>
      <c r="AD85" t="n">
        <v>22</v>
      </c>
      <c r="AE85" t="n">
        <v>22</v>
      </c>
      <c r="AF85" t="n">
        <v>6</v>
      </c>
      <c r="AG85" t="n">
        <v>6</v>
      </c>
      <c r="AH85" t="n">
        <v>6</v>
      </c>
      <c r="AI85" t="n">
        <v>6</v>
      </c>
      <c r="AJ85" t="n">
        <v>11</v>
      </c>
      <c r="AK85" t="n">
        <v>11</v>
      </c>
      <c r="AL85" t="n">
        <v>2</v>
      </c>
      <c r="AM85" t="n">
        <v>2</v>
      </c>
      <c r="AN85" t="n">
        <v>1</v>
      </c>
      <c r="AO85" t="n">
        <v>1</v>
      </c>
      <c r="AP85" t="inlineStr">
        <is>
          <t>No</t>
        </is>
      </c>
      <c r="AQ85" t="inlineStr">
        <is>
          <t>Yes</t>
        </is>
      </c>
      <c r="AR85">
        <f>HYPERLINK("http://catalog.hathitrust.org/Record/000023350","HathiTrust Record")</f>
        <v/>
      </c>
      <c r="AS85">
        <f>HYPERLINK("https://creighton-primo.hosted.exlibrisgroup.com/primo-explore/search?tab=default_tab&amp;search_scope=EVERYTHING&amp;vid=01CRU&amp;lang=en_US&amp;offset=0&amp;query=any,contains,991003401579702656","Catalog Record")</f>
        <v/>
      </c>
      <c r="AT85">
        <f>HYPERLINK("http://www.worldcat.org/oclc/940673","WorldCat Record")</f>
        <v/>
      </c>
      <c r="AU85" t="inlineStr">
        <is>
          <t>287023149:eng</t>
        </is>
      </c>
      <c r="AV85" t="inlineStr">
        <is>
          <t>940673</t>
        </is>
      </c>
      <c r="AW85" t="inlineStr">
        <is>
          <t>991003401579702656</t>
        </is>
      </c>
      <c r="AX85" t="inlineStr">
        <is>
          <t>991003401579702656</t>
        </is>
      </c>
      <c r="AY85" t="inlineStr">
        <is>
          <t>2261316420002656</t>
        </is>
      </c>
      <c r="AZ85" t="inlineStr">
        <is>
          <t>BOOK</t>
        </is>
      </c>
      <c r="BB85" t="inlineStr">
        <is>
          <t>9780471505402</t>
        </is>
      </c>
      <c r="BC85" t="inlineStr">
        <is>
          <t>32285001350684</t>
        </is>
      </c>
      <c r="BD85" t="inlineStr">
        <is>
          <t>893342531</t>
        </is>
      </c>
    </row>
    <row r="86">
      <c r="A86" t="inlineStr">
        <is>
          <t>No</t>
        </is>
      </c>
      <c r="B86" t="inlineStr">
        <is>
          <t>JS2137.A2 C67</t>
        </is>
      </c>
      <c r="C86" t="inlineStr">
        <is>
          <t>0                      JS 2137000A  2                  C  67</t>
        </is>
      </c>
      <c r="D86" t="inlineStr">
        <is>
          <t>Politics and the migrant poor in Mexico City / Wayne A. Cornelius.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Cornelius, Wayne A., 1945-</t>
        </is>
      </c>
      <c r="L86" t="inlineStr">
        <is>
          <t>Stanford, Calif. : Stanford University Press, 1975.</t>
        </is>
      </c>
      <c r="M86" t="inlineStr">
        <is>
          <t>1975</t>
        </is>
      </c>
      <c r="O86" t="inlineStr">
        <is>
          <t>eng</t>
        </is>
      </c>
      <c r="P86" t="inlineStr">
        <is>
          <t>cau</t>
        </is>
      </c>
      <c r="R86" t="inlineStr">
        <is>
          <t xml:space="preserve">JS </t>
        </is>
      </c>
      <c r="S86" t="n">
        <v>3</v>
      </c>
      <c r="T86" t="n">
        <v>3</v>
      </c>
      <c r="U86" t="inlineStr">
        <is>
          <t>1998-11-03</t>
        </is>
      </c>
      <c r="V86" t="inlineStr">
        <is>
          <t>1998-11-03</t>
        </is>
      </c>
      <c r="W86" t="inlineStr">
        <is>
          <t>1997-08-26</t>
        </is>
      </c>
      <c r="X86" t="inlineStr">
        <is>
          <t>1997-08-26</t>
        </is>
      </c>
      <c r="Y86" t="n">
        <v>533</v>
      </c>
      <c r="Z86" t="n">
        <v>424</v>
      </c>
      <c r="AA86" t="n">
        <v>429</v>
      </c>
      <c r="AB86" t="n">
        <v>3</v>
      </c>
      <c r="AC86" t="n">
        <v>3</v>
      </c>
      <c r="AD86" t="n">
        <v>23</v>
      </c>
      <c r="AE86" t="n">
        <v>23</v>
      </c>
      <c r="AF86" t="n">
        <v>6</v>
      </c>
      <c r="AG86" t="n">
        <v>6</v>
      </c>
      <c r="AH86" t="n">
        <v>7</v>
      </c>
      <c r="AI86" t="n">
        <v>7</v>
      </c>
      <c r="AJ86" t="n">
        <v>14</v>
      </c>
      <c r="AK86" t="n">
        <v>14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HYPERLINK("https://creighton-primo.hosted.exlibrisgroup.com/primo-explore/search?tab=default_tab&amp;search_scope=EVERYTHING&amp;vid=01CRU&amp;lang=en_US&amp;offset=0&amp;query=any,contains,991003975099702656","Catalog Record")</f>
        <v/>
      </c>
      <c r="AT86">
        <f>HYPERLINK("http://www.worldcat.org/oclc/2001460","WorldCat Record")</f>
        <v/>
      </c>
      <c r="AU86" t="inlineStr">
        <is>
          <t>500371273:eng</t>
        </is>
      </c>
      <c r="AV86" t="inlineStr">
        <is>
          <t>2001460</t>
        </is>
      </c>
      <c r="AW86" t="inlineStr">
        <is>
          <t>991003975099702656</t>
        </is>
      </c>
      <c r="AX86" t="inlineStr">
        <is>
          <t>991003975099702656</t>
        </is>
      </c>
      <c r="AY86" t="inlineStr">
        <is>
          <t>2260289020002656</t>
        </is>
      </c>
      <c r="AZ86" t="inlineStr">
        <is>
          <t>BOOK</t>
        </is>
      </c>
      <c r="BB86" t="inlineStr">
        <is>
          <t>9780804708807</t>
        </is>
      </c>
      <c r="BC86" t="inlineStr">
        <is>
          <t>32285003186359</t>
        </is>
      </c>
      <c r="BD86" t="inlineStr">
        <is>
          <t>893234893</t>
        </is>
      </c>
    </row>
    <row r="87">
      <c r="A87" t="inlineStr">
        <is>
          <t>No</t>
        </is>
      </c>
      <c r="B87" t="inlineStr">
        <is>
          <t>JS341 .M47</t>
        </is>
      </c>
      <c r="C87" t="inlineStr">
        <is>
          <t>0                      JS 0341000M  47</t>
        </is>
      </c>
      <c r="D87" t="inlineStr">
        <is>
          <t>Managing urban government services : strategies, tools, and techniques for the eighties / James L. Mercer, Susan W. Woolston, William V. Donaldson.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Mercer, James L.</t>
        </is>
      </c>
      <c r="L87" t="inlineStr">
        <is>
          <t>New York : AMACOM, c1981.</t>
        </is>
      </c>
      <c r="M87" t="inlineStr">
        <is>
          <t>1981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JS </t>
        </is>
      </c>
      <c r="S87" t="n">
        <v>2</v>
      </c>
      <c r="T87" t="n">
        <v>2</v>
      </c>
      <c r="U87" t="inlineStr">
        <is>
          <t>1992-10-28</t>
        </is>
      </c>
      <c r="V87" t="inlineStr">
        <is>
          <t>1992-10-28</t>
        </is>
      </c>
      <c r="W87" t="inlineStr">
        <is>
          <t>1992-07-22</t>
        </is>
      </c>
      <c r="X87" t="inlineStr">
        <is>
          <t>1992-07-22</t>
        </is>
      </c>
      <c r="Y87" t="n">
        <v>297</v>
      </c>
      <c r="Z87" t="n">
        <v>278</v>
      </c>
      <c r="AA87" t="n">
        <v>278</v>
      </c>
      <c r="AB87" t="n">
        <v>2</v>
      </c>
      <c r="AC87" t="n">
        <v>2</v>
      </c>
      <c r="AD87" t="n">
        <v>12</v>
      </c>
      <c r="AE87" t="n">
        <v>12</v>
      </c>
      <c r="AF87" t="n">
        <v>6</v>
      </c>
      <c r="AG87" t="n">
        <v>6</v>
      </c>
      <c r="AH87" t="n">
        <v>3</v>
      </c>
      <c r="AI87" t="n">
        <v>3</v>
      </c>
      <c r="AJ87" t="n">
        <v>8</v>
      </c>
      <c r="AK87" t="n">
        <v>8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HYPERLINK("https://creighton-primo.hosted.exlibrisgroup.com/primo-explore/search?tab=default_tab&amp;search_scope=EVERYTHING&amp;vid=01CRU&amp;lang=en_US&amp;offset=0&amp;query=any,contains,991005156599702656","Catalog Record")</f>
        <v/>
      </c>
      <c r="AT87">
        <f>HYPERLINK("http://www.worldcat.org/oclc/7740713","WorldCat Record")</f>
        <v/>
      </c>
      <c r="AU87" t="inlineStr">
        <is>
          <t>299359178:eng</t>
        </is>
      </c>
      <c r="AV87" t="inlineStr">
        <is>
          <t>7740713</t>
        </is>
      </c>
      <c r="AW87" t="inlineStr">
        <is>
          <t>991005156599702656</t>
        </is>
      </c>
      <c r="AX87" t="inlineStr">
        <is>
          <t>991005156599702656</t>
        </is>
      </c>
      <c r="AY87" t="inlineStr">
        <is>
          <t>2264124830002656</t>
        </is>
      </c>
      <c r="AZ87" t="inlineStr">
        <is>
          <t>BOOK</t>
        </is>
      </c>
      <c r="BB87" t="inlineStr">
        <is>
          <t>9780814457252</t>
        </is>
      </c>
      <c r="BC87" t="inlineStr">
        <is>
          <t>32285001214591</t>
        </is>
      </c>
      <c r="BD87" t="inlineStr">
        <is>
          <t>893688691</t>
        </is>
      </c>
    </row>
    <row r="88">
      <c r="A88" t="inlineStr">
        <is>
          <t>No</t>
        </is>
      </c>
      <c r="B88" t="inlineStr">
        <is>
          <t>JS344.C5 I34 1995</t>
        </is>
      </c>
      <c r="C88" t="inlineStr">
        <is>
          <t>0                      JS 0344000C  5                  I  34          1995</t>
        </is>
      </c>
      <c r="D88" t="inlineStr">
        <is>
          <t>Ideal &amp; practice in council-manager government / edited by H. George Frederickson.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Washington, D.C. : ICMA, c1995.</t>
        </is>
      </c>
      <c r="M88" t="inlineStr">
        <is>
          <t>1995</t>
        </is>
      </c>
      <c r="N88" t="inlineStr">
        <is>
          <t>2nd ed.</t>
        </is>
      </c>
      <c r="O88" t="inlineStr">
        <is>
          <t>eng</t>
        </is>
      </c>
      <c r="P88" t="inlineStr">
        <is>
          <t>dcu</t>
        </is>
      </c>
      <c r="R88" t="inlineStr">
        <is>
          <t xml:space="preserve">JS </t>
        </is>
      </c>
      <c r="S88" t="n">
        <v>2</v>
      </c>
      <c r="T88" t="n">
        <v>2</v>
      </c>
      <c r="U88" t="inlineStr">
        <is>
          <t>1998-09-13</t>
        </is>
      </c>
      <c r="V88" t="inlineStr">
        <is>
          <t>1998-09-13</t>
        </is>
      </c>
      <c r="W88" t="inlineStr">
        <is>
          <t>1995-11-30</t>
        </is>
      </c>
      <c r="X88" t="inlineStr">
        <is>
          <t>1995-11-30</t>
        </is>
      </c>
      <c r="Y88" t="n">
        <v>113</v>
      </c>
      <c r="Z88" t="n">
        <v>108</v>
      </c>
      <c r="AA88" t="n">
        <v>203</v>
      </c>
      <c r="AB88" t="n">
        <v>3</v>
      </c>
      <c r="AC88" t="n">
        <v>3</v>
      </c>
      <c r="AD88" t="n">
        <v>7</v>
      </c>
      <c r="AE88" t="n">
        <v>7</v>
      </c>
      <c r="AF88" t="n">
        <v>1</v>
      </c>
      <c r="AG88" t="n">
        <v>1</v>
      </c>
      <c r="AH88" t="n">
        <v>2</v>
      </c>
      <c r="AI88" t="n">
        <v>2</v>
      </c>
      <c r="AJ88" t="n">
        <v>3</v>
      </c>
      <c r="AK88" t="n">
        <v>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HYPERLINK("https://creighton-primo.hosted.exlibrisgroup.com/primo-explore/search?tab=default_tab&amp;search_scope=EVERYTHING&amp;vid=01CRU&amp;lang=en_US&amp;offset=0&amp;query=any,contains,991002438469702656","Catalog Record")</f>
        <v/>
      </c>
      <c r="AT88">
        <f>HYPERLINK("http://www.worldcat.org/oclc/31782370","WorldCat Record")</f>
        <v/>
      </c>
      <c r="AU88" t="inlineStr">
        <is>
          <t>55245168:eng</t>
        </is>
      </c>
      <c r="AV88" t="inlineStr">
        <is>
          <t>31782370</t>
        </is>
      </c>
      <c r="AW88" t="inlineStr">
        <is>
          <t>991002438469702656</t>
        </is>
      </c>
      <c r="AX88" t="inlineStr">
        <is>
          <t>991002438469702656</t>
        </is>
      </c>
      <c r="AY88" t="inlineStr">
        <is>
          <t>2261096250002656</t>
        </is>
      </c>
      <c r="AZ88" t="inlineStr">
        <is>
          <t>BOOK</t>
        </is>
      </c>
      <c r="BB88" t="inlineStr">
        <is>
          <t>9780873260725</t>
        </is>
      </c>
      <c r="BC88" t="inlineStr">
        <is>
          <t>32285002107323</t>
        </is>
      </c>
      <c r="BD88" t="inlineStr">
        <is>
          <t>893245177</t>
        </is>
      </c>
    </row>
    <row r="89">
      <c r="A89" t="inlineStr">
        <is>
          <t>No</t>
        </is>
      </c>
      <c r="B89" t="inlineStr">
        <is>
          <t>JS344.C53 S35</t>
        </is>
      </c>
      <c r="C89" t="inlineStr">
        <is>
          <t>0                      JS 0344000C  53                 S  35</t>
        </is>
      </c>
      <c r="D89" t="inlineStr">
        <is>
          <t>City managers in legislative politics [by] Ronald O. Loveridge.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Loveridge, Ronald O.</t>
        </is>
      </c>
      <c r="L89" t="inlineStr">
        <is>
          <t>Indianapolis, Bobbs-Merrill [1971]</t>
        </is>
      </c>
      <c r="M89" t="inlineStr">
        <is>
          <t>1971</t>
        </is>
      </c>
      <c r="O89" t="inlineStr">
        <is>
          <t>eng</t>
        </is>
      </c>
      <c r="P89" t="inlineStr">
        <is>
          <t>inu</t>
        </is>
      </c>
      <c r="Q89" t="inlineStr">
        <is>
          <t>Urban governors series</t>
        </is>
      </c>
      <c r="R89" t="inlineStr">
        <is>
          <t xml:space="preserve">JS </t>
        </is>
      </c>
      <c r="S89" t="n">
        <v>3</v>
      </c>
      <c r="T89" t="n">
        <v>3</v>
      </c>
      <c r="U89" t="inlineStr">
        <is>
          <t>1998-10-07</t>
        </is>
      </c>
      <c r="V89" t="inlineStr">
        <is>
          <t>1998-10-07</t>
        </is>
      </c>
      <c r="W89" t="inlineStr">
        <is>
          <t>1997-08-25</t>
        </is>
      </c>
      <c r="X89" t="inlineStr">
        <is>
          <t>1997-08-25</t>
        </is>
      </c>
      <c r="Y89" t="n">
        <v>453</v>
      </c>
      <c r="Z89" t="n">
        <v>409</v>
      </c>
      <c r="AA89" t="n">
        <v>411</v>
      </c>
      <c r="AB89" t="n">
        <v>4</v>
      </c>
      <c r="AC89" t="n">
        <v>4</v>
      </c>
      <c r="AD89" t="n">
        <v>21</v>
      </c>
      <c r="AE89" t="n">
        <v>21</v>
      </c>
      <c r="AF89" t="n">
        <v>7</v>
      </c>
      <c r="AG89" t="n">
        <v>7</v>
      </c>
      <c r="AH89" t="n">
        <v>6</v>
      </c>
      <c r="AI89" t="n">
        <v>6</v>
      </c>
      <c r="AJ89" t="n">
        <v>9</v>
      </c>
      <c r="AK89" t="n">
        <v>9</v>
      </c>
      <c r="AL89" t="n">
        <v>2</v>
      </c>
      <c r="AM89" t="n">
        <v>2</v>
      </c>
      <c r="AN89" t="n">
        <v>1</v>
      </c>
      <c r="AO89" t="n">
        <v>1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HYPERLINK("http://catalog.hathitrust.org/Record/001150317","HathiTrust Record")</f>
        <v/>
      </c>
      <c r="AS89">
        <f>HYPERLINK("https://creighton-primo.hosted.exlibrisgroup.com/primo-explore/search?tab=default_tab&amp;search_scope=EVERYTHING&amp;vid=01CRU&amp;lang=en_US&amp;offset=0&amp;query=any,contains,991000895109702656","Catalog Record")</f>
        <v/>
      </c>
      <c r="AT89">
        <f>HYPERLINK("http://www.worldcat.org/oclc/155736","WorldCat Record")</f>
        <v/>
      </c>
      <c r="AU89" t="inlineStr">
        <is>
          <t>1187574:eng</t>
        </is>
      </c>
      <c r="AV89" t="inlineStr">
        <is>
          <t>155736</t>
        </is>
      </c>
      <c r="AW89" t="inlineStr">
        <is>
          <t>991000895109702656</t>
        </is>
      </c>
      <c r="AX89" t="inlineStr">
        <is>
          <t>991000895109702656</t>
        </is>
      </c>
      <c r="AY89" t="inlineStr">
        <is>
          <t>2256658280002656</t>
        </is>
      </c>
      <c r="AZ89" t="inlineStr">
        <is>
          <t>BOOK</t>
        </is>
      </c>
      <c r="BC89" t="inlineStr">
        <is>
          <t>32285003185823</t>
        </is>
      </c>
      <c r="BD89" t="inlineStr">
        <is>
          <t>893502916</t>
        </is>
      </c>
    </row>
    <row r="90">
      <c r="A90" t="inlineStr">
        <is>
          <t>No</t>
        </is>
      </c>
      <c r="B90" t="inlineStr">
        <is>
          <t>JS344.F4 M65 1983</t>
        </is>
      </c>
      <c r="C90" t="inlineStr">
        <is>
          <t>0                      JS 0344000F  4                  M  65          1983</t>
        </is>
      </c>
      <c r="D90" t="inlineStr">
        <is>
          <t>The contested city / John H. Mollenkopf.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Mollenkopf, John H., 1946-</t>
        </is>
      </c>
      <c r="L90" t="inlineStr">
        <is>
          <t>Princeton, N.J. : Princeton University Press, c1983.</t>
        </is>
      </c>
      <c r="M90" t="inlineStr">
        <is>
          <t>1983</t>
        </is>
      </c>
      <c r="O90" t="inlineStr">
        <is>
          <t>eng</t>
        </is>
      </c>
      <c r="P90" t="inlineStr">
        <is>
          <t>nju</t>
        </is>
      </c>
      <c r="R90" t="inlineStr">
        <is>
          <t xml:space="preserve">JS </t>
        </is>
      </c>
      <c r="S90" t="n">
        <v>3</v>
      </c>
      <c r="T90" t="n">
        <v>3</v>
      </c>
      <c r="U90" t="inlineStr">
        <is>
          <t>1992-11-11</t>
        </is>
      </c>
      <c r="V90" t="inlineStr">
        <is>
          <t>1992-11-11</t>
        </is>
      </c>
      <c r="W90" t="inlineStr">
        <is>
          <t>1992-09-02</t>
        </is>
      </c>
      <c r="X90" t="inlineStr">
        <is>
          <t>1992-09-02</t>
        </is>
      </c>
      <c r="Y90" t="n">
        <v>697</v>
      </c>
      <c r="Z90" t="n">
        <v>563</v>
      </c>
      <c r="AA90" t="n">
        <v>568</v>
      </c>
      <c r="AB90" t="n">
        <v>4</v>
      </c>
      <c r="AC90" t="n">
        <v>4</v>
      </c>
      <c r="AD90" t="n">
        <v>33</v>
      </c>
      <c r="AE90" t="n">
        <v>33</v>
      </c>
      <c r="AF90" t="n">
        <v>13</v>
      </c>
      <c r="AG90" t="n">
        <v>13</v>
      </c>
      <c r="AH90" t="n">
        <v>9</v>
      </c>
      <c r="AI90" t="n">
        <v>9</v>
      </c>
      <c r="AJ90" t="n">
        <v>16</v>
      </c>
      <c r="AK90" t="n">
        <v>16</v>
      </c>
      <c r="AL90" t="n">
        <v>3</v>
      </c>
      <c r="AM90" t="n">
        <v>3</v>
      </c>
      <c r="AN90" t="n">
        <v>2</v>
      </c>
      <c r="AO90" t="n">
        <v>2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HYPERLINK("https://creighton-primo.hosted.exlibrisgroup.com/primo-explore/search?tab=default_tab&amp;search_scope=EVERYTHING&amp;vid=01CRU&amp;lang=en_US&amp;offset=0&amp;query=any,contains,991000189729702656","Catalog Record")</f>
        <v/>
      </c>
      <c r="AT90">
        <f>HYPERLINK("http://www.worldcat.org/oclc/9411919","WorldCat Record")</f>
        <v/>
      </c>
      <c r="AU90" t="inlineStr">
        <is>
          <t>891531:eng</t>
        </is>
      </c>
      <c r="AV90" t="inlineStr">
        <is>
          <t>9411919</t>
        </is>
      </c>
      <c r="AW90" t="inlineStr">
        <is>
          <t>991000189729702656</t>
        </is>
      </c>
      <c r="AX90" t="inlineStr">
        <is>
          <t>991000189729702656</t>
        </is>
      </c>
      <c r="AY90" t="inlineStr">
        <is>
          <t>2261110690002656</t>
        </is>
      </c>
      <c r="AZ90" t="inlineStr">
        <is>
          <t>BOOK</t>
        </is>
      </c>
      <c r="BB90" t="inlineStr">
        <is>
          <t>9780691022208</t>
        </is>
      </c>
      <c r="BC90" t="inlineStr">
        <is>
          <t>32285001278752</t>
        </is>
      </c>
      <c r="BD90" t="inlineStr">
        <is>
          <t>893431777</t>
        </is>
      </c>
    </row>
    <row r="91">
      <c r="A91" t="inlineStr">
        <is>
          <t>No</t>
        </is>
      </c>
      <c r="B91" t="inlineStr">
        <is>
          <t>JS344.F43 O262</t>
        </is>
      </c>
      <c r="C91" t="inlineStr">
        <is>
          <t>0                      JS 0344000F  43                 O  262</t>
        </is>
      </c>
      <c r="D91" t="inlineStr">
        <is>
          <t>Federal programs and city politics : the dynamics of the aid process in Oakland / Jeffrey L. Pressman.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Pressman, Jeffrey L.</t>
        </is>
      </c>
      <c r="L91" t="inlineStr">
        <is>
          <t>Berkeley : University of California Press, c1975.</t>
        </is>
      </c>
      <c r="M91" t="inlineStr">
        <is>
          <t>1975</t>
        </is>
      </c>
      <c r="O91" t="inlineStr">
        <is>
          <t>eng</t>
        </is>
      </c>
      <c r="P91" t="inlineStr">
        <is>
          <t>cau</t>
        </is>
      </c>
      <c r="Q91" t="inlineStr">
        <is>
          <t>Oakland Project series</t>
        </is>
      </c>
      <c r="R91" t="inlineStr">
        <is>
          <t xml:space="preserve">JS </t>
        </is>
      </c>
      <c r="S91" t="n">
        <v>1</v>
      </c>
      <c r="T91" t="n">
        <v>1</v>
      </c>
      <c r="U91" t="inlineStr">
        <is>
          <t>1993-08-18</t>
        </is>
      </c>
      <c r="V91" t="inlineStr">
        <is>
          <t>1993-08-18</t>
        </is>
      </c>
      <c r="W91" t="inlineStr">
        <is>
          <t>1992-09-02</t>
        </is>
      </c>
      <c r="X91" t="inlineStr">
        <is>
          <t>1992-09-02</t>
        </is>
      </c>
      <c r="Y91" t="n">
        <v>438</v>
      </c>
      <c r="Z91" t="n">
        <v>390</v>
      </c>
      <c r="AA91" t="n">
        <v>403</v>
      </c>
      <c r="AB91" t="n">
        <v>3</v>
      </c>
      <c r="AC91" t="n">
        <v>3</v>
      </c>
      <c r="AD91" t="n">
        <v>20</v>
      </c>
      <c r="AE91" t="n">
        <v>21</v>
      </c>
      <c r="AF91" t="n">
        <v>5</v>
      </c>
      <c r="AG91" t="n">
        <v>5</v>
      </c>
      <c r="AH91" t="n">
        <v>4</v>
      </c>
      <c r="AI91" t="n">
        <v>5</v>
      </c>
      <c r="AJ91" t="n">
        <v>10</v>
      </c>
      <c r="AK91" t="n">
        <v>11</v>
      </c>
      <c r="AL91" t="n">
        <v>2</v>
      </c>
      <c r="AM91" t="n">
        <v>2</v>
      </c>
      <c r="AN91" t="n">
        <v>2</v>
      </c>
      <c r="AO91" t="n">
        <v>2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HYPERLINK("https://creighton-primo.hosted.exlibrisgroup.com/primo-explore/search?tab=default_tab&amp;search_scope=EVERYTHING&amp;vid=01CRU&amp;lang=en_US&amp;offset=0&amp;query=any,contains,991003861289702656","Catalog Record")</f>
        <v/>
      </c>
      <c r="AT91">
        <f>HYPERLINK("http://www.worldcat.org/oclc/1666882","WorldCat Record")</f>
        <v/>
      </c>
      <c r="AU91" t="inlineStr">
        <is>
          <t>2488960:eng</t>
        </is>
      </c>
      <c r="AV91" t="inlineStr">
        <is>
          <t>1666882</t>
        </is>
      </c>
      <c r="AW91" t="inlineStr">
        <is>
          <t>991003861289702656</t>
        </is>
      </c>
      <c r="AX91" t="inlineStr">
        <is>
          <t>991003861289702656</t>
        </is>
      </c>
      <c r="AY91" t="inlineStr">
        <is>
          <t>2270652790002656</t>
        </is>
      </c>
      <c r="AZ91" t="inlineStr">
        <is>
          <t>BOOK</t>
        </is>
      </c>
      <c r="BB91" t="inlineStr">
        <is>
          <t>9780520027497</t>
        </is>
      </c>
      <c r="BC91" t="inlineStr">
        <is>
          <t>32285001278760</t>
        </is>
      </c>
      <c r="BD91" t="inlineStr">
        <is>
          <t>893794163</t>
        </is>
      </c>
    </row>
    <row r="92">
      <c r="A92" t="inlineStr">
        <is>
          <t>No</t>
        </is>
      </c>
      <c r="B92" t="inlineStr">
        <is>
          <t>JS356 .R93</t>
        </is>
      </c>
      <c r="C92" t="inlineStr">
        <is>
          <t>0                      JS 0356000R  93</t>
        </is>
      </c>
      <c r="D92" t="inlineStr">
        <is>
          <t>Big city mayors; the crisis in urban politics. Edited by Leonard I. Ruchelman.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Ruchelman, Leonard I., 1933- compiler.</t>
        </is>
      </c>
      <c r="L92" t="inlineStr">
        <is>
          <t>Bloomington, Indiana University Press [1970, c1969]</t>
        </is>
      </c>
      <c r="M92" t="inlineStr">
        <is>
          <t>1970</t>
        </is>
      </c>
      <c r="O92" t="inlineStr">
        <is>
          <t>eng</t>
        </is>
      </c>
      <c r="P92" t="inlineStr">
        <is>
          <t>inu</t>
        </is>
      </c>
      <c r="R92" t="inlineStr">
        <is>
          <t xml:space="preserve">JS </t>
        </is>
      </c>
      <c r="S92" t="n">
        <v>6</v>
      </c>
      <c r="T92" t="n">
        <v>6</v>
      </c>
      <c r="U92" t="inlineStr">
        <is>
          <t>1993-12-06</t>
        </is>
      </c>
      <c r="V92" t="inlineStr">
        <is>
          <t>1993-12-06</t>
        </is>
      </c>
      <c r="W92" t="inlineStr">
        <is>
          <t>1992-07-22</t>
        </is>
      </c>
      <c r="X92" t="inlineStr">
        <is>
          <t>1992-07-22</t>
        </is>
      </c>
      <c r="Y92" t="n">
        <v>770</v>
      </c>
      <c r="Z92" t="n">
        <v>726</v>
      </c>
      <c r="AA92" t="n">
        <v>789</v>
      </c>
      <c r="AB92" t="n">
        <v>9</v>
      </c>
      <c r="AC92" t="n">
        <v>9</v>
      </c>
      <c r="AD92" t="n">
        <v>37</v>
      </c>
      <c r="AE92" t="n">
        <v>39</v>
      </c>
      <c r="AF92" t="n">
        <v>12</v>
      </c>
      <c r="AG92" t="n">
        <v>13</v>
      </c>
      <c r="AH92" t="n">
        <v>6</v>
      </c>
      <c r="AI92" t="n">
        <v>6</v>
      </c>
      <c r="AJ92" t="n">
        <v>15</v>
      </c>
      <c r="AK92" t="n">
        <v>16</v>
      </c>
      <c r="AL92" t="n">
        <v>8</v>
      </c>
      <c r="AM92" t="n">
        <v>8</v>
      </c>
      <c r="AN92" t="n">
        <v>3</v>
      </c>
      <c r="AO92" t="n">
        <v>3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HYPERLINK("http://catalog.hathitrust.org/Record/001150354","HathiTrust Record")</f>
        <v/>
      </c>
      <c r="AS92">
        <f>HYPERLINK("https://creighton-primo.hosted.exlibrisgroup.com/primo-explore/search?tab=default_tab&amp;search_scope=EVERYTHING&amp;vid=01CRU&amp;lang=en_US&amp;offset=0&amp;query=any,contains,991000136899702656","Catalog Record")</f>
        <v/>
      </c>
      <c r="AT92">
        <f>HYPERLINK("http://www.worldcat.org/oclc/56761","WorldCat Record")</f>
        <v/>
      </c>
      <c r="AU92" t="inlineStr">
        <is>
          <t>1190139:eng</t>
        </is>
      </c>
      <c r="AV92" t="inlineStr">
        <is>
          <t>56761</t>
        </is>
      </c>
      <c r="AW92" t="inlineStr">
        <is>
          <t>991000136899702656</t>
        </is>
      </c>
      <c r="AX92" t="inlineStr">
        <is>
          <t>991000136899702656</t>
        </is>
      </c>
      <c r="AY92" t="inlineStr">
        <is>
          <t>2261345110002656</t>
        </is>
      </c>
      <c r="AZ92" t="inlineStr">
        <is>
          <t>BOOK</t>
        </is>
      </c>
      <c r="BB92" t="inlineStr">
        <is>
          <t>9780253106841</t>
        </is>
      </c>
      <c r="BC92" t="inlineStr">
        <is>
          <t>32285001214567</t>
        </is>
      </c>
      <c r="BD92" t="inlineStr">
        <is>
          <t>893527837</t>
        </is>
      </c>
    </row>
    <row r="93">
      <c r="A93" t="inlineStr">
        <is>
          <t>No</t>
        </is>
      </c>
      <c r="B93" t="inlineStr">
        <is>
          <t>JS411 .D83</t>
        </is>
      </c>
      <c r="C93" t="inlineStr">
        <is>
          <t>0                      JS 0411000D  83</t>
        </is>
      </c>
      <c r="D93" t="inlineStr">
        <is>
          <t>Modern county government / Herbert Sydney Duncombe.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Duncombe, Herbert Sydney.</t>
        </is>
      </c>
      <c r="L93" t="inlineStr">
        <is>
          <t>Washington : National Association of Counties, c1977.</t>
        </is>
      </c>
      <c r="M93" t="inlineStr">
        <is>
          <t>1977</t>
        </is>
      </c>
      <c r="O93" t="inlineStr">
        <is>
          <t>eng</t>
        </is>
      </c>
      <c r="P93" t="inlineStr">
        <is>
          <t>dcu</t>
        </is>
      </c>
      <c r="R93" t="inlineStr">
        <is>
          <t xml:space="preserve">JS </t>
        </is>
      </c>
      <c r="S93" t="n">
        <v>3</v>
      </c>
      <c r="T93" t="n">
        <v>3</v>
      </c>
      <c r="U93" t="inlineStr">
        <is>
          <t>1992-10-28</t>
        </is>
      </c>
      <c r="V93" t="inlineStr">
        <is>
          <t>1992-10-28</t>
        </is>
      </c>
      <c r="W93" t="inlineStr">
        <is>
          <t>1990-03-26</t>
        </is>
      </c>
      <c r="X93" t="inlineStr">
        <is>
          <t>1990-03-26</t>
        </is>
      </c>
      <c r="Y93" t="n">
        <v>490</v>
      </c>
      <c r="Z93" t="n">
        <v>470</v>
      </c>
      <c r="AA93" t="n">
        <v>471</v>
      </c>
      <c r="AB93" t="n">
        <v>3</v>
      </c>
      <c r="AC93" t="n">
        <v>3</v>
      </c>
      <c r="AD93" t="n">
        <v>21</v>
      </c>
      <c r="AE93" t="n">
        <v>21</v>
      </c>
      <c r="AF93" t="n">
        <v>7</v>
      </c>
      <c r="AG93" t="n">
        <v>7</v>
      </c>
      <c r="AH93" t="n">
        <v>6</v>
      </c>
      <c r="AI93" t="n">
        <v>6</v>
      </c>
      <c r="AJ93" t="n">
        <v>8</v>
      </c>
      <c r="AK93" t="n">
        <v>8</v>
      </c>
      <c r="AL93" t="n">
        <v>2</v>
      </c>
      <c r="AM93" t="n">
        <v>2</v>
      </c>
      <c r="AN93" t="n">
        <v>3</v>
      </c>
      <c r="AO93" t="n">
        <v>3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HYPERLINK("http://catalog.hathitrust.org/Record/000803450","HathiTrust Record")</f>
        <v/>
      </c>
      <c r="AS93">
        <f>HYPERLINK("https://creighton-primo.hosted.exlibrisgroup.com/primo-explore/search?tab=default_tab&amp;search_scope=EVERYTHING&amp;vid=01CRU&amp;lang=en_US&amp;offset=0&amp;query=any,contains,991004465939702656","Catalog Record")</f>
        <v/>
      </c>
      <c r="AT93">
        <f>HYPERLINK("http://www.worldcat.org/oclc/3570361","WorldCat Record")</f>
        <v/>
      </c>
      <c r="AU93" t="inlineStr">
        <is>
          <t>10867410:eng</t>
        </is>
      </c>
      <c r="AV93" t="inlineStr">
        <is>
          <t>3570361</t>
        </is>
      </c>
      <c r="AW93" t="inlineStr">
        <is>
          <t>991004465939702656</t>
        </is>
      </c>
      <c r="AX93" t="inlineStr">
        <is>
          <t>991004465939702656</t>
        </is>
      </c>
      <c r="AY93" t="inlineStr">
        <is>
          <t>2264513610002656</t>
        </is>
      </c>
      <c r="AZ93" t="inlineStr">
        <is>
          <t>BOOK</t>
        </is>
      </c>
      <c r="BB93" t="inlineStr">
        <is>
          <t>9780911754018</t>
        </is>
      </c>
      <c r="BC93" t="inlineStr">
        <is>
          <t>32285000093236</t>
        </is>
      </c>
      <c r="BD93" t="inlineStr">
        <is>
          <t>893606063</t>
        </is>
      </c>
    </row>
    <row r="94">
      <c r="A94" t="inlineStr">
        <is>
          <t>No</t>
        </is>
      </c>
      <c r="B94" t="inlineStr">
        <is>
          <t>JS411 .T67</t>
        </is>
      </c>
      <c r="C94" t="inlineStr">
        <is>
          <t>0                      JS 0411000T  67</t>
        </is>
      </c>
      <c r="D94" t="inlineStr">
        <is>
          <t>Grass roots government; the county in American politics.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Torrence, Susan Walker.</t>
        </is>
      </c>
      <c r="L94" t="inlineStr">
        <is>
          <t>Washington, R. B. Luce [1974]</t>
        </is>
      </c>
      <c r="M94" t="inlineStr">
        <is>
          <t>1974</t>
        </is>
      </c>
      <c r="O94" t="inlineStr">
        <is>
          <t>eng</t>
        </is>
      </c>
      <c r="P94" t="inlineStr">
        <is>
          <t>dcu</t>
        </is>
      </c>
      <c r="R94" t="inlineStr">
        <is>
          <t xml:space="preserve">JS </t>
        </is>
      </c>
      <c r="S94" t="n">
        <v>6</v>
      </c>
      <c r="T94" t="n">
        <v>6</v>
      </c>
      <c r="U94" t="inlineStr">
        <is>
          <t>1996-08-23</t>
        </is>
      </c>
      <c r="V94" t="inlineStr">
        <is>
          <t>1996-08-23</t>
        </is>
      </c>
      <c r="W94" t="inlineStr">
        <is>
          <t>1992-07-22</t>
        </is>
      </c>
      <c r="X94" t="inlineStr">
        <is>
          <t>1992-07-22</t>
        </is>
      </c>
      <c r="Y94" t="n">
        <v>517</v>
      </c>
      <c r="Z94" t="n">
        <v>485</v>
      </c>
      <c r="AA94" t="n">
        <v>491</v>
      </c>
      <c r="AB94" t="n">
        <v>5</v>
      </c>
      <c r="AC94" t="n">
        <v>5</v>
      </c>
      <c r="AD94" t="n">
        <v>21</v>
      </c>
      <c r="AE94" t="n">
        <v>21</v>
      </c>
      <c r="AF94" t="n">
        <v>7</v>
      </c>
      <c r="AG94" t="n">
        <v>7</v>
      </c>
      <c r="AH94" t="n">
        <v>4</v>
      </c>
      <c r="AI94" t="n">
        <v>4</v>
      </c>
      <c r="AJ94" t="n">
        <v>8</v>
      </c>
      <c r="AK94" t="n">
        <v>8</v>
      </c>
      <c r="AL94" t="n">
        <v>4</v>
      </c>
      <c r="AM94" t="n">
        <v>4</v>
      </c>
      <c r="AN94" t="n">
        <v>1</v>
      </c>
      <c r="AO94" t="n">
        <v>1</v>
      </c>
      <c r="AP94" t="inlineStr">
        <is>
          <t>No</t>
        </is>
      </c>
      <c r="AQ94" t="inlineStr">
        <is>
          <t>Yes</t>
        </is>
      </c>
      <c r="AR94">
        <f>HYPERLINK("http://catalog.hathitrust.org/Record/006741117","HathiTrust Record")</f>
        <v/>
      </c>
      <c r="AS94">
        <f>HYPERLINK("https://creighton-primo.hosted.exlibrisgroup.com/primo-explore/search?tab=default_tab&amp;search_scope=EVERYTHING&amp;vid=01CRU&amp;lang=en_US&amp;offset=0&amp;query=any,contains,991003460819702656","Catalog Record")</f>
        <v/>
      </c>
      <c r="AT94">
        <f>HYPERLINK("http://www.worldcat.org/oclc/1002437","WorldCat Record")</f>
        <v/>
      </c>
      <c r="AU94" t="inlineStr">
        <is>
          <t>198336073:eng</t>
        </is>
      </c>
      <c r="AV94" t="inlineStr">
        <is>
          <t>1002437</t>
        </is>
      </c>
      <c r="AW94" t="inlineStr">
        <is>
          <t>991003460819702656</t>
        </is>
      </c>
      <c r="AX94" t="inlineStr">
        <is>
          <t>991003460819702656</t>
        </is>
      </c>
      <c r="AY94" t="inlineStr">
        <is>
          <t>2257176180002656</t>
        </is>
      </c>
      <c r="AZ94" t="inlineStr">
        <is>
          <t>BOOK</t>
        </is>
      </c>
      <c r="BB94" t="inlineStr">
        <is>
          <t>9780883310274</t>
        </is>
      </c>
      <c r="BC94" t="inlineStr">
        <is>
          <t>32285001214559</t>
        </is>
      </c>
      <c r="BD94" t="inlineStr">
        <is>
          <t>893598595</t>
        </is>
      </c>
    </row>
    <row r="95">
      <c r="A95" t="inlineStr">
        <is>
          <t>No</t>
        </is>
      </c>
      <c r="B95" t="inlineStr">
        <is>
          <t>JS6058 .Z46 1982</t>
        </is>
      </c>
      <c r="C95" t="inlineStr">
        <is>
          <t>0                      JS 6058000Z  46          1982</t>
        </is>
      </c>
      <c r="D95" t="inlineStr">
        <is>
          <t>The Zemstvo in Russia : an experiment in local self-government / edited by Terence Emmons and Wayne S. Vucinich.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Cambridge ; New York : Cambridge University Press, 1982.</t>
        </is>
      </c>
      <c r="M95" t="inlineStr">
        <is>
          <t>1982</t>
        </is>
      </c>
      <c r="O95" t="inlineStr">
        <is>
          <t>eng</t>
        </is>
      </c>
      <c r="P95" t="inlineStr">
        <is>
          <t>enk</t>
        </is>
      </c>
      <c r="R95" t="inlineStr">
        <is>
          <t xml:space="preserve">JS </t>
        </is>
      </c>
      <c r="S95" t="n">
        <v>4</v>
      </c>
      <c r="T95" t="n">
        <v>4</v>
      </c>
      <c r="U95" t="inlineStr">
        <is>
          <t>1999-12-01</t>
        </is>
      </c>
      <c r="V95" t="inlineStr">
        <is>
          <t>1999-12-01</t>
        </is>
      </c>
      <c r="W95" t="inlineStr">
        <is>
          <t>1992-09-03</t>
        </is>
      </c>
      <c r="X95" t="inlineStr">
        <is>
          <t>1992-09-03</t>
        </is>
      </c>
      <c r="Y95" t="n">
        <v>456</v>
      </c>
      <c r="Z95" t="n">
        <v>316</v>
      </c>
      <c r="AA95" t="n">
        <v>322</v>
      </c>
      <c r="AB95" t="n">
        <v>4</v>
      </c>
      <c r="AC95" t="n">
        <v>4</v>
      </c>
      <c r="AD95" t="n">
        <v>18</v>
      </c>
      <c r="AE95" t="n">
        <v>18</v>
      </c>
      <c r="AF95" t="n">
        <v>7</v>
      </c>
      <c r="AG95" t="n">
        <v>7</v>
      </c>
      <c r="AH95" t="n">
        <v>6</v>
      </c>
      <c r="AI95" t="n">
        <v>6</v>
      </c>
      <c r="AJ95" t="n">
        <v>8</v>
      </c>
      <c r="AK95" t="n">
        <v>8</v>
      </c>
      <c r="AL95" t="n">
        <v>3</v>
      </c>
      <c r="AM95" t="n">
        <v>3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HYPERLINK("https://creighton-primo.hosted.exlibrisgroup.com/primo-explore/search?tab=default_tab&amp;search_scope=EVERYTHING&amp;vid=01CRU&amp;lang=en_US&amp;offset=0&amp;query=any,contains,991005115579702656","Catalog Record")</f>
        <v/>
      </c>
      <c r="AT95">
        <f>HYPERLINK("http://www.worldcat.org/oclc/7462131","WorldCat Record")</f>
        <v/>
      </c>
      <c r="AU95" t="inlineStr">
        <is>
          <t>365712637:eng</t>
        </is>
      </c>
      <c r="AV95" t="inlineStr">
        <is>
          <t>7462131</t>
        </is>
      </c>
      <c r="AW95" t="inlineStr">
        <is>
          <t>991005115579702656</t>
        </is>
      </c>
      <c r="AX95" t="inlineStr">
        <is>
          <t>991005115579702656</t>
        </is>
      </c>
      <c r="AY95" t="inlineStr">
        <is>
          <t>2262670210002656</t>
        </is>
      </c>
      <c r="AZ95" t="inlineStr">
        <is>
          <t>BOOK</t>
        </is>
      </c>
      <c r="BB95" t="inlineStr">
        <is>
          <t>9780521234160</t>
        </is>
      </c>
      <c r="BC95" t="inlineStr">
        <is>
          <t>32285001295624</t>
        </is>
      </c>
      <c r="BD95" t="inlineStr">
        <is>
          <t>893344671</t>
        </is>
      </c>
    </row>
    <row r="96">
      <c r="A96" t="inlineStr">
        <is>
          <t>No</t>
        </is>
      </c>
      <c r="B96" t="inlineStr">
        <is>
          <t>JS6082 .C65 1995</t>
        </is>
      </c>
      <c r="C96" t="inlineStr">
        <is>
          <t>0                      JS 6082000C  65          1995</t>
        </is>
      </c>
      <c r="D96" t="inlineStr">
        <is>
          <t>Moscow : governing the socialist metropolis / Timothy J. Colton.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Colton, Timothy J., 1947-</t>
        </is>
      </c>
      <c r="L96" t="inlineStr">
        <is>
          <t>Cambridge, Mass. : Belknap Press of Harvard University Press, 1995.</t>
        </is>
      </c>
      <c r="M96" t="inlineStr">
        <is>
          <t>1995</t>
        </is>
      </c>
      <c r="O96" t="inlineStr">
        <is>
          <t>eng</t>
        </is>
      </c>
      <c r="P96" t="inlineStr">
        <is>
          <t>mau</t>
        </is>
      </c>
      <c r="Q96" t="inlineStr">
        <is>
          <t>Russian Research Center studies ; 88</t>
        </is>
      </c>
      <c r="R96" t="inlineStr">
        <is>
          <t xml:space="preserve">JS </t>
        </is>
      </c>
      <c r="S96" t="n">
        <v>2</v>
      </c>
      <c r="T96" t="n">
        <v>2</v>
      </c>
      <c r="U96" t="inlineStr">
        <is>
          <t>1996-08-03</t>
        </is>
      </c>
      <c r="V96" t="inlineStr">
        <is>
          <t>1996-08-03</t>
        </is>
      </c>
      <c r="W96" t="inlineStr">
        <is>
          <t>1996-04-22</t>
        </is>
      </c>
      <c r="X96" t="inlineStr">
        <is>
          <t>1996-04-22</t>
        </is>
      </c>
      <c r="Y96" t="n">
        <v>547</v>
      </c>
      <c r="Z96" t="n">
        <v>433</v>
      </c>
      <c r="AA96" t="n">
        <v>442</v>
      </c>
      <c r="AB96" t="n">
        <v>4</v>
      </c>
      <c r="AC96" t="n">
        <v>4</v>
      </c>
      <c r="AD96" t="n">
        <v>26</v>
      </c>
      <c r="AE96" t="n">
        <v>26</v>
      </c>
      <c r="AF96" t="n">
        <v>10</v>
      </c>
      <c r="AG96" t="n">
        <v>10</v>
      </c>
      <c r="AH96" t="n">
        <v>7</v>
      </c>
      <c r="AI96" t="n">
        <v>7</v>
      </c>
      <c r="AJ96" t="n">
        <v>13</v>
      </c>
      <c r="AK96" t="n">
        <v>13</v>
      </c>
      <c r="AL96" t="n">
        <v>3</v>
      </c>
      <c r="AM96" t="n">
        <v>3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HYPERLINK("http://catalog.hathitrust.org/Record/004554031","HathiTrust Record")</f>
        <v/>
      </c>
      <c r="AS96">
        <f>HYPERLINK("https://creighton-primo.hosted.exlibrisgroup.com/primo-explore/search?tab=default_tab&amp;search_scope=EVERYTHING&amp;vid=01CRU&amp;lang=en_US&amp;offset=0&amp;query=any,contains,991002481819702656","Catalog Record")</f>
        <v/>
      </c>
      <c r="AT96">
        <f>HYPERLINK("http://www.worldcat.org/oclc/32311195","WorldCat Record")</f>
        <v/>
      </c>
      <c r="AU96" t="inlineStr">
        <is>
          <t>348814720:eng</t>
        </is>
      </c>
      <c r="AV96" t="inlineStr">
        <is>
          <t>32311195</t>
        </is>
      </c>
      <c r="AW96" t="inlineStr">
        <is>
          <t>991002481819702656</t>
        </is>
      </c>
      <c r="AX96" t="inlineStr">
        <is>
          <t>991002481819702656</t>
        </is>
      </c>
      <c r="AY96" t="inlineStr">
        <is>
          <t>2266926560002656</t>
        </is>
      </c>
      <c r="AZ96" t="inlineStr">
        <is>
          <t>BOOK</t>
        </is>
      </c>
      <c r="BB96" t="inlineStr">
        <is>
          <t>9780674587410</t>
        </is>
      </c>
      <c r="BC96" t="inlineStr">
        <is>
          <t>32285002155587</t>
        </is>
      </c>
      <c r="BD96" t="inlineStr">
        <is>
          <t>893710340</t>
        </is>
      </c>
    </row>
    <row r="97">
      <c r="A97" t="inlineStr">
        <is>
          <t>No</t>
        </is>
      </c>
      <c r="B97" t="inlineStr">
        <is>
          <t>JS7648.9.N3 W46 1974</t>
        </is>
      </c>
      <c r="C97" t="inlineStr">
        <is>
          <t>0                      JS 7648900N  3                  W  46          1974</t>
        </is>
      </c>
      <c r="D97" t="inlineStr">
        <is>
          <t>Governing an African city; a study of Nairobi [by] Herbert H. Werlin.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Werlin, Herbert H., 1932-</t>
        </is>
      </c>
      <c r="L97" t="inlineStr">
        <is>
          <t>New York, Africana Pub. Co. [1974]</t>
        </is>
      </c>
      <c r="M97" t="inlineStr">
        <is>
          <t>1974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JS </t>
        </is>
      </c>
      <c r="S97" t="n">
        <v>4</v>
      </c>
      <c r="T97" t="n">
        <v>4</v>
      </c>
      <c r="U97" t="inlineStr">
        <is>
          <t>1999-11-21</t>
        </is>
      </c>
      <c r="V97" t="inlineStr">
        <is>
          <t>1999-11-21</t>
        </is>
      </c>
      <c r="W97" t="inlineStr">
        <is>
          <t>1997-08-26</t>
        </is>
      </c>
      <c r="X97" t="inlineStr">
        <is>
          <t>1997-08-26</t>
        </is>
      </c>
      <c r="Y97" t="n">
        <v>407</v>
      </c>
      <c r="Z97" t="n">
        <v>312</v>
      </c>
      <c r="AA97" t="n">
        <v>319</v>
      </c>
      <c r="AB97" t="n">
        <v>3</v>
      </c>
      <c r="AC97" t="n">
        <v>3</v>
      </c>
      <c r="AD97" t="n">
        <v>9</v>
      </c>
      <c r="AE97" t="n">
        <v>9</v>
      </c>
      <c r="AF97" t="n">
        <v>2</v>
      </c>
      <c r="AG97" t="n">
        <v>2</v>
      </c>
      <c r="AH97" t="n">
        <v>3</v>
      </c>
      <c r="AI97" t="n">
        <v>3</v>
      </c>
      <c r="AJ97" t="n">
        <v>5</v>
      </c>
      <c r="AK97" t="n">
        <v>5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HYPERLINK("http://catalog.hathitrust.org/Record/001151448","HathiTrust Record")</f>
        <v/>
      </c>
      <c r="AS97">
        <f>HYPERLINK("https://creighton-primo.hosted.exlibrisgroup.com/primo-explore/search?tab=default_tab&amp;search_scope=EVERYTHING&amp;vid=01CRU&amp;lang=en_US&amp;offset=0&amp;query=any,contains,991003328399702656","Catalog Record")</f>
        <v/>
      </c>
      <c r="AT97">
        <f>HYPERLINK("http://www.worldcat.org/oclc/858437","WorldCat Record")</f>
        <v/>
      </c>
      <c r="AU97" t="inlineStr">
        <is>
          <t>878306127:eng</t>
        </is>
      </c>
      <c r="AV97" t="inlineStr">
        <is>
          <t>858437</t>
        </is>
      </c>
      <c r="AW97" t="inlineStr">
        <is>
          <t>991003328399702656</t>
        </is>
      </c>
      <c r="AX97" t="inlineStr">
        <is>
          <t>991003328399702656</t>
        </is>
      </c>
      <c r="AY97" t="inlineStr">
        <is>
          <t>2267174870002656</t>
        </is>
      </c>
      <c r="AZ97" t="inlineStr">
        <is>
          <t>BOOK</t>
        </is>
      </c>
      <c r="BB97" t="inlineStr">
        <is>
          <t>9780841901391</t>
        </is>
      </c>
      <c r="BC97" t="inlineStr">
        <is>
          <t>32285003186797</t>
        </is>
      </c>
      <c r="BD97" t="inlineStr">
        <is>
          <t>893787230</t>
        </is>
      </c>
    </row>
    <row r="98">
      <c r="A98" t="inlineStr">
        <is>
          <t>No</t>
        </is>
      </c>
      <c r="B98" t="inlineStr">
        <is>
          <t>JS7655.9.S9 O9</t>
        </is>
      </c>
      <c r="C98" t="inlineStr">
        <is>
          <t>0                      JS 7655900S  9                  O  9</t>
        </is>
      </c>
      <c r="D98" t="inlineStr">
        <is>
          <t>Uses and abuses of political power; a case study of continuity and change in the politics of Ghana.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Owusu, Maxwell.</t>
        </is>
      </c>
      <c r="L98" t="inlineStr">
        <is>
          <t>Chicago, University of Chicago Press [1970]</t>
        </is>
      </c>
      <c r="M98" t="inlineStr">
        <is>
          <t>1970</t>
        </is>
      </c>
      <c r="O98" t="inlineStr">
        <is>
          <t>eng</t>
        </is>
      </c>
      <c r="P98" t="inlineStr">
        <is>
          <t>ilu</t>
        </is>
      </c>
      <c r="R98" t="inlineStr">
        <is>
          <t xml:space="preserve">JS </t>
        </is>
      </c>
      <c r="S98" t="n">
        <v>1</v>
      </c>
      <c r="T98" t="n">
        <v>1</v>
      </c>
      <c r="U98" t="inlineStr">
        <is>
          <t>2003-09-19</t>
        </is>
      </c>
      <c r="V98" t="inlineStr">
        <is>
          <t>2003-09-19</t>
        </is>
      </c>
      <c r="W98" t="inlineStr">
        <is>
          <t>1997-08-26</t>
        </is>
      </c>
      <c r="X98" t="inlineStr">
        <is>
          <t>1997-08-26</t>
        </is>
      </c>
      <c r="Y98" t="n">
        <v>548</v>
      </c>
      <c r="Z98" t="n">
        <v>435</v>
      </c>
      <c r="AA98" t="n">
        <v>453</v>
      </c>
      <c r="AB98" t="n">
        <v>2</v>
      </c>
      <c r="AC98" t="n">
        <v>2</v>
      </c>
      <c r="AD98" t="n">
        <v>20</v>
      </c>
      <c r="AE98" t="n">
        <v>20</v>
      </c>
      <c r="AF98" t="n">
        <v>4</v>
      </c>
      <c r="AG98" t="n">
        <v>4</v>
      </c>
      <c r="AH98" t="n">
        <v>6</v>
      </c>
      <c r="AI98" t="n">
        <v>6</v>
      </c>
      <c r="AJ98" t="n">
        <v>11</v>
      </c>
      <c r="AK98" t="n">
        <v>11</v>
      </c>
      <c r="AL98" t="n">
        <v>1</v>
      </c>
      <c r="AM98" t="n">
        <v>1</v>
      </c>
      <c r="AN98" t="n">
        <v>2</v>
      </c>
      <c r="AO98" t="n">
        <v>2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HYPERLINK("https://creighton-primo.hosted.exlibrisgroup.com/primo-explore/search?tab=default_tab&amp;search_scope=EVERYTHING&amp;vid=01CRU&amp;lang=en_US&amp;offset=0&amp;query=any,contains,991000823789702656","Catalog Record")</f>
        <v/>
      </c>
      <c r="AT98">
        <f>HYPERLINK("http://www.worldcat.org/oclc/146038","WorldCat Record")</f>
        <v/>
      </c>
      <c r="AU98" t="inlineStr">
        <is>
          <t>878036792:eng</t>
        </is>
      </c>
      <c r="AV98" t="inlineStr">
        <is>
          <t>146038</t>
        </is>
      </c>
      <c r="AW98" t="inlineStr">
        <is>
          <t>991000823789702656</t>
        </is>
      </c>
      <c r="AX98" t="inlineStr">
        <is>
          <t>991000823789702656</t>
        </is>
      </c>
      <c r="AY98" t="inlineStr">
        <is>
          <t>2256270940002656</t>
        </is>
      </c>
      <c r="AZ98" t="inlineStr">
        <is>
          <t>BOOK</t>
        </is>
      </c>
      <c r="BB98" t="inlineStr">
        <is>
          <t>9780226642406</t>
        </is>
      </c>
      <c r="BC98" t="inlineStr">
        <is>
          <t>32285003186821</t>
        </is>
      </c>
      <c r="BD98" t="inlineStr">
        <is>
          <t>893502847</t>
        </is>
      </c>
    </row>
    <row r="99">
      <c r="A99" t="inlineStr">
        <is>
          <t>No</t>
        </is>
      </c>
      <c r="B99" t="inlineStr">
        <is>
          <t>JS78 .M24 1996</t>
        </is>
      </c>
      <c r="C99" t="inlineStr">
        <is>
          <t>0                      JS 0078000M  24          1996</t>
        </is>
      </c>
      <c r="D99" t="inlineStr">
        <is>
          <t>The search for political space : globalization, social movements, and the urban political experience / Warren Magnusson.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Magnusson, Warren, 1947-</t>
        </is>
      </c>
      <c r="L99" t="inlineStr">
        <is>
          <t>Toronto ; Buffalo : University of Toronto Press, c1996.</t>
        </is>
      </c>
      <c r="M99" t="inlineStr">
        <is>
          <t>1996</t>
        </is>
      </c>
      <c r="O99" t="inlineStr">
        <is>
          <t>eng</t>
        </is>
      </c>
      <c r="P99" t="inlineStr">
        <is>
          <t>onc</t>
        </is>
      </c>
      <c r="Q99" t="inlineStr">
        <is>
          <t>Studies in comparative political economy and public policy</t>
        </is>
      </c>
      <c r="R99" t="inlineStr">
        <is>
          <t xml:space="preserve">JS </t>
        </is>
      </c>
      <c r="S99" t="n">
        <v>3</v>
      </c>
      <c r="T99" t="n">
        <v>3</v>
      </c>
      <c r="U99" t="inlineStr">
        <is>
          <t>2002-08-26</t>
        </is>
      </c>
      <c r="V99" t="inlineStr">
        <is>
          <t>2002-08-26</t>
        </is>
      </c>
      <c r="W99" t="inlineStr">
        <is>
          <t>1997-11-17</t>
        </is>
      </c>
      <c r="X99" t="inlineStr">
        <is>
          <t>1997-11-17</t>
        </is>
      </c>
      <c r="Y99" t="n">
        <v>275</v>
      </c>
      <c r="Z99" t="n">
        <v>196</v>
      </c>
      <c r="AA99" t="n">
        <v>245</v>
      </c>
      <c r="AB99" t="n">
        <v>3</v>
      </c>
      <c r="AC99" t="n">
        <v>3</v>
      </c>
      <c r="AD99" t="n">
        <v>15</v>
      </c>
      <c r="AE99" t="n">
        <v>18</v>
      </c>
      <c r="AF99" t="n">
        <v>5</v>
      </c>
      <c r="AG99" t="n">
        <v>7</v>
      </c>
      <c r="AH99" t="n">
        <v>6</v>
      </c>
      <c r="AI99" t="n">
        <v>6</v>
      </c>
      <c r="AJ99" t="n">
        <v>7</v>
      </c>
      <c r="AK99" t="n">
        <v>8</v>
      </c>
      <c r="AL99" t="n">
        <v>2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HYPERLINK("http://catalog.hathitrust.org/Record/003116395","HathiTrust Record")</f>
        <v/>
      </c>
      <c r="AS99">
        <f>HYPERLINK("https://creighton-primo.hosted.exlibrisgroup.com/primo-explore/search?tab=default_tab&amp;search_scope=EVERYTHING&amp;vid=01CRU&amp;lang=en_US&amp;offset=0&amp;query=any,contains,991002737589702656","Catalog Record")</f>
        <v/>
      </c>
      <c r="AT99">
        <f>HYPERLINK("http://www.worldcat.org/oclc/35940586","WorldCat Record")</f>
        <v/>
      </c>
      <c r="AU99" t="inlineStr">
        <is>
          <t>20951744:eng</t>
        </is>
      </c>
      <c r="AV99" t="inlineStr">
        <is>
          <t>35940586</t>
        </is>
      </c>
      <c r="AW99" t="inlineStr">
        <is>
          <t>991002737589702656</t>
        </is>
      </c>
      <c r="AX99" t="inlineStr">
        <is>
          <t>991002737589702656</t>
        </is>
      </c>
      <c r="AY99" t="inlineStr">
        <is>
          <t>2270288870002656</t>
        </is>
      </c>
      <c r="AZ99" t="inlineStr">
        <is>
          <t>BOOK</t>
        </is>
      </c>
      <c r="BB99" t="inlineStr">
        <is>
          <t>9780802059598</t>
        </is>
      </c>
      <c r="BC99" t="inlineStr">
        <is>
          <t>32285003270740</t>
        </is>
      </c>
      <c r="BD99" t="inlineStr">
        <is>
          <t>893347855</t>
        </is>
      </c>
    </row>
    <row r="100">
      <c r="A100" t="inlineStr">
        <is>
          <t>No</t>
        </is>
      </c>
      <c r="B100" t="inlineStr">
        <is>
          <t>JS91 .Y68 1975</t>
        </is>
      </c>
      <c r="C100" t="inlineStr">
        <is>
          <t>0                      JS 0091000Y  68          1975</t>
        </is>
      </c>
      <c r="D100" t="inlineStr">
        <is>
          <t>Essays on the study of urban politics / edited by Ken Young ; foreword by Edward C. Banfield.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Young, Ken, 1943-2019.</t>
        </is>
      </c>
      <c r="L100" t="inlineStr">
        <is>
          <t>Hamden, Conn. : Archon Books, 1975.</t>
        </is>
      </c>
      <c r="M100" t="inlineStr">
        <is>
          <t>1975</t>
        </is>
      </c>
      <c r="O100" t="inlineStr">
        <is>
          <t>eng</t>
        </is>
      </c>
      <c r="P100" t="inlineStr">
        <is>
          <t>ctu</t>
        </is>
      </c>
      <c r="R100" t="inlineStr">
        <is>
          <t xml:space="preserve">JS </t>
        </is>
      </c>
      <c r="S100" t="n">
        <v>3</v>
      </c>
      <c r="T100" t="n">
        <v>3</v>
      </c>
      <c r="U100" t="inlineStr">
        <is>
          <t>2001-10-01</t>
        </is>
      </c>
      <c r="V100" t="inlineStr">
        <is>
          <t>2001-10-01</t>
        </is>
      </c>
      <c r="W100" t="inlineStr">
        <is>
          <t>1992-10-16</t>
        </is>
      </c>
      <c r="X100" t="inlineStr">
        <is>
          <t>1992-10-16</t>
        </is>
      </c>
      <c r="Y100" t="n">
        <v>264</v>
      </c>
      <c r="Z100" t="n">
        <v>234</v>
      </c>
      <c r="AA100" t="n">
        <v>274</v>
      </c>
      <c r="AB100" t="n">
        <v>2</v>
      </c>
      <c r="AC100" t="n">
        <v>4</v>
      </c>
      <c r="AD100" t="n">
        <v>8</v>
      </c>
      <c r="AE100" t="n">
        <v>11</v>
      </c>
      <c r="AF100" t="n">
        <v>2</v>
      </c>
      <c r="AG100" t="n">
        <v>3</v>
      </c>
      <c r="AH100" t="n">
        <v>2</v>
      </c>
      <c r="AI100" t="n">
        <v>2</v>
      </c>
      <c r="AJ100" t="n">
        <v>3</v>
      </c>
      <c r="AK100" t="n">
        <v>4</v>
      </c>
      <c r="AL100" t="n">
        <v>1</v>
      </c>
      <c r="AM100" t="n">
        <v>3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HYPERLINK("http://catalog.hathitrust.org/Record/006765883","HathiTrust Record")</f>
        <v/>
      </c>
      <c r="AS100">
        <f>HYPERLINK("https://creighton-primo.hosted.exlibrisgroup.com/primo-explore/search?tab=default_tab&amp;search_scope=EVERYTHING&amp;vid=01CRU&amp;lang=en_US&amp;offset=0&amp;query=any,contains,991003545559702656","Catalog Record")</f>
        <v/>
      </c>
      <c r="AT100">
        <f>HYPERLINK("http://www.worldcat.org/oclc/1111425","WorldCat Record")</f>
        <v/>
      </c>
      <c r="AU100" t="inlineStr">
        <is>
          <t>1996008:eng</t>
        </is>
      </c>
      <c r="AV100" t="inlineStr">
        <is>
          <t>1111425</t>
        </is>
      </c>
      <c r="AW100" t="inlineStr">
        <is>
          <t>991003545559702656</t>
        </is>
      </c>
      <c r="AX100" t="inlineStr">
        <is>
          <t>991003545559702656</t>
        </is>
      </c>
      <c r="AY100" t="inlineStr">
        <is>
          <t>2269651280002656</t>
        </is>
      </c>
      <c r="AZ100" t="inlineStr">
        <is>
          <t>BOOK</t>
        </is>
      </c>
      <c r="BB100" t="inlineStr">
        <is>
          <t>9780208014009</t>
        </is>
      </c>
      <c r="BC100" t="inlineStr">
        <is>
          <t>32285001350700</t>
        </is>
      </c>
      <c r="BD100" t="inlineStr">
        <is>
          <t>893793716</t>
        </is>
      </c>
    </row>
    <row r="101">
      <c r="A101" t="inlineStr">
        <is>
          <t>No</t>
        </is>
      </c>
      <c r="B101" t="inlineStr">
        <is>
          <t>JV1011 .B3</t>
        </is>
      </c>
      <c r="C101" t="inlineStr">
        <is>
          <t>0                      JV 1011000B  3</t>
        </is>
      </c>
      <c r="D101" t="inlineStr">
        <is>
          <t>The origins of the British colonial system, 1578-1660 ... by George Louis Beer.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Beer, George Louis, 1872-1920.</t>
        </is>
      </c>
      <c r="L101" t="inlineStr">
        <is>
          <t>New York, The Macmillan company, 1908.</t>
        </is>
      </c>
      <c r="M101" t="inlineStr">
        <is>
          <t>1908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JV </t>
        </is>
      </c>
      <c r="S101" t="n">
        <v>1</v>
      </c>
      <c r="T101" t="n">
        <v>1</v>
      </c>
      <c r="U101" t="inlineStr">
        <is>
          <t>2001-04-09</t>
        </is>
      </c>
      <c r="V101" t="inlineStr">
        <is>
          <t>2001-04-09</t>
        </is>
      </c>
      <c r="W101" t="inlineStr">
        <is>
          <t>1997-08-26</t>
        </is>
      </c>
      <c r="X101" t="inlineStr">
        <is>
          <t>1997-08-26</t>
        </is>
      </c>
      <c r="Y101" t="n">
        <v>346</v>
      </c>
      <c r="Z101" t="n">
        <v>286</v>
      </c>
      <c r="AA101" t="n">
        <v>847</v>
      </c>
      <c r="AB101" t="n">
        <v>4</v>
      </c>
      <c r="AC101" t="n">
        <v>9</v>
      </c>
      <c r="AD101" t="n">
        <v>13</v>
      </c>
      <c r="AE101" t="n">
        <v>44</v>
      </c>
      <c r="AF101" t="n">
        <v>4</v>
      </c>
      <c r="AG101" t="n">
        <v>17</v>
      </c>
      <c r="AH101" t="n">
        <v>2</v>
      </c>
      <c r="AI101" t="n">
        <v>10</v>
      </c>
      <c r="AJ101" t="n">
        <v>5</v>
      </c>
      <c r="AK101" t="n">
        <v>21</v>
      </c>
      <c r="AL101" t="n">
        <v>3</v>
      </c>
      <c r="AM101" t="n">
        <v>8</v>
      </c>
      <c r="AN101" t="n">
        <v>0</v>
      </c>
      <c r="AO101" t="n">
        <v>0</v>
      </c>
      <c r="AP101" t="inlineStr">
        <is>
          <t>Yes</t>
        </is>
      </c>
      <c r="AQ101" t="inlineStr">
        <is>
          <t>No</t>
        </is>
      </c>
      <c r="AR101">
        <f>HYPERLINK("http://catalog.hathitrust.org/Record/004437589","HathiTrust Record")</f>
        <v/>
      </c>
      <c r="AS101">
        <f>HYPERLINK("https://creighton-primo.hosted.exlibrisgroup.com/primo-explore/search?tab=default_tab&amp;search_scope=EVERYTHING&amp;vid=01CRU&amp;lang=en_US&amp;offset=0&amp;query=any,contains,991002828789702656","Catalog Record")</f>
        <v/>
      </c>
      <c r="AT101">
        <f>HYPERLINK("http://www.worldcat.org/oclc/476803","WorldCat Record")</f>
        <v/>
      </c>
      <c r="AU101" t="inlineStr">
        <is>
          <t>1440211:eng</t>
        </is>
      </c>
      <c r="AV101" t="inlineStr">
        <is>
          <t>476803</t>
        </is>
      </c>
      <c r="AW101" t="inlineStr">
        <is>
          <t>991002828789702656</t>
        </is>
      </c>
      <c r="AX101" t="inlineStr">
        <is>
          <t>991002828789702656</t>
        </is>
      </c>
      <c r="AY101" t="inlineStr">
        <is>
          <t>2262159770002656</t>
        </is>
      </c>
      <c r="AZ101" t="inlineStr">
        <is>
          <t>BOOK</t>
        </is>
      </c>
      <c r="BC101" t="inlineStr">
        <is>
          <t>32285003187092</t>
        </is>
      </c>
      <c r="BD101" t="inlineStr">
        <is>
          <t>893517805</t>
        </is>
      </c>
    </row>
    <row r="102">
      <c r="A102" t="inlineStr">
        <is>
          <t>No</t>
        </is>
      </c>
      <c r="B102" t="inlineStr">
        <is>
          <t>JV1011 .B5 1933</t>
        </is>
      </c>
      <c r="C102" t="inlineStr">
        <is>
          <t>0                      JV 1011000B  5           1933</t>
        </is>
      </c>
      <c r="D102" t="inlineStr">
        <is>
          <t>British colonial policy, 1754-1765; by George Louis Beer.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Beer, George Louis, 1872-1920.</t>
        </is>
      </c>
      <c r="L102" t="inlineStr">
        <is>
          <t>New York, P. Smith, 1933.</t>
        </is>
      </c>
      <c r="M102" t="inlineStr">
        <is>
          <t>1933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JV </t>
        </is>
      </c>
      <c r="S102" t="n">
        <v>1</v>
      </c>
      <c r="T102" t="n">
        <v>1</v>
      </c>
      <c r="U102" t="inlineStr">
        <is>
          <t>2001-04-09</t>
        </is>
      </c>
      <c r="V102" t="inlineStr">
        <is>
          <t>2001-04-09</t>
        </is>
      </c>
      <c r="W102" t="inlineStr">
        <is>
          <t>1997-08-26</t>
        </is>
      </c>
      <c r="X102" t="inlineStr">
        <is>
          <t>1997-08-26</t>
        </is>
      </c>
      <c r="Y102" t="n">
        <v>290</v>
      </c>
      <c r="Z102" t="n">
        <v>271</v>
      </c>
      <c r="AA102" t="n">
        <v>1022</v>
      </c>
      <c r="AB102" t="n">
        <v>5</v>
      </c>
      <c r="AC102" t="n">
        <v>10</v>
      </c>
      <c r="AD102" t="n">
        <v>22</v>
      </c>
      <c r="AE102" t="n">
        <v>57</v>
      </c>
      <c r="AF102" t="n">
        <v>7</v>
      </c>
      <c r="AG102" t="n">
        <v>19</v>
      </c>
      <c r="AH102" t="n">
        <v>6</v>
      </c>
      <c r="AI102" t="n">
        <v>9</v>
      </c>
      <c r="AJ102" t="n">
        <v>12</v>
      </c>
      <c r="AK102" t="n">
        <v>23</v>
      </c>
      <c r="AL102" t="n">
        <v>4</v>
      </c>
      <c r="AM102" t="n">
        <v>8</v>
      </c>
      <c r="AN102" t="n">
        <v>0</v>
      </c>
      <c r="AO102" t="n">
        <v>9</v>
      </c>
      <c r="AP102" t="inlineStr">
        <is>
          <t>Yes</t>
        </is>
      </c>
      <c r="AQ102" t="inlineStr">
        <is>
          <t>No</t>
        </is>
      </c>
      <c r="AR102">
        <f>HYPERLINK("http://catalog.hathitrust.org/Record/004437578","HathiTrust Record")</f>
        <v/>
      </c>
      <c r="AS102">
        <f>HYPERLINK("https://creighton-primo.hosted.exlibrisgroup.com/primo-explore/search?tab=default_tab&amp;search_scope=EVERYTHING&amp;vid=01CRU&amp;lang=en_US&amp;offset=0&amp;query=any,contains,991004672509702656","Catalog Record")</f>
        <v/>
      </c>
      <c r="AT102">
        <f>HYPERLINK("http://www.worldcat.org/oclc/4517279","WorldCat Record")</f>
        <v/>
      </c>
      <c r="AU102" t="inlineStr">
        <is>
          <t>1612338:eng</t>
        </is>
      </c>
      <c r="AV102" t="inlineStr">
        <is>
          <t>4517279</t>
        </is>
      </c>
      <c r="AW102" t="inlineStr">
        <is>
          <t>991004672509702656</t>
        </is>
      </c>
      <c r="AX102" t="inlineStr">
        <is>
          <t>991004672509702656</t>
        </is>
      </c>
      <c r="AY102" t="inlineStr">
        <is>
          <t>2266250610002656</t>
        </is>
      </c>
      <c r="AZ102" t="inlineStr">
        <is>
          <t>BOOK</t>
        </is>
      </c>
      <c r="BC102" t="inlineStr">
        <is>
          <t>32285003187126</t>
        </is>
      </c>
      <c r="BD102" t="inlineStr">
        <is>
          <t>893776294</t>
        </is>
      </c>
    </row>
    <row r="103">
      <c r="A103" t="inlineStr">
        <is>
          <t>No</t>
        </is>
      </c>
      <c r="B103" t="inlineStr">
        <is>
          <t>JV1060 .L68 1973</t>
        </is>
      </c>
      <c r="C103" t="inlineStr">
        <is>
          <t>0                      JV 1060000L  68          1973</t>
        </is>
      </c>
      <c r="D103" t="inlineStr">
        <is>
          <t>Lion rampant; essays in the study of British imperialism [by] D. A. Low.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Low, D. A. (Donald Anthony), 1927-</t>
        </is>
      </c>
      <c r="L103" t="inlineStr">
        <is>
          <t>London, Cass, 1973.</t>
        </is>
      </c>
      <c r="M103" t="inlineStr">
        <is>
          <t>1973</t>
        </is>
      </c>
      <c r="O103" t="inlineStr">
        <is>
          <t>eng</t>
        </is>
      </c>
      <c r="P103" t="inlineStr">
        <is>
          <t>enk</t>
        </is>
      </c>
      <c r="Q103" t="inlineStr">
        <is>
          <t>Studies in Commonwealth politics and history ; no. 1</t>
        </is>
      </c>
      <c r="R103" t="inlineStr">
        <is>
          <t xml:space="preserve">JV </t>
        </is>
      </c>
      <c r="S103" t="n">
        <v>1</v>
      </c>
      <c r="T103" t="n">
        <v>1</v>
      </c>
      <c r="U103" t="inlineStr">
        <is>
          <t>2006-02-17</t>
        </is>
      </c>
      <c r="V103" t="inlineStr">
        <is>
          <t>2006-02-17</t>
        </is>
      </c>
      <c r="W103" t="inlineStr">
        <is>
          <t>1997-08-26</t>
        </is>
      </c>
      <c r="X103" t="inlineStr">
        <is>
          <t>1997-08-26</t>
        </is>
      </c>
      <c r="Y103" t="n">
        <v>467</v>
      </c>
      <c r="Z103" t="n">
        <v>279</v>
      </c>
      <c r="AA103" t="n">
        <v>318</v>
      </c>
      <c r="AB103" t="n">
        <v>3</v>
      </c>
      <c r="AC103" t="n">
        <v>3</v>
      </c>
      <c r="AD103" t="n">
        <v>13</v>
      </c>
      <c r="AE103" t="n">
        <v>14</v>
      </c>
      <c r="AF103" t="n">
        <v>3</v>
      </c>
      <c r="AG103" t="n">
        <v>3</v>
      </c>
      <c r="AH103" t="n">
        <v>5</v>
      </c>
      <c r="AI103" t="n">
        <v>5</v>
      </c>
      <c r="AJ103" t="n">
        <v>7</v>
      </c>
      <c r="AK103" t="n">
        <v>8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HYPERLINK("https://creighton-primo.hosted.exlibrisgroup.com/primo-explore/search?tab=default_tab&amp;search_scope=EVERYTHING&amp;vid=01CRU&amp;lang=en_US&amp;offset=0&amp;query=any,contains,991003432349702656","Catalog Record")</f>
        <v/>
      </c>
      <c r="AT103">
        <f>HYPERLINK("http://www.worldcat.org/oclc/967306","WorldCat Record")</f>
        <v/>
      </c>
      <c r="AU103" t="inlineStr">
        <is>
          <t>3945661035:eng</t>
        </is>
      </c>
      <c r="AV103" t="inlineStr">
        <is>
          <t>967306</t>
        </is>
      </c>
      <c r="AW103" t="inlineStr">
        <is>
          <t>991003432349702656</t>
        </is>
      </c>
      <c r="AX103" t="inlineStr">
        <is>
          <t>991003432349702656</t>
        </is>
      </c>
      <c r="AY103" t="inlineStr">
        <is>
          <t>2263999710002656</t>
        </is>
      </c>
      <c r="AZ103" t="inlineStr">
        <is>
          <t>BOOK</t>
        </is>
      </c>
      <c r="BB103" t="inlineStr">
        <is>
          <t>9780714629865</t>
        </is>
      </c>
      <c r="BC103" t="inlineStr">
        <is>
          <t>32285003187316</t>
        </is>
      </c>
      <c r="BD103" t="inlineStr">
        <is>
          <t>893524804</t>
        </is>
      </c>
    </row>
    <row r="104">
      <c r="A104" t="inlineStr">
        <is>
          <t>No</t>
        </is>
      </c>
      <c r="B104" t="inlineStr">
        <is>
          <t>JV6450 .J62</t>
        </is>
      </c>
      <c r="C104" t="inlineStr">
        <is>
          <t>0                      JV 6450000J  62</t>
        </is>
      </c>
      <c r="D104" t="inlineStr">
        <is>
          <t>Destination America / by Maldwyn A. Jones.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Jones, Maldwyn A. (Maldwyn Allen), 1922-2007.</t>
        </is>
      </c>
      <c r="L104" t="inlineStr">
        <is>
          <t>New York : Holt, Rinehart and Winston, c1976.</t>
        </is>
      </c>
      <c r="M104" t="inlineStr">
        <is>
          <t>1976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JV </t>
        </is>
      </c>
      <c r="S104" t="n">
        <v>5</v>
      </c>
      <c r="T104" t="n">
        <v>5</v>
      </c>
      <c r="U104" t="inlineStr">
        <is>
          <t>2009-07-30</t>
        </is>
      </c>
      <c r="V104" t="inlineStr">
        <is>
          <t>2009-07-30</t>
        </is>
      </c>
      <c r="W104" t="inlineStr">
        <is>
          <t>1992-09-14</t>
        </is>
      </c>
      <c r="X104" t="inlineStr">
        <is>
          <t>1992-09-14</t>
        </is>
      </c>
      <c r="Y104" t="n">
        <v>493</v>
      </c>
      <c r="Z104" t="n">
        <v>464</v>
      </c>
      <c r="AA104" t="n">
        <v>588</v>
      </c>
      <c r="AB104" t="n">
        <v>5</v>
      </c>
      <c r="AC104" t="n">
        <v>7</v>
      </c>
      <c r="AD104" t="n">
        <v>14</v>
      </c>
      <c r="AE104" t="n">
        <v>22</v>
      </c>
      <c r="AF104" t="n">
        <v>4</v>
      </c>
      <c r="AG104" t="n">
        <v>6</v>
      </c>
      <c r="AH104" t="n">
        <v>6</v>
      </c>
      <c r="AI104" t="n">
        <v>9</v>
      </c>
      <c r="AJ104" t="n">
        <v>6</v>
      </c>
      <c r="AK104" t="n">
        <v>9</v>
      </c>
      <c r="AL104" t="n">
        <v>1</v>
      </c>
      <c r="AM104" t="n">
        <v>3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HYPERLINK("http://catalog.hathitrust.org/Record/004438039","HathiTrust Record")</f>
        <v/>
      </c>
      <c r="AS104">
        <f>HYPERLINK("https://creighton-primo.hosted.exlibrisgroup.com/primo-explore/search?tab=default_tab&amp;search_scope=EVERYTHING&amp;vid=01CRU&amp;lang=en_US&amp;offset=0&amp;query=any,contains,991003999169702656","Catalog Record")</f>
        <v/>
      </c>
      <c r="AT104">
        <f>HYPERLINK("http://www.worldcat.org/oclc/2071086","WorldCat Record")</f>
        <v/>
      </c>
      <c r="AU104" t="inlineStr">
        <is>
          <t>102880264:eng</t>
        </is>
      </c>
      <c r="AV104" t="inlineStr">
        <is>
          <t>2071086</t>
        </is>
      </c>
      <c r="AW104" t="inlineStr">
        <is>
          <t>991003999169702656</t>
        </is>
      </c>
      <c r="AX104" t="inlineStr">
        <is>
          <t>991003999169702656</t>
        </is>
      </c>
      <c r="AY104" t="inlineStr">
        <is>
          <t>2255820780002656</t>
        </is>
      </c>
      <c r="AZ104" t="inlineStr">
        <is>
          <t>BOOK</t>
        </is>
      </c>
      <c r="BB104" t="inlineStr">
        <is>
          <t>9780030167317</t>
        </is>
      </c>
      <c r="BC104" t="inlineStr">
        <is>
          <t>32285001300341</t>
        </is>
      </c>
      <c r="BD104" t="inlineStr">
        <is>
          <t>893775480</t>
        </is>
      </c>
    </row>
    <row r="105">
      <c r="A105" t="inlineStr">
        <is>
          <t>No</t>
        </is>
      </c>
      <c r="B105" t="inlineStr">
        <is>
          <t>JV6465 .P4</t>
        </is>
      </c>
      <c r="C105" t="inlineStr">
        <is>
          <t>0                      JV 6465000P  4</t>
        </is>
      </c>
      <c r="D105" t="inlineStr">
        <is>
          <t>The immigration problem.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Peters, Clarence A. compiler.</t>
        </is>
      </c>
      <c r="L105" t="inlineStr">
        <is>
          <t>New York : H.W. Wilson Co., 1948.</t>
        </is>
      </c>
      <c r="M105" t="inlineStr">
        <is>
          <t>1948</t>
        </is>
      </c>
      <c r="O105" t="inlineStr">
        <is>
          <t>eng</t>
        </is>
      </c>
      <c r="P105" t="inlineStr">
        <is>
          <t>nyu</t>
        </is>
      </c>
      <c r="Q105" t="inlineStr">
        <is>
          <t>The Reference shelf ; v. 19, no. 7</t>
        </is>
      </c>
      <c r="R105" t="inlineStr">
        <is>
          <t xml:space="preserve">JV </t>
        </is>
      </c>
      <c r="S105" t="n">
        <v>7</v>
      </c>
      <c r="T105" t="n">
        <v>7</v>
      </c>
      <c r="U105" t="inlineStr">
        <is>
          <t>2008-03-19</t>
        </is>
      </c>
      <c r="V105" t="inlineStr">
        <is>
          <t>2008-03-19</t>
        </is>
      </c>
      <c r="W105" t="inlineStr">
        <is>
          <t>1993-11-11</t>
        </is>
      </c>
      <c r="X105" t="inlineStr">
        <is>
          <t>1993-11-11</t>
        </is>
      </c>
      <c r="Y105" t="n">
        <v>428</v>
      </c>
      <c r="Z105" t="n">
        <v>403</v>
      </c>
      <c r="AA105" t="n">
        <v>404</v>
      </c>
      <c r="AB105" t="n">
        <v>8</v>
      </c>
      <c r="AC105" t="n">
        <v>8</v>
      </c>
      <c r="AD105" t="n">
        <v>24</v>
      </c>
      <c r="AE105" t="n">
        <v>24</v>
      </c>
      <c r="AF105" t="n">
        <v>6</v>
      </c>
      <c r="AG105" t="n">
        <v>6</v>
      </c>
      <c r="AH105" t="n">
        <v>5</v>
      </c>
      <c r="AI105" t="n">
        <v>5</v>
      </c>
      <c r="AJ105" t="n">
        <v>10</v>
      </c>
      <c r="AK105" t="n">
        <v>10</v>
      </c>
      <c r="AL105" t="n">
        <v>7</v>
      </c>
      <c r="AM105" t="n">
        <v>7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HYPERLINK("https://creighton-primo.hosted.exlibrisgroup.com/primo-explore/search?tab=default_tab&amp;search_scope=EVERYTHING&amp;vid=01CRU&amp;lang=en_US&amp;offset=0&amp;query=any,contains,991002099379702656","Catalog Record")</f>
        <v/>
      </c>
      <c r="AT105">
        <f>HYPERLINK("http://www.worldcat.org/oclc/266183","WorldCat Record")</f>
        <v/>
      </c>
      <c r="AU105" t="inlineStr">
        <is>
          <t>1384163:eng</t>
        </is>
      </c>
      <c r="AV105" t="inlineStr">
        <is>
          <t>266183</t>
        </is>
      </c>
      <c r="AW105" t="inlineStr">
        <is>
          <t>991002099379702656</t>
        </is>
      </c>
      <c r="AX105" t="inlineStr">
        <is>
          <t>991002099379702656</t>
        </is>
      </c>
      <c r="AY105" t="inlineStr">
        <is>
          <t>2269554240002656</t>
        </is>
      </c>
      <c r="AZ105" t="inlineStr">
        <is>
          <t>BOOK</t>
        </is>
      </c>
      <c r="BC105" t="inlineStr">
        <is>
          <t>32285001798130</t>
        </is>
      </c>
      <c r="BD105" t="inlineStr">
        <is>
          <t>893420946</t>
        </is>
      </c>
    </row>
    <row r="106">
      <c r="A106" t="inlineStr">
        <is>
          <t>No</t>
        </is>
      </c>
      <c r="B106" t="inlineStr">
        <is>
          <t>JV8131 .F65</t>
        </is>
      </c>
      <c r="C106" t="inlineStr">
        <is>
          <t>0                      JV 8131000F  65</t>
        </is>
      </c>
      <c r="D106" t="inlineStr">
        <is>
          <t>The Italian emigration of our times.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Foerster, Robert F. (Robert Franz), 1883-1941.</t>
        </is>
      </c>
      <c r="L106" t="inlineStr">
        <is>
          <t>Cambridge : Harvard university press, 1919.</t>
        </is>
      </c>
      <c r="M106" t="inlineStr">
        <is>
          <t>1919</t>
        </is>
      </c>
      <c r="O106" t="inlineStr">
        <is>
          <t>eng</t>
        </is>
      </c>
      <c r="P106" t="inlineStr">
        <is>
          <t>mau</t>
        </is>
      </c>
      <c r="Q106" t="inlineStr">
        <is>
          <t>Harvard economic studies ; [vol.20]</t>
        </is>
      </c>
      <c r="R106" t="inlineStr">
        <is>
          <t xml:space="preserve">JV </t>
        </is>
      </c>
      <c r="S106" t="n">
        <v>6</v>
      </c>
      <c r="T106" t="n">
        <v>6</v>
      </c>
      <c r="U106" t="inlineStr">
        <is>
          <t>2001-05-07</t>
        </is>
      </c>
      <c r="V106" t="inlineStr">
        <is>
          <t>2001-05-07</t>
        </is>
      </c>
      <c r="W106" t="inlineStr">
        <is>
          <t>1992-10-16</t>
        </is>
      </c>
      <c r="X106" t="inlineStr">
        <is>
          <t>1992-10-16</t>
        </is>
      </c>
      <c r="Y106" t="n">
        <v>312</v>
      </c>
      <c r="Z106" t="n">
        <v>276</v>
      </c>
      <c r="AA106" t="n">
        <v>767</v>
      </c>
      <c r="AB106" t="n">
        <v>4</v>
      </c>
      <c r="AC106" t="n">
        <v>11</v>
      </c>
      <c r="AD106" t="n">
        <v>15</v>
      </c>
      <c r="AE106" t="n">
        <v>49</v>
      </c>
      <c r="AF106" t="n">
        <v>4</v>
      </c>
      <c r="AG106" t="n">
        <v>19</v>
      </c>
      <c r="AH106" t="n">
        <v>2</v>
      </c>
      <c r="AI106" t="n">
        <v>9</v>
      </c>
      <c r="AJ106" t="n">
        <v>10</v>
      </c>
      <c r="AK106" t="n">
        <v>19</v>
      </c>
      <c r="AL106" t="n">
        <v>3</v>
      </c>
      <c r="AM106" t="n">
        <v>9</v>
      </c>
      <c r="AN106" t="n">
        <v>0</v>
      </c>
      <c r="AO106" t="n">
        <v>3</v>
      </c>
      <c r="AP106" t="inlineStr">
        <is>
          <t>Yes</t>
        </is>
      </c>
      <c r="AQ106" t="inlineStr">
        <is>
          <t>No</t>
        </is>
      </c>
      <c r="AR106">
        <f>HYPERLINK("http://catalog.hathitrust.org/Record/001652828","HathiTrust Record")</f>
        <v/>
      </c>
      <c r="AS106">
        <f>HYPERLINK("https://creighton-primo.hosted.exlibrisgroup.com/primo-explore/search?tab=default_tab&amp;search_scope=EVERYTHING&amp;vid=01CRU&amp;lang=en_US&amp;offset=0&amp;query=any,contains,991002878029702656","Catalog Record")</f>
        <v/>
      </c>
      <c r="AT106">
        <f>HYPERLINK("http://www.worldcat.org/oclc/504023","WorldCat Record")</f>
        <v/>
      </c>
      <c r="AU106" t="inlineStr">
        <is>
          <t>476120:eng</t>
        </is>
      </c>
      <c r="AV106" t="inlineStr">
        <is>
          <t>504023</t>
        </is>
      </c>
      <c r="AW106" t="inlineStr">
        <is>
          <t>991002878029702656</t>
        </is>
      </c>
      <c r="AX106" t="inlineStr">
        <is>
          <t>991002878029702656</t>
        </is>
      </c>
      <c r="AY106" t="inlineStr">
        <is>
          <t>2260872380002656</t>
        </is>
      </c>
      <c r="AZ106" t="inlineStr">
        <is>
          <t>BOOK</t>
        </is>
      </c>
      <c r="BC106" t="inlineStr">
        <is>
          <t>32285001350676</t>
        </is>
      </c>
      <c r="BD106" t="inlineStr">
        <is>
          <t>893867822</t>
        </is>
      </c>
    </row>
    <row r="107">
      <c r="A107" t="inlineStr">
        <is>
          <t>No</t>
        </is>
      </c>
      <c r="B107" t="inlineStr">
        <is>
          <t>JX1245 .K67 1989</t>
        </is>
      </c>
      <c r="C107" t="inlineStr">
        <is>
          <t>0                      JX 1245000K  67          1989</t>
        </is>
      </c>
      <c r="D107" t="inlineStr">
        <is>
          <t>Rules, norms, and decisions : on the conditions of practical and legal reasoning in international relations and domestic affairs / Friedrich V. Kratochwil.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Kratochwil, Friedrich V.</t>
        </is>
      </c>
      <c r="L107" t="inlineStr">
        <is>
          <t>Cambridge [Cambridgeshire] ; New York : Cambridge University Press, 1989.</t>
        </is>
      </c>
      <c r="M107" t="inlineStr">
        <is>
          <t>1989</t>
        </is>
      </c>
      <c r="O107" t="inlineStr">
        <is>
          <t>eng</t>
        </is>
      </c>
      <c r="P107" t="inlineStr">
        <is>
          <t>enk</t>
        </is>
      </c>
      <c r="Q107" t="inlineStr">
        <is>
          <t>Cambridge studies in international relations ; 2</t>
        </is>
      </c>
      <c r="R107" t="inlineStr">
        <is>
          <t xml:space="preserve">JX </t>
        </is>
      </c>
      <c r="S107" t="n">
        <v>9</v>
      </c>
      <c r="T107" t="n">
        <v>9</v>
      </c>
      <c r="U107" t="inlineStr">
        <is>
          <t>2002-01-17</t>
        </is>
      </c>
      <c r="V107" t="inlineStr">
        <is>
          <t>2002-01-17</t>
        </is>
      </c>
      <c r="W107" t="inlineStr">
        <is>
          <t>1990-01-02</t>
        </is>
      </c>
      <c r="X107" t="inlineStr">
        <is>
          <t>1990-01-02</t>
        </is>
      </c>
      <c r="Y107" t="n">
        <v>438</v>
      </c>
      <c r="Z107" t="n">
        <v>278</v>
      </c>
      <c r="AA107" t="n">
        <v>321</v>
      </c>
      <c r="AB107" t="n">
        <v>2</v>
      </c>
      <c r="AC107" t="n">
        <v>2</v>
      </c>
      <c r="AD107" t="n">
        <v>20</v>
      </c>
      <c r="AE107" t="n">
        <v>21</v>
      </c>
      <c r="AF107" t="n">
        <v>1</v>
      </c>
      <c r="AG107" t="n">
        <v>1</v>
      </c>
      <c r="AH107" t="n">
        <v>3</v>
      </c>
      <c r="AI107" t="n">
        <v>4</v>
      </c>
      <c r="AJ107" t="n">
        <v>6</v>
      </c>
      <c r="AK107" t="n">
        <v>6</v>
      </c>
      <c r="AL107" t="n">
        <v>1</v>
      </c>
      <c r="AM107" t="n">
        <v>1</v>
      </c>
      <c r="AN107" t="n">
        <v>11</v>
      </c>
      <c r="AO107" t="n">
        <v>11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HYPERLINK("https://creighton-primo.hosted.exlibrisgroup.com/primo-explore/search?tab=default_tab&amp;search_scope=EVERYTHING&amp;vid=01CRU&amp;lang=en_US&amp;offset=0&amp;query=any,contains,991001330319702656","Catalog Record")</f>
        <v/>
      </c>
      <c r="AT107">
        <f>HYPERLINK("http://www.worldcat.org/oclc/18322129","WorldCat Record")</f>
        <v/>
      </c>
      <c r="AU107" t="inlineStr">
        <is>
          <t>795661066:eng</t>
        </is>
      </c>
      <c r="AV107" t="inlineStr">
        <is>
          <t>18322129</t>
        </is>
      </c>
      <c r="AW107" t="inlineStr">
        <is>
          <t>991001330319702656</t>
        </is>
      </c>
      <c r="AX107" t="inlineStr">
        <is>
          <t>991001330319702656</t>
        </is>
      </c>
      <c r="AY107" t="inlineStr">
        <is>
          <t>2255010530002656</t>
        </is>
      </c>
      <c r="AZ107" t="inlineStr">
        <is>
          <t>BOOK</t>
        </is>
      </c>
      <c r="BB107" t="inlineStr">
        <is>
          <t>9780521353984</t>
        </is>
      </c>
      <c r="BC107" t="inlineStr">
        <is>
          <t>32285000019314</t>
        </is>
      </c>
      <c r="BD107" t="inlineStr">
        <is>
          <t>893426522</t>
        </is>
      </c>
    </row>
    <row r="108">
      <c r="A108" t="inlineStr">
        <is>
          <t>No</t>
        </is>
      </c>
      <c r="B108" t="inlineStr">
        <is>
          <t>JX1252 .R87</t>
        </is>
      </c>
      <c r="C108" t="inlineStr">
        <is>
          <t>0                      JX 1252000R  87</t>
        </is>
      </c>
      <c r="D108" t="inlineStr">
        <is>
          <t>Economic theories of international politics, edited by Bruce M. Russett.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Russett, Bruce M. compiler.</t>
        </is>
      </c>
      <c r="L108" t="inlineStr">
        <is>
          <t>Chicago, Markham Pub. Co. [1968]</t>
        </is>
      </c>
      <c r="M108" t="inlineStr">
        <is>
          <t>1968</t>
        </is>
      </c>
      <c r="O108" t="inlineStr">
        <is>
          <t>eng</t>
        </is>
      </c>
      <c r="P108" t="inlineStr">
        <is>
          <t>ilu</t>
        </is>
      </c>
      <c r="Q108" t="inlineStr">
        <is>
          <t>Markham political science series</t>
        </is>
      </c>
      <c r="R108" t="inlineStr">
        <is>
          <t xml:space="preserve">JX </t>
        </is>
      </c>
      <c r="S108" t="n">
        <v>5</v>
      </c>
      <c r="T108" t="n">
        <v>5</v>
      </c>
      <c r="U108" t="inlineStr">
        <is>
          <t>2000-11-06</t>
        </is>
      </c>
      <c r="V108" t="inlineStr">
        <is>
          <t>2000-11-06</t>
        </is>
      </c>
      <c r="W108" t="inlineStr">
        <is>
          <t>1997-08-27</t>
        </is>
      </c>
      <c r="X108" t="inlineStr">
        <is>
          <t>1997-08-27</t>
        </is>
      </c>
      <c r="Y108" t="n">
        <v>437</v>
      </c>
      <c r="Z108" t="n">
        <v>344</v>
      </c>
      <c r="AA108" t="n">
        <v>352</v>
      </c>
      <c r="AB108" t="n">
        <v>3</v>
      </c>
      <c r="AC108" t="n">
        <v>3</v>
      </c>
      <c r="AD108" t="n">
        <v>18</v>
      </c>
      <c r="AE108" t="n">
        <v>18</v>
      </c>
      <c r="AF108" t="n">
        <v>5</v>
      </c>
      <c r="AG108" t="n">
        <v>5</v>
      </c>
      <c r="AH108" t="n">
        <v>5</v>
      </c>
      <c r="AI108" t="n">
        <v>5</v>
      </c>
      <c r="AJ108" t="n">
        <v>10</v>
      </c>
      <c r="AK108" t="n">
        <v>10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HYPERLINK("http://catalog.hathitrust.org/Record/001155872","HathiTrust Record")</f>
        <v/>
      </c>
      <c r="AS108">
        <f>HYPERLINK("https://creighton-primo.hosted.exlibrisgroup.com/primo-explore/search?tab=default_tab&amp;search_scope=EVERYTHING&amp;vid=01CRU&amp;lang=en_US&amp;offset=0&amp;query=any,contains,991002790769702656","Catalog Record")</f>
        <v/>
      </c>
      <c r="AT108">
        <f>HYPERLINK("http://www.worldcat.org/oclc/443255","WorldCat Record")</f>
        <v/>
      </c>
      <c r="AU108" t="inlineStr">
        <is>
          <t>1574252:eng</t>
        </is>
      </c>
      <c r="AV108" t="inlineStr">
        <is>
          <t>443255</t>
        </is>
      </c>
      <c r="AW108" t="inlineStr">
        <is>
          <t>991002790769702656</t>
        </is>
      </c>
      <c r="AX108" t="inlineStr">
        <is>
          <t>991002790769702656</t>
        </is>
      </c>
      <c r="AY108" t="inlineStr">
        <is>
          <t>2264554610002656</t>
        </is>
      </c>
      <c r="AZ108" t="inlineStr">
        <is>
          <t>BOOK</t>
        </is>
      </c>
      <c r="BC108" t="inlineStr">
        <is>
          <t>32285003188397</t>
        </is>
      </c>
      <c r="BD108" t="inlineStr">
        <is>
          <t>893239498</t>
        </is>
      </c>
    </row>
    <row r="109">
      <c r="A109" t="inlineStr">
        <is>
          <t>No</t>
        </is>
      </c>
      <c r="B109" t="inlineStr">
        <is>
          <t>JX1255 .D45</t>
        </is>
      </c>
      <c r="C109" t="inlineStr">
        <is>
          <t>0                      JX 1255000D  45</t>
        </is>
      </c>
      <c r="D109" t="inlineStr">
        <is>
          <t>The psychological dimension of foreign policy. James N. Rosenau, consultant.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De Rivera, Joseph.</t>
        </is>
      </c>
      <c r="L109" t="inlineStr">
        <is>
          <t>Columbus, Ohio, C.E. Merrill Pub. Co. [1968]</t>
        </is>
      </c>
      <c r="M109" t="inlineStr">
        <is>
          <t>1968</t>
        </is>
      </c>
      <c r="O109" t="inlineStr">
        <is>
          <t>eng</t>
        </is>
      </c>
      <c r="P109" t="inlineStr">
        <is>
          <t>ohu</t>
        </is>
      </c>
      <c r="R109" t="inlineStr">
        <is>
          <t xml:space="preserve">JX </t>
        </is>
      </c>
      <c r="S109" t="n">
        <v>1</v>
      </c>
      <c r="T109" t="n">
        <v>1</v>
      </c>
      <c r="U109" t="inlineStr">
        <is>
          <t>2005-09-20</t>
        </is>
      </c>
      <c r="V109" t="inlineStr">
        <is>
          <t>2005-09-20</t>
        </is>
      </c>
      <c r="W109" t="inlineStr">
        <is>
          <t>1997-08-27</t>
        </is>
      </c>
      <c r="X109" t="inlineStr">
        <is>
          <t>1997-08-27</t>
        </is>
      </c>
      <c r="Y109" t="n">
        <v>619</v>
      </c>
      <c r="Z109" t="n">
        <v>504</v>
      </c>
      <c r="AA109" t="n">
        <v>511</v>
      </c>
      <c r="AB109" t="n">
        <v>4</v>
      </c>
      <c r="AC109" t="n">
        <v>4</v>
      </c>
      <c r="AD109" t="n">
        <v>28</v>
      </c>
      <c r="AE109" t="n">
        <v>28</v>
      </c>
      <c r="AF109" t="n">
        <v>7</v>
      </c>
      <c r="AG109" t="n">
        <v>7</v>
      </c>
      <c r="AH109" t="n">
        <v>5</v>
      </c>
      <c r="AI109" t="n">
        <v>5</v>
      </c>
      <c r="AJ109" t="n">
        <v>17</v>
      </c>
      <c r="AK109" t="n">
        <v>17</v>
      </c>
      <c r="AL109" t="n">
        <v>3</v>
      </c>
      <c r="AM109" t="n">
        <v>3</v>
      </c>
      <c r="AN109" t="n">
        <v>1</v>
      </c>
      <c r="AO109" t="n">
        <v>1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HYPERLINK("http://catalog.hathitrust.org/Record/001152548","HathiTrust Record")</f>
        <v/>
      </c>
      <c r="AS109">
        <f>HYPERLINK("https://creighton-primo.hosted.exlibrisgroup.com/primo-explore/search?tab=default_tab&amp;search_scope=EVERYTHING&amp;vid=01CRU&amp;lang=en_US&amp;offset=0&amp;query=any,contains,991002052919702656","Catalog Record")</f>
        <v/>
      </c>
      <c r="AT109">
        <f>HYPERLINK("http://www.worldcat.org/oclc/262101","WorldCat Record")</f>
        <v/>
      </c>
      <c r="AU109" t="inlineStr">
        <is>
          <t>1372616:eng</t>
        </is>
      </c>
      <c r="AV109" t="inlineStr">
        <is>
          <t>262101</t>
        </is>
      </c>
      <c r="AW109" t="inlineStr">
        <is>
          <t>991002052919702656</t>
        </is>
      </c>
      <c r="AX109" t="inlineStr">
        <is>
          <t>991002052919702656</t>
        </is>
      </c>
      <c r="AY109" t="inlineStr">
        <is>
          <t>2266834060002656</t>
        </is>
      </c>
      <c r="AZ109" t="inlineStr">
        <is>
          <t>BOOK</t>
        </is>
      </c>
      <c r="BC109" t="inlineStr">
        <is>
          <t>32285003188405</t>
        </is>
      </c>
      <c r="BD109" t="inlineStr">
        <is>
          <t>893603152</t>
        </is>
      </c>
    </row>
    <row r="110">
      <c r="A110" t="inlineStr">
        <is>
          <t>No</t>
        </is>
      </c>
      <c r="B110" t="inlineStr">
        <is>
          <t>JX1255 .E75</t>
        </is>
      </c>
      <c r="C110" t="inlineStr">
        <is>
          <t>0                      JX 1255000E  75</t>
        </is>
      </c>
      <c r="D110" t="inlineStr">
        <is>
          <t>Ethics and world politics; four perspectives [by] Ernest W. Lefever, editor [and others]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Baltimore, Johns Hopkins University Press [1972]</t>
        </is>
      </c>
      <c r="M110" t="inlineStr">
        <is>
          <t>1972</t>
        </is>
      </c>
      <c r="O110" t="inlineStr">
        <is>
          <t>eng</t>
        </is>
      </c>
      <c r="P110" t="inlineStr">
        <is>
          <t>mdu</t>
        </is>
      </c>
      <c r="Q110" t="inlineStr">
        <is>
          <t>Christian A. Herter lecture series ; 1971</t>
        </is>
      </c>
      <c r="R110" t="inlineStr">
        <is>
          <t xml:space="preserve">JX </t>
        </is>
      </c>
      <c r="S110" t="n">
        <v>3</v>
      </c>
      <c r="T110" t="n">
        <v>3</v>
      </c>
      <c r="U110" t="inlineStr">
        <is>
          <t>2000-03-07</t>
        </is>
      </c>
      <c r="V110" t="inlineStr">
        <is>
          <t>2000-03-07</t>
        </is>
      </c>
      <c r="W110" t="inlineStr">
        <is>
          <t>2000-05-01</t>
        </is>
      </c>
      <c r="X110" t="inlineStr">
        <is>
          <t>2000-05-01</t>
        </is>
      </c>
      <c r="Y110" t="n">
        <v>618</v>
      </c>
      <c r="Z110" t="n">
        <v>533</v>
      </c>
      <c r="AA110" t="n">
        <v>590</v>
      </c>
      <c r="AB110" t="n">
        <v>7</v>
      </c>
      <c r="AC110" t="n">
        <v>7</v>
      </c>
      <c r="AD110" t="n">
        <v>25</v>
      </c>
      <c r="AE110" t="n">
        <v>27</v>
      </c>
      <c r="AF110" t="n">
        <v>7</v>
      </c>
      <c r="AG110" t="n">
        <v>9</v>
      </c>
      <c r="AH110" t="n">
        <v>4</v>
      </c>
      <c r="AI110" t="n">
        <v>4</v>
      </c>
      <c r="AJ110" t="n">
        <v>12</v>
      </c>
      <c r="AK110" t="n">
        <v>12</v>
      </c>
      <c r="AL110" t="n">
        <v>5</v>
      </c>
      <c r="AM110" t="n">
        <v>5</v>
      </c>
      <c r="AN110" t="n">
        <v>1</v>
      </c>
      <c r="AO110" t="n">
        <v>1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HYPERLINK("http://catalog.hathitrust.org/Record/102071007","HathiTrust Record")</f>
        <v/>
      </c>
      <c r="AS110">
        <f>HYPERLINK("https://creighton-primo.hosted.exlibrisgroup.com/primo-explore/search?tab=default_tab&amp;search_scope=EVERYTHING&amp;vid=01CRU&amp;lang=en_US&amp;offset=0&amp;query=any,contains,991002344239702656","Catalog Record")</f>
        <v/>
      </c>
      <c r="AT110">
        <f>HYPERLINK("http://www.worldcat.org/oclc/324267","WorldCat Record")</f>
        <v/>
      </c>
      <c r="AU110" t="inlineStr">
        <is>
          <t>862772037:eng</t>
        </is>
      </c>
      <c r="AV110" t="inlineStr">
        <is>
          <t>324267</t>
        </is>
      </c>
      <c r="AW110" t="inlineStr">
        <is>
          <t>991002344239702656</t>
        </is>
      </c>
      <c r="AX110" t="inlineStr">
        <is>
          <t>991002344239702656</t>
        </is>
      </c>
      <c r="AY110" t="inlineStr">
        <is>
          <t>2255271940002656</t>
        </is>
      </c>
      <c r="AZ110" t="inlineStr">
        <is>
          <t>BOOK</t>
        </is>
      </c>
      <c r="BB110" t="inlineStr">
        <is>
          <t>9780801813955</t>
        </is>
      </c>
      <c r="BC110" t="inlineStr">
        <is>
          <t>32285003669313</t>
        </is>
      </c>
      <c r="BD110" t="inlineStr">
        <is>
          <t>893886141</t>
        </is>
      </c>
    </row>
    <row r="111">
      <c r="A111" t="inlineStr">
        <is>
          <t>No</t>
        </is>
      </c>
      <c r="B111" t="inlineStr">
        <is>
          <t>JX1255 .K47</t>
        </is>
      </c>
      <c r="C111" t="inlineStr">
        <is>
          <t>0                      JX 1255000K  47</t>
        </is>
      </c>
      <c r="D111" t="inlineStr">
        <is>
          <t>International behavior : a social-psychological analysis / edited by Herbert C. Kelman.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Kelman, Herbert C. editor.</t>
        </is>
      </c>
      <c r="L111" t="inlineStr">
        <is>
          <t>New York : Holt, Rinehart and Winston, [1965]</t>
        </is>
      </c>
      <c r="M111" t="inlineStr">
        <is>
          <t>1965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JX </t>
        </is>
      </c>
      <c r="S111" t="n">
        <v>4</v>
      </c>
      <c r="T111" t="n">
        <v>4</v>
      </c>
      <c r="U111" t="inlineStr">
        <is>
          <t>1993-04-13</t>
        </is>
      </c>
      <c r="V111" t="inlineStr">
        <is>
          <t>1993-04-13</t>
        </is>
      </c>
      <c r="W111" t="inlineStr">
        <is>
          <t>1990-12-13</t>
        </is>
      </c>
      <c r="X111" t="inlineStr">
        <is>
          <t>1990-12-13</t>
        </is>
      </c>
      <c r="Y111" t="n">
        <v>833</v>
      </c>
      <c r="Z111" t="n">
        <v>655</v>
      </c>
      <c r="AA111" t="n">
        <v>662</v>
      </c>
      <c r="AB111" t="n">
        <v>6</v>
      </c>
      <c r="AC111" t="n">
        <v>6</v>
      </c>
      <c r="AD111" t="n">
        <v>38</v>
      </c>
      <c r="AE111" t="n">
        <v>38</v>
      </c>
      <c r="AF111" t="n">
        <v>12</v>
      </c>
      <c r="AG111" t="n">
        <v>12</v>
      </c>
      <c r="AH111" t="n">
        <v>7</v>
      </c>
      <c r="AI111" t="n">
        <v>7</v>
      </c>
      <c r="AJ111" t="n">
        <v>20</v>
      </c>
      <c r="AK111" t="n">
        <v>20</v>
      </c>
      <c r="AL111" t="n">
        <v>5</v>
      </c>
      <c r="AM111" t="n">
        <v>5</v>
      </c>
      <c r="AN111" t="n">
        <v>1</v>
      </c>
      <c r="AO111" t="n">
        <v>1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HYPERLINK("http://catalog.hathitrust.org/Record/001152707","HathiTrust Record")</f>
        <v/>
      </c>
      <c r="AS111">
        <f>HYPERLINK("https://creighton-primo.hosted.exlibrisgroup.com/primo-explore/search?tab=default_tab&amp;search_scope=EVERYTHING&amp;vid=01CRU&amp;lang=en_US&amp;offset=0&amp;query=any,contains,991001045279702656","Catalog Record")</f>
        <v/>
      </c>
      <c r="AT111">
        <f>HYPERLINK("http://www.worldcat.org/oclc/175943","WorldCat Record")</f>
        <v/>
      </c>
      <c r="AU111" t="inlineStr">
        <is>
          <t>820744843:eng</t>
        </is>
      </c>
      <c r="AV111" t="inlineStr">
        <is>
          <t>175943</t>
        </is>
      </c>
      <c r="AW111" t="inlineStr">
        <is>
          <t>991001045279702656</t>
        </is>
      </c>
      <c r="AX111" t="inlineStr">
        <is>
          <t>991001045279702656</t>
        </is>
      </c>
      <c r="AY111" t="inlineStr">
        <is>
          <t>2265211290002656</t>
        </is>
      </c>
      <c r="AZ111" t="inlineStr">
        <is>
          <t>BOOK</t>
        </is>
      </c>
      <c r="BC111" t="inlineStr">
        <is>
          <t>32285000425313</t>
        </is>
      </c>
      <c r="BD111" t="inlineStr">
        <is>
          <t>893772256</t>
        </is>
      </c>
    </row>
    <row r="112">
      <c r="A112" t="inlineStr">
        <is>
          <t>No</t>
        </is>
      </c>
      <c r="B112" t="inlineStr">
        <is>
          <t>JX1255 .W37 1991</t>
        </is>
      </c>
      <c r="C112" t="inlineStr">
        <is>
          <t>0                      JX 1255000W  37          1991</t>
        </is>
      </c>
      <c r="D112" t="inlineStr">
        <is>
          <t>An ethic of responsibility in international relations / Daniel Warner.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Warner, Daniel.</t>
        </is>
      </c>
      <c r="L112" t="inlineStr">
        <is>
          <t>Boulder, Colo. : L. Rienner, 1991.</t>
        </is>
      </c>
      <c r="M112" t="inlineStr">
        <is>
          <t>1991</t>
        </is>
      </c>
      <c r="O112" t="inlineStr">
        <is>
          <t>eng</t>
        </is>
      </c>
      <c r="P112" t="inlineStr">
        <is>
          <t>cou</t>
        </is>
      </c>
      <c r="R112" t="inlineStr">
        <is>
          <t xml:space="preserve">JX </t>
        </is>
      </c>
      <c r="S112" t="n">
        <v>5</v>
      </c>
      <c r="T112" t="n">
        <v>5</v>
      </c>
      <c r="U112" t="inlineStr">
        <is>
          <t>1996-06-17</t>
        </is>
      </c>
      <c r="V112" t="inlineStr">
        <is>
          <t>1996-06-17</t>
        </is>
      </c>
      <c r="W112" t="inlineStr">
        <is>
          <t>1994-01-14</t>
        </is>
      </c>
      <c r="X112" t="inlineStr">
        <is>
          <t>1994-01-14</t>
        </is>
      </c>
      <c r="Y112" t="n">
        <v>281</v>
      </c>
      <c r="Z112" t="n">
        <v>189</v>
      </c>
      <c r="AA112" t="n">
        <v>371</v>
      </c>
      <c r="AB112" t="n">
        <v>3</v>
      </c>
      <c r="AC112" t="n">
        <v>4</v>
      </c>
      <c r="AD112" t="n">
        <v>13</v>
      </c>
      <c r="AE112" t="n">
        <v>15</v>
      </c>
      <c r="AF112" t="n">
        <v>1</v>
      </c>
      <c r="AG112" t="n">
        <v>3</v>
      </c>
      <c r="AH112" t="n">
        <v>5</v>
      </c>
      <c r="AI112" t="n">
        <v>5</v>
      </c>
      <c r="AJ112" t="n">
        <v>5</v>
      </c>
      <c r="AK112" t="n">
        <v>5</v>
      </c>
      <c r="AL112" t="n">
        <v>2</v>
      </c>
      <c r="AM112" t="n">
        <v>2</v>
      </c>
      <c r="AN112" t="n">
        <v>3</v>
      </c>
      <c r="AO112" t="n">
        <v>3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HYPERLINK("https://creighton-primo.hosted.exlibrisgroup.com/primo-explore/search?tab=default_tab&amp;search_scope=EVERYTHING&amp;vid=01CRU&amp;lang=en_US&amp;offset=0&amp;query=any,contains,991001849399702656","Catalog Record")</f>
        <v/>
      </c>
      <c r="AT112">
        <f>HYPERLINK("http://www.worldcat.org/oclc/23215416","WorldCat Record")</f>
        <v/>
      </c>
      <c r="AU112" t="inlineStr">
        <is>
          <t>1046256:eng</t>
        </is>
      </c>
      <c r="AV112" t="inlineStr">
        <is>
          <t>23215416</t>
        </is>
      </c>
      <c r="AW112" t="inlineStr">
        <is>
          <t>991001849399702656</t>
        </is>
      </c>
      <c r="AX112" t="inlineStr">
        <is>
          <t>991001849399702656</t>
        </is>
      </c>
      <c r="AY112" t="inlineStr">
        <is>
          <t>2258417570002656</t>
        </is>
      </c>
      <c r="AZ112" t="inlineStr">
        <is>
          <t>BOOK</t>
        </is>
      </c>
      <c r="BB112" t="inlineStr">
        <is>
          <t>9781555872663</t>
        </is>
      </c>
      <c r="BC112" t="inlineStr">
        <is>
          <t>32285001831642</t>
        </is>
      </c>
      <c r="BD112" t="inlineStr">
        <is>
          <t>893346837</t>
        </is>
      </c>
    </row>
    <row r="113">
      <c r="A113" t="inlineStr">
        <is>
          <t>No</t>
        </is>
      </c>
      <c r="B113" t="inlineStr">
        <is>
          <t>JX1291 .C48</t>
        </is>
      </c>
      <c r="C113" t="inlineStr">
        <is>
          <t>0                      JX 1291000C  48</t>
        </is>
      </c>
      <c r="D113" t="inlineStr">
        <is>
          <t>Nations in conflict : national growth and international violence / Nazli Choucri, Robert C. North.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Choucri, Nazli.</t>
        </is>
      </c>
      <c r="L113" t="inlineStr">
        <is>
          <t>San Francisco : W. H. Freeman, [1975]</t>
        </is>
      </c>
      <c r="M113" t="inlineStr">
        <is>
          <t>1975</t>
        </is>
      </c>
      <c r="O113" t="inlineStr">
        <is>
          <t>eng</t>
        </is>
      </c>
      <c r="P113" t="inlineStr">
        <is>
          <t>cau</t>
        </is>
      </c>
      <c r="R113" t="inlineStr">
        <is>
          <t xml:space="preserve">JX </t>
        </is>
      </c>
      <c r="S113" t="n">
        <v>5</v>
      </c>
      <c r="T113" t="n">
        <v>5</v>
      </c>
      <c r="U113" t="inlineStr">
        <is>
          <t>1998-11-08</t>
        </is>
      </c>
      <c r="V113" t="inlineStr">
        <is>
          <t>1998-11-08</t>
        </is>
      </c>
      <c r="W113" t="inlineStr">
        <is>
          <t>1997-08-27</t>
        </is>
      </c>
      <c r="X113" t="inlineStr">
        <is>
          <t>1997-08-27</t>
        </is>
      </c>
      <c r="Y113" t="n">
        <v>472</v>
      </c>
      <c r="Z113" t="n">
        <v>354</v>
      </c>
      <c r="AA113" t="n">
        <v>373</v>
      </c>
      <c r="AB113" t="n">
        <v>2</v>
      </c>
      <c r="AC113" t="n">
        <v>2</v>
      </c>
      <c r="AD113" t="n">
        <v>12</v>
      </c>
      <c r="AE113" t="n">
        <v>12</v>
      </c>
      <c r="AF113" t="n">
        <v>3</v>
      </c>
      <c r="AG113" t="n">
        <v>3</v>
      </c>
      <c r="AH113" t="n">
        <v>4</v>
      </c>
      <c r="AI113" t="n">
        <v>4</v>
      </c>
      <c r="AJ113" t="n">
        <v>7</v>
      </c>
      <c r="AK113" t="n">
        <v>7</v>
      </c>
      <c r="AL113" t="n">
        <v>1</v>
      </c>
      <c r="AM113" t="n">
        <v>1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HYPERLINK("http://catalog.hathitrust.org/Record/000030408","HathiTrust Record")</f>
        <v/>
      </c>
      <c r="AS113">
        <f>HYPERLINK("https://creighton-primo.hosted.exlibrisgroup.com/primo-explore/search?tab=default_tab&amp;search_scope=EVERYTHING&amp;vid=01CRU&amp;lang=en_US&amp;offset=0&amp;query=any,contains,991003530919702656","Catalog Record")</f>
        <v/>
      </c>
      <c r="AT113">
        <f>HYPERLINK("http://www.worldcat.org/oclc/1093629","WorldCat Record")</f>
        <v/>
      </c>
      <c r="AU113" t="inlineStr">
        <is>
          <t>865013421:eng</t>
        </is>
      </c>
      <c r="AV113" t="inlineStr">
        <is>
          <t>1093629</t>
        </is>
      </c>
      <c r="AW113" t="inlineStr">
        <is>
          <t>991003530919702656</t>
        </is>
      </c>
      <c r="AX113" t="inlineStr">
        <is>
          <t>991003530919702656</t>
        </is>
      </c>
      <c r="AY113" t="inlineStr">
        <is>
          <t>2264780590002656</t>
        </is>
      </c>
      <c r="AZ113" t="inlineStr">
        <is>
          <t>BOOK</t>
        </is>
      </c>
      <c r="BB113" t="inlineStr">
        <is>
          <t>9780716707738</t>
        </is>
      </c>
      <c r="BC113" t="inlineStr">
        <is>
          <t>32285003188488</t>
        </is>
      </c>
      <c r="BD113" t="inlineStr">
        <is>
          <t>893342659</t>
        </is>
      </c>
    </row>
    <row r="114">
      <c r="A114" t="inlineStr">
        <is>
          <t>No</t>
        </is>
      </c>
      <c r="B114" t="inlineStr">
        <is>
          <t>JX1291 .C66</t>
        </is>
      </c>
      <c r="C114" t="inlineStr">
        <is>
          <t>0                      JX 1291000C  66</t>
        </is>
      </c>
      <c r="D114" t="inlineStr">
        <is>
          <t>Foreign policy motivation : a general theory and a case study / Richard W. Cottam.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Cottam, Richard W.</t>
        </is>
      </c>
      <c r="L114" t="inlineStr">
        <is>
          <t>Pittsburgh : University of Pittsburgh Press, c1977.</t>
        </is>
      </c>
      <c r="M114" t="inlineStr">
        <is>
          <t>1977</t>
        </is>
      </c>
      <c r="O114" t="inlineStr">
        <is>
          <t>eng</t>
        </is>
      </c>
      <c r="P114" t="inlineStr">
        <is>
          <t>pau</t>
        </is>
      </c>
      <c r="R114" t="inlineStr">
        <is>
          <t xml:space="preserve">JX </t>
        </is>
      </c>
      <c r="S114" t="n">
        <v>3</v>
      </c>
      <c r="T114" t="n">
        <v>3</v>
      </c>
      <c r="U114" t="inlineStr">
        <is>
          <t>1994-10-31</t>
        </is>
      </c>
      <c r="V114" t="inlineStr">
        <is>
          <t>1994-10-31</t>
        </is>
      </c>
      <c r="W114" t="inlineStr">
        <is>
          <t>1993-01-27</t>
        </is>
      </c>
      <c r="X114" t="inlineStr">
        <is>
          <t>1993-01-27</t>
        </is>
      </c>
      <c r="Y114" t="n">
        <v>453</v>
      </c>
      <c r="Z114" t="n">
        <v>370</v>
      </c>
      <c r="AA114" t="n">
        <v>391</v>
      </c>
      <c r="AB114" t="n">
        <v>5</v>
      </c>
      <c r="AC114" t="n">
        <v>5</v>
      </c>
      <c r="AD114" t="n">
        <v>15</v>
      </c>
      <c r="AE114" t="n">
        <v>15</v>
      </c>
      <c r="AF114" t="n">
        <v>2</v>
      </c>
      <c r="AG114" t="n">
        <v>2</v>
      </c>
      <c r="AH114" t="n">
        <v>4</v>
      </c>
      <c r="AI114" t="n">
        <v>4</v>
      </c>
      <c r="AJ114" t="n">
        <v>7</v>
      </c>
      <c r="AK114" t="n">
        <v>7</v>
      </c>
      <c r="AL114" t="n">
        <v>4</v>
      </c>
      <c r="AM114" t="n">
        <v>4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HYPERLINK("http://catalog.hathitrust.org/Record/000722495","HathiTrust Record")</f>
        <v/>
      </c>
      <c r="AS114">
        <f>HYPERLINK("https://creighton-primo.hosted.exlibrisgroup.com/primo-explore/search?tab=default_tab&amp;search_scope=EVERYTHING&amp;vid=01CRU&amp;lang=en_US&amp;offset=0&amp;query=any,contains,991004101029702656","Catalog Record")</f>
        <v/>
      </c>
      <c r="AT114">
        <f>HYPERLINK("http://www.worldcat.org/oclc/2372421","WorldCat Record")</f>
        <v/>
      </c>
      <c r="AU114" t="inlineStr">
        <is>
          <t>483715598:eng</t>
        </is>
      </c>
      <c r="AV114" t="inlineStr">
        <is>
          <t>2372421</t>
        </is>
      </c>
      <c r="AW114" t="inlineStr">
        <is>
          <t>991004101029702656</t>
        </is>
      </c>
      <c r="AX114" t="inlineStr">
        <is>
          <t>991004101029702656</t>
        </is>
      </c>
      <c r="AY114" t="inlineStr">
        <is>
          <t>2255336590002656</t>
        </is>
      </c>
      <c r="AZ114" t="inlineStr">
        <is>
          <t>BOOK</t>
        </is>
      </c>
      <c r="BB114" t="inlineStr">
        <is>
          <t>9780822933236</t>
        </is>
      </c>
      <c r="BC114" t="inlineStr">
        <is>
          <t>32285001478576</t>
        </is>
      </c>
      <c r="BD114" t="inlineStr">
        <is>
          <t>893611919</t>
        </is>
      </c>
    </row>
    <row r="115">
      <c r="A115" t="inlineStr">
        <is>
          <t>No</t>
        </is>
      </c>
      <c r="B115" t="inlineStr">
        <is>
          <t>JX1291 .I48</t>
        </is>
      </c>
      <c r="C115" t="inlineStr">
        <is>
          <t>0                      JX 1291000I  48</t>
        </is>
      </c>
      <c r="D115" t="inlineStr">
        <is>
          <t>International relations theory : a bibliography / edited by A. J. R. Groom and C. R. Mitchell.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London : F. Pinter ; New York : Nichols Pub. Co., 1978.</t>
        </is>
      </c>
      <c r="M115" t="inlineStr">
        <is>
          <t>1978</t>
        </is>
      </c>
      <c r="O115" t="inlineStr">
        <is>
          <t>eng</t>
        </is>
      </c>
      <c r="P115" t="inlineStr">
        <is>
          <t>enk</t>
        </is>
      </c>
      <c r="R115" t="inlineStr">
        <is>
          <t xml:space="preserve">JX </t>
        </is>
      </c>
      <c r="S115" t="n">
        <v>2</v>
      </c>
      <c r="T115" t="n">
        <v>2</v>
      </c>
      <c r="U115" t="inlineStr">
        <is>
          <t>1994-12-10</t>
        </is>
      </c>
      <c r="V115" t="inlineStr">
        <is>
          <t>1994-12-10</t>
        </is>
      </c>
      <c r="W115" t="inlineStr">
        <is>
          <t>1992-05-20</t>
        </is>
      </c>
      <c r="X115" t="inlineStr">
        <is>
          <t>1992-05-20</t>
        </is>
      </c>
      <c r="Y115" t="n">
        <v>444</v>
      </c>
      <c r="Z115" t="n">
        <v>295</v>
      </c>
      <c r="AA115" t="n">
        <v>302</v>
      </c>
      <c r="AB115" t="n">
        <v>3</v>
      </c>
      <c r="AC115" t="n">
        <v>3</v>
      </c>
      <c r="AD115" t="n">
        <v>13</v>
      </c>
      <c r="AE115" t="n">
        <v>13</v>
      </c>
      <c r="AF115" t="n">
        <v>2</v>
      </c>
      <c r="AG115" t="n">
        <v>2</v>
      </c>
      <c r="AH115" t="n">
        <v>4</v>
      </c>
      <c r="AI115" t="n">
        <v>4</v>
      </c>
      <c r="AJ115" t="n">
        <v>8</v>
      </c>
      <c r="AK115" t="n">
        <v>8</v>
      </c>
      <c r="AL115" t="n">
        <v>2</v>
      </c>
      <c r="AM115" t="n">
        <v>2</v>
      </c>
      <c r="AN115" t="n">
        <v>1</v>
      </c>
      <c r="AO115" t="n">
        <v>1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HYPERLINK("http://catalog.hathitrust.org/Record/000750751","HathiTrust Record")</f>
        <v/>
      </c>
      <c r="AS115">
        <f>HYPERLINK("https://creighton-primo.hosted.exlibrisgroup.com/primo-explore/search?tab=default_tab&amp;search_scope=EVERYTHING&amp;vid=01CRU&amp;lang=en_US&amp;offset=0&amp;query=any,contains,991004419579702656","Catalog Record")</f>
        <v/>
      </c>
      <c r="AT115">
        <f>HYPERLINK("http://www.worldcat.org/oclc/3379977","WorldCat Record")</f>
        <v/>
      </c>
      <c r="AU115" t="inlineStr">
        <is>
          <t>836697151:eng</t>
        </is>
      </c>
      <c r="AV115" t="inlineStr">
        <is>
          <t>3379977</t>
        </is>
      </c>
      <c r="AW115" t="inlineStr">
        <is>
          <t>991004419579702656</t>
        </is>
      </c>
      <c r="AX115" t="inlineStr">
        <is>
          <t>991004419579702656</t>
        </is>
      </c>
      <c r="AY115" t="inlineStr">
        <is>
          <t>2256767670002656</t>
        </is>
      </c>
      <c r="AZ115" t="inlineStr">
        <is>
          <t>BOOK</t>
        </is>
      </c>
      <c r="BB115" t="inlineStr">
        <is>
          <t>9780893970260</t>
        </is>
      </c>
      <c r="BC115" t="inlineStr">
        <is>
          <t>32285001112456</t>
        </is>
      </c>
      <c r="BD115" t="inlineStr">
        <is>
          <t>893800949</t>
        </is>
      </c>
    </row>
    <row r="116">
      <c r="A116" t="inlineStr">
        <is>
          <t>No</t>
        </is>
      </c>
      <c r="B116" t="inlineStr">
        <is>
          <t>JX1291 .S665</t>
        </is>
      </c>
      <c r="C116" t="inlineStr">
        <is>
          <t>0                      JX 1291000S  665</t>
        </is>
      </c>
      <c r="D116" t="inlineStr">
        <is>
          <t>Toward a politics of the planet earth / [by] Harold Sprout and Margaret Sprout.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Sprout, Harold, 1901-1980.</t>
        </is>
      </c>
      <c r="L116" t="inlineStr">
        <is>
          <t>New York : Van Nostrand Reinhold Co., [1971]</t>
        </is>
      </c>
      <c r="M116" t="inlineStr">
        <is>
          <t>1971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JX </t>
        </is>
      </c>
      <c r="S116" t="n">
        <v>1</v>
      </c>
      <c r="T116" t="n">
        <v>1</v>
      </c>
      <c r="U116" t="inlineStr">
        <is>
          <t>1992-11-10</t>
        </is>
      </c>
      <c r="V116" t="inlineStr">
        <is>
          <t>1992-11-10</t>
        </is>
      </c>
      <c r="W116" t="inlineStr">
        <is>
          <t>1990-10-26</t>
        </is>
      </c>
      <c r="X116" t="inlineStr">
        <is>
          <t>1990-10-26</t>
        </is>
      </c>
      <c r="Y116" t="n">
        <v>614</v>
      </c>
      <c r="Z116" t="n">
        <v>485</v>
      </c>
      <c r="AA116" t="n">
        <v>503</v>
      </c>
      <c r="AB116" t="n">
        <v>3</v>
      </c>
      <c r="AC116" t="n">
        <v>3</v>
      </c>
      <c r="AD116" t="n">
        <v>23</v>
      </c>
      <c r="AE116" t="n">
        <v>24</v>
      </c>
      <c r="AF116" t="n">
        <v>6</v>
      </c>
      <c r="AG116" t="n">
        <v>7</v>
      </c>
      <c r="AH116" t="n">
        <v>7</v>
      </c>
      <c r="AI116" t="n">
        <v>7</v>
      </c>
      <c r="AJ116" t="n">
        <v>11</v>
      </c>
      <c r="AK116" t="n">
        <v>11</v>
      </c>
      <c r="AL116" t="n">
        <v>2</v>
      </c>
      <c r="AM116" t="n">
        <v>2</v>
      </c>
      <c r="AN116" t="n">
        <v>1</v>
      </c>
      <c r="AO116" t="n">
        <v>1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HYPERLINK("http://catalog.hathitrust.org/Record/000803244","HathiTrust Record")</f>
        <v/>
      </c>
      <c r="AS116">
        <f>HYPERLINK("https://creighton-primo.hosted.exlibrisgroup.com/primo-explore/search?tab=default_tab&amp;search_scope=EVERYTHING&amp;vid=01CRU&amp;lang=en_US&amp;offset=0&amp;query=any,contains,991001235079702656","Catalog Record")</f>
        <v/>
      </c>
      <c r="AT116">
        <f>HYPERLINK("http://www.worldcat.org/oclc/205427","WorldCat Record")</f>
        <v/>
      </c>
      <c r="AU116" t="inlineStr">
        <is>
          <t>1266246:eng</t>
        </is>
      </c>
      <c r="AV116" t="inlineStr">
        <is>
          <t>205427</t>
        </is>
      </c>
      <c r="AW116" t="inlineStr">
        <is>
          <t>991001235079702656</t>
        </is>
      </c>
      <c r="AX116" t="inlineStr">
        <is>
          <t>991001235079702656</t>
        </is>
      </c>
      <c r="AY116" t="inlineStr">
        <is>
          <t>2255132940002656</t>
        </is>
      </c>
      <c r="AZ116" t="inlineStr">
        <is>
          <t>BOOK</t>
        </is>
      </c>
      <c r="BC116" t="inlineStr">
        <is>
          <t>32285000353689</t>
        </is>
      </c>
      <c r="BD116" t="inlineStr">
        <is>
          <t>893791296</t>
        </is>
      </c>
    </row>
    <row r="117">
      <c r="A117" t="inlineStr">
        <is>
          <t>No</t>
        </is>
      </c>
      <c r="B117" t="inlineStr">
        <is>
          <t>JX1291 .S775 1980</t>
        </is>
      </c>
      <c r="C117" t="inlineStr">
        <is>
          <t>0                      JX 1291000S  775         1980</t>
        </is>
      </c>
      <c r="D117" t="inlineStr">
        <is>
          <t>The Study and teaching of international relations : a perspective on mid-career education / edited by R. C. Kent and G. P. Nielsson.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London : F. Pinter ; New York : Nichols Pub. Co., 1979, c1980.</t>
        </is>
      </c>
      <c r="M117" t="inlineStr">
        <is>
          <t>1979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JX </t>
        </is>
      </c>
      <c r="S117" t="n">
        <v>4</v>
      </c>
      <c r="T117" t="n">
        <v>4</v>
      </c>
      <c r="U117" t="inlineStr">
        <is>
          <t>1994-12-09</t>
        </is>
      </c>
      <c r="V117" t="inlineStr">
        <is>
          <t>1994-12-09</t>
        </is>
      </c>
      <c r="W117" t="inlineStr">
        <is>
          <t>1990-06-22</t>
        </is>
      </c>
      <c r="X117" t="inlineStr">
        <is>
          <t>1990-06-22</t>
        </is>
      </c>
      <c r="Y117" t="n">
        <v>132</v>
      </c>
      <c r="Z117" t="n">
        <v>106</v>
      </c>
      <c r="AA117" t="n">
        <v>163</v>
      </c>
      <c r="AB117" t="n">
        <v>3</v>
      </c>
      <c r="AC117" t="n">
        <v>3</v>
      </c>
      <c r="AD117" t="n">
        <v>7</v>
      </c>
      <c r="AE117" t="n">
        <v>8</v>
      </c>
      <c r="AF117" t="n">
        <v>1</v>
      </c>
      <c r="AG117" t="n">
        <v>1</v>
      </c>
      <c r="AH117" t="n">
        <v>3</v>
      </c>
      <c r="AI117" t="n">
        <v>3</v>
      </c>
      <c r="AJ117" t="n">
        <v>3</v>
      </c>
      <c r="AK117" t="n">
        <v>4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HYPERLINK("https://creighton-primo.hosted.exlibrisgroup.com/primo-explore/search?tab=default_tab&amp;search_scope=EVERYTHING&amp;vid=01CRU&amp;lang=en_US&amp;offset=0&amp;query=any,contains,991004717219702656","Catalog Record")</f>
        <v/>
      </c>
      <c r="AT117">
        <f>HYPERLINK("http://www.worldcat.org/oclc/4776763","WorldCat Record")</f>
        <v/>
      </c>
      <c r="AU117" t="inlineStr">
        <is>
          <t>889843049:eng</t>
        </is>
      </c>
      <c r="AV117" t="inlineStr">
        <is>
          <t>4776763</t>
        </is>
      </c>
      <c r="AW117" t="inlineStr">
        <is>
          <t>991004717219702656</t>
        </is>
      </c>
      <c r="AX117" t="inlineStr">
        <is>
          <t>991004717219702656</t>
        </is>
      </c>
      <c r="AY117" t="inlineStr">
        <is>
          <t>2254981680002656</t>
        </is>
      </c>
      <c r="AZ117" t="inlineStr">
        <is>
          <t>BOOK</t>
        </is>
      </c>
      <c r="BB117" t="inlineStr">
        <is>
          <t>9780893970574</t>
        </is>
      </c>
      <c r="BC117" t="inlineStr">
        <is>
          <t>32285000211929</t>
        </is>
      </c>
      <c r="BD117" t="inlineStr">
        <is>
          <t>893801266</t>
        </is>
      </c>
    </row>
    <row r="118">
      <c r="A118" t="inlineStr">
        <is>
          <t>No</t>
        </is>
      </c>
      <c r="B118" t="inlineStr">
        <is>
          <t>JX1293.U6 W7</t>
        </is>
      </c>
      <c r="C118" t="inlineStr">
        <is>
          <t>0                      JX 1293000U  6                  W  7</t>
        </is>
      </c>
      <c r="D118" t="inlineStr">
        <is>
          <t>The study of international relations.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Wright, Quincy, 1890-1970.</t>
        </is>
      </c>
      <c r="L118" t="inlineStr">
        <is>
          <t>New York, Appleton-Century-Crofts [1955]</t>
        </is>
      </c>
      <c r="M118" t="inlineStr">
        <is>
          <t>1955</t>
        </is>
      </c>
      <c r="O118" t="inlineStr">
        <is>
          <t>eng</t>
        </is>
      </c>
      <c r="P118" t="inlineStr">
        <is>
          <t>nyu</t>
        </is>
      </c>
      <c r="Q118" t="inlineStr">
        <is>
          <t>The Century political science series</t>
        </is>
      </c>
      <c r="R118" t="inlineStr">
        <is>
          <t xml:space="preserve">JX </t>
        </is>
      </c>
      <c r="S118" t="n">
        <v>16</v>
      </c>
      <c r="T118" t="n">
        <v>16</v>
      </c>
      <c r="U118" t="inlineStr">
        <is>
          <t>2006-08-23</t>
        </is>
      </c>
      <c r="V118" t="inlineStr">
        <is>
          <t>2006-08-23</t>
        </is>
      </c>
      <c r="W118" t="inlineStr">
        <is>
          <t>1992-05-06</t>
        </is>
      </c>
      <c r="X118" t="inlineStr">
        <is>
          <t>1992-05-06</t>
        </is>
      </c>
      <c r="Y118" t="n">
        <v>671</v>
      </c>
      <c r="Z118" t="n">
        <v>552</v>
      </c>
      <c r="AA118" t="n">
        <v>640</v>
      </c>
      <c r="AB118" t="n">
        <v>3</v>
      </c>
      <c r="AC118" t="n">
        <v>3</v>
      </c>
      <c r="AD118" t="n">
        <v>29</v>
      </c>
      <c r="AE118" t="n">
        <v>34</v>
      </c>
      <c r="AF118" t="n">
        <v>9</v>
      </c>
      <c r="AG118" t="n">
        <v>11</v>
      </c>
      <c r="AH118" t="n">
        <v>6</v>
      </c>
      <c r="AI118" t="n">
        <v>7</v>
      </c>
      <c r="AJ118" t="n">
        <v>16</v>
      </c>
      <c r="AK118" t="n">
        <v>16</v>
      </c>
      <c r="AL118" t="n">
        <v>2</v>
      </c>
      <c r="AM118" t="n">
        <v>2</v>
      </c>
      <c r="AN118" t="n">
        <v>3</v>
      </c>
      <c r="AO118" t="n">
        <v>5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HYPERLINK("https://creighton-primo.hosted.exlibrisgroup.com/primo-explore/search?tab=default_tab&amp;search_scope=EVERYTHING&amp;vid=01CRU&amp;lang=en_US&amp;offset=0&amp;query=any,contains,991003017509702656","Catalog Record")</f>
        <v/>
      </c>
      <c r="AT118">
        <f>HYPERLINK("http://www.worldcat.org/oclc/582171","WorldCat Record")</f>
        <v/>
      </c>
      <c r="AU118" t="inlineStr">
        <is>
          <t>548960:eng</t>
        </is>
      </c>
      <c r="AV118" t="inlineStr">
        <is>
          <t>582171</t>
        </is>
      </c>
      <c r="AW118" t="inlineStr">
        <is>
          <t>991003017509702656</t>
        </is>
      </c>
      <c r="AX118" t="inlineStr">
        <is>
          <t>991003017509702656</t>
        </is>
      </c>
      <c r="AY118" t="inlineStr">
        <is>
          <t>2269905490002656</t>
        </is>
      </c>
      <c r="AZ118" t="inlineStr">
        <is>
          <t>BOOK</t>
        </is>
      </c>
      <c r="BC118" t="inlineStr">
        <is>
          <t>32285001121473</t>
        </is>
      </c>
      <c r="BD118" t="inlineStr">
        <is>
          <t>893704810</t>
        </is>
      </c>
    </row>
    <row r="119">
      <c r="A119" t="inlineStr">
        <is>
          <t>No</t>
        </is>
      </c>
      <c r="B119" t="inlineStr">
        <is>
          <t>JX1297 .D3</t>
        </is>
      </c>
      <c r="C119" t="inlineStr">
        <is>
          <t>0                      JX 1297000D  3</t>
        </is>
      </c>
      <c r="D119" t="inlineStr">
        <is>
          <t>Basic courses in international relations : an anthology of syllabi / compiled and edited by Vincent Davis and Arthur N. Gilbert, for the International Studies Association.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Davis, Vincent.</t>
        </is>
      </c>
      <c r="L119" t="inlineStr">
        <is>
          <t>[Beverly Hills, Calif.] Sage Publications [c1968]</t>
        </is>
      </c>
      <c r="M119" t="inlineStr">
        <is>
          <t>1968</t>
        </is>
      </c>
      <c r="O119" t="inlineStr">
        <is>
          <t>eng</t>
        </is>
      </c>
      <c r="P119" t="inlineStr">
        <is>
          <t>cau</t>
        </is>
      </c>
      <c r="R119" t="inlineStr">
        <is>
          <t xml:space="preserve">JX </t>
        </is>
      </c>
      <c r="S119" t="n">
        <v>1</v>
      </c>
      <c r="T119" t="n">
        <v>1</v>
      </c>
      <c r="U119" t="inlineStr">
        <is>
          <t>2003-11-19</t>
        </is>
      </c>
      <c r="V119" t="inlineStr">
        <is>
          <t>2003-11-19</t>
        </is>
      </c>
      <c r="W119" t="inlineStr">
        <is>
          <t>1997-04-10</t>
        </is>
      </c>
      <c r="X119" t="inlineStr">
        <is>
          <t>1997-04-10</t>
        </is>
      </c>
      <c r="Y119" t="n">
        <v>164</v>
      </c>
      <c r="Z119" t="n">
        <v>133</v>
      </c>
      <c r="AA119" t="n">
        <v>133</v>
      </c>
      <c r="AB119" t="n">
        <v>1</v>
      </c>
      <c r="AC119" t="n">
        <v>1</v>
      </c>
      <c r="AD119" t="n">
        <v>5</v>
      </c>
      <c r="AE119" t="n">
        <v>5</v>
      </c>
      <c r="AF119" t="n">
        <v>1</v>
      </c>
      <c r="AG119" t="n">
        <v>1</v>
      </c>
      <c r="AH119" t="n">
        <v>1</v>
      </c>
      <c r="AI119" t="n">
        <v>1</v>
      </c>
      <c r="AJ119" t="n">
        <v>5</v>
      </c>
      <c r="AK119" t="n">
        <v>5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HYPERLINK("https://creighton-primo.hosted.exlibrisgroup.com/primo-explore/search?tab=default_tab&amp;search_scope=EVERYTHING&amp;vid=01CRU&amp;lang=en_US&amp;offset=0&amp;query=any,contains,991005435039702656","Catalog Record")</f>
        <v/>
      </c>
      <c r="AT119">
        <f>HYPERLINK("http://www.worldcat.org/oclc/2744","WorldCat Record")</f>
        <v/>
      </c>
      <c r="AU119" t="inlineStr">
        <is>
          <t>907028985:eng</t>
        </is>
      </c>
      <c r="AV119" t="inlineStr">
        <is>
          <t>2744</t>
        </is>
      </c>
      <c r="AW119" t="inlineStr">
        <is>
          <t>991005435039702656</t>
        </is>
      </c>
      <c r="AX119" t="inlineStr">
        <is>
          <t>991005435039702656</t>
        </is>
      </c>
      <c r="AY119" t="inlineStr">
        <is>
          <t>2262747870002656</t>
        </is>
      </c>
      <c r="AZ119" t="inlineStr">
        <is>
          <t>BOOK</t>
        </is>
      </c>
      <c r="BC119" t="inlineStr">
        <is>
          <t>32285002509544</t>
        </is>
      </c>
      <c r="BD119" t="inlineStr">
        <is>
          <t>893628770</t>
        </is>
      </c>
    </row>
    <row r="120">
      <c r="A120" t="inlineStr">
        <is>
          <t>No</t>
        </is>
      </c>
      <c r="B120" t="inlineStr">
        <is>
          <t>JX1308 .C66</t>
        </is>
      </c>
      <c r="C120" t="inlineStr">
        <is>
          <t>0                      JX 1308000C  66</t>
        </is>
      </c>
      <c r="D120" t="inlineStr">
        <is>
          <t>Introduction to international politics : a theoretical overview / [by] William D. Coplin.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Coplin, William D.</t>
        </is>
      </c>
      <c r="L120" t="inlineStr">
        <is>
          <t>Chicago : Markham Pub. Co., [1971]</t>
        </is>
      </c>
      <c r="M120" t="inlineStr">
        <is>
          <t>1971</t>
        </is>
      </c>
      <c r="O120" t="inlineStr">
        <is>
          <t>eng</t>
        </is>
      </c>
      <c r="P120" t="inlineStr">
        <is>
          <t>ilu</t>
        </is>
      </c>
      <c r="Q120" t="inlineStr">
        <is>
          <t>Markham political science series</t>
        </is>
      </c>
      <c r="R120" t="inlineStr">
        <is>
          <t xml:space="preserve">JX </t>
        </is>
      </c>
      <c r="S120" t="n">
        <v>1</v>
      </c>
      <c r="T120" t="n">
        <v>1</v>
      </c>
      <c r="U120" t="inlineStr">
        <is>
          <t>1997-11-28</t>
        </is>
      </c>
      <c r="V120" t="inlineStr">
        <is>
          <t>1997-11-28</t>
        </is>
      </c>
      <c r="W120" t="inlineStr">
        <is>
          <t>1992-12-09</t>
        </is>
      </c>
      <c r="X120" t="inlineStr">
        <is>
          <t>1992-12-09</t>
        </is>
      </c>
      <c r="Y120" t="n">
        <v>267</v>
      </c>
      <c r="Z120" t="n">
        <v>202</v>
      </c>
      <c r="AA120" t="n">
        <v>280</v>
      </c>
      <c r="AB120" t="n">
        <v>3</v>
      </c>
      <c r="AC120" t="n">
        <v>3</v>
      </c>
      <c r="AD120" t="n">
        <v>11</v>
      </c>
      <c r="AE120" t="n">
        <v>12</v>
      </c>
      <c r="AF120" t="n">
        <v>3</v>
      </c>
      <c r="AG120" t="n">
        <v>3</v>
      </c>
      <c r="AH120" t="n">
        <v>1</v>
      </c>
      <c r="AI120" t="n">
        <v>1</v>
      </c>
      <c r="AJ120" t="n">
        <v>8</v>
      </c>
      <c r="AK120" t="n">
        <v>8</v>
      </c>
      <c r="AL120" t="n">
        <v>2</v>
      </c>
      <c r="AM120" t="n">
        <v>2</v>
      </c>
      <c r="AN120" t="n">
        <v>0</v>
      </c>
      <c r="AO120" t="n">
        <v>1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HYPERLINK("https://creighton-primo.hosted.exlibrisgroup.com/primo-explore/search?tab=default_tab&amp;search_scope=EVERYTHING&amp;vid=01CRU&amp;lang=en_US&amp;offset=0&amp;query=any,contains,991000659029702656","Catalog Record")</f>
        <v/>
      </c>
      <c r="AT120">
        <f>HYPERLINK("http://www.worldcat.org/oclc/116886","WorldCat Record")</f>
        <v/>
      </c>
      <c r="AU120" t="inlineStr">
        <is>
          <t>1234960:eng</t>
        </is>
      </c>
      <c r="AV120" t="inlineStr">
        <is>
          <t>116886</t>
        </is>
      </c>
      <c r="AW120" t="inlineStr">
        <is>
          <t>991000659029702656</t>
        </is>
      </c>
      <c r="AX120" t="inlineStr">
        <is>
          <t>991000659029702656</t>
        </is>
      </c>
      <c r="AY120" t="inlineStr">
        <is>
          <t>2258435900002656</t>
        </is>
      </c>
      <c r="AZ120" t="inlineStr">
        <is>
          <t>BOOK</t>
        </is>
      </c>
      <c r="BB120" t="inlineStr">
        <is>
          <t>9780841030336</t>
        </is>
      </c>
      <c r="BC120" t="inlineStr">
        <is>
          <t>32285001413466</t>
        </is>
      </c>
      <c r="BD120" t="inlineStr">
        <is>
          <t>893890909</t>
        </is>
      </c>
    </row>
    <row r="121">
      <c r="A121" t="inlineStr">
        <is>
          <t>No</t>
        </is>
      </c>
      <c r="B121" t="inlineStr">
        <is>
          <t>JX1308 .K3</t>
        </is>
      </c>
      <c r="C121" t="inlineStr">
        <is>
          <t>0                      JX 1308000K  3</t>
        </is>
      </c>
      <c r="D121" t="inlineStr">
        <is>
          <t>System and process in international politics.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Kaplan, Morton A.</t>
        </is>
      </c>
      <c r="L121" t="inlineStr">
        <is>
          <t>[New York, Wiley, 1957]</t>
        </is>
      </c>
      <c r="M121" t="inlineStr">
        <is>
          <t>1957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JX </t>
        </is>
      </c>
      <c r="S121" t="n">
        <v>4</v>
      </c>
      <c r="T121" t="n">
        <v>4</v>
      </c>
      <c r="U121" t="inlineStr">
        <is>
          <t>1999-08-16</t>
        </is>
      </c>
      <c r="V121" t="inlineStr">
        <is>
          <t>1999-08-16</t>
        </is>
      </c>
      <c r="W121" t="inlineStr">
        <is>
          <t>1997-08-27</t>
        </is>
      </c>
      <c r="X121" t="inlineStr">
        <is>
          <t>1997-08-27</t>
        </is>
      </c>
      <c r="Y121" t="n">
        <v>561</v>
      </c>
      <c r="Z121" t="n">
        <v>457</v>
      </c>
      <c r="AA121" t="n">
        <v>585</v>
      </c>
      <c r="AB121" t="n">
        <v>4</v>
      </c>
      <c r="AC121" t="n">
        <v>5</v>
      </c>
      <c r="AD121" t="n">
        <v>20</v>
      </c>
      <c r="AE121" t="n">
        <v>32</v>
      </c>
      <c r="AF121" t="n">
        <v>5</v>
      </c>
      <c r="AG121" t="n">
        <v>9</v>
      </c>
      <c r="AH121" t="n">
        <v>5</v>
      </c>
      <c r="AI121" t="n">
        <v>7</v>
      </c>
      <c r="AJ121" t="n">
        <v>11</v>
      </c>
      <c r="AK121" t="n">
        <v>17</v>
      </c>
      <c r="AL121" t="n">
        <v>3</v>
      </c>
      <c r="AM121" t="n">
        <v>4</v>
      </c>
      <c r="AN121" t="n">
        <v>1</v>
      </c>
      <c r="AO121" t="n">
        <v>3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HYPERLINK("http://catalog.hathitrust.org/Record/001755597","HathiTrust Record")</f>
        <v/>
      </c>
      <c r="AS121">
        <f>HYPERLINK("https://creighton-primo.hosted.exlibrisgroup.com/primo-explore/search?tab=default_tab&amp;search_scope=EVERYTHING&amp;vid=01CRU&amp;lang=en_US&amp;offset=0&amp;query=any,contains,991001453089702656","Catalog Record")</f>
        <v/>
      </c>
      <c r="AT121">
        <f>HYPERLINK("http://www.worldcat.org/oclc/231287","WorldCat Record")</f>
        <v/>
      </c>
      <c r="AU121" t="inlineStr">
        <is>
          <t>1150988407:eng</t>
        </is>
      </c>
      <c r="AV121" t="inlineStr">
        <is>
          <t>231287</t>
        </is>
      </c>
      <c r="AW121" t="inlineStr">
        <is>
          <t>991001453089702656</t>
        </is>
      </c>
      <c r="AX121" t="inlineStr">
        <is>
          <t>991001453089702656</t>
        </is>
      </c>
      <c r="AY121" t="inlineStr">
        <is>
          <t>2270778320002656</t>
        </is>
      </c>
      <c r="AZ121" t="inlineStr">
        <is>
          <t>BOOK</t>
        </is>
      </c>
      <c r="BC121" t="inlineStr">
        <is>
          <t>32285003188868</t>
        </is>
      </c>
      <c r="BD121" t="inlineStr">
        <is>
          <t>893903427</t>
        </is>
      </c>
    </row>
    <row r="122">
      <c r="A122" t="inlineStr">
        <is>
          <t>No</t>
        </is>
      </c>
      <c r="B122" t="inlineStr">
        <is>
          <t>JX1308 .P3 1969</t>
        </is>
      </c>
      <c r="C122" t="inlineStr">
        <is>
          <t>0                      JX 1308000P  3           1969</t>
        </is>
      </c>
      <c r="D122" t="inlineStr">
        <is>
          <t>International relations; the world community in transition [by] Norman D. Palmer [and] Howard C. Perkins.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Palmer, Norman D., 1909-1996.</t>
        </is>
      </c>
      <c r="L122" t="inlineStr">
        <is>
          <t>Boston, Houghton Mifflin [1969]</t>
        </is>
      </c>
      <c r="M122" t="inlineStr">
        <is>
          <t>1969</t>
        </is>
      </c>
      <c r="N122" t="inlineStr">
        <is>
          <t>3d ed.</t>
        </is>
      </c>
      <c r="O122" t="inlineStr">
        <is>
          <t>eng</t>
        </is>
      </c>
      <c r="P122" t="inlineStr">
        <is>
          <t>mau</t>
        </is>
      </c>
      <c r="R122" t="inlineStr">
        <is>
          <t xml:space="preserve">JX </t>
        </is>
      </c>
      <c r="S122" t="n">
        <v>1</v>
      </c>
      <c r="T122" t="n">
        <v>1</v>
      </c>
      <c r="U122" t="inlineStr">
        <is>
          <t>1997-11-28</t>
        </is>
      </c>
      <c r="V122" t="inlineStr">
        <is>
          <t>1997-11-28</t>
        </is>
      </c>
      <c r="W122" t="inlineStr">
        <is>
          <t>1997-08-27</t>
        </is>
      </c>
      <c r="X122" t="inlineStr">
        <is>
          <t>1997-08-27</t>
        </is>
      </c>
      <c r="Y122" t="n">
        <v>352</v>
      </c>
      <c r="Z122" t="n">
        <v>284</v>
      </c>
      <c r="AA122" t="n">
        <v>537</v>
      </c>
      <c r="AB122" t="n">
        <v>4</v>
      </c>
      <c r="AC122" t="n">
        <v>4</v>
      </c>
      <c r="AD122" t="n">
        <v>12</v>
      </c>
      <c r="AE122" t="n">
        <v>20</v>
      </c>
      <c r="AF122" t="n">
        <v>2</v>
      </c>
      <c r="AG122" t="n">
        <v>6</v>
      </c>
      <c r="AH122" t="n">
        <v>4</v>
      </c>
      <c r="AI122" t="n">
        <v>6</v>
      </c>
      <c r="AJ122" t="n">
        <v>5</v>
      </c>
      <c r="AK122" t="n">
        <v>9</v>
      </c>
      <c r="AL122" t="n">
        <v>2</v>
      </c>
      <c r="AM122" t="n">
        <v>2</v>
      </c>
      <c r="AN122" t="n">
        <v>1</v>
      </c>
      <c r="AO122" t="n">
        <v>2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HYPERLINK("http://catalog.hathitrust.org/Record/001152687","HathiTrust Record")</f>
        <v/>
      </c>
      <c r="AS122">
        <f>HYPERLINK("https://creighton-primo.hosted.exlibrisgroup.com/primo-explore/search?tab=default_tab&amp;search_scope=EVERYTHING&amp;vid=01CRU&amp;lang=en_US&amp;offset=0&amp;query=any,contains,991005439609702656","Catalog Record")</f>
        <v/>
      </c>
      <c r="AT122">
        <f>HYPERLINK("http://www.worldcat.org/oclc/7055","WorldCat Record")</f>
        <v/>
      </c>
      <c r="AU122" t="inlineStr">
        <is>
          <t>1130240:eng</t>
        </is>
      </c>
      <c r="AV122" t="inlineStr">
        <is>
          <t>7055</t>
        </is>
      </c>
      <c r="AW122" t="inlineStr">
        <is>
          <t>991005439609702656</t>
        </is>
      </c>
      <c r="AX122" t="inlineStr">
        <is>
          <t>991005439609702656</t>
        </is>
      </c>
      <c r="AY122" t="inlineStr">
        <is>
          <t>2265503270002656</t>
        </is>
      </c>
      <c r="AZ122" t="inlineStr">
        <is>
          <t>BOOK</t>
        </is>
      </c>
      <c r="BC122" t="inlineStr">
        <is>
          <t>32285003188876</t>
        </is>
      </c>
      <c r="BD122" t="inlineStr">
        <is>
          <t>893707933</t>
        </is>
      </c>
    </row>
    <row r="123">
      <c r="A123" t="inlineStr">
        <is>
          <t>No</t>
        </is>
      </c>
      <c r="B123" t="inlineStr">
        <is>
          <t>JX1308 .R6 1969</t>
        </is>
      </c>
      <c r="C123" t="inlineStr">
        <is>
          <t>0                      JX 1308000R  6           1969</t>
        </is>
      </c>
      <c r="D123" t="inlineStr">
        <is>
          <t>International politics and foreign policy : a reader in research and theory / edited by James N. Rosenau.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Rosenau, James N. editor.</t>
        </is>
      </c>
      <c r="L123" t="inlineStr">
        <is>
          <t>New York : Free Press, [1969]</t>
        </is>
      </c>
      <c r="M123" t="inlineStr">
        <is>
          <t>1969</t>
        </is>
      </c>
      <c r="N123" t="inlineStr">
        <is>
          <t>Rev. ed.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JX </t>
        </is>
      </c>
      <c r="S123" t="n">
        <v>13</v>
      </c>
      <c r="T123" t="n">
        <v>13</v>
      </c>
      <c r="U123" t="inlineStr">
        <is>
          <t>1996-08-28</t>
        </is>
      </c>
      <c r="V123" t="inlineStr">
        <is>
          <t>1996-08-28</t>
        </is>
      </c>
      <c r="W123" t="inlineStr">
        <is>
          <t>1991-12-16</t>
        </is>
      </c>
      <c r="X123" t="inlineStr">
        <is>
          <t>1991-12-16</t>
        </is>
      </c>
      <c r="Y123" t="n">
        <v>865</v>
      </c>
      <c r="Z123" t="n">
        <v>667</v>
      </c>
      <c r="AA123" t="n">
        <v>849</v>
      </c>
      <c r="AB123" t="n">
        <v>7</v>
      </c>
      <c r="AC123" t="n">
        <v>8</v>
      </c>
      <c r="AD123" t="n">
        <v>35</v>
      </c>
      <c r="AE123" t="n">
        <v>43</v>
      </c>
      <c r="AF123" t="n">
        <v>15</v>
      </c>
      <c r="AG123" t="n">
        <v>17</v>
      </c>
      <c r="AH123" t="n">
        <v>6</v>
      </c>
      <c r="AI123" t="n">
        <v>8</v>
      </c>
      <c r="AJ123" t="n">
        <v>14</v>
      </c>
      <c r="AK123" t="n">
        <v>17</v>
      </c>
      <c r="AL123" t="n">
        <v>6</v>
      </c>
      <c r="AM123" t="n">
        <v>7</v>
      </c>
      <c r="AN123" t="n">
        <v>2</v>
      </c>
      <c r="AO123" t="n">
        <v>3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HYPERLINK("http://catalog.hathitrust.org/Record/000803224","HathiTrust Record")</f>
        <v/>
      </c>
      <c r="AS123">
        <f>HYPERLINK("https://creighton-primo.hosted.exlibrisgroup.com/primo-explore/search?tab=default_tab&amp;search_scope=EVERYTHING&amp;vid=01CRU&amp;lang=en_US&amp;offset=0&amp;query=any,contains,991005436389702656","Catalog Record")</f>
        <v/>
      </c>
      <c r="AT123">
        <f>HYPERLINK("http://www.worldcat.org/oclc/4347","WorldCat Record")</f>
        <v/>
      </c>
      <c r="AU123" t="inlineStr">
        <is>
          <t>877004668:eng</t>
        </is>
      </c>
      <c r="AV123" t="inlineStr">
        <is>
          <t>4347</t>
        </is>
      </c>
      <c r="AW123" t="inlineStr">
        <is>
          <t>991005436389702656</t>
        </is>
      </c>
      <c r="AX123" t="inlineStr">
        <is>
          <t>991005436389702656</t>
        </is>
      </c>
      <c r="AY123" t="inlineStr">
        <is>
          <t>2266243210002656</t>
        </is>
      </c>
      <c r="AZ123" t="inlineStr">
        <is>
          <t>BOOK</t>
        </is>
      </c>
      <c r="BC123" t="inlineStr">
        <is>
          <t>32285000900562</t>
        </is>
      </c>
      <c r="BD123" t="inlineStr">
        <is>
          <t>893351274</t>
        </is>
      </c>
    </row>
    <row r="124">
      <c r="A124" t="inlineStr">
        <is>
          <t>No</t>
        </is>
      </c>
      <c r="B124" t="inlineStr">
        <is>
          <t>JX1391 .C62</t>
        </is>
      </c>
      <c r="C124" t="inlineStr">
        <is>
          <t>0                      JX 1391000C  62</t>
        </is>
      </c>
      <c r="D124" t="inlineStr">
        <is>
          <t>International politics : the rules of the game / Raymond Cohen.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Cohen, Raymond, 1947-</t>
        </is>
      </c>
      <c r="L124" t="inlineStr">
        <is>
          <t>London ; New York : Longman, 1981.</t>
        </is>
      </c>
      <c r="M124" t="inlineStr">
        <is>
          <t>1981</t>
        </is>
      </c>
      <c r="O124" t="inlineStr">
        <is>
          <t>eng</t>
        </is>
      </c>
      <c r="P124" t="inlineStr">
        <is>
          <t>enk</t>
        </is>
      </c>
      <c r="R124" t="inlineStr">
        <is>
          <t xml:space="preserve">JX </t>
        </is>
      </c>
      <c r="S124" t="n">
        <v>12</v>
      </c>
      <c r="T124" t="n">
        <v>12</v>
      </c>
      <c r="U124" t="inlineStr">
        <is>
          <t>1995-06-12</t>
        </is>
      </c>
      <c r="V124" t="inlineStr">
        <is>
          <t>1995-06-12</t>
        </is>
      </c>
      <c r="W124" t="inlineStr">
        <is>
          <t>1990-06-22</t>
        </is>
      </c>
      <c r="X124" t="inlineStr">
        <is>
          <t>1990-06-22</t>
        </is>
      </c>
      <c r="Y124" t="n">
        <v>525</v>
      </c>
      <c r="Z124" t="n">
        <v>379</v>
      </c>
      <c r="AA124" t="n">
        <v>380</v>
      </c>
      <c r="AB124" t="n">
        <v>3</v>
      </c>
      <c r="AC124" t="n">
        <v>3</v>
      </c>
      <c r="AD124" t="n">
        <v>17</v>
      </c>
      <c r="AE124" t="n">
        <v>17</v>
      </c>
      <c r="AF124" t="n">
        <v>7</v>
      </c>
      <c r="AG124" t="n">
        <v>7</v>
      </c>
      <c r="AH124" t="n">
        <v>3</v>
      </c>
      <c r="AI124" t="n">
        <v>3</v>
      </c>
      <c r="AJ124" t="n">
        <v>9</v>
      </c>
      <c r="AK124" t="n">
        <v>9</v>
      </c>
      <c r="AL124" t="n">
        <v>2</v>
      </c>
      <c r="AM124" t="n">
        <v>2</v>
      </c>
      <c r="AN124" t="n">
        <v>1</v>
      </c>
      <c r="AO124" t="n">
        <v>1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HYPERLINK("http://catalog.hathitrust.org/Record/000182273","HathiTrust Record")</f>
        <v/>
      </c>
      <c r="AS124">
        <f>HYPERLINK("https://creighton-primo.hosted.exlibrisgroup.com/primo-explore/search?tab=default_tab&amp;search_scope=EVERYTHING&amp;vid=01CRU&amp;lang=en_US&amp;offset=0&amp;query=any,contains,991005089289702656","Catalog Record")</f>
        <v/>
      </c>
      <c r="AT124">
        <f>HYPERLINK("http://www.worldcat.org/oclc/7206026","WorldCat Record")</f>
        <v/>
      </c>
      <c r="AU124" t="inlineStr">
        <is>
          <t>889301899:eng</t>
        </is>
      </c>
      <c r="AV124" t="inlineStr">
        <is>
          <t>7206026</t>
        </is>
      </c>
      <c r="AW124" t="inlineStr">
        <is>
          <t>991005089289702656</t>
        </is>
      </c>
      <c r="AX124" t="inlineStr">
        <is>
          <t>991005089289702656</t>
        </is>
      </c>
      <c r="AY124" t="inlineStr">
        <is>
          <t>2265977030002656</t>
        </is>
      </c>
      <c r="AZ124" t="inlineStr">
        <is>
          <t>BOOK</t>
        </is>
      </c>
      <c r="BB124" t="inlineStr">
        <is>
          <t>9780582295582</t>
        </is>
      </c>
      <c r="BC124" t="inlineStr">
        <is>
          <t>32285000211937</t>
        </is>
      </c>
      <c r="BD124" t="inlineStr">
        <is>
          <t>893443378</t>
        </is>
      </c>
    </row>
    <row r="125">
      <c r="A125" t="inlineStr">
        <is>
          <t>No</t>
        </is>
      </c>
      <c r="B125" t="inlineStr">
        <is>
          <t>JX1391 .E96 1984</t>
        </is>
      </c>
      <c r="C125" t="inlineStr">
        <is>
          <t>0                      JX 1391000E  96          1984</t>
        </is>
      </c>
      <c r="D125" t="inlineStr">
        <is>
          <t>The Expansion of international society / edited by Hedley Bull and Adam Watson.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Oxford [Oxfordshire] : Clarendon Press ; New York : Oxford University Press, 1984.</t>
        </is>
      </c>
      <c r="M125" t="inlineStr">
        <is>
          <t>1984</t>
        </is>
      </c>
      <c r="O125" t="inlineStr">
        <is>
          <t>eng</t>
        </is>
      </c>
      <c r="P125" t="inlineStr">
        <is>
          <t>enk</t>
        </is>
      </c>
      <c r="R125" t="inlineStr">
        <is>
          <t xml:space="preserve">JX </t>
        </is>
      </c>
      <c r="S125" t="n">
        <v>7</v>
      </c>
      <c r="T125" t="n">
        <v>7</v>
      </c>
      <c r="U125" t="inlineStr">
        <is>
          <t>2002-02-07</t>
        </is>
      </c>
      <c r="V125" t="inlineStr">
        <is>
          <t>2002-02-07</t>
        </is>
      </c>
      <c r="W125" t="inlineStr">
        <is>
          <t>1992-09-17</t>
        </is>
      </c>
      <c r="X125" t="inlineStr">
        <is>
          <t>1992-09-17</t>
        </is>
      </c>
      <c r="Y125" t="n">
        <v>535</v>
      </c>
      <c r="Z125" t="n">
        <v>377</v>
      </c>
      <c r="AA125" t="n">
        <v>416</v>
      </c>
      <c r="AB125" t="n">
        <v>4</v>
      </c>
      <c r="AC125" t="n">
        <v>4</v>
      </c>
      <c r="AD125" t="n">
        <v>16</v>
      </c>
      <c r="AE125" t="n">
        <v>18</v>
      </c>
      <c r="AF125" t="n">
        <v>4</v>
      </c>
      <c r="AG125" t="n">
        <v>5</v>
      </c>
      <c r="AH125" t="n">
        <v>5</v>
      </c>
      <c r="AI125" t="n">
        <v>5</v>
      </c>
      <c r="AJ125" t="n">
        <v>8</v>
      </c>
      <c r="AK125" t="n">
        <v>9</v>
      </c>
      <c r="AL125" t="n">
        <v>2</v>
      </c>
      <c r="AM125" t="n">
        <v>2</v>
      </c>
      <c r="AN125" t="n">
        <v>3</v>
      </c>
      <c r="AO125" t="n">
        <v>3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HYPERLINK("http://catalog.hathitrust.org/Record/000208973","HathiTrust Record")</f>
        <v/>
      </c>
      <c r="AS125">
        <f>HYPERLINK("https://creighton-primo.hosted.exlibrisgroup.com/primo-explore/search?tab=default_tab&amp;search_scope=EVERYTHING&amp;vid=01CRU&amp;lang=en_US&amp;offset=0&amp;query=any,contains,991000327949702656","Catalog Record")</f>
        <v/>
      </c>
      <c r="AT125">
        <f>HYPERLINK("http://www.worldcat.org/oclc/10184527","WorldCat Record")</f>
        <v/>
      </c>
      <c r="AU125" t="inlineStr">
        <is>
          <t>3901028757:eng</t>
        </is>
      </c>
      <c r="AV125" t="inlineStr">
        <is>
          <t>10184527</t>
        </is>
      </c>
      <c r="AW125" t="inlineStr">
        <is>
          <t>991000327949702656</t>
        </is>
      </c>
      <c r="AX125" t="inlineStr">
        <is>
          <t>991000327949702656</t>
        </is>
      </c>
      <c r="AY125" t="inlineStr">
        <is>
          <t>2269210950002656</t>
        </is>
      </c>
      <c r="AZ125" t="inlineStr">
        <is>
          <t>BOOK</t>
        </is>
      </c>
      <c r="BB125" t="inlineStr">
        <is>
          <t>9780198219422</t>
        </is>
      </c>
      <c r="BC125" t="inlineStr">
        <is>
          <t>32285001302073</t>
        </is>
      </c>
      <c r="BD125" t="inlineStr">
        <is>
          <t>893431868</t>
        </is>
      </c>
    </row>
    <row r="126">
      <c r="A126" t="inlineStr">
        <is>
          <t>No</t>
        </is>
      </c>
      <c r="B126" t="inlineStr">
        <is>
          <t>JX1391 .G53 1982</t>
        </is>
      </c>
      <c r="C126" t="inlineStr">
        <is>
          <t>0                      JX 1391000G  53          1982</t>
        </is>
      </c>
      <c r="D126" t="inlineStr">
        <is>
          <t>Globalism versus realism : international relations' third debate / edited by Ray Maghroori and Bennett Ramberg.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Boulder, Colo. : Westview Press, 1982.</t>
        </is>
      </c>
      <c r="M126" t="inlineStr">
        <is>
          <t>1982</t>
        </is>
      </c>
      <c r="O126" t="inlineStr">
        <is>
          <t>eng</t>
        </is>
      </c>
      <c r="P126" t="inlineStr">
        <is>
          <t>cou</t>
        </is>
      </c>
      <c r="R126" t="inlineStr">
        <is>
          <t xml:space="preserve">JX </t>
        </is>
      </c>
      <c r="S126" t="n">
        <v>3</v>
      </c>
      <c r="T126" t="n">
        <v>3</v>
      </c>
      <c r="U126" t="inlineStr">
        <is>
          <t>1993-01-21</t>
        </is>
      </c>
      <c r="V126" t="inlineStr">
        <is>
          <t>1993-01-21</t>
        </is>
      </c>
      <c r="W126" t="inlineStr">
        <is>
          <t>1992-09-17</t>
        </is>
      </c>
      <c r="X126" t="inlineStr">
        <is>
          <t>1992-09-17</t>
        </is>
      </c>
      <c r="Y126" t="n">
        <v>457</v>
      </c>
      <c r="Z126" t="n">
        <v>355</v>
      </c>
      <c r="AA126" t="n">
        <v>367</v>
      </c>
      <c r="AB126" t="n">
        <v>3</v>
      </c>
      <c r="AC126" t="n">
        <v>3</v>
      </c>
      <c r="AD126" t="n">
        <v>21</v>
      </c>
      <c r="AE126" t="n">
        <v>21</v>
      </c>
      <c r="AF126" t="n">
        <v>7</v>
      </c>
      <c r="AG126" t="n">
        <v>7</v>
      </c>
      <c r="AH126" t="n">
        <v>4</v>
      </c>
      <c r="AI126" t="n">
        <v>4</v>
      </c>
      <c r="AJ126" t="n">
        <v>13</v>
      </c>
      <c r="AK126" t="n">
        <v>13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HYPERLINK("http://catalog.hathitrust.org/Record/000192868","HathiTrust Record")</f>
        <v/>
      </c>
      <c r="AS126">
        <f>HYPERLINK("https://creighton-primo.hosted.exlibrisgroup.com/primo-explore/search?tab=default_tab&amp;search_scope=EVERYTHING&amp;vid=01CRU&amp;lang=en_US&amp;offset=0&amp;query=any,contains,991000007969702656","Catalog Record")</f>
        <v/>
      </c>
      <c r="AT126">
        <f>HYPERLINK("http://www.worldcat.org/oclc/8532815","WorldCat Record")</f>
        <v/>
      </c>
      <c r="AU126" t="inlineStr">
        <is>
          <t>906028627:eng</t>
        </is>
      </c>
      <c r="AV126" t="inlineStr">
        <is>
          <t>8532815</t>
        </is>
      </c>
      <c r="AW126" t="inlineStr">
        <is>
          <t>991000007969702656</t>
        </is>
      </c>
      <c r="AX126" t="inlineStr">
        <is>
          <t>991000007969702656</t>
        </is>
      </c>
      <c r="AY126" t="inlineStr">
        <is>
          <t>2269257020002656</t>
        </is>
      </c>
      <c r="AZ126" t="inlineStr">
        <is>
          <t>BOOK</t>
        </is>
      </c>
      <c r="BB126" t="inlineStr">
        <is>
          <t>9780865313477</t>
        </is>
      </c>
      <c r="BC126" t="inlineStr">
        <is>
          <t>32285001302107</t>
        </is>
      </c>
      <c r="BD126" t="inlineStr">
        <is>
          <t>893808589</t>
        </is>
      </c>
    </row>
    <row r="127">
      <c r="A127" t="inlineStr">
        <is>
          <t>No</t>
        </is>
      </c>
      <c r="B127" t="inlineStr">
        <is>
          <t>JX1391 .H38 1996</t>
        </is>
      </c>
      <c r="C127" t="inlineStr">
        <is>
          <t>0                      JX 1391000H  38          1996</t>
        </is>
      </c>
      <c r="D127" t="inlineStr">
        <is>
          <t>Beyond confrontation : transforming the new world order / Charles Hauss.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Hauss, Charles.</t>
        </is>
      </c>
      <c r="L127" t="inlineStr">
        <is>
          <t>Westport, Conn. : Praeger, 1996.</t>
        </is>
      </c>
      <c r="M127" t="inlineStr">
        <is>
          <t>1996</t>
        </is>
      </c>
      <c r="O127" t="inlineStr">
        <is>
          <t>eng</t>
        </is>
      </c>
      <c r="P127" t="inlineStr">
        <is>
          <t>ctu</t>
        </is>
      </c>
      <c r="Q127" t="inlineStr">
        <is>
          <t>Praeger series in transformational politics and political science, 1061-5261</t>
        </is>
      </c>
      <c r="R127" t="inlineStr">
        <is>
          <t xml:space="preserve">JX </t>
        </is>
      </c>
      <c r="S127" t="n">
        <v>1</v>
      </c>
      <c r="T127" t="n">
        <v>1</v>
      </c>
      <c r="U127" t="inlineStr">
        <is>
          <t>2003-04-01</t>
        </is>
      </c>
      <c r="V127" t="inlineStr">
        <is>
          <t>2003-04-01</t>
        </is>
      </c>
      <c r="W127" t="inlineStr">
        <is>
          <t>1997-04-21</t>
        </is>
      </c>
      <c r="X127" t="inlineStr">
        <is>
          <t>1997-04-21</t>
        </is>
      </c>
      <c r="Y127" t="n">
        <v>347</v>
      </c>
      <c r="Z127" t="n">
        <v>284</v>
      </c>
      <c r="AA127" t="n">
        <v>330</v>
      </c>
      <c r="AB127" t="n">
        <v>2</v>
      </c>
      <c r="AC127" t="n">
        <v>2</v>
      </c>
      <c r="AD127" t="n">
        <v>14</v>
      </c>
      <c r="AE127" t="n">
        <v>15</v>
      </c>
      <c r="AF127" t="n">
        <v>3</v>
      </c>
      <c r="AG127" t="n">
        <v>4</v>
      </c>
      <c r="AH127" t="n">
        <v>5</v>
      </c>
      <c r="AI127" t="n">
        <v>5</v>
      </c>
      <c r="AJ127" t="n">
        <v>8</v>
      </c>
      <c r="AK127" t="n">
        <v>8</v>
      </c>
      <c r="AL127" t="n">
        <v>1</v>
      </c>
      <c r="AM127" t="n">
        <v>1</v>
      </c>
      <c r="AN127" t="n">
        <v>1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HYPERLINK("http://catalog.hathitrust.org/Record/003065009","HathiTrust Record")</f>
        <v/>
      </c>
      <c r="AS127">
        <f>HYPERLINK("https://creighton-primo.hosted.exlibrisgroup.com/primo-explore/search?tab=default_tab&amp;search_scope=EVERYTHING&amp;vid=01CRU&amp;lang=en_US&amp;offset=0&amp;query=any,contains,991002514829702656","Catalog Record")</f>
        <v/>
      </c>
      <c r="AT127">
        <f>HYPERLINK("http://www.worldcat.org/oclc/32700341","WorldCat Record")</f>
        <v/>
      </c>
      <c r="AU127" t="inlineStr">
        <is>
          <t>793878491:eng</t>
        </is>
      </c>
      <c r="AV127" t="inlineStr">
        <is>
          <t>32700341</t>
        </is>
      </c>
      <c r="AW127" t="inlineStr">
        <is>
          <t>991002514829702656</t>
        </is>
      </c>
      <c r="AX127" t="inlineStr">
        <is>
          <t>991002514829702656</t>
        </is>
      </c>
      <c r="AY127" t="inlineStr">
        <is>
          <t>2269511120002656</t>
        </is>
      </c>
      <c r="AZ127" t="inlineStr">
        <is>
          <t>BOOK</t>
        </is>
      </c>
      <c r="BB127" t="inlineStr">
        <is>
          <t>9780275946159</t>
        </is>
      </c>
      <c r="BC127" t="inlineStr">
        <is>
          <t>32285002498748</t>
        </is>
      </c>
      <c r="BD127" t="inlineStr">
        <is>
          <t>893591430</t>
        </is>
      </c>
    </row>
    <row r="128">
      <c r="A128" t="inlineStr">
        <is>
          <t>No</t>
        </is>
      </c>
      <c r="B128" t="inlineStr">
        <is>
          <t>JX1391 .O7 1968</t>
        </is>
      </c>
      <c r="C128" t="inlineStr">
        <is>
          <t>0                      JX 1391000O  7           1968</t>
        </is>
      </c>
      <c r="D128" t="inlineStr">
        <is>
          <t>World politics, by A. F. K. Organski.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Organski, A. F. K., 1923-1998.</t>
        </is>
      </c>
      <c r="L128" t="inlineStr">
        <is>
          <t>New York, Knopf [1968]</t>
        </is>
      </c>
      <c r="M128" t="inlineStr">
        <is>
          <t>1968</t>
        </is>
      </c>
      <c r="N128" t="inlineStr">
        <is>
          <t>2d ed. [rev.]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JX </t>
        </is>
      </c>
      <c r="S128" t="n">
        <v>2</v>
      </c>
      <c r="T128" t="n">
        <v>2</v>
      </c>
      <c r="U128" t="inlineStr">
        <is>
          <t>2003-05-16</t>
        </is>
      </c>
      <c r="V128" t="inlineStr">
        <is>
          <t>2003-05-16</t>
        </is>
      </c>
      <c r="W128" t="inlineStr">
        <is>
          <t>1997-08-27</t>
        </is>
      </c>
      <c r="X128" t="inlineStr">
        <is>
          <t>1997-08-27</t>
        </is>
      </c>
      <c r="Y128" t="n">
        <v>561</v>
      </c>
      <c r="Z128" t="n">
        <v>481</v>
      </c>
      <c r="AA128" t="n">
        <v>711</v>
      </c>
      <c r="AB128" t="n">
        <v>2</v>
      </c>
      <c r="AC128" t="n">
        <v>4</v>
      </c>
      <c r="AD128" t="n">
        <v>18</v>
      </c>
      <c r="AE128" t="n">
        <v>26</v>
      </c>
      <c r="AF128" t="n">
        <v>5</v>
      </c>
      <c r="AG128" t="n">
        <v>9</v>
      </c>
      <c r="AH128" t="n">
        <v>5</v>
      </c>
      <c r="AI128" t="n">
        <v>6</v>
      </c>
      <c r="AJ128" t="n">
        <v>9</v>
      </c>
      <c r="AK128" t="n">
        <v>13</v>
      </c>
      <c r="AL128" t="n">
        <v>1</v>
      </c>
      <c r="AM128" t="n">
        <v>3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HYPERLINK("http://catalog.hathitrust.org/Record/001152778","HathiTrust Record")</f>
        <v/>
      </c>
      <c r="AS128">
        <f>HYPERLINK("https://creighton-primo.hosted.exlibrisgroup.com/primo-explore/search?tab=default_tab&amp;search_scope=EVERYTHING&amp;vid=01CRU&amp;lang=en_US&amp;offset=0&amp;query=any,contains,991002236619702656","Catalog Record")</f>
        <v/>
      </c>
      <c r="AT128">
        <f>HYPERLINK("http://www.worldcat.org/oclc/295991","WorldCat Record")</f>
        <v/>
      </c>
      <c r="AU128" t="inlineStr">
        <is>
          <t>3855418634:eng</t>
        </is>
      </c>
      <c r="AV128" t="inlineStr">
        <is>
          <t>295991</t>
        </is>
      </c>
      <c r="AW128" t="inlineStr">
        <is>
          <t>991002236619702656</t>
        </is>
      </c>
      <c r="AX128" t="inlineStr">
        <is>
          <t>991002236619702656</t>
        </is>
      </c>
      <c r="AY128" t="inlineStr">
        <is>
          <t>2265560630002656</t>
        </is>
      </c>
      <c r="AZ128" t="inlineStr">
        <is>
          <t>BOOK</t>
        </is>
      </c>
      <c r="BC128" t="inlineStr">
        <is>
          <t>32285003189064</t>
        </is>
      </c>
      <c r="BD128" t="inlineStr">
        <is>
          <t>893603354</t>
        </is>
      </c>
    </row>
    <row r="129">
      <c r="A129" t="inlineStr">
        <is>
          <t>No</t>
        </is>
      </c>
      <c r="B129" t="inlineStr">
        <is>
          <t>JX1391 .S32</t>
        </is>
      </c>
      <c r="C129" t="inlineStr">
        <is>
          <t>0                      JX 1391000S  32</t>
        </is>
      </c>
      <c r="D129" t="inlineStr">
        <is>
          <t>International law and political crisis; an analytic casebook [edited by] Lawrence Scheinman and David Wilkinson.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Scheinman, Lawrence.</t>
        </is>
      </c>
      <c r="L129" t="inlineStr">
        <is>
          <t>Boston, Little, Brown [1968]</t>
        </is>
      </c>
      <c r="M129" t="inlineStr">
        <is>
          <t>1968</t>
        </is>
      </c>
      <c r="O129" t="inlineStr">
        <is>
          <t>eng</t>
        </is>
      </c>
      <c r="P129" t="inlineStr">
        <is>
          <t>mau</t>
        </is>
      </c>
      <c r="R129" t="inlineStr">
        <is>
          <t xml:space="preserve">JX </t>
        </is>
      </c>
      <c r="S129" t="n">
        <v>4</v>
      </c>
      <c r="T129" t="n">
        <v>4</v>
      </c>
      <c r="U129" t="inlineStr">
        <is>
          <t>2003-11-13</t>
        </is>
      </c>
      <c r="V129" t="inlineStr">
        <is>
          <t>2003-11-13</t>
        </is>
      </c>
      <c r="W129" t="inlineStr">
        <is>
          <t>1997-08-27</t>
        </is>
      </c>
      <c r="X129" t="inlineStr">
        <is>
          <t>1997-08-27</t>
        </is>
      </c>
      <c r="Y129" t="n">
        <v>398</v>
      </c>
      <c r="Z129" t="n">
        <v>326</v>
      </c>
      <c r="AA129" t="n">
        <v>328</v>
      </c>
      <c r="AB129" t="n">
        <v>4</v>
      </c>
      <c r="AC129" t="n">
        <v>4</v>
      </c>
      <c r="AD129" t="n">
        <v>17</v>
      </c>
      <c r="AE129" t="n">
        <v>17</v>
      </c>
      <c r="AF129" t="n">
        <v>2</v>
      </c>
      <c r="AG129" t="n">
        <v>2</v>
      </c>
      <c r="AH129" t="n">
        <v>3</v>
      </c>
      <c r="AI129" t="n">
        <v>3</v>
      </c>
      <c r="AJ129" t="n">
        <v>6</v>
      </c>
      <c r="AK129" t="n">
        <v>6</v>
      </c>
      <c r="AL129" t="n">
        <v>3</v>
      </c>
      <c r="AM129" t="n">
        <v>3</v>
      </c>
      <c r="AN129" t="n">
        <v>4</v>
      </c>
      <c r="AO129" t="n">
        <v>4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HYPERLINK("http://catalog.hathitrust.org/Record/001152780","HathiTrust Record")</f>
        <v/>
      </c>
      <c r="AS129">
        <f>HYPERLINK("https://creighton-primo.hosted.exlibrisgroup.com/primo-explore/search?tab=default_tab&amp;search_scope=EVERYTHING&amp;vid=01CRU&amp;lang=en_US&amp;offset=0&amp;query=any,contains,991002785909702656","Catalog Record")</f>
        <v/>
      </c>
      <c r="AT129">
        <f>HYPERLINK("http://www.worldcat.org/oclc/441644","WorldCat Record")</f>
        <v/>
      </c>
      <c r="AU129" t="inlineStr">
        <is>
          <t>314112931:eng</t>
        </is>
      </c>
      <c r="AV129" t="inlineStr">
        <is>
          <t>441644</t>
        </is>
      </c>
      <c r="AW129" t="inlineStr">
        <is>
          <t>991002785909702656</t>
        </is>
      </c>
      <c r="AX129" t="inlineStr">
        <is>
          <t>991002785909702656</t>
        </is>
      </c>
      <c r="AY129" t="inlineStr">
        <is>
          <t>2255833600002656</t>
        </is>
      </c>
      <c r="AZ129" t="inlineStr">
        <is>
          <t>BOOK</t>
        </is>
      </c>
      <c r="BC129" t="inlineStr">
        <is>
          <t>32285003189080</t>
        </is>
      </c>
      <c r="BD129" t="inlineStr">
        <is>
          <t>893239490</t>
        </is>
      </c>
    </row>
    <row r="130">
      <c r="A130" t="inlineStr">
        <is>
          <t>No</t>
        </is>
      </c>
      <c r="B130" t="inlineStr">
        <is>
          <t>JX1391 .S75 1993</t>
        </is>
      </c>
      <c r="C130" t="inlineStr">
        <is>
          <t>0                      JX 1391000S  75          1993</t>
        </is>
      </c>
      <c r="D130" t="inlineStr">
        <is>
          <t>States in a changing world : a contemporary analysis / edited by Robert H. Jackson and Alan James.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Oxford : Clarendon Press ; New York : Oxford University Press, 1993.</t>
        </is>
      </c>
      <c r="M130" t="inlineStr">
        <is>
          <t>1993</t>
        </is>
      </c>
      <c r="O130" t="inlineStr">
        <is>
          <t>eng</t>
        </is>
      </c>
      <c r="P130" t="inlineStr">
        <is>
          <t>enk</t>
        </is>
      </c>
      <c r="R130" t="inlineStr">
        <is>
          <t xml:space="preserve">JX </t>
        </is>
      </c>
      <c r="S130" t="n">
        <v>6</v>
      </c>
      <c r="T130" t="n">
        <v>6</v>
      </c>
      <c r="U130" t="inlineStr">
        <is>
          <t>2000-04-03</t>
        </is>
      </c>
      <c r="V130" t="inlineStr">
        <is>
          <t>2000-04-03</t>
        </is>
      </c>
      <c r="W130" t="inlineStr">
        <is>
          <t>1994-06-27</t>
        </is>
      </c>
      <c r="X130" t="inlineStr">
        <is>
          <t>1994-06-27</t>
        </is>
      </c>
      <c r="Y130" t="n">
        <v>462</v>
      </c>
      <c r="Z130" t="n">
        <v>313</v>
      </c>
      <c r="AA130" t="n">
        <v>322</v>
      </c>
      <c r="AB130" t="n">
        <v>3</v>
      </c>
      <c r="AC130" t="n">
        <v>3</v>
      </c>
      <c r="AD130" t="n">
        <v>20</v>
      </c>
      <c r="AE130" t="n">
        <v>21</v>
      </c>
      <c r="AF130" t="n">
        <v>5</v>
      </c>
      <c r="AG130" t="n">
        <v>5</v>
      </c>
      <c r="AH130" t="n">
        <v>5</v>
      </c>
      <c r="AI130" t="n">
        <v>5</v>
      </c>
      <c r="AJ130" t="n">
        <v>12</v>
      </c>
      <c r="AK130" t="n">
        <v>13</v>
      </c>
      <c r="AL130" t="n">
        <v>2</v>
      </c>
      <c r="AM130" t="n">
        <v>2</v>
      </c>
      <c r="AN130" t="n">
        <v>3</v>
      </c>
      <c r="AO130" t="n">
        <v>3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HYPERLINK("http://catalog.hathitrust.org/Record/002738201","HathiTrust Record")</f>
        <v/>
      </c>
      <c r="AS130">
        <f>HYPERLINK("https://creighton-primo.hosted.exlibrisgroup.com/primo-explore/search?tab=default_tab&amp;search_scope=EVERYTHING&amp;vid=01CRU&amp;lang=en_US&amp;offset=0&amp;query=any,contains,991002162629702656","Catalog Record")</f>
        <v/>
      </c>
      <c r="AT130">
        <f>HYPERLINK("http://www.worldcat.org/oclc/27815117","WorldCat Record")</f>
        <v/>
      </c>
      <c r="AU130" t="inlineStr">
        <is>
          <t>836731990:eng</t>
        </is>
      </c>
      <c r="AV130" t="inlineStr">
        <is>
          <t>27815117</t>
        </is>
      </c>
      <c r="AW130" t="inlineStr">
        <is>
          <t>991002162629702656</t>
        </is>
      </c>
      <c r="AX130" t="inlineStr">
        <is>
          <t>991002162629702656</t>
        </is>
      </c>
      <c r="AY130" t="inlineStr">
        <is>
          <t>2267286810002656</t>
        </is>
      </c>
      <c r="AZ130" t="inlineStr">
        <is>
          <t>BOOK</t>
        </is>
      </c>
      <c r="BB130" t="inlineStr">
        <is>
          <t>9780198273943</t>
        </is>
      </c>
      <c r="BC130" t="inlineStr">
        <is>
          <t>32285001924397</t>
        </is>
      </c>
      <c r="BD130" t="inlineStr">
        <is>
          <t>893433560</t>
        </is>
      </c>
    </row>
    <row r="131">
      <c r="A131" t="inlineStr">
        <is>
          <t>No</t>
        </is>
      </c>
      <c r="B131" t="inlineStr">
        <is>
          <t>JX1391 .S76 1990</t>
        </is>
      </c>
      <c r="C131" t="inlineStr">
        <is>
          <t>0                      JX 1391000S  76          1990</t>
        </is>
      </c>
      <c r="D131" t="inlineStr">
        <is>
          <t>Why nations cooperate : circumstance and choice in international relations / Arthur A. Stein.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Stein, Arthur A.</t>
        </is>
      </c>
      <c r="L131" t="inlineStr">
        <is>
          <t>Ithaca, N.Y. : Cornell University Press, 1990.</t>
        </is>
      </c>
      <c r="M131" t="inlineStr">
        <is>
          <t>1990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JX </t>
        </is>
      </c>
      <c r="S131" t="n">
        <v>4</v>
      </c>
      <c r="T131" t="n">
        <v>4</v>
      </c>
      <c r="U131" t="inlineStr">
        <is>
          <t>2007-08-21</t>
        </is>
      </c>
      <c r="V131" t="inlineStr">
        <is>
          <t>2007-08-21</t>
        </is>
      </c>
      <c r="W131" t="inlineStr">
        <is>
          <t>1991-05-01</t>
        </is>
      </c>
      <c r="X131" t="inlineStr">
        <is>
          <t>1991-05-01</t>
        </is>
      </c>
      <c r="Y131" t="n">
        <v>460</v>
      </c>
      <c r="Z131" t="n">
        <v>350</v>
      </c>
      <c r="AA131" t="n">
        <v>355</v>
      </c>
      <c r="AB131" t="n">
        <v>3</v>
      </c>
      <c r="AC131" t="n">
        <v>3</v>
      </c>
      <c r="AD131" t="n">
        <v>19</v>
      </c>
      <c r="AE131" t="n">
        <v>19</v>
      </c>
      <c r="AF131" t="n">
        <v>3</v>
      </c>
      <c r="AG131" t="n">
        <v>3</v>
      </c>
      <c r="AH131" t="n">
        <v>8</v>
      </c>
      <c r="AI131" t="n">
        <v>8</v>
      </c>
      <c r="AJ131" t="n">
        <v>10</v>
      </c>
      <c r="AK131" t="n">
        <v>10</v>
      </c>
      <c r="AL131" t="n">
        <v>2</v>
      </c>
      <c r="AM131" t="n">
        <v>2</v>
      </c>
      <c r="AN131" t="n">
        <v>2</v>
      </c>
      <c r="AO131" t="n">
        <v>2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HYPERLINK("http://catalog.hathitrust.org/Record/002372236","HathiTrust Record")</f>
        <v/>
      </c>
      <c r="AS131">
        <f>HYPERLINK("https://creighton-primo.hosted.exlibrisgroup.com/primo-explore/search?tab=default_tab&amp;search_scope=EVERYTHING&amp;vid=01CRU&amp;lang=en_US&amp;offset=0&amp;query=any,contains,991001706219702656","Catalog Record")</f>
        <v/>
      </c>
      <c r="AT131">
        <f>HYPERLINK("http://www.worldcat.org/oclc/21562387","WorldCat Record")</f>
        <v/>
      </c>
      <c r="AU131" t="inlineStr">
        <is>
          <t>866275288:eng</t>
        </is>
      </c>
      <c r="AV131" t="inlineStr">
        <is>
          <t>21562387</t>
        </is>
      </c>
      <c r="AW131" t="inlineStr">
        <is>
          <t>991001706219702656</t>
        </is>
      </c>
      <c r="AX131" t="inlineStr">
        <is>
          <t>991001706219702656</t>
        </is>
      </c>
      <c r="AY131" t="inlineStr">
        <is>
          <t>2264404280002656</t>
        </is>
      </c>
      <c r="AZ131" t="inlineStr">
        <is>
          <t>BOOK</t>
        </is>
      </c>
      <c r="BB131" t="inlineStr">
        <is>
          <t>9780801497810</t>
        </is>
      </c>
      <c r="BC131" t="inlineStr">
        <is>
          <t>32285000570654</t>
        </is>
      </c>
      <c r="BD131" t="inlineStr">
        <is>
          <t>893346708</t>
        </is>
      </c>
    </row>
    <row r="132">
      <c r="A132" t="inlineStr">
        <is>
          <t>No</t>
        </is>
      </c>
      <c r="B132" t="inlineStr">
        <is>
          <t>JX1395 .F29</t>
        </is>
      </c>
      <c r="C132" t="inlineStr">
        <is>
          <t>0                      JX 1395000F  29</t>
        </is>
      </c>
      <c r="D132" t="inlineStr">
        <is>
          <t>A global approach to national policy / Richard A. Falk.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Falk, Richard A.</t>
        </is>
      </c>
      <c r="L132" t="inlineStr">
        <is>
          <t>Cambridge, Mass. : Harvard University Press, 1975.</t>
        </is>
      </c>
      <c r="M132" t="inlineStr">
        <is>
          <t>1975</t>
        </is>
      </c>
      <c r="O132" t="inlineStr">
        <is>
          <t>eng</t>
        </is>
      </c>
      <c r="P132" t="inlineStr">
        <is>
          <t>mau</t>
        </is>
      </c>
      <c r="R132" t="inlineStr">
        <is>
          <t xml:space="preserve">JX </t>
        </is>
      </c>
      <c r="S132" t="n">
        <v>3</v>
      </c>
      <c r="T132" t="n">
        <v>3</v>
      </c>
      <c r="U132" t="inlineStr">
        <is>
          <t>1995-05-22</t>
        </is>
      </c>
      <c r="V132" t="inlineStr">
        <is>
          <t>1995-05-22</t>
        </is>
      </c>
      <c r="W132" t="inlineStr">
        <is>
          <t>1992-12-16</t>
        </is>
      </c>
      <c r="X132" t="inlineStr">
        <is>
          <t>1992-12-16</t>
        </is>
      </c>
      <c r="Y132" t="n">
        <v>578</v>
      </c>
      <c r="Z132" t="n">
        <v>496</v>
      </c>
      <c r="AA132" t="n">
        <v>512</v>
      </c>
      <c r="AB132" t="n">
        <v>3</v>
      </c>
      <c r="AC132" t="n">
        <v>3</v>
      </c>
      <c r="AD132" t="n">
        <v>18</v>
      </c>
      <c r="AE132" t="n">
        <v>18</v>
      </c>
      <c r="AF132" t="n">
        <v>2</v>
      </c>
      <c r="AG132" t="n">
        <v>2</v>
      </c>
      <c r="AH132" t="n">
        <v>4</v>
      </c>
      <c r="AI132" t="n">
        <v>4</v>
      </c>
      <c r="AJ132" t="n">
        <v>6</v>
      </c>
      <c r="AK132" t="n">
        <v>6</v>
      </c>
      <c r="AL132" t="n">
        <v>2</v>
      </c>
      <c r="AM132" t="n">
        <v>2</v>
      </c>
      <c r="AN132" t="n">
        <v>6</v>
      </c>
      <c r="AO132" t="n">
        <v>6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HYPERLINK("http://catalog.hathitrust.org/Record/000024436","HathiTrust Record")</f>
        <v/>
      </c>
      <c r="AS132">
        <f>HYPERLINK("https://creighton-primo.hosted.exlibrisgroup.com/primo-explore/search?tab=default_tab&amp;search_scope=EVERYTHING&amp;vid=01CRU&amp;lang=en_US&amp;offset=0&amp;query=any,contains,991003870699702656","Catalog Record")</f>
        <v/>
      </c>
      <c r="AT132">
        <f>HYPERLINK("http://www.worldcat.org/oclc/1692448","WorldCat Record")</f>
        <v/>
      </c>
      <c r="AU132" t="inlineStr">
        <is>
          <t>2585184:eng</t>
        </is>
      </c>
      <c r="AV132" t="inlineStr">
        <is>
          <t>1692448</t>
        </is>
      </c>
      <c r="AW132" t="inlineStr">
        <is>
          <t>991003870699702656</t>
        </is>
      </c>
      <c r="AX132" t="inlineStr">
        <is>
          <t>991003870699702656</t>
        </is>
      </c>
      <c r="AY132" t="inlineStr">
        <is>
          <t>2256096180002656</t>
        </is>
      </c>
      <c r="AZ132" t="inlineStr">
        <is>
          <t>BOOK</t>
        </is>
      </c>
      <c r="BB132" t="inlineStr">
        <is>
          <t>9780674354456</t>
        </is>
      </c>
      <c r="BC132" t="inlineStr">
        <is>
          <t>32285001442242</t>
        </is>
      </c>
      <c r="BD132" t="inlineStr">
        <is>
          <t>893699521</t>
        </is>
      </c>
    </row>
    <row r="133">
      <c r="A133" t="inlineStr">
        <is>
          <t>No</t>
        </is>
      </c>
      <c r="B133" t="inlineStr">
        <is>
          <t>JX1395 .H45</t>
        </is>
      </c>
      <c r="C133" t="inlineStr">
        <is>
          <t>0                      JX 1395000H  45</t>
        </is>
      </c>
      <c r="D133" t="inlineStr">
        <is>
          <t>How nations behave : law and foreign policy.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Henkin, Louis.</t>
        </is>
      </c>
      <c r="L133" t="inlineStr">
        <is>
          <t>New York : Published for the Council on Foreign Relations [by] F. A. Praeger, [1968]</t>
        </is>
      </c>
      <c r="M133" t="inlineStr">
        <is>
          <t>1968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JX </t>
        </is>
      </c>
      <c r="S133" t="n">
        <v>2</v>
      </c>
      <c r="T133" t="n">
        <v>2</v>
      </c>
      <c r="U133" t="inlineStr">
        <is>
          <t>1993-08-09</t>
        </is>
      </c>
      <c r="V133" t="inlineStr">
        <is>
          <t>1993-08-09</t>
        </is>
      </c>
      <c r="W133" t="inlineStr">
        <is>
          <t>1992-11-25</t>
        </is>
      </c>
      <c r="X133" t="inlineStr">
        <is>
          <t>1992-11-25</t>
        </is>
      </c>
      <c r="Y133" t="n">
        <v>561</v>
      </c>
      <c r="Z133" t="n">
        <v>496</v>
      </c>
      <c r="AA133" t="n">
        <v>927</v>
      </c>
      <c r="AB133" t="n">
        <v>5</v>
      </c>
      <c r="AC133" t="n">
        <v>6</v>
      </c>
      <c r="AD133" t="n">
        <v>24</v>
      </c>
      <c r="AE133" t="n">
        <v>54</v>
      </c>
      <c r="AF133" t="n">
        <v>6</v>
      </c>
      <c r="AG133" t="n">
        <v>14</v>
      </c>
      <c r="AH133" t="n">
        <v>4</v>
      </c>
      <c r="AI133" t="n">
        <v>8</v>
      </c>
      <c r="AJ133" t="n">
        <v>10</v>
      </c>
      <c r="AK133" t="n">
        <v>19</v>
      </c>
      <c r="AL133" t="n">
        <v>3</v>
      </c>
      <c r="AM133" t="n">
        <v>3</v>
      </c>
      <c r="AN133" t="n">
        <v>5</v>
      </c>
      <c r="AO133" t="n">
        <v>20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HYPERLINK("http://catalog.hathitrust.org/Record/001152881","HathiTrust Record")</f>
        <v/>
      </c>
      <c r="AS133">
        <f>HYPERLINK("https://creighton-primo.hosted.exlibrisgroup.com/primo-explore/search?tab=default_tab&amp;search_scope=EVERYTHING&amp;vid=01CRU&amp;lang=en_US&amp;offset=0&amp;query=any,contains,991002876279702656","Catalog Record")</f>
        <v/>
      </c>
      <c r="AT133">
        <f>HYPERLINK("http://www.worldcat.org/oclc/503040","WorldCat Record")</f>
        <v/>
      </c>
      <c r="AU133" t="inlineStr">
        <is>
          <t>420235:eng</t>
        </is>
      </c>
      <c r="AV133" t="inlineStr">
        <is>
          <t>503040</t>
        </is>
      </c>
      <c r="AW133" t="inlineStr">
        <is>
          <t>991002876279702656</t>
        </is>
      </c>
      <c r="AX133" t="inlineStr">
        <is>
          <t>991002876279702656</t>
        </is>
      </c>
      <c r="AY133" t="inlineStr">
        <is>
          <t>2262183800002656</t>
        </is>
      </c>
      <c r="AZ133" t="inlineStr">
        <is>
          <t>BOOK</t>
        </is>
      </c>
      <c r="BC133" t="inlineStr">
        <is>
          <t>32285001409415</t>
        </is>
      </c>
      <c r="BD133" t="inlineStr">
        <is>
          <t>893899360</t>
        </is>
      </c>
    </row>
    <row r="134">
      <c r="A134" t="inlineStr">
        <is>
          <t>No</t>
        </is>
      </c>
      <c r="B134" t="inlineStr">
        <is>
          <t>JX1395 .J69 1978</t>
        </is>
      </c>
      <c r="C134" t="inlineStr">
        <is>
          <t>0                      JX 1395000J  69          1978</t>
        </is>
      </c>
      <c r="D134" t="inlineStr">
        <is>
          <t>Theory and reality in world politics / Carey B. Joynt and Percy E. Corbett.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Joynt, Carey B., 1924-</t>
        </is>
      </c>
      <c r="L134" t="inlineStr">
        <is>
          <t>Pittsburgh : University of Pittsburgh Press, 1978.</t>
        </is>
      </c>
      <c r="M134" t="inlineStr">
        <is>
          <t>1978</t>
        </is>
      </c>
      <c r="O134" t="inlineStr">
        <is>
          <t>eng</t>
        </is>
      </c>
      <c r="P134" t="inlineStr">
        <is>
          <t>pau</t>
        </is>
      </c>
      <c r="R134" t="inlineStr">
        <is>
          <t xml:space="preserve">JX </t>
        </is>
      </c>
      <c r="S134" t="n">
        <v>2</v>
      </c>
      <c r="T134" t="n">
        <v>2</v>
      </c>
      <c r="U134" t="inlineStr">
        <is>
          <t>1992-12-09</t>
        </is>
      </c>
      <c r="V134" t="inlineStr">
        <is>
          <t>1992-12-09</t>
        </is>
      </c>
      <c r="W134" t="inlineStr">
        <is>
          <t>1992-09-17</t>
        </is>
      </c>
      <c r="X134" t="inlineStr">
        <is>
          <t>1992-09-17</t>
        </is>
      </c>
      <c r="Y134" t="n">
        <v>311</v>
      </c>
      <c r="Z134" t="n">
        <v>258</v>
      </c>
      <c r="AA134" t="n">
        <v>267</v>
      </c>
      <c r="AB134" t="n">
        <v>3</v>
      </c>
      <c r="AC134" t="n">
        <v>3</v>
      </c>
      <c r="AD134" t="n">
        <v>13</v>
      </c>
      <c r="AE134" t="n">
        <v>14</v>
      </c>
      <c r="AF134" t="n">
        <v>3</v>
      </c>
      <c r="AG134" t="n">
        <v>4</v>
      </c>
      <c r="AH134" t="n">
        <v>2</v>
      </c>
      <c r="AI134" t="n">
        <v>2</v>
      </c>
      <c r="AJ134" t="n">
        <v>7</v>
      </c>
      <c r="AK134" t="n">
        <v>8</v>
      </c>
      <c r="AL134" t="n">
        <v>2</v>
      </c>
      <c r="AM134" t="n">
        <v>2</v>
      </c>
      <c r="AN134" t="n">
        <v>1</v>
      </c>
      <c r="AO134" t="n">
        <v>1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HYPERLINK("https://creighton-primo.hosted.exlibrisgroup.com/primo-explore/search?tab=default_tab&amp;search_scope=EVERYTHING&amp;vid=01CRU&amp;lang=en_US&amp;offset=0&amp;query=any,contains,991004475599702656","Catalog Record")</f>
        <v/>
      </c>
      <c r="AT134">
        <f>HYPERLINK("http://www.worldcat.org/oclc/3609094","WorldCat Record")</f>
        <v/>
      </c>
      <c r="AU134" t="inlineStr">
        <is>
          <t>487850:eng</t>
        </is>
      </c>
      <c r="AV134" t="inlineStr">
        <is>
          <t>3609094</t>
        </is>
      </c>
      <c r="AW134" t="inlineStr">
        <is>
          <t>991004475599702656</t>
        </is>
      </c>
      <c r="AX134" t="inlineStr">
        <is>
          <t>991004475599702656</t>
        </is>
      </c>
      <c r="AY134" t="inlineStr">
        <is>
          <t>2269904550002656</t>
        </is>
      </c>
      <c r="AZ134" t="inlineStr">
        <is>
          <t>BOOK</t>
        </is>
      </c>
      <c r="BB134" t="inlineStr">
        <is>
          <t>9780822911326</t>
        </is>
      </c>
      <c r="BC134" t="inlineStr">
        <is>
          <t>32285001302388</t>
        </is>
      </c>
      <c r="BD134" t="inlineStr">
        <is>
          <t>893519699</t>
        </is>
      </c>
    </row>
    <row r="135">
      <c r="A135" t="inlineStr">
        <is>
          <t>No</t>
        </is>
      </c>
      <c r="B135" t="inlineStr">
        <is>
          <t>JX1395 .L524</t>
        </is>
      </c>
      <c r="C135" t="inlineStr">
        <is>
          <t>0                      JX 1395000L  524</t>
        </is>
      </c>
      <c r="D135" t="inlineStr">
        <is>
          <t>Alliances and the third world.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Liska, George.</t>
        </is>
      </c>
      <c r="L135" t="inlineStr">
        <is>
          <t>Baltimore, Johns Hopkins Press [1968]</t>
        </is>
      </c>
      <c r="M135" t="inlineStr">
        <is>
          <t>1968</t>
        </is>
      </c>
      <c r="O135" t="inlineStr">
        <is>
          <t>eng</t>
        </is>
      </c>
      <c r="P135" t="inlineStr">
        <is>
          <t>mdu</t>
        </is>
      </c>
      <c r="Q135" t="inlineStr">
        <is>
          <t>Studies in international affairs, no. 5</t>
        </is>
      </c>
      <c r="R135" t="inlineStr">
        <is>
          <t xml:space="preserve">JX </t>
        </is>
      </c>
      <c r="S135" t="n">
        <v>1</v>
      </c>
      <c r="T135" t="n">
        <v>1</v>
      </c>
      <c r="U135" t="inlineStr">
        <is>
          <t>1997-09-23</t>
        </is>
      </c>
      <c r="V135" t="inlineStr">
        <is>
          <t>1997-09-23</t>
        </is>
      </c>
      <c r="W135" t="inlineStr">
        <is>
          <t>1997-08-27</t>
        </is>
      </c>
      <c r="X135" t="inlineStr">
        <is>
          <t>1997-08-27</t>
        </is>
      </c>
      <c r="Y135" t="n">
        <v>426</v>
      </c>
      <c r="Z135" t="n">
        <v>341</v>
      </c>
      <c r="AA135" t="n">
        <v>348</v>
      </c>
      <c r="AB135" t="n">
        <v>3</v>
      </c>
      <c r="AC135" t="n">
        <v>3</v>
      </c>
      <c r="AD135" t="n">
        <v>18</v>
      </c>
      <c r="AE135" t="n">
        <v>18</v>
      </c>
      <c r="AF135" t="n">
        <v>7</v>
      </c>
      <c r="AG135" t="n">
        <v>7</v>
      </c>
      <c r="AH135" t="n">
        <v>4</v>
      </c>
      <c r="AI135" t="n">
        <v>4</v>
      </c>
      <c r="AJ135" t="n">
        <v>12</v>
      </c>
      <c r="AK135" t="n">
        <v>12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HYPERLINK("http://catalog.hathitrust.org/Record/001152896","HathiTrust Record")</f>
        <v/>
      </c>
      <c r="AS135">
        <f>HYPERLINK("https://creighton-primo.hosted.exlibrisgroup.com/primo-explore/search?tab=default_tab&amp;search_scope=EVERYTHING&amp;vid=01CRU&amp;lang=en_US&amp;offset=0&amp;query=any,contains,991002879589702656","Catalog Record")</f>
        <v/>
      </c>
      <c r="AT135">
        <f>HYPERLINK("http://www.worldcat.org/oclc/504756","WorldCat Record")</f>
        <v/>
      </c>
      <c r="AU135" t="inlineStr">
        <is>
          <t>1445628:eng</t>
        </is>
      </c>
      <c r="AV135" t="inlineStr">
        <is>
          <t>504756</t>
        </is>
      </c>
      <c r="AW135" t="inlineStr">
        <is>
          <t>991002879589702656</t>
        </is>
      </c>
      <c r="AX135" t="inlineStr">
        <is>
          <t>991002879589702656</t>
        </is>
      </c>
      <c r="AY135" t="inlineStr">
        <is>
          <t>2260724390002656</t>
        </is>
      </c>
      <c r="AZ135" t="inlineStr">
        <is>
          <t>BOOK</t>
        </is>
      </c>
      <c r="BC135" t="inlineStr">
        <is>
          <t>32285003189486</t>
        </is>
      </c>
      <c r="BD135" t="inlineStr">
        <is>
          <t>893598010</t>
        </is>
      </c>
    </row>
    <row r="136">
      <c r="A136" t="inlineStr">
        <is>
          <t>No</t>
        </is>
      </c>
      <c r="B136" t="inlineStr">
        <is>
          <t>JX1395 .M276 1982</t>
        </is>
      </c>
      <c r="C136" t="inlineStr">
        <is>
          <t>0                      JX 1395000M  276         1982</t>
        </is>
      </c>
      <c r="D136" t="inlineStr">
        <is>
          <t>Managing international crises / edited by Daniel Frei.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L136" t="inlineStr">
        <is>
          <t>Beverly Hills : Sage Publications, c1982.</t>
        </is>
      </c>
      <c r="M136" t="inlineStr">
        <is>
          <t>1982</t>
        </is>
      </c>
      <c r="O136" t="inlineStr">
        <is>
          <t>eng</t>
        </is>
      </c>
      <c r="P136" t="inlineStr">
        <is>
          <t>cau</t>
        </is>
      </c>
      <c r="Q136" t="inlineStr">
        <is>
          <t>Advances in political science ; 2</t>
        </is>
      </c>
      <c r="R136" t="inlineStr">
        <is>
          <t xml:space="preserve">JX </t>
        </is>
      </c>
      <c r="S136" t="n">
        <v>1</v>
      </c>
      <c r="T136" t="n">
        <v>1</v>
      </c>
      <c r="U136" t="inlineStr">
        <is>
          <t>2003-11-13</t>
        </is>
      </c>
      <c r="V136" t="inlineStr">
        <is>
          <t>2003-11-13</t>
        </is>
      </c>
      <c r="W136" t="inlineStr">
        <is>
          <t>1992-09-18</t>
        </is>
      </c>
      <c r="X136" t="inlineStr">
        <is>
          <t>1992-09-18</t>
        </is>
      </c>
      <c r="Y136" t="n">
        <v>311</v>
      </c>
      <c r="Z136" t="n">
        <v>215</v>
      </c>
      <c r="AA136" t="n">
        <v>216</v>
      </c>
      <c r="AB136" t="n">
        <v>3</v>
      </c>
      <c r="AC136" t="n">
        <v>3</v>
      </c>
      <c r="AD136" t="n">
        <v>7</v>
      </c>
      <c r="AE136" t="n">
        <v>7</v>
      </c>
      <c r="AF136" t="n">
        <v>1</v>
      </c>
      <c r="AG136" t="n">
        <v>1</v>
      </c>
      <c r="AH136" t="n">
        <v>1</v>
      </c>
      <c r="AI136" t="n">
        <v>1</v>
      </c>
      <c r="AJ136" t="n">
        <v>4</v>
      </c>
      <c r="AK136" t="n">
        <v>4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HYPERLINK("http://catalog.hathitrust.org/Record/000311632","HathiTrust Record")</f>
        <v/>
      </c>
      <c r="AS136">
        <f>HYPERLINK("https://creighton-primo.hosted.exlibrisgroup.com/primo-explore/search?tab=default_tab&amp;search_scope=EVERYTHING&amp;vid=01CRU&amp;lang=en_US&amp;offset=0&amp;query=any,contains,991005244479702656","Catalog Record")</f>
        <v/>
      </c>
      <c r="AT136">
        <f>HYPERLINK("http://www.worldcat.org/oclc/8451484","WorldCat Record")</f>
        <v/>
      </c>
      <c r="AU136" t="inlineStr">
        <is>
          <t>367403078:eng</t>
        </is>
      </c>
      <c r="AV136" t="inlineStr">
        <is>
          <t>8451484</t>
        </is>
      </c>
      <c r="AW136" t="inlineStr">
        <is>
          <t>991005244479702656</t>
        </is>
      </c>
      <c r="AX136" t="inlineStr">
        <is>
          <t>991005244479702656</t>
        </is>
      </c>
      <c r="AY136" t="inlineStr">
        <is>
          <t>2265960980002656</t>
        </is>
      </c>
      <c r="AZ136" t="inlineStr">
        <is>
          <t>BOOK</t>
        </is>
      </c>
      <c r="BB136" t="inlineStr">
        <is>
          <t>9780803918498</t>
        </is>
      </c>
      <c r="BC136" t="inlineStr">
        <is>
          <t>32285001303154</t>
        </is>
      </c>
      <c r="BD136" t="inlineStr">
        <is>
          <t>893424790</t>
        </is>
      </c>
    </row>
    <row r="137">
      <c r="A137" t="inlineStr">
        <is>
          <t>No</t>
        </is>
      </c>
      <c r="B137" t="inlineStr">
        <is>
          <t>JX1395 .M285</t>
        </is>
      </c>
      <c r="C137" t="inlineStr">
        <is>
          <t>0                      JX 1395000M  285</t>
        </is>
      </c>
      <c r="D137" t="inlineStr">
        <is>
          <t>In search of theory : a new paradigm for global politics / Richard W. Mansbach and John A. Vasquez.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Mansbach, Richard W., 1943-</t>
        </is>
      </c>
      <c r="L137" t="inlineStr">
        <is>
          <t>New York : Columbia University Press, 1981.</t>
        </is>
      </c>
      <c r="M137" t="inlineStr">
        <is>
          <t>1981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JX </t>
        </is>
      </c>
      <c r="S137" t="n">
        <v>8</v>
      </c>
      <c r="T137" t="n">
        <v>8</v>
      </c>
      <c r="U137" t="inlineStr">
        <is>
          <t>2002-03-25</t>
        </is>
      </c>
      <c r="V137" t="inlineStr">
        <is>
          <t>2002-03-25</t>
        </is>
      </c>
      <c r="W137" t="inlineStr">
        <is>
          <t>1991-11-12</t>
        </is>
      </c>
      <c r="X137" t="inlineStr">
        <is>
          <t>1991-11-12</t>
        </is>
      </c>
      <c r="Y137" t="n">
        <v>554</v>
      </c>
      <c r="Z137" t="n">
        <v>431</v>
      </c>
      <c r="AA137" t="n">
        <v>431</v>
      </c>
      <c r="AB137" t="n">
        <v>4</v>
      </c>
      <c r="AC137" t="n">
        <v>4</v>
      </c>
      <c r="AD137" t="n">
        <v>22</v>
      </c>
      <c r="AE137" t="n">
        <v>22</v>
      </c>
      <c r="AF137" t="n">
        <v>8</v>
      </c>
      <c r="AG137" t="n">
        <v>8</v>
      </c>
      <c r="AH137" t="n">
        <v>6</v>
      </c>
      <c r="AI137" t="n">
        <v>6</v>
      </c>
      <c r="AJ137" t="n">
        <v>11</v>
      </c>
      <c r="AK137" t="n">
        <v>11</v>
      </c>
      <c r="AL137" t="n">
        <v>3</v>
      </c>
      <c r="AM137" t="n">
        <v>3</v>
      </c>
      <c r="AN137" t="n">
        <v>1</v>
      </c>
      <c r="AO137" t="n">
        <v>1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HYPERLINK("https://creighton-primo.hosted.exlibrisgroup.com/primo-explore/search?tab=default_tab&amp;search_scope=EVERYTHING&amp;vid=01CRU&amp;lang=en_US&amp;offset=0&amp;query=any,contains,991005003019702656","Catalog Record")</f>
        <v/>
      </c>
      <c r="AT137">
        <f>HYPERLINK("http://www.worldcat.org/oclc/6555017","WorldCat Record")</f>
        <v/>
      </c>
      <c r="AU137" t="inlineStr">
        <is>
          <t>891055970:eng</t>
        </is>
      </c>
      <c r="AV137" t="inlineStr">
        <is>
          <t>6555017</t>
        </is>
      </c>
      <c r="AW137" t="inlineStr">
        <is>
          <t>991005003019702656</t>
        </is>
      </c>
      <c r="AX137" t="inlineStr">
        <is>
          <t>991005003019702656</t>
        </is>
      </c>
      <c r="AY137" t="inlineStr">
        <is>
          <t>2254856760002656</t>
        </is>
      </c>
      <c r="AZ137" t="inlineStr">
        <is>
          <t>BOOK</t>
        </is>
      </c>
      <c r="BB137" t="inlineStr">
        <is>
          <t>9780231050609</t>
        </is>
      </c>
      <c r="BC137" t="inlineStr">
        <is>
          <t>32285000821263</t>
        </is>
      </c>
      <c r="BD137" t="inlineStr">
        <is>
          <t>893430703</t>
        </is>
      </c>
    </row>
    <row r="138">
      <c r="A138" t="inlineStr">
        <is>
          <t>No</t>
        </is>
      </c>
      <c r="B138" t="inlineStr">
        <is>
          <t>JX1395 .M29</t>
        </is>
      </c>
      <c r="C138" t="inlineStr">
        <is>
          <t>0                      JX 1395000M  29</t>
        </is>
      </c>
      <c r="D138" t="inlineStr">
        <is>
          <t>The web of world politics : nonstate actors in the global system / Richard W. Mansbach, Yale H. Ferguson, Donald E. Lampert.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Mansbach, Richard W., 1943-</t>
        </is>
      </c>
      <c r="L138" t="inlineStr">
        <is>
          <t>Englewood Cliffs, N.J. : Prentice-Hall, c1976.</t>
        </is>
      </c>
      <c r="M138" t="inlineStr">
        <is>
          <t>1976</t>
        </is>
      </c>
      <c r="O138" t="inlineStr">
        <is>
          <t>eng</t>
        </is>
      </c>
      <c r="P138" t="inlineStr">
        <is>
          <t>nju</t>
        </is>
      </c>
      <c r="R138" t="inlineStr">
        <is>
          <t xml:space="preserve">JX </t>
        </is>
      </c>
      <c r="S138" t="n">
        <v>1</v>
      </c>
      <c r="T138" t="n">
        <v>1</v>
      </c>
      <c r="U138" t="inlineStr">
        <is>
          <t>1992-11-11</t>
        </is>
      </c>
      <c r="V138" t="inlineStr">
        <is>
          <t>1992-11-11</t>
        </is>
      </c>
      <c r="W138" t="inlineStr">
        <is>
          <t>1991-12-16</t>
        </is>
      </c>
      <c r="X138" t="inlineStr">
        <is>
          <t>1991-12-16</t>
        </is>
      </c>
      <c r="Y138" t="n">
        <v>543</v>
      </c>
      <c r="Z138" t="n">
        <v>413</v>
      </c>
      <c r="AA138" t="n">
        <v>422</v>
      </c>
      <c r="AB138" t="n">
        <v>3</v>
      </c>
      <c r="AC138" t="n">
        <v>3</v>
      </c>
      <c r="AD138" t="n">
        <v>16</v>
      </c>
      <c r="AE138" t="n">
        <v>16</v>
      </c>
      <c r="AF138" t="n">
        <v>3</v>
      </c>
      <c r="AG138" t="n">
        <v>3</v>
      </c>
      <c r="AH138" t="n">
        <v>5</v>
      </c>
      <c r="AI138" t="n">
        <v>5</v>
      </c>
      <c r="AJ138" t="n">
        <v>10</v>
      </c>
      <c r="AK138" t="n">
        <v>10</v>
      </c>
      <c r="AL138" t="n">
        <v>2</v>
      </c>
      <c r="AM138" t="n">
        <v>2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HYPERLINK("http://catalog.hathitrust.org/Record/000039175","HathiTrust Record")</f>
        <v/>
      </c>
      <c r="AS138">
        <f>HYPERLINK("https://creighton-primo.hosted.exlibrisgroup.com/primo-explore/search?tab=default_tab&amp;search_scope=EVERYTHING&amp;vid=01CRU&amp;lang=en_US&amp;offset=0&amp;query=any,contains,991003884729702656","Catalog Record")</f>
        <v/>
      </c>
      <c r="AT138">
        <f>HYPERLINK("http://www.worldcat.org/oclc/1733771","WorldCat Record")</f>
        <v/>
      </c>
      <c r="AU138" t="inlineStr">
        <is>
          <t>328902882:eng</t>
        </is>
      </c>
      <c r="AV138" t="inlineStr">
        <is>
          <t>1733771</t>
        </is>
      </c>
      <c r="AW138" t="inlineStr">
        <is>
          <t>991003884729702656</t>
        </is>
      </c>
      <c r="AX138" t="inlineStr">
        <is>
          <t>991003884729702656</t>
        </is>
      </c>
      <c r="AY138" t="inlineStr">
        <is>
          <t>2256756430002656</t>
        </is>
      </c>
      <c r="AZ138" t="inlineStr">
        <is>
          <t>BOOK</t>
        </is>
      </c>
      <c r="BC138" t="inlineStr">
        <is>
          <t>32285000900570</t>
        </is>
      </c>
      <c r="BD138" t="inlineStr">
        <is>
          <t>893624044</t>
        </is>
      </c>
    </row>
    <row r="139">
      <c r="A139" t="inlineStr">
        <is>
          <t>No</t>
        </is>
      </c>
      <c r="B139" t="inlineStr">
        <is>
          <t>JX1395 .N49 1989</t>
        </is>
      </c>
      <c r="C139" t="inlineStr">
        <is>
          <t>0                      JX 1395000N  49          1989</t>
        </is>
      </c>
      <c r="D139" t="inlineStr">
        <is>
          <t>Formal theories in international relations / Michael Nicholson.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Nicholson, Michael, 1933-</t>
        </is>
      </c>
      <c r="L139" t="inlineStr">
        <is>
          <t>Cambridge [England] ; New York : Cambridge University Press, 1989.</t>
        </is>
      </c>
      <c r="M139" t="inlineStr">
        <is>
          <t>1989</t>
        </is>
      </c>
      <c r="O139" t="inlineStr">
        <is>
          <t>eng</t>
        </is>
      </c>
      <c r="P139" t="inlineStr">
        <is>
          <t>enk</t>
        </is>
      </c>
      <c r="Q139" t="inlineStr">
        <is>
          <t>Cambridge studies in international relations ; 3</t>
        </is>
      </c>
      <c r="R139" t="inlineStr">
        <is>
          <t xml:space="preserve">JX </t>
        </is>
      </c>
      <c r="S139" t="n">
        <v>5</v>
      </c>
      <c r="T139" t="n">
        <v>5</v>
      </c>
      <c r="U139" t="inlineStr">
        <is>
          <t>2001-04-22</t>
        </is>
      </c>
      <c r="V139" t="inlineStr">
        <is>
          <t>2001-04-22</t>
        </is>
      </c>
      <c r="W139" t="inlineStr">
        <is>
          <t>1989-11-16</t>
        </is>
      </c>
      <c r="X139" t="inlineStr">
        <is>
          <t>1989-11-16</t>
        </is>
      </c>
      <c r="Y139" t="n">
        <v>532</v>
      </c>
      <c r="Z139" t="n">
        <v>358</v>
      </c>
      <c r="AA139" t="n">
        <v>374</v>
      </c>
      <c r="AB139" t="n">
        <v>3</v>
      </c>
      <c r="AC139" t="n">
        <v>3</v>
      </c>
      <c r="AD139" t="n">
        <v>17</v>
      </c>
      <c r="AE139" t="n">
        <v>18</v>
      </c>
      <c r="AF139" t="n">
        <v>6</v>
      </c>
      <c r="AG139" t="n">
        <v>6</v>
      </c>
      <c r="AH139" t="n">
        <v>5</v>
      </c>
      <c r="AI139" t="n">
        <v>5</v>
      </c>
      <c r="AJ139" t="n">
        <v>8</v>
      </c>
      <c r="AK139" t="n">
        <v>9</v>
      </c>
      <c r="AL139" t="n">
        <v>2</v>
      </c>
      <c r="AM139" t="n">
        <v>2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HYPERLINK("https://creighton-primo.hosted.exlibrisgroup.com/primo-explore/search?tab=default_tab&amp;search_scope=EVERYTHING&amp;vid=01CRU&amp;lang=en_US&amp;offset=0&amp;query=any,contains,991001354139702656","Catalog Record")</f>
        <v/>
      </c>
      <c r="AT139">
        <f>HYPERLINK("http://www.worldcat.org/oclc/18463496","WorldCat Record")</f>
        <v/>
      </c>
      <c r="AU139" t="inlineStr">
        <is>
          <t>17471680:eng</t>
        </is>
      </c>
      <c r="AV139" t="inlineStr">
        <is>
          <t>18463496</t>
        </is>
      </c>
      <c r="AW139" t="inlineStr">
        <is>
          <t>991001354139702656</t>
        </is>
      </c>
      <c r="AX139" t="inlineStr">
        <is>
          <t>991001354139702656</t>
        </is>
      </c>
      <c r="AY139" t="inlineStr">
        <is>
          <t>2257329660002656</t>
        </is>
      </c>
      <c r="AZ139" t="inlineStr">
        <is>
          <t>BOOK</t>
        </is>
      </c>
      <c r="BB139" t="inlineStr">
        <is>
          <t>9780521341035</t>
        </is>
      </c>
      <c r="BC139" t="inlineStr">
        <is>
          <t>32285000014166</t>
        </is>
      </c>
      <c r="BD139" t="inlineStr">
        <is>
          <t>893244062</t>
        </is>
      </c>
    </row>
    <row r="140">
      <c r="A140" t="inlineStr">
        <is>
          <t>No</t>
        </is>
      </c>
      <c r="B140" t="inlineStr">
        <is>
          <t>JX1395 .S48</t>
        </is>
      </c>
      <c r="C140" t="inlineStr">
        <is>
          <t>0                      JX 1395000S  48</t>
        </is>
      </c>
      <c r="D140" t="inlineStr">
        <is>
          <t>Weak states in a world of powers: the dynamics of international relationships [by] Marshall R. Singer.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Singer, Marshall R.</t>
        </is>
      </c>
      <c r="L140" t="inlineStr">
        <is>
          <t>New York, Free Press [1972]</t>
        </is>
      </c>
      <c r="M140" t="inlineStr">
        <is>
          <t>1972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JX </t>
        </is>
      </c>
      <c r="S140" t="n">
        <v>16</v>
      </c>
      <c r="T140" t="n">
        <v>16</v>
      </c>
      <c r="U140" t="inlineStr">
        <is>
          <t>2006-04-21</t>
        </is>
      </c>
      <c r="V140" t="inlineStr">
        <is>
          <t>2006-04-21</t>
        </is>
      </c>
      <c r="W140" t="inlineStr">
        <is>
          <t>1997-11-25</t>
        </is>
      </c>
      <c r="X140" t="inlineStr">
        <is>
          <t>1997-11-25</t>
        </is>
      </c>
      <c r="Y140" t="n">
        <v>699</v>
      </c>
      <c r="Z140" t="n">
        <v>556</v>
      </c>
      <c r="AA140" t="n">
        <v>559</v>
      </c>
      <c r="AB140" t="n">
        <v>5</v>
      </c>
      <c r="AC140" t="n">
        <v>5</v>
      </c>
      <c r="AD140" t="n">
        <v>28</v>
      </c>
      <c r="AE140" t="n">
        <v>28</v>
      </c>
      <c r="AF140" t="n">
        <v>6</v>
      </c>
      <c r="AG140" t="n">
        <v>6</v>
      </c>
      <c r="AH140" t="n">
        <v>7</v>
      </c>
      <c r="AI140" t="n">
        <v>7</v>
      </c>
      <c r="AJ140" t="n">
        <v>17</v>
      </c>
      <c r="AK140" t="n">
        <v>17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HYPERLINK("http://catalog.hathitrust.org/Record/000803256","HathiTrust Record")</f>
        <v/>
      </c>
      <c r="AS140">
        <f>HYPERLINK("https://creighton-primo.hosted.exlibrisgroup.com/primo-explore/search?tab=default_tab&amp;search_scope=EVERYTHING&amp;vid=01CRU&amp;lang=en_US&amp;offset=0&amp;query=any,contains,991005355189702656","Catalog Record")</f>
        <v/>
      </c>
      <c r="AT140">
        <f>HYPERLINK("http://www.worldcat.org/oclc/402144","WorldCat Record")</f>
        <v/>
      </c>
      <c r="AU140" t="inlineStr">
        <is>
          <t>198975454:eng</t>
        </is>
      </c>
      <c r="AV140" t="inlineStr">
        <is>
          <t>402144</t>
        </is>
      </c>
      <c r="AW140" t="inlineStr">
        <is>
          <t>991005355189702656</t>
        </is>
      </c>
      <c r="AX140" t="inlineStr">
        <is>
          <t>991005355189702656</t>
        </is>
      </c>
      <c r="AY140" t="inlineStr">
        <is>
          <t>2267635430002656</t>
        </is>
      </c>
      <c r="AZ140" t="inlineStr">
        <is>
          <t>BOOK</t>
        </is>
      </c>
      <c r="BC140" t="inlineStr">
        <is>
          <t>32285003274833</t>
        </is>
      </c>
      <c r="BD140" t="inlineStr">
        <is>
          <t>893896276</t>
        </is>
      </c>
    </row>
    <row r="141">
      <c r="A141" t="inlineStr">
        <is>
          <t>No</t>
        </is>
      </c>
      <c r="B141" t="inlineStr">
        <is>
          <t>JX1395 .W65</t>
        </is>
      </c>
      <c r="C141" t="inlineStr">
        <is>
          <t>0                      JX 1395000W  65</t>
        </is>
      </c>
      <c r="D141" t="inlineStr">
        <is>
          <t>World politics : an introduction / edited by James N. Rosenau, Kenneth W. Thompson, Gavin Boyd.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New York : Free Press, c1976.</t>
        </is>
      </c>
      <c r="M141" t="inlineStr">
        <is>
          <t>1976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JX </t>
        </is>
      </c>
      <c r="S141" t="n">
        <v>1</v>
      </c>
      <c r="T141" t="n">
        <v>1</v>
      </c>
      <c r="U141" t="inlineStr">
        <is>
          <t>1993-03-17</t>
        </is>
      </c>
      <c r="V141" t="inlineStr">
        <is>
          <t>1993-03-17</t>
        </is>
      </c>
      <c r="W141" t="inlineStr">
        <is>
          <t>1990-05-03</t>
        </is>
      </c>
      <c r="X141" t="inlineStr">
        <is>
          <t>1990-05-03</t>
        </is>
      </c>
      <c r="Y141" t="n">
        <v>384</v>
      </c>
      <c r="Z141" t="n">
        <v>252</v>
      </c>
      <c r="AA141" t="n">
        <v>258</v>
      </c>
      <c r="AB141" t="n">
        <v>3</v>
      </c>
      <c r="AC141" t="n">
        <v>3</v>
      </c>
      <c r="AD141" t="n">
        <v>9</v>
      </c>
      <c r="AE141" t="n">
        <v>9</v>
      </c>
      <c r="AF141" t="n">
        <v>3</v>
      </c>
      <c r="AG141" t="n">
        <v>3</v>
      </c>
      <c r="AH141" t="n">
        <v>3</v>
      </c>
      <c r="AI141" t="n">
        <v>3</v>
      </c>
      <c r="AJ141" t="n">
        <v>4</v>
      </c>
      <c r="AK141" t="n">
        <v>4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HYPERLINK("http://catalog.hathitrust.org/Record/000704788","HathiTrust Record")</f>
        <v/>
      </c>
      <c r="AS141">
        <f>HYPERLINK("https://creighton-primo.hosted.exlibrisgroup.com/primo-explore/search?tab=default_tab&amp;search_scope=EVERYTHING&amp;vid=01CRU&amp;lang=en_US&amp;offset=0&amp;query=any,contains,991004013509702656","Catalog Record")</f>
        <v/>
      </c>
      <c r="AT141">
        <f>HYPERLINK("http://www.worldcat.org/oclc/2098372","WorldCat Record")</f>
        <v/>
      </c>
      <c r="AU141" t="inlineStr">
        <is>
          <t>3855677386:eng</t>
        </is>
      </c>
      <c r="AV141" t="inlineStr">
        <is>
          <t>2098372</t>
        </is>
      </c>
      <c r="AW141" t="inlineStr">
        <is>
          <t>991004013509702656</t>
        </is>
      </c>
      <c r="AX141" t="inlineStr">
        <is>
          <t>991004013509702656</t>
        </is>
      </c>
      <c r="AY141" t="inlineStr">
        <is>
          <t>2265647930002656</t>
        </is>
      </c>
      <c r="AZ141" t="inlineStr">
        <is>
          <t>BOOK</t>
        </is>
      </c>
      <c r="BB141" t="inlineStr">
        <is>
          <t>9780029270400</t>
        </is>
      </c>
      <c r="BC141" t="inlineStr">
        <is>
          <t>32285000148642</t>
        </is>
      </c>
      <c r="BD141" t="inlineStr">
        <is>
          <t>893234949</t>
        </is>
      </c>
    </row>
    <row r="142">
      <c r="A142" t="inlineStr">
        <is>
          <t>No</t>
        </is>
      </c>
      <c r="B142" t="inlineStr">
        <is>
          <t>JX1407 .L33</t>
        </is>
      </c>
      <c r="C142" t="inlineStr">
        <is>
          <t>0                      JX 1407000L  33</t>
        </is>
      </c>
      <c r="D142" t="inlineStr">
        <is>
          <t>A history of American foreign policy, by John Holladay Latané ...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Latané, John Holladay, 1869-1932.</t>
        </is>
      </c>
      <c r="L142" t="inlineStr">
        <is>
          <t>Garden City, N.Y., Doubleday, Page &amp; Company, 1927.</t>
        </is>
      </c>
      <c r="M142" t="inlineStr">
        <is>
          <t>1927</t>
        </is>
      </c>
      <c r="O142" t="inlineStr">
        <is>
          <t>eng</t>
        </is>
      </c>
      <c r="P142" t="inlineStr">
        <is>
          <t>nyu</t>
        </is>
      </c>
      <c r="R142" t="inlineStr">
        <is>
          <t xml:space="preserve">JX </t>
        </is>
      </c>
      <c r="S142" t="n">
        <v>1</v>
      </c>
      <c r="T142" t="n">
        <v>1</v>
      </c>
      <c r="U142" t="inlineStr">
        <is>
          <t>2005-06-29</t>
        </is>
      </c>
      <c r="V142" t="inlineStr">
        <is>
          <t>2005-06-29</t>
        </is>
      </c>
      <c r="W142" t="inlineStr">
        <is>
          <t>1997-04-03</t>
        </is>
      </c>
      <c r="X142" t="inlineStr">
        <is>
          <t>1997-04-03</t>
        </is>
      </c>
      <c r="Y142" t="n">
        <v>342</v>
      </c>
      <c r="Z142" t="n">
        <v>313</v>
      </c>
      <c r="AA142" t="n">
        <v>728</v>
      </c>
      <c r="AB142" t="n">
        <v>2</v>
      </c>
      <c r="AC142" t="n">
        <v>3</v>
      </c>
      <c r="AD142" t="n">
        <v>15</v>
      </c>
      <c r="AE142" t="n">
        <v>35</v>
      </c>
      <c r="AF142" t="n">
        <v>5</v>
      </c>
      <c r="AG142" t="n">
        <v>15</v>
      </c>
      <c r="AH142" t="n">
        <v>3</v>
      </c>
      <c r="AI142" t="n">
        <v>7</v>
      </c>
      <c r="AJ142" t="n">
        <v>10</v>
      </c>
      <c r="AK142" t="n">
        <v>20</v>
      </c>
      <c r="AL142" t="n">
        <v>0</v>
      </c>
      <c r="AM142" t="n">
        <v>1</v>
      </c>
      <c r="AN142" t="n">
        <v>0</v>
      </c>
      <c r="AO142" t="n">
        <v>1</v>
      </c>
      <c r="AP142" t="inlineStr">
        <is>
          <t>Yes</t>
        </is>
      </c>
      <c r="AQ142" t="inlineStr">
        <is>
          <t>No</t>
        </is>
      </c>
      <c r="AR142">
        <f>HYPERLINK("http://catalog.hathitrust.org/Record/001153001","HathiTrust Record")</f>
        <v/>
      </c>
      <c r="AS142">
        <f>HYPERLINK("https://creighton-primo.hosted.exlibrisgroup.com/primo-explore/search?tab=default_tab&amp;search_scope=EVERYTHING&amp;vid=01CRU&amp;lang=en_US&amp;offset=0&amp;query=any,contains,991004518259702656","Catalog Record")</f>
        <v/>
      </c>
      <c r="AT142">
        <f>HYPERLINK("http://www.worldcat.org/oclc/3797290","WorldCat Record")</f>
        <v/>
      </c>
      <c r="AU142" t="inlineStr">
        <is>
          <t>1368057:eng</t>
        </is>
      </c>
      <c r="AV142" t="inlineStr">
        <is>
          <t>3797290</t>
        </is>
      </c>
      <c r="AW142" t="inlineStr">
        <is>
          <t>991004518259702656</t>
        </is>
      </c>
      <c r="AX142" t="inlineStr">
        <is>
          <t>991004518259702656</t>
        </is>
      </c>
      <c r="AY142" t="inlineStr">
        <is>
          <t>2257622330002656</t>
        </is>
      </c>
      <c r="AZ142" t="inlineStr">
        <is>
          <t>BOOK</t>
        </is>
      </c>
      <c r="BC142" t="inlineStr">
        <is>
          <t>32285002349560</t>
        </is>
      </c>
      <c r="BD142" t="inlineStr">
        <is>
          <t>893801044</t>
        </is>
      </c>
    </row>
    <row r="143">
      <c r="A143" t="inlineStr">
        <is>
          <t>No</t>
        </is>
      </c>
      <c r="B143" t="inlineStr">
        <is>
          <t>JX1417 .B34</t>
        </is>
      </c>
      <c r="C143" t="inlineStr">
        <is>
          <t>0                      JX 1417000B  34</t>
        </is>
      </c>
      <c r="D143" t="inlineStr">
        <is>
          <t>Diplomacy for a crowded world : an American foreign policy / George W. Ball.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Ball, George W.</t>
        </is>
      </c>
      <c r="L143" t="inlineStr">
        <is>
          <t>Boston : Little, Brown, c1976.</t>
        </is>
      </c>
      <c r="M143" t="inlineStr">
        <is>
          <t>1976</t>
        </is>
      </c>
      <c r="N143" t="inlineStr">
        <is>
          <t>1st ed.</t>
        </is>
      </c>
      <c r="O143" t="inlineStr">
        <is>
          <t>eng</t>
        </is>
      </c>
      <c r="P143" t="inlineStr">
        <is>
          <t>mau</t>
        </is>
      </c>
      <c r="R143" t="inlineStr">
        <is>
          <t xml:space="preserve">JX </t>
        </is>
      </c>
      <c r="S143" t="n">
        <v>1</v>
      </c>
      <c r="T143" t="n">
        <v>1</v>
      </c>
      <c r="U143" t="inlineStr">
        <is>
          <t>2003-06-09</t>
        </is>
      </c>
      <c r="V143" t="inlineStr">
        <is>
          <t>2003-06-09</t>
        </is>
      </c>
      <c r="W143" t="inlineStr">
        <is>
          <t>1997-04-01</t>
        </is>
      </c>
      <c r="X143" t="inlineStr">
        <is>
          <t>1997-04-01</t>
        </is>
      </c>
      <c r="Y143" t="n">
        <v>909</v>
      </c>
      <c r="Z143" t="n">
        <v>811</v>
      </c>
      <c r="AA143" t="n">
        <v>818</v>
      </c>
      <c r="AB143" t="n">
        <v>8</v>
      </c>
      <c r="AC143" t="n">
        <v>8</v>
      </c>
      <c r="AD143" t="n">
        <v>34</v>
      </c>
      <c r="AE143" t="n">
        <v>34</v>
      </c>
      <c r="AF143" t="n">
        <v>12</v>
      </c>
      <c r="AG143" t="n">
        <v>12</v>
      </c>
      <c r="AH143" t="n">
        <v>5</v>
      </c>
      <c r="AI143" t="n">
        <v>5</v>
      </c>
      <c r="AJ143" t="n">
        <v>16</v>
      </c>
      <c r="AK143" t="n">
        <v>16</v>
      </c>
      <c r="AL143" t="n">
        <v>4</v>
      </c>
      <c r="AM143" t="n">
        <v>4</v>
      </c>
      <c r="AN143" t="n">
        <v>4</v>
      </c>
      <c r="AO143" t="n">
        <v>4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HYPERLINK("https://creighton-primo.hosted.exlibrisgroup.com/primo-explore/search?tab=default_tab&amp;search_scope=EVERYTHING&amp;vid=01CRU&amp;lang=en_US&amp;offset=0&amp;query=any,contains,991004009389702656","Catalog Record")</f>
        <v/>
      </c>
      <c r="AT143">
        <f>HYPERLINK("http://www.worldcat.org/oclc/2089637","WorldCat Record")</f>
        <v/>
      </c>
      <c r="AU143" t="inlineStr">
        <is>
          <t>4183486:eng</t>
        </is>
      </c>
      <c r="AV143" t="inlineStr">
        <is>
          <t>2089637</t>
        </is>
      </c>
      <c r="AW143" t="inlineStr">
        <is>
          <t>991004009389702656</t>
        </is>
      </c>
      <c r="AX143" t="inlineStr">
        <is>
          <t>991004009389702656</t>
        </is>
      </c>
      <c r="AY143" t="inlineStr">
        <is>
          <t>2263413150002656</t>
        </is>
      </c>
      <c r="AZ143" t="inlineStr">
        <is>
          <t>BOOK</t>
        </is>
      </c>
      <c r="BB143" t="inlineStr">
        <is>
          <t>9780316079532</t>
        </is>
      </c>
      <c r="BC143" t="inlineStr">
        <is>
          <t>32285002347317</t>
        </is>
      </c>
      <c r="BD143" t="inlineStr">
        <is>
          <t>893605527</t>
        </is>
      </c>
    </row>
    <row r="144">
      <c r="A144" t="inlineStr">
        <is>
          <t>No</t>
        </is>
      </c>
      <c r="B144" t="inlineStr">
        <is>
          <t>JX1417 .B454 1984</t>
        </is>
      </c>
      <c r="C144" t="inlineStr">
        <is>
          <t>0                      JX 1417000B  454         1984</t>
        </is>
      </c>
      <c r="D144" t="inlineStr">
        <is>
          <t>Reason and Realpolitik : U.S. foreign policy and world order / Louis René Beres.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Beres, Louis René.</t>
        </is>
      </c>
      <c r="L144" t="inlineStr">
        <is>
          <t>Lexington, Mass. : Lexington Books, c1984.</t>
        </is>
      </c>
      <c r="M144" t="inlineStr">
        <is>
          <t>1984</t>
        </is>
      </c>
      <c r="O144" t="inlineStr">
        <is>
          <t>eng</t>
        </is>
      </c>
      <c r="P144" t="inlineStr">
        <is>
          <t>mau</t>
        </is>
      </c>
      <c r="R144" t="inlineStr">
        <is>
          <t xml:space="preserve">JX </t>
        </is>
      </c>
      <c r="S144" t="n">
        <v>8</v>
      </c>
      <c r="T144" t="n">
        <v>8</v>
      </c>
      <c r="U144" t="inlineStr">
        <is>
          <t>2003-03-28</t>
        </is>
      </c>
      <c r="V144" t="inlineStr">
        <is>
          <t>2003-03-28</t>
        </is>
      </c>
      <c r="W144" t="inlineStr">
        <is>
          <t>1990-06-22</t>
        </is>
      </c>
      <c r="X144" t="inlineStr">
        <is>
          <t>1990-06-22</t>
        </is>
      </c>
      <c r="Y144" t="n">
        <v>543</v>
      </c>
      <c r="Z144" t="n">
        <v>451</v>
      </c>
      <c r="AA144" t="n">
        <v>457</v>
      </c>
      <c r="AB144" t="n">
        <v>4</v>
      </c>
      <c r="AC144" t="n">
        <v>4</v>
      </c>
      <c r="AD144" t="n">
        <v>31</v>
      </c>
      <c r="AE144" t="n">
        <v>31</v>
      </c>
      <c r="AF144" t="n">
        <v>12</v>
      </c>
      <c r="AG144" t="n">
        <v>12</v>
      </c>
      <c r="AH144" t="n">
        <v>7</v>
      </c>
      <c r="AI144" t="n">
        <v>7</v>
      </c>
      <c r="AJ144" t="n">
        <v>15</v>
      </c>
      <c r="AK144" t="n">
        <v>15</v>
      </c>
      <c r="AL144" t="n">
        <v>3</v>
      </c>
      <c r="AM144" t="n">
        <v>3</v>
      </c>
      <c r="AN144" t="n">
        <v>4</v>
      </c>
      <c r="AO144" t="n">
        <v>4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HYPERLINK("http://catalog.hathitrust.org/Record/000168335","HathiTrust Record")</f>
        <v/>
      </c>
      <c r="AS144">
        <f>HYPERLINK("https://creighton-primo.hosted.exlibrisgroup.com/primo-explore/search?tab=default_tab&amp;search_scope=EVERYTHING&amp;vid=01CRU&amp;lang=en_US&amp;offset=0&amp;query=any,contains,991000362319702656","Catalog Record")</f>
        <v/>
      </c>
      <c r="AT144">
        <f>HYPERLINK("http://www.worldcat.org/oclc/10375089","WorldCat Record")</f>
        <v/>
      </c>
      <c r="AU144" t="inlineStr">
        <is>
          <t>918632000:eng</t>
        </is>
      </c>
      <c r="AV144" t="inlineStr">
        <is>
          <t>10375089</t>
        </is>
      </c>
      <c r="AW144" t="inlineStr">
        <is>
          <t>991000362319702656</t>
        </is>
      </c>
      <c r="AX144" t="inlineStr">
        <is>
          <t>991000362319702656</t>
        </is>
      </c>
      <c r="AY144" t="inlineStr">
        <is>
          <t>2258099910002656</t>
        </is>
      </c>
      <c r="AZ144" t="inlineStr">
        <is>
          <t>BOOK</t>
        </is>
      </c>
      <c r="BB144" t="inlineStr">
        <is>
          <t>9780669077582</t>
        </is>
      </c>
      <c r="BC144" t="inlineStr">
        <is>
          <t>32285000212026</t>
        </is>
      </c>
      <c r="BD144" t="inlineStr">
        <is>
          <t>893601682</t>
        </is>
      </c>
    </row>
    <row r="145">
      <c r="A145" t="inlineStr">
        <is>
          <t>No</t>
        </is>
      </c>
      <c r="B145" t="inlineStr">
        <is>
          <t>JX1417 .D85 1985</t>
        </is>
      </c>
      <c r="C145" t="inlineStr">
        <is>
          <t>0                      JX 1417000D  85          1985</t>
        </is>
      </c>
      <c r="D145" t="inlineStr">
        <is>
          <t>The politics of American foreign policy / James Dull.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Dull, James, 1931-</t>
        </is>
      </c>
      <c r="L145" t="inlineStr">
        <is>
          <t>Englewood Cliffs, N.J. : Prentice-Hall, c1985.</t>
        </is>
      </c>
      <c r="M145" t="inlineStr">
        <is>
          <t>1985</t>
        </is>
      </c>
      <c r="O145" t="inlineStr">
        <is>
          <t>eng</t>
        </is>
      </c>
      <c r="P145" t="inlineStr">
        <is>
          <t>nju</t>
        </is>
      </c>
      <c r="R145" t="inlineStr">
        <is>
          <t xml:space="preserve">JX </t>
        </is>
      </c>
      <c r="S145" t="n">
        <v>1</v>
      </c>
      <c r="T145" t="n">
        <v>1</v>
      </c>
      <c r="U145" t="inlineStr">
        <is>
          <t>2000-12-11</t>
        </is>
      </c>
      <c r="V145" t="inlineStr">
        <is>
          <t>2000-12-11</t>
        </is>
      </c>
      <c r="W145" t="inlineStr">
        <is>
          <t>1992-09-18</t>
        </is>
      </c>
      <c r="X145" t="inlineStr">
        <is>
          <t>1992-09-18</t>
        </is>
      </c>
      <c r="Y145" t="n">
        <v>188</v>
      </c>
      <c r="Z145" t="n">
        <v>132</v>
      </c>
      <c r="AA145" t="n">
        <v>134</v>
      </c>
      <c r="AB145" t="n">
        <v>3</v>
      </c>
      <c r="AC145" t="n">
        <v>3</v>
      </c>
      <c r="AD145" t="n">
        <v>4</v>
      </c>
      <c r="AE145" t="n">
        <v>4</v>
      </c>
      <c r="AF145" t="n">
        <v>2</v>
      </c>
      <c r="AG145" t="n">
        <v>2</v>
      </c>
      <c r="AH145" t="n">
        <v>0</v>
      </c>
      <c r="AI145" t="n">
        <v>0</v>
      </c>
      <c r="AJ145" t="n">
        <v>2</v>
      </c>
      <c r="AK145" t="n">
        <v>2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HYPERLINK("http://catalog.hathitrust.org/Record/003141355","HathiTrust Record")</f>
        <v/>
      </c>
      <c r="AS145">
        <f>HYPERLINK("https://creighton-primo.hosted.exlibrisgroup.com/primo-explore/search?tab=default_tab&amp;search_scope=EVERYTHING&amp;vid=01CRU&amp;lang=en_US&amp;offset=0&amp;query=any,contains,991000509409702656","Catalog Record")</f>
        <v/>
      </c>
      <c r="AT145">
        <f>HYPERLINK("http://www.worldcat.org/oclc/11234431","WorldCat Record")</f>
        <v/>
      </c>
      <c r="AU145" t="inlineStr">
        <is>
          <t>4086142:eng</t>
        </is>
      </c>
      <c r="AV145" t="inlineStr">
        <is>
          <t>11234431</t>
        </is>
      </c>
      <c r="AW145" t="inlineStr">
        <is>
          <t>991000509409702656</t>
        </is>
      </c>
      <c r="AX145" t="inlineStr">
        <is>
          <t>991000509409702656</t>
        </is>
      </c>
      <c r="AY145" t="inlineStr">
        <is>
          <t>2257829460002656</t>
        </is>
      </c>
      <c r="AZ145" t="inlineStr">
        <is>
          <t>BOOK</t>
        </is>
      </c>
      <c r="BB145" t="inlineStr">
        <is>
          <t>9780136842910</t>
        </is>
      </c>
      <c r="BC145" t="inlineStr">
        <is>
          <t>32285001303303</t>
        </is>
      </c>
      <c r="BD145" t="inlineStr">
        <is>
          <t>893896938</t>
        </is>
      </c>
    </row>
    <row r="146">
      <c r="A146" t="inlineStr">
        <is>
          <t>No</t>
        </is>
      </c>
      <c r="B146" t="inlineStr">
        <is>
          <t>JX1417 .F675 1990</t>
        </is>
      </c>
      <c r="C146" t="inlineStr">
        <is>
          <t>0                      JX 1417000F  675         1990</t>
        </is>
      </c>
      <c r="D146" t="inlineStr">
        <is>
          <t>The politics of international law : U.S. foreign policy reconsidered / David P. Forsythe.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Forsythe, David P., 1941-</t>
        </is>
      </c>
      <c r="L146" t="inlineStr">
        <is>
          <t>Boulder, Colo. : Lynne Rienner Publishers, 1990.</t>
        </is>
      </c>
      <c r="M146" t="inlineStr">
        <is>
          <t>1990</t>
        </is>
      </c>
      <c r="O146" t="inlineStr">
        <is>
          <t>eng</t>
        </is>
      </c>
      <c r="P146" t="inlineStr">
        <is>
          <t>cou</t>
        </is>
      </c>
      <c r="R146" t="inlineStr">
        <is>
          <t xml:space="preserve">JX </t>
        </is>
      </c>
      <c r="S146" t="n">
        <v>10</v>
      </c>
      <c r="T146" t="n">
        <v>10</v>
      </c>
      <c r="U146" t="inlineStr">
        <is>
          <t>2000-01-04</t>
        </is>
      </c>
      <c r="V146" t="inlineStr">
        <is>
          <t>2000-01-04</t>
        </is>
      </c>
      <c r="W146" t="inlineStr">
        <is>
          <t>1992-05-21</t>
        </is>
      </c>
      <c r="X146" t="inlineStr">
        <is>
          <t>1992-05-21</t>
        </is>
      </c>
      <c r="Y146" t="n">
        <v>405</v>
      </c>
      <c r="Z146" t="n">
        <v>322</v>
      </c>
      <c r="AA146" t="n">
        <v>322</v>
      </c>
      <c r="AB146" t="n">
        <v>4</v>
      </c>
      <c r="AC146" t="n">
        <v>4</v>
      </c>
      <c r="AD146" t="n">
        <v>25</v>
      </c>
      <c r="AE146" t="n">
        <v>25</v>
      </c>
      <c r="AF146" t="n">
        <v>6</v>
      </c>
      <c r="AG146" t="n">
        <v>6</v>
      </c>
      <c r="AH146" t="n">
        <v>4</v>
      </c>
      <c r="AI146" t="n">
        <v>4</v>
      </c>
      <c r="AJ146" t="n">
        <v>10</v>
      </c>
      <c r="AK146" t="n">
        <v>10</v>
      </c>
      <c r="AL146" t="n">
        <v>3</v>
      </c>
      <c r="AM146" t="n">
        <v>3</v>
      </c>
      <c r="AN146" t="n">
        <v>6</v>
      </c>
      <c r="AO146" t="n">
        <v>6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HYPERLINK("https://creighton-primo.hosted.exlibrisgroup.com/primo-explore/search?tab=default_tab&amp;search_scope=EVERYTHING&amp;vid=01CRU&amp;lang=en_US&amp;offset=0&amp;query=any,contains,991001658559702656","Catalog Record")</f>
        <v/>
      </c>
      <c r="AT146">
        <f>HYPERLINK("http://www.worldcat.org/oclc/21153512","WorldCat Record")</f>
        <v/>
      </c>
      <c r="AU146" t="inlineStr">
        <is>
          <t>836859447:eng</t>
        </is>
      </c>
      <c r="AV146" t="inlineStr">
        <is>
          <t>21153512</t>
        </is>
      </c>
      <c r="AW146" t="inlineStr">
        <is>
          <t>991001658559702656</t>
        </is>
      </c>
      <c r="AX146" t="inlineStr">
        <is>
          <t>991001658559702656</t>
        </is>
      </c>
      <c r="AY146" t="inlineStr">
        <is>
          <t>2266262220002656</t>
        </is>
      </c>
      <c r="AZ146" t="inlineStr">
        <is>
          <t>BOOK</t>
        </is>
      </c>
      <c r="BB146" t="inlineStr">
        <is>
          <t>9781555872083</t>
        </is>
      </c>
      <c r="BC146" t="inlineStr">
        <is>
          <t>32285001112977</t>
        </is>
      </c>
      <c r="BD146" t="inlineStr">
        <is>
          <t>893322122</t>
        </is>
      </c>
    </row>
    <row r="147">
      <c r="A147" t="inlineStr">
        <is>
          <t>No</t>
        </is>
      </c>
      <c r="B147" t="inlineStr">
        <is>
          <t>JX1417 .G445 1991</t>
        </is>
      </c>
      <c r="C147" t="inlineStr">
        <is>
          <t>0                      JX 1417000G  445         1991</t>
        </is>
      </c>
      <c r="D147" t="inlineStr">
        <is>
          <t>Forceful persuasion : coercive diplomacy as an alternative to war / Alexander L. George ; foreword by Samuel W. Lewis.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George, Alexander L.</t>
        </is>
      </c>
      <c r="L147" t="inlineStr">
        <is>
          <t>Washington, D.C. : United States Institute of Peace Press, c1991.</t>
        </is>
      </c>
      <c r="M147" t="inlineStr">
        <is>
          <t>1991</t>
        </is>
      </c>
      <c r="O147" t="inlineStr">
        <is>
          <t>eng</t>
        </is>
      </c>
      <c r="P147" t="inlineStr">
        <is>
          <t>dcu</t>
        </is>
      </c>
      <c r="R147" t="inlineStr">
        <is>
          <t xml:space="preserve">JX </t>
        </is>
      </c>
      <c r="S147" t="n">
        <v>9</v>
      </c>
      <c r="T147" t="n">
        <v>9</v>
      </c>
      <c r="U147" t="inlineStr">
        <is>
          <t>1994-10-12</t>
        </is>
      </c>
      <c r="V147" t="inlineStr">
        <is>
          <t>1994-10-12</t>
        </is>
      </c>
      <c r="W147" t="inlineStr">
        <is>
          <t>1992-05-05</t>
        </is>
      </c>
      <c r="X147" t="inlineStr">
        <is>
          <t>1992-05-05</t>
        </is>
      </c>
      <c r="Y147" t="n">
        <v>456</v>
      </c>
      <c r="Z147" t="n">
        <v>364</v>
      </c>
      <c r="AA147" t="n">
        <v>425</v>
      </c>
      <c r="AB147" t="n">
        <v>3</v>
      </c>
      <c r="AC147" t="n">
        <v>3</v>
      </c>
      <c r="AD147" t="n">
        <v>21</v>
      </c>
      <c r="AE147" t="n">
        <v>25</v>
      </c>
      <c r="AF147" t="n">
        <v>6</v>
      </c>
      <c r="AG147" t="n">
        <v>7</v>
      </c>
      <c r="AH147" t="n">
        <v>6</v>
      </c>
      <c r="AI147" t="n">
        <v>6</v>
      </c>
      <c r="AJ147" t="n">
        <v>11</v>
      </c>
      <c r="AK147" t="n">
        <v>12</v>
      </c>
      <c r="AL147" t="n">
        <v>2</v>
      </c>
      <c r="AM147" t="n">
        <v>2</v>
      </c>
      <c r="AN147" t="n">
        <v>2</v>
      </c>
      <c r="AO147" t="n">
        <v>4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HYPERLINK("http://catalog.hathitrust.org/Record/002527305","HathiTrust Record")</f>
        <v/>
      </c>
      <c r="AS147">
        <f>HYPERLINK("https://creighton-primo.hosted.exlibrisgroup.com/primo-explore/search?tab=default_tab&amp;search_scope=EVERYTHING&amp;vid=01CRU&amp;lang=en_US&amp;offset=0&amp;query=any,contains,991001970199702656","Catalog Record")</f>
        <v/>
      </c>
      <c r="AT147">
        <f>HYPERLINK("http://www.worldcat.org/oclc/25007765","WorldCat Record")</f>
        <v/>
      </c>
      <c r="AU147" t="inlineStr">
        <is>
          <t>26473207:eng</t>
        </is>
      </c>
      <c r="AV147" t="inlineStr">
        <is>
          <t>25007765</t>
        </is>
      </c>
      <c r="AW147" t="inlineStr">
        <is>
          <t>991001970199702656</t>
        </is>
      </c>
      <c r="AX147" t="inlineStr">
        <is>
          <t>991001970199702656</t>
        </is>
      </c>
      <c r="AY147" t="inlineStr">
        <is>
          <t>2270527380002656</t>
        </is>
      </c>
      <c r="AZ147" t="inlineStr">
        <is>
          <t>BOOK</t>
        </is>
      </c>
      <c r="BB147" t="inlineStr">
        <is>
          <t>9781878379146</t>
        </is>
      </c>
      <c r="BC147" t="inlineStr">
        <is>
          <t>32285001038438</t>
        </is>
      </c>
      <c r="BD147" t="inlineStr">
        <is>
          <t>893615532</t>
        </is>
      </c>
    </row>
    <row r="148">
      <c r="A148" t="inlineStr">
        <is>
          <t>No</t>
        </is>
      </c>
      <c r="B148" t="inlineStr">
        <is>
          <t>JX1417 .H4 1982</t>
        </is>
      </c>
      <c r="C148" t="inlineStr">
        <is>
          <t>0                      JX 1417000H  4           1982</t>
        </is>
      </c>
      <c r="D148" t="inlineStr">
        <is>
          <t>The real terror network : terrorism in fact and propaganda / Edward S. Herman.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Herman, Edward S.</t>
        </is>
      </c>
      <c r="L148" t="inlineStr">
        <is>
          <t>Boston, Mass. : South End Press, c1982.</t>
        </is>
      </c>
      <c r="M148" t="inlineStr">
        <is>
          <t>1982</t>
        </is>
      </c>
      <c r="O148" t="inlineStr">
        <is>
          <t>eng</t>
        </is>
      </c>
      <c r="P148" t="inlineStr">
        <is>
          <t>mau</t>
        </is>
      </c>
      <c r="R148" t="inlineStr">
        <is>
          <t xml:space="preserve">JX </t>
        </is>
      </c>
      <c r="S148" t="n">
        <v>4</v>
      </c>
      <c r="T148" t="n">
        <v>4</v>
      </c>
      <c r="U148" t="inlineStr">
        <is>
          <t>1999-09-16</t>
        </is>
      </c>
      <c r="V148" t="inlineStr">
        <is>
          <t>1999-09-16</t>
        </is>
      </c>
      <c r="W148" t="inlineStr">
        <is>
          <t>1992-09-18</t>
        </is>
      </c>
      <c r="X148" t="inlineStr">
        <is>
          <t>1992-09-18</t>
        </is>
      </c>
      <c r="Y148" t="n">
        <v>790</v>
      </c>
      <c r="Z148" t="n">
        <v>690</v>
      </c>
      <c r="AA148" t="n">
        <v>705</v>
      </c>
      <c r="AB148" t="n">
        <v>4</v>
      </c>
      <c r="AC148" t="n">
        <v>4</v>
      </c>
      <c r="AD148" t="n">
        <v>31</v>
      </c>
      <c r="AE148" t="n">
        <v>31</v>
      </c>
      <c r="AF148" t="n">
        <v>12</v>
      </c>
      <c r="AG148" t="n">
        <v>12</v>
      </c>
      <c r="AH148" t="n">
        <v>6</v>
      </c>
      <c r="AI148" t="n">
        <v>6</v>
      </c>
      <c r="AJ148" t="n">
        <v>15</v>
      </c>
      <c r="AK148" t="n">
        <v>15</v>
      </c>
      <c r="AL148" t="n">
        <v>3</v>
      </c>
      <c r="AM148" t="n">
        <v>3</v>
      </c>
      <c r="AN148" t="n">
        <v>1</v>
      </c>
      <c r="AO148" t="n">
        <v>1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HYPERLINK("http://catalog.hathitrust.org/Record/000149232","HathiTrust Record")</f>
        <v/>
      </c>
      <c r="AS148">
        <f>HYPERLINK("https://creighton-primo.hosted.exlibrisgroup.com/primo-explore/search?tab=default_tab&amp;search_scope=EVERYTHING&amp;vid=01CRU&amp;lang=en_US&amp;offset=0&amp;query=any,contains,991000020929702656","Catalog Record")</f>
        <v/>
      </c>
      <c r="AT148">
        <f>HYPERLINK("http://www.worldcat.org/oclc/8569021","WorldCat Record")</f>
        <v/>
      </c>
      <c r="AU148" t="inlineStr">
        <is>
          <t>552769:eng</t>
        </is>
      </c>
      <c r="AV148" t="inlineStr">
        <is>
          <t>8569021</t>
        </is>
      </c>
      <c r="AW148" t="inlineStr">
        <is>
          <t>991000020929702656</t>
        </is>
      </c>
      <c r="AX148" t="inlineStr">
        <is>
          <t>991000020929702656</t>
        </is>
      </c>
      <c r="AY148" t="inlineStr">
        <is>
          <t>2260395880002656</t>
        </is>
      </c>
      <c r="AZ148" t="inlineStr">
        <is>
          <t>BOOK</t>
        </is>
      </c>
      <c r="BB148" t="inlineStr">
        <is>
          <t>9780896081345</t>
        </is>
      </c>
      <c r="BC148" t="inlineStr">
        <is>
          <t>32285001303337</t>
        </is>
      </c>
      <c r="BD148" t="inlineStr">
        <is>
          <t>893714228</t>
        </is>
      </c>
    </row>
    <row r="149">
      <c r="A149" t="inlineStr">
        <is>
          <t>No</t>
        </is>
      </c>
      <c r="B149" t="inlineStr">
        <is>
          <t>JX1417 .H83</t>
        </is>
      </c>
      <c r="C149" t="inlineStr">
        <is>
          <t>0                      JX 1417000H  83</t>
        </is>
      </c>
      <c r="D149" t="inlineStr">
        <is>
          <t>The domestic context of American foreign policy / Barry B. Hughes.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Hughes, Barry B., 1945-</t>
        </is>
      </c>
      <c r="L149" t="inlineStr">
        <is>
          <t>San Francisco : W. H. Freeman, c1978.</t>
        </is>
      </c>
      <c r="M149" t="inlineStr">
        <is>
          <t>1978</t>
        </is>
      </c>
      <c r="O149" t="inlineStr">
        <is>
          <t>eng</t>
        </is>
      </c>
      <c r="P149" t="inlineStr">
        <is>
          <t>cau</t>
        </is>
      </c>
      <c r="Q149" t="inlineStr">
        <is>
          <t>A Series of books in international relations</t>
        </is>
      </c>
      <c r="R149" t="inlineStr">
        <is>
          <t xml:space="preserve">JX </t>
        </is>
      </c>
      <c r="S149" t="n">
        <v>3</v>
      </c>
      <c r="T149" t="n">
        <v>3</v>
      </c>
      <c r="U149" t="inlineStr">
        <is>
          <t>1999-11-17</t>
        </is>
      </c>
      <c r="V149" t="inlineStr">
        <is>
          <t>1999-11-17</t>
        </is>
      </c>
      <c r="W149" t="inlineStr">
        <is>
          <t>1997-04-01</t>
        </is>
      </c>
      <c r="X149" t="inlineStr">
        <is>
          <t>1997-04-01</t>
        </is>
      </c>
      <c r="Y149" t="n">
        <v>525</v>
      </c>
      <c r="Z149" t="n">
        <v>424</v>
      </c>
      <c r="AA149" t="n">
        <v>429</v>
      </c>
      <c r="AB149" t="n">
        <v>6</v>
      </c>
      <c r="AC149" t="n">
        <v>6</v>
      </c>
      <c r="AD149" t="n">
        <v>22</v>
      </c>
      <c r="AE149" t="n">
        <v>22</v>
      </c>
      <c r="AF149" t="n">
        <v>4</v>
      </c>
      <c r="AG149" t="n">
        <v>4</v>
      </c>
      <c r="AH149" t="n">
        <v>5</v>
      </c>
      <c r="AI149" t="n">
        <v>5</v>
      </c>
      <c r="AJ149" t="n">
        <v>10</v>
      </c>
      <c r="AK149" t="n">
        <v>10</v>
      </c>
      <c r="AL149" t="n">
        <v>5</v>
      </c>
      <c r="AM149" t="n">
        <v>5</v>
      </c>
      <c r="AN149" t="n">
        <v>2</v>
      </c>
      <c r="AO149" t="n">
        <v>2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HYPERLINK("https://creighton-primo.hosted.exlibrisgroup.com/primo-explore/search?tab=default_tab&amp;search_scope=EVERYTHING&amp;vid=01CRU&amp;lang=en_US&amp;offset=0&amp;query=any,contains,991004438509702656","Catalog Record")</f>
        <v/>
      </c>
      <c r="AT149">
        <f>HYPERLINK("http://www.worldcat.org/oclc/3447504","WorldCat Record")</f>
        <v/>
      </c>
      <c r="AU149" t="inlineStr">
        <is>
          <t>10840990:eng</t>
        </is>
      </c>
      <c r="AV149" t="inlineStr">
        <is>
          <t>3447504</t>
        </is>
      </c>
      <c r="AW149" t="inlineStr">
        <is>
          <t>991004438509702656</t>
        </is>
      </c>
      <c r="AX149" t="inlineStr">
        <is>
          <t>991004438509702656</t>
        </is>
      </c>
      <c r="AY149" t="inlineStr">
        <is>
          <t>2268713560002656</t>
        </is>
      </c>
      <c r="AZ149" t="inlineStr">
        <is>
          <t>BOOK</t>
        </is>
      </c>
      <c r="BB149" t="inlineStr">
        <is>
          <t>9780716700401</t>
        </is>
      </c>
      <c r="BC149" t="inlineStr">
        <is>
          <t>32285002347416</t>
        </is>
      </c>
      <c r="BD149" t="inlineStr">
        <is>
          <t>893712597</t>
        </is>
      </c>
    </row>
    <row r="150">
      <c r="A150" t="inlineStr">
        <is>
          <t>No</t>
        </is>
      </c>
      <c r="B150" t="inlineStr">
        <is>
          <t>JX1417 .N88</t>
        </is>
      </c>
      <c r="C150" t="inlineStr">
        <is>
          <t>0                      JX 1417000N  88</t>
        </is>
      </c>
      <c r="D150" t="inlineStr">
        <is>
          <t>Kissinger's grand design / G. Warren Nutter ; with a foreword by Melvin R. Laird.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Nutter, G. Warren.</t>
        </is>
      </c>
      <c r="L150" t="inlineStr">
        <is>
          <t>Washington : American Enterprise Institute for Public Policy Research, c1975.</t>
        </is>
      </c>
      <c r="M150" t="inlineStr">
        <is>
          <t>1975</t>
        </is>
      </c>
      <c r="O150" t="inlineStr">
        <is>
          <t>eng</t>
        </is>
      </c>
      <c r="P150" t="inlineStr">
        <is>
          <t>dcu</t>
        </is>
      </c>
      <c r="Q150" t="inlineStr">
        <is>
          <t>Foreign affairs study ; 27</t>
        </is>
      </c>
      <c r="R150" t="inlineStr">
        <is>
          <t xml:space="preserve">JX </t>
        </is>
      </c>
      <c r="S150" t="n">
        <v>1</v>
      </c>
      <c r="T150" t="n">
        <v>1</v>
      </c>
      <c r="U150" t="inlineStr">
        <is>
          <t>2001-01-30</t>
        </is>
      </c>
      <c r="V150" t="inlineStr">
        <is>
          <t>2001-01-30</t>
        </is>
      </c>
      <c r="W150" t="inlineStr">
        <is>
          <t>1997-04-01</t>
        </is>
      </c>
      <c r="X150" t="inlineStr">
        <is>
          <t>1997-04-01</t>
        </is>
      </c>
      <c r="Y150" t="n">
        <v>526</v>
      </c>
      <c r="Z150" t="n">
        <v>466</v>
      </c>
      <c r="AA150" t="n">
        <v>488</v>
      </c>
      <c r="AB150" t="n">
        <v>3</v>
      </c>
      <c r="AC150" t="n">
        <v>3</v>
      </c>
      <c r="AD150" t="n">
        <v>21</v>
      </c>
      <c r="AE150" t="n">
        <v>22</v>
      </c>
      <c r="AF150" t="n">
        <v>6</v>
      </c>
      <c r="AG150" t="n">
        <v>6</v>
      </c>
      <c r="AH150" t="n">
        <v>5</v>
      </c>
      <c r="AI150" t="n">
        <v>5</v>
      </c>
      <c r="AJ150" t="n">
        <v>11</v>
      </c>
      <c r="AK150" t="n">
        <v>11</v>
      </c>
      <c r="AL150" t="n">
        <v>2</v>
      </c>
      <c r="AM150" t="n">
        <v>2</v>
      </c>
      <c r="AN150" t="n">
        <v>1</v>
      </c>
      <c r="AO150" t="n">
        <v>2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HYPERLINK("http://catalog.hathitrust.org/Record/000031874","HathiTrust Record")</f>
        <v/>
      </c>
      <c r="AS150">
        <f>HYPERLINK("https://creighton-primo.hosted.exlibrisgroup.com/primo-explore/search?tab=default_tab&amp;search_scope=EVERYTHING&amp;vid=01CRU&amp;lang=en_US&amp;offset=0&amp;query=any,contains,991003876819702656","Catalog Record")</f>
        <v/>
      </c>
      <c r="AT150">
        <f>HYPERLINK("http://www.worldcat.org/oclc/1708904","WorldCat Record")</f>
        <v/>
      </c>
      <c r="AU150" t="inlineStr">
        <is>
          <t>2555440:eng</t>
        </is>
      </c>
      <c r="AV150" t="inlineStr">
        <is>
          <t>1708904</t>
        </is>
      </c>
      <c r="AW150" t="inlineStr">
        <is>
          <t>991003876819702656</t>
        </is>
      </c>
      <c r="AX150" t="inlineStr">
        <is>
          <t>991003876819702656</t>
        </is>
      </c>
      <c r="AY150" t="inlineStr">
        <is>
          <t>2268062530002656</t>
        </is>
      </c>
      <c r="AZ150" t="inlineStr">
        <is>
          <t>BOOK</t>
        </is>
      </c>
      <c r="BB150" t="inlineStr">
        <is>
          <t>9780844731865</t>
        </is>
      </c>
      <c r="BC150" t="inlineStr">
        <is>
          <t>32285002347465</t>
        </is>
      </c>
      <c r="BD150" t="inlineStr">
        <is>
          <t>893705728</t>
        </is>
      </c>
    </row>
    <row r="151">
      <c r="A151" t="inlineStr">
        <is>
          <t>No</t>
        </is>
      </c>
      <c r="B151" t="inlineStr">
        <is>
          <t>JX1428.C6 C5 1964</t>
        </is>
      </c>
      <c r="C151" t="inlineStr">
        <is>
          <t>0                      JX 1428000C  6                  C  5           1964</t>
        </is>
      </c>
      <c r="D151" t="inlineStr">
        <is>
          <t>United States policy toward China.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Clyde, Paul Hibbert, 1896-1998, editor.</t>
        </is>
      </c>
      <c r="L151" t="inlineStr">
        <is>
          <t>New York, Russell &amp; Russell, 1964 [c1940]</t>
        </is>
      </c>
      <c r="M151" t="inlineStr">
        <is>
          <t>1964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JX </t>
        </is>
      </c>
      <c r="S151" t="n">
        <v>2</v>
      </c>
      <c r="T151" t="n">
        <v>2</v>
      </c>
      <c r="U151" t="inlineStr">
        <is>
          <t>1998-09-13</t>
        </is>
      </c>
      <c r="V151" t="inlineStr">
        <is>
          <t>1998-09-13</t>
        </is>
      </c>
      <c r="W151" t="inlineStr">
        <is>
          <t>1997-04-01</t>
        </is>
      </c>
      <c r="X151" t="inlineStr">
        <is>
          <t>1997-04-01</t>
        </is>
      </c>
      <c r="Y151" t="n">
        <v>503</v>
      </c>
      <c r="Z151" t="n">
        <v>452</v>
      </c>
      <c r="AA151" t="n">
        <v>594</v>
      </c>
      <c r="AB151" t="n">
        <v>3</v>
      </c>
      <c r="AC151" t="n">
        <v>3</v>
      </c>
      <c r="AD151" t="n">
        <v>28</v>
      </c>
      <c r="AE151" t="n">
        <v>32</v>
      </c>
      <c r="AF151" t="n">
        <v>11</v>
      </c>
      <c r="AG151" t="n">
        <v>13</v>
      </c>
      <c r="AH151" t="n">
        <v>8</v>
      </c>
      <c r="AI151" t="n">
        <v>9</v>
      </c>
      <c r="AJ151" t="n">
        <v>16</v>
      </c>
      <c r="AK151" t="n">
        <v>18</v>
      </c>
      <c r="AL151" t="n">
        <v>2</v>
      </c>
      <c r="AM151" t="n">
        <v>2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HYPERLINK("http://catalog.hathitrust.org/Record/004441108","HathiTrust Record")</f>
        <v/>
      </c>
      <c r="AS151">
        <f>HYPERLINK("https://creighton-primo.hosted.exlibrisgroup.com/primo-explore/search?tab=default_tab&amp;search_scope=EVERYTHING&amp;vid=01CRU&amp;lang=en_US&amp;offset=0&amp;query=any,contains,991002877309702656","Catalog Record")</f>
        <v/>
      </c>
      <c r="AT151">
        <f>HYPERLINK("http://www.worldcat.org/oclc/503677","WorldCat Record")</f>
        <v/>
      </c>
      <c r="AU151" t="inlineStr">
        <is>
          <t>422909033:eng</t>
        </is>
      </c>
      <c r="AV151" t="inlineStr">
        <is>
          <t>503677</t>
        </is>
      </c>
      <c r="AW151" t="inlineStr">
        <is>
          <t>991002877309702656</t>
        </is>
      </c>
      <c r="AX151" t="inlineStr">
        <is>
          <t>991002877309702656</t>
        </is>
      </c>
      <c r="AY151" t="inlineStr">
        <is>
          <t>2261949210002656</t>
        </is>
      </c>
      <c r="AZ151" t="inlineStr">
        <is>
          <t>BOOK</t>
        </is>
      </c>
      <c r="BC151" t="inlineStr">
        <is>
          <t>32285002347614</t>
        </is>
      </c>
      <c r="BD151" t="inlineStr">
        <is>
          <t>893698382</t>
        </is>
      </c>
    </row>
    <row r="152">
      <c r="A152" t="inlineStr">
        <is>
          <t>No</t>
        </is>
      </c>
      <c r="B152" t="inlineStr">
        <is>
          <t>JX1428.C9 U18 1989</t>
        </is>
      </c>
      <c r="C152" t="inlineStr">
        <is>
          <t>0                      JX 1428000C  9                  U  18          1989</t>
        </is>
      </c>
      <c r="D152" t="inlineStr">
        <is>
          <t>U.S.-Cuban relations in the 1990s / edited by Jorge I. Domínguez, Rafael Hernández.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Boulder : Westview Press, 1989.</t>
        </is>
      </c>
      <c r="M152" t="inlineStr">
        <is>
          <t>1989</t>
        </is>
      </c>
      <c r="O152" t="inlineStr">
        <is>
          <t>eng</t>
        </is>
      </c>
      <c r="P152" t="inlineStr">
        <is>
          <t>cou</t>
        </is>
      </c>
      <c r="R152" t="inlineStr">
        <is>
          <t xml:space="preserve">JX </t>
        </is>
      </c>
      <c r="S152" t="n">
        <v>3</v>
      </c>
      <c r="T152" t="n">
        <v>3</v>
      </c>
      <c r="U152" t="inlineStr">
        <is>
          <t>2003-03-17</t>
        </is>
      </c>
      <c r="V152" t="inlineStr">
        <is>
          <t>2003-03-17</t>
        </is>
      </c>
      <c r="W152" t="inlineStr">
        <is>
          <t>1990-04-23</t>
        </is>
      </c>
      <c r="X152" t="inlineStr">
        <is>
          <t>1990-04-23</t>
        </is>
      </c>
      <c r="Y152" t="n">
        <v>461</v>
      </c>
      <c r="Z152" t="n">
        <v>394</v>
      </c>
      <c r="AA152" t="n">
        <v>411</v>
      </c>
      <c r="AB152" t="n">
        <v>3</v>
      </c>
      <c r="AC152" t="n">
        <v>3</v>
      </c>
      <c r="AD152" t="n">
        <v>17</v>
      </c>
      <c r="AE152" t="n">
        <v>17</v>
      </c>
      <c r="AF152" t="n">
        <v>5</v>
      </c>
      <c r="AG152" t="n">
        <v>5</v>
      </c>
      <c r="AH152" t="n">
        <v>6</v>
      </c>
      <c r="AI152" t="n">
        <v>6</v>
      </c>
      <c r="AJ152" t="n">
        <v>7</v>
      </c>
      <c r="AK152" t="n">
        <v>7</v>
      </c>
      <c r="AL152" t="n">
        <v>2</v>
      </c>
      <c r="AM152" t="n">
        <v>2</v>
      </c>
      <c r="AN152" t="n">
        <v>1</v>
      </c>
      <c r="AO152" t="n">
        <v>1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HYPERLINK("http://catalog.hathitrust.org/Record/001836074","HathiTrust Record")</f>
        <v/>
      </c>
      <c r="AS152">
        <f>HYPERLINK("https://creighton-primo.hosted.exlibrisgroup.com/primo-explore/search?tab=default_tab&amp;search_scope=EVERYTHING&amp;vid=01CRU&amp;lang=en_US&amp;offset=0&amp;query=any,contains,991001419949702656","Catalog Record")</f>
        <v/>
      </c>
      <c r="AT152">
        <f>HYPERLINK("http://www.worldcat.org/oclc/18962737","WorldCat Record")</f>
        <v/>
      </c>
      <c r="AU152" t="inlineStr">
        <is>
          <t>18457013:eng</t>
        </is>
      </c>
      <c r="AV152" t="inlineStr">
        <is>
          <t>18962737</t>
        </is>
      </c>
      <c r="AW152" t="inlineStr">
        <is>
          <t>991001419949702656</t>
        </is>
      </c>
      <c r="AX152" t="inlineStr">
        <is>
          <t>991001419949702656</t>
        </is>
      </c>
      <c r="AY152" t="inlineStr">
        <is>
          <t>2263943910002656</t>
        </is>
      </c>
      <c r="AZ152" t="inlineStr">
        <is>
          <t>BOOK</t>
        </is>
      </c>
      <c r="BB152" t="inlineStr">
        <is>
          <t>9780813308845</t>
        </is>
      </c>
      <c r="BC152" t="inlineStr">
        <is>
          <t>32285000104975</t>
        </is>
      </c>
      <c r="BD152" t="inlineStr">
        <is>
          <t>893596462</t>
        </is>
      </c>
    </row>
    <row r="153">
      <c r="A153" t="inlineStr">
        <is>
          <t>No</t>
        </is>
      </c>
      <c r="B153" t="inlineStr">
        <is>
          <t>JX1428.L38 K35</t>
        </is>
      </c>
      <c r="C153" t="inlineStr">
        <is>
          <t>0                      JX 1428000L  38                 K  35</t>
        </is>
      </c>
      <c r="D153" t="inlineStr">
        <is>
          <t>Civil strife in Latin America: a legal history of U.S. involvement.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Kane, William Everett.</t>
        </is>
      </c>
      <c r="L153" t="inlineStr">
        <is>
          <t>Baltimore, Johns Hopkins University Press [1972]</t>
        </is>
      </c>
      <c r="M153" t="inlineStr">
        <is>
          <t>1972</t>
        </is>
      </c>
      <c r="O153" t="inlineStr">
        <is>
          <t>eng</t>
        </is>
      </c>
      <c r="P153" t="inlineStr">
        <is>
          <t>mdu</t>
        </is>
      </c>
      <c r="R153" t="inlineStr">
        <is>
          <t xml:space="preserve">JX </t>
        </is>
      </c>
      <c r="S153" t="n">
        <v>4</v>
      </c>
      <c r="T153" t="n">
        <v>4</v>
      </c>
      <c r="U153" t="inlineStr">
        <is>
          <t>1994-05-12</t>
        </is>
      </c>
      <c r="V153" t="inlineStr">
        <is>
          <t>1994-05-12</t>
        </is>
      </c>
      <c r="W153" t="inlineStr">
        <is>
          <t>1992-04-27</t>
        </is>
      </c>
      <c r="X153" t="inlineStr">
        <is>
          <t>1992-04-27</t>
        </is>
      </c>
      <c r="Y153" t="n">
        <v>762</v>
      </c>
      <c r="Z153" t="n">
        <v>651</v>
      </c>
      <c r="AA153" t="n">
        <v>661</v>
      </c>
      <c r="AB153" t="n">
        <v>4</v>
      </c>
      <c r="AC153" t="n">
        <v>4</v>
      </c>
      <c r="AD153" t="n">
        <v>34</v>
      </c>
      <c r="AE153" t="n">
        <v>34</v>
      </c>
      <c r="AF153" t="n">
        <v>10</v>
      </c>
      <c r="AG153" t="n">
        <v>10</v>
      </c>
      <c r="AH153" t="n">
        <v>4</v>
      </c>
      <c r="AI153" t="n">
        <v>4</v>
      </c>
      <c r="AJ153" t="n">
        <v>13</v>
      </c>
      <c r="AK153" t="n">
        <v>13</v>
      </c>
      <c r="AL153" t="n">
        <v>3</v>
      </c>
      <c r="AM153" t="n">
        <v>3</v>
      </c>
      <c r="AN153" t="n">
        <v>10</v>
      </c>
      <c r="AO153" t="n">
        <v>10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HYPERLINK("http://catalog.hathitrust.org/Record/001153164","HathiTrust Record")</f>
        <v/>
      </c>
      <c r="AS153">
        <f>HYPERLINK("https://creighton-primo.hosted.exlibrisgroup.com/primo-explore/search?tab=default_tab&amp;search_scope=EVERYTHING&amp;vid=01CRU&amp;lang=en_US&amp;offset=0&amp;query=any,contains,991002966649702656","Catalog Record")</f>
        <v/>
      </c>
      <c r="AT153">
        <f>HYPERLINK("http://www.worldcat.org/oclc/546369","WorldCat Record")</f>
        <v/>
      </c>
      <c r="AU153" t="inlineStr">
        <is>
          <t>451492:eng</t>
        </is>
      </c>
      <c r="AV153" t="inlineStr">
        <is>
          <t>546369</t>
        </is>
      </c>
      <c r="AW153" t="inlineStr">
        <is>
          <t>991002966649702656</t>
        </is>
      </c>
      <c r="AX153" t="inlineStr">
        <is>
          <t>991002966649702656</t>
        </is>
      </c>
      <c r="AY153" t="inlineStr">
        <is>
          <t>2265029210002656</t>
        </is>
      </c>
      <c r="AZ153" t="inlineStr">
        <is>
          <t>BOOK</t>
        </is>
      </c>
      <c r="BB153" t="inlineStr">
        <is>
          <t>9780801813689</t>
        </is>
      </c>
      <c r="BC153" t="inlineStr">
        <is>
          <t>32285001095560</t>
        </is>
      </c>
      <c r="BD153" t="inlineStr">
        <is>
          <t>893698518</t>
        </is>
      </c>
    </row>
    <row r="154">
      <c r="A154" t="inlineStr">
        <is>
          <t>No</t>
        </is>
      </c>
      <c r="B154" t="inlineStr">
        <is>
          <t>JX1542 .F675 1997</t>
        </is>
      </c>
      <c r="C154" t="inlineStr">
        <is>
          <t>0                      JX 1542000F  675         1997</t>
        </is>
      </c>
      <c r="D154" t="inlineStr">
        <is>
          <t>Foreign policy of the European Union : from EPC to CFSP and beyond / edited by Elfriede Regelsberger, Philippe de Schoutheete de Tervarent, Wolfgang Wessels.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Boulder, Colo. : L. Rienner, 1997.</t>
        </is>
      </c>
      <c r="M154" t="inlineStr">
        <is>
          <t>1997</t>
        </is>
      </c>
      <c r="O154" t="inlineStr">
        <is>
          <t>eng</t>
        </is>
      </c>
      <c r="P154" t="inlineStr">
        <is>
          <t>cou</t>
        </is>
      </c>
      <c r="R154" t="inlineStr">
        <is>
          <t xml:space="preserve">JX </t>
        </is>
      </c>
      <c r="S154" t="n">
        <v>8</v>
      </c>
      <c r="T154" t="n">
        <v>8</v>
      </c>
      <c r="U154" t="inlineStr">
        <is>
          <t>1998-12-08</t>
        </is>
      </c>
      <c r="V154" t="inlineStr">
        <is>
          <t>1998-12-08</t>
        </is>
      </c>
      <c r="W154" t="inlineStr">
        <is>
          <t>1997-04-28</t>
        </is>
      </c>
      <c r="X154" t="inlineStr">
        <is>
          <t>1997-04-28</t>
        </is>
      </c>
      <c r="Y154" t="n">
        <v>319</v>
      </c>
      <c r="Z154" t="n">
        <v>192</v>
      </c>
      <c r="AA154" t="n">
        <v>192</v>
      </c>
      <c r="AB154" t="n">
        <v>1</v>
      </c>
      <c r="AC154" t="n">
        <v>1</v>
      </c>
      <c r="AD154" t="n">
        <v>12</v>
      </c>
      <c r="AE154" t="n">
        <v>12</v>
      </c>
      <c r="AF154" t="n">
        <v>6</v>
      </c>
      <c r="AG154" t="n">
        <v>6</v>
      </c>
      <c r="AH154" t="n">
        <v>3</v>
      </c>
      <c r="AI154" t="n">
        <v>3</v>
      </c>
      <c r="AJ154" t="n">
        <v>9</v>
      </c>
      <c r="AK154" t="n">
        <v>9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HYPERLINK("https://creighton-primo.hosted.exlibrisgroup.com/primo-explore/search?tab=default_tab&amp;search_scope=EVERYTHING&amp;vid=01CRU&amp;lang=en_US&amp;offset=0&amp;query=any,contains,991002670699702656","Catalog Record")</f>
        <v/>
      </c>
      <c r="AT154">
        <f>HYPERLINK("http://www.worldcat.org/oclc/34926873","WorldCat Record")</f>
        <v/>
      </c>
      <c r="AU154" t="inlineStr">
        <is>
          <t>836980359:eng</t>
        </is>
      </c>
      <c r="AV154" t="inlineStr">
        <is>
          <t>34926873</t>
        </is>
      </c>
      <c r="AW154" t="inlineStr">
        <is>
          <t>991002670699702656</t>
        </is>
      </c>
      <c r="AX154" t="inlineStr">
        <is>
          <t>991002670699702656</t>
        </is>
      </c>
      <c r="AY154" t="inlineStr">
        <is>
          <t>2256088450002656</t>
        </is>
      </c>
      <c r="AZ154" t="inlineStr">
        <is>
          <t>BOOK</t>
        </is>
      </c>
      <c r="BB154" t="inlineStr">
        <is>
          <t>9781555877057</t>
        </is>
      </c>
      <c r="BC154" t="inlineStr">
        <is>
          <t>32285002542032</t>
        </is>
      </c>
      <c r="BD154" t="inlineStr">
        <is>
          <t>893886564</t>
        </is>
      </c>
    </row>
    <row r="155">
      <c r="A155" t="inlineStr">
        <is>
          <t>No</t>
        </is>
      </c>
      <c r="B155" t="inlineStr">
        <is>
          <t>JX1542 .M83 1994</t>
        </is>
      </c>
      <c r="C155" t="inlineStr">
        <is>
          <t>0                      JX 1542000M  83          1994</t>
        </is>
      </c>
      <c r="D155" t="inlineStr">
        <is>
          <t>International law, rights and politics : developments in Eastern Europe and the CIS / Rein Mullerson.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Mullerson, R. A.</t>
        </is>
      </c>
      <c r="L155" t="inlineStr">
        <is>
          <t>London ; New York : Routledge, 1994.</t>
        </is>
      </c>
      <c r="M155" t="inlineStr">
        <is>
          <t>1994</t>
        </is>
      </c>
      <c r="O155" t="inlineStr">
        <is>
          <t>eng</t>
        </is>
      </c>
      <c r="P155" t="inlineStr">
        <is>
          <t>enk</t>
        </is>
      </c>
      <c r="Q155" t="inlineStr">
        <is>
          <t>The New international relations</t>
        </is>
      </c>
      <c r="R155" t="inlineStr">
        <is>
          <t xml:space="preserve">JX </t>
        </is>
      </c>
      <c r="S155" t="n">
        <v>4</v>
      </c>
      <c r="T155" t="n">
        <v>4</v>
      </c>
      <c r="U155" t="inlineStr">
        <is>
          <t>1997-02-18</t>
        </is>
      </c>
      <c r="V155" t="inlineStr">
        <is>
          <t>1997-02-18</t>
        </is>
      </c>
      <c r="W155" t="inlineStr">
        <is>
          <t>1994-09-19</t>
        </is>
      </c>
      <c r="X155" t="inlineStr">
        <is>
          <t>1994-09-19</t>
        </is>
      </c>
      <c r="Y155" t="n">
        <v>370</v>
      </c>
      <c r="Z155" t="n">
        <v>232</v>
      </c>
      <c r="AA155" t="n">
        <v>257</v>
      </c>
      <c r="AB155" t="n">
        <v>2</v>
      </c>
      <c r="AC155" t="n">
        <v>2</v>
      </c>
      <c r="AD155" t="n">
        <v>19</v>
      </c>
      <c r="AE155" t="n">
        <v>19</v>
      </c>
      <c r="AF155" t="n">
        <v>5</v>
      </c>
      <c r="AG155" t="n">
        <v>5</v>
      </c>
      <c r="AH155" t="n">
        <v>3</v>
      </c>
      <c r="AI155" t="n">
        <v>3</v>
      </c>
      <c r="AJ155" t="n">
        <v>7</v>
      </c>
      <c r="AK155" t="n">
        <v>7</v>
      </c>
      <c r="AL155" t="n">
        <v>1</v>
      </c>
      <c r="AM155" t="n">
        <v>1</v>
      </c>
      <c r="AN155" t="n">
        <v>8</v>
      </c>
      <c r="AO155" t="n">
        <v>8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HYPERLINK("https://creighton-primo.hosted.exlibrisgroup.com/primo-explore/search?tab=default_tab&amp;search_scope=EVERYTHING&amp;vid=01CRU&amp;lang=en_US&amp;offset=0&amp;query=any,contains,991002275589702656","Catalog Record")</f>
        <v/>
      </c>
      <c r="AT155">
        <f>HYPERLINK("http://www.worldcat.org/oclc/29521737","WorldCat Record")</f>
        <v/>
      </c>
      <c r="AU155" t="inlineStr">
        <is>
          <t>801769324:eng</t>
        </is>
      </c>
      <c r="AV155" t="inlineStr">
        <is>
          <t>29521737</t>
        </is>
      </c>
      <c r="AW155" t="inlineStr">
        <is>
          <t>991002275589702656</t>
        </is>
      </c>
      <c r="AX155" t="inlineStr">
        <is>
          <t>991002275589702656</t>
        </is>
      </c>
      <c r="AY155" t="inlineStr">
        <is>
          <t>2268031840002656</t>
        </is>
      </c>
      <c r="AZ155" t="inlineStr">
        <is>
          <t>BOOK</t>
        </is>
      </c>
      <c r="BB155" t="inlineStr">
        <is>
          <t>9780415106870</t>
        </is>
      </c>
      <c r="BC155" t="inlineStr">
        <is>
          <t>32285001946135</t>
        </is>
      </c>
      <c r="BD155" t="inlineStr">
        <is>
          <t>893497917</t>
        </is>
      </c>
    </row>
    <row r="156">
      <c r="A156" t="inlineStr">
        <is>
          <t>No</t>
        </is>
      </c>
      <c r="B156" t="inlineStr">
        <is>
          <t>JX1555.Z7 E834 1995</t>
        </is>
      </c>
      <c r="C156" t="inlineStr">
        <is>
          <t>0                      JX 1555000Z  7                  E  834         1995</t>
        </is>
      </c>
      <c r="D156" t="inlineStr">
        <is>
          <t>The making of foreign policy in Russia and the new states of Eurasia / editors, Adeed Dawisha and Karen Dawisha.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Armonk, N.Y. : M.E. Sharpe, c1995.</t>
        </is>
      </c>
      <c r="M156" t="inlineStr">
        <is>
          <t>1995</t>
        </is>
      </c>
      <c r="O156" t="inlineStr">
        <is>
          <t>eng</t>
        </is>
      </c>
      <c r="P156" t="inlineStr">
        <is>
          <t>nyu</t>
        </is>
      </c>
      <c r="Q156" t="inlineStr">
        <is>
          <t>The international politics of Eurasia ; v. 4</t>
        </is>
      </c>
      <c r="R156" t="inlineStr">
        <is>
          <t xml:space="preserve">JX </t>
        </is>
      </c>
      <c r="S156" t="n">
        <v>8</v>
      </c>
      <c r="T156" t="n">
        <v>8</v>
      </c>
      <c r="U156" t="inlineStr">
        <is>
          <t>1998-11-29</t>
        </is>
      </c>
      <c r="V156" t="inlineStr">
        <is>
          <t>1998-11-29</t>
        </is>
      </c>
      <c r="W156" t="inlineStr">
        <is>
          <t>1996-06-05</t>
        </is>
      </c>
      <c r="X156" t="inlineStr">
        <is>
          <t>1996-06-05</t>
        </is>
      </c>
      <c r="Y156" t="n">
        <v>384</v>
      </c>
      <c r="Z156" t="n">
        <v>292</v>
      </c>
      <c r="AA156" t="n">
        <v>299</v>
      </c>
      <c r="AB156" t="n">
        <v>3</v>
      </c>
      <c r="AC156" t="n">
        <v>3</v>
      </c>
      <c r="AD156" t="n">
        <v>17</v>
      </c>
      <c r="AE156" t="n">
        <v>17</v>
      </c>
      <c r="AF156" t="n">
        <v>4</v>
      </c>
      <c r="AG156" t="n">
        <v>4</v>
      </c>
      <c r="AH156" t="n">
        <v>4</v>
      </c>
      <c r="AI156" t="n">
        <v>4</v>
      </c>
      <c r="AJ156" t="n">
        <v>11</v>
      </c>
      <c r="AK156" t="n">
        <v>11</v>
      </c>
      <c r="AL156" t="n">
        <v>2</v>
      </c>
      <c r="AM156" t="n">
        <v>2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HYPERLINK("http://catalog.hathitrust.org/Record/003069026","HathiTrust Record")</f>
        <v/>
      </c>
      <c r="AS156">
        <f>HYPERLINK("https://creighton-primo.hosted.exlibrisgroup.com/primo-explore/search?tab=default_tab&amp;search_scope=EVERYTHING&amp;vid=01CRU&amp;lang=en_US&amp;offset=0&amp;query=any,contains,991002443999702656","Catalog Record")</f>
        <v/>
      </c>
      <c r="AT156">
        <f>HYPERLINK("http://www.worldcat.org/oclc/31867533","WorldCat Record")</f>
        <v/>
      </c>
      <c r="AU156" t="inlineStr">
        <is>
          <t>3769159632:eng</t>
        </is>
      </c>
      <c r="AV156" t="inlineStr">
        <is>
          <t>31867533</t>
        </is>
      </c>
      <c r="AW156" t="inlineStr">
        <is>
          <t>991002443999702656</t>
        </is>
      </c>
      <c r="AX156" t="inlineStr">
        <is>
          <t>991002443999702656</t>
        </is>
      </c>
      <c r="AY156" t="inlineStr">
        <is>
          <t>2257996070002656</t>
        </is>
      </c>
      <c r="AZ156" t="inlineStr">
        <is>
          <t>BOOK</t>
        </is>
      </c>
      <c r="BB156" t="inlineStr">
        <is>
          <t>9781563243585</t>
        </is>
      </c>
      <c r="BC156" t="inlineStr">
        <is>
          <t>32285002187952</t>
        </is>
      </c>
      <c r="BD156" t="inlineStr">
        <is>
          <t>893433896</t>
        </is>
      </c>
    </row>
    <row r="157">
      <c r="A157" t="inlineStr">
        <is>
          <t>No</t>
        </is>
      </c>
      <c r="B157" t="inlineStr">
        <is>
          <t>JX1570 .B37 1985</t>
        </is>
      </c>
      <c r="C157" t="inlineStr">
        <is>
          <t>0                      JX 1570000B  37          1985</t>
        </is>
      </c>
      <c r="D157" t="inlineStr">
        <is>
          <t>The making of foreign policy in China : structure and process / A. Doak Barnett.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Barnett, A. Doak.</t>
        </is>
      </c>
      <c r="L157" t="inlineStr">
        <is>
          <t>Boulder : Westview Press ; [Washington, D.C.] : Foreign Policy Institute, School of Advanced International Studies, Johns Hopkins University, 1985.</t>
        </is>
      </c>
      <c r="M157" t="inlineStr">
        <is>
          <t>1985</t>
        </is>
      </c>
      <c r="N157" t="inlineStr">
        <is>
          <t>Westview Press / Foreign Policy Institute ed.</t>
        </is>
      </c>
      <c r="O157" t="inlineStr">
        <is>
          <t>eng</t>
        </is>
      </c>
      <c r="P157" t="inlineStr">
        <is>
          <t>cou</t>
        </is>
      </c>
      <c r="Q157" t="inlineStr">
        <is>
          <t>SAIS papers in international affairs ; no. 9</t>
        </is>
      </c>
      <c r="R157" t="inlineStr">
        <is>
          <t xml:space="preserve">JX </t>
        </is>
      </c>
      <c r="S157" t="n">
        <v>2</v>
      </c>
      <c r="T157" t="n">
        <v>2</v>
      </c>
      <c r="U157" t="inlineStr">
        <is>
          <t>1999-09-13</t>
        </is>
      </c>
      <c r="V157" t="inlineStr">
        <is>
          <t>1999-09-13</t>
        </is>
      </c>
      <c r="W157" t="inlineStr">
        <is>
          <t>1992-09-21</t>
        </is>
      </c>
      <c r="X157" t="inlineStr">
        <is>
          <t>1992-09-21</t>
        </is>
      </c>
      <c r="Y157" t="n">
        <v>470</v>
      </c>
      <c r="Z157" t="n">
        <v>398</v>
      </c>
      <c r="AA157" t="n">
        <v>431</v>
      </c>
      <c r="AB157" t="n">
        <v>4</v>
      </c>
      <c r="AC157" t="n">
        <v>4</v>
      </c>
      <c r="AD157" t="n">
        <v>19</v>
      </c>
      <c r="AE157" t="n">
        <v>20</v>
      </c>
      <c r="AF157" t="n">
        <v>7</v>
      </c>
      <c r="AG157" t="n">
        <v>7</v>
      </c>
      <c r="AH157" t="n">
        <v>4</v>
      </c>
      <c r="AI157" t="n">
        <v>5</v>
      </c>
      <c r="AJ157" t="n">
        <v>10</v>
      </c>
      <c r="AK157" t="n">
        <v>11</v>
      </c>
      <c r="AL157" t="n">
        <v>3</v>
      </c>
      <c r="AM157" t="n">
        <v>3</v>
      </c>
      <c r="AN157" t="n">
        <v>2</v>
      </c>
      <c r="AO157" t="n">
        <v>2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HYPERLINK("http://catalog.hathitrust.org/Record/000377058","HathiTrust Record")</f>
        <v/>
      </c>
      <c r="AS157">
        <f>HYPERLINK("https://creighton-primo.hosted.exlibrisgroup.com/primo-explore/search?tab=default_tab&amp;search_scope=EVERYTHING&amp;vid=01CRU&amp;lang=en_US&amp;offset=0&amp;query=any,contains,991000590739702656","Catalog Record")</f>
        <v/>
      </c>
      <c r="AT157">
        <f>HYPERLINK("http://www.worldcat.org/oclc/11785027","WorldCat Record")</f>
        <v/>
      </c>
      <c r="AU157" t="inlineStr">
        <is>
          <t>4627545:eng</t>
        </is>
      </c>
      <c r="AV157" t="inlineStr">
        <is>
          <t>11785027</t>
        </is>
      </c>
      <c r="AW157" t="inlineStr">
        <is>
          <t>991000590739702656</t>
        </is>
      </c>
      <c r="AX157" t="inlineStr">
        <is>
          <t>991000590739702656</t>
        </is>
      </c>
      <c r="AY157" t="inlineStr">
        <is>
          <t>2255831620002656</t>
        </is>
      </c>
      <c r="AZ157" t="inlineStr">
        <is>
          <t>BOOK</t>
        </is>
      </c>
      <c r="BB157" t="inlineStr">
        <is>
          <t>9780813302331</t>
        </is>
      </c>
      <c r="BC157" t="inlineStr">
        <is>
          <t>32285001304954</t>
        </is>
      </c>
      <c r="BD157" t="inlineStr">
        <is>
          <t>893339695</t>
        </is>
      </c>
    </row>
    <row r="158">
      <c r="A158" t="inlineStr">
        <is>
          <t>No</t>
        </is>
      </c>
      <c r="B158" t="inlineStr">
        <is>
          <t>JX1577 .B56</t>
        </is>
      </c>
      <c r="C158" t="inlineStr">
        <is>
          <t>0                      JX 1577000B  56</t>
        </is>
      </c>
      <c r="D158" t="inlineStr">
        <is>
          <t>Japanese international negotiating style / Michael Blaker.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Blaker, Michael, 1940-</t>
        </is>
      </c>
      <c r="L158" t="inlineStr">
        <is>
          <t>New York : Columbia University Press, 1977.</t>
        </is>
      </c>
      <c r="M158" t="inlineStr">
        <is>
          <t>1977</t>
        </is>
      </c>
      <c r="O158" t="inlineStr">
        <is>
          <t>eng</t>
        </is>
      </c>
      <c r="P158" t="inlineStr">
        <is>
          <t>nyu</t>
        </is>
      </c>
      <c r="Q158" t="inlineStr">
        <is>
          <t>Studies of the East Asian Institute, Columbia University</t>
        </is>
      </c>
      <c r="R158" t="inlineStr">
        <is>
          <t xml:space="preserve">JX </t>
        </is>
      </c>
      <c r="S158" t="n">
        <v>1</v>
      </c>
      <c r="T158" t="n">
        <v>1</v>
      </c>
      <c r="U158" t="inlineStr">
        <is>
          <t>2000-04-05</t>
        </is>
      </c>
      <c r="V158" t="inlineStr">
        <is>
          <t>2000-04-05</t>
        </is>
      </c>
      <c r="W158" t="inlineStr">
        <is>
          <t>1992-09-21</t>
        </is>
      </c>
      <c r="X158" t="inlineStr">
        <is>
          <t>1992-09-21</t>
        </is>
      </c>
      <c r="Y158" t="n">
        <v>502</v>
      </c>
      <c r="Z158" t="n">
        <v>369</v>
      </c>
      <c r="AA158" t="n">
        <v>373</v>
      </c>
      <c r="AB158" t="n">
        <v>3</v>
      </c>
      <c r="AC158" t="n">
        <v>3</v>
      </c>
      <c r="AD158" t="n">
        <v>14</v>
      </c>
      <c r="AE158" t="n">
        <v>14</v>
      </c>
      <c r="AF158" t="n">
        <v>2</v>
      </c>
      <c r="AG158" t="n">
        <v>2</v>
      </c>
      <c r="AH158" t="n">
        <v>4</v>
      </c>
      <c r="AI158" t="n">
        <v>4</v>
      </c>
      <c r="AJ158" t="n">
        <v>10</v>
      </c>
      <c r="AK158" t="n">
        <v>10</v>
      </c>
      <c r="AL158" t="n">
        <v>2</v>
      </c>
      <c r="AM158" t="n">
        <v>2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HYPERLINK("https://creighton-primo.hosted.exlibrisgroup.com/primo-explore/search?tab=default_tab&amp;search_scope=EVERYTHING&amp;vid=01CRU&amp;lang=en_US&amp;offset=0&amp;query=any,contains,991004298469702656","Catalog Record")</f>
        <v/>
      </c>
      <c r="AT158">
        <f>HYPERLINK("http://www.worldcat.org/oclc/2966752","WorldCat Record")</f>
        <v/>
      </c>
      <c r="AU158" t="inlineStr">
        <is>
          <t>419989:eng</t>
        </is>
      </c>
      <c r="AV158" t="inlineStr">
        <is>
          <t>2966752</t>
        </is>
      </c>
      <c r="AW158" t="inlineStr">
        <is>
          <t>991004298469702656</t>
        </is>
      </c>
      <c r="AX158" t="inlineStr">
        <is>
          <t>991004298469702656</t>
        </is>
      </c>
      <c r="AY158" t="inlineStr">
        <is>
          <t>2267268720002656</t>
        </is>
      </c>
      <c r="AZ158" t="inlineStr">
        <is>
          <t>BOOK</t>
        </is>
      </c>
      <c r="BB158" t="inlineStr">
        <is>
          <t>9780231041300</t>
        </is>
      </c>
      <c r="BC158" t="inlineStr">
        <is>
          <t>32285001304970</t>
        </is>
      </c>
      <c r="BD158" t="inlineStr">
        <is>
          <t>893782083</t>
        </is>
      </c>
    </row>
    <row r="159">
      <c r="A159" t="inlineStr">
        <is>
          <t>No</t>
        </is>
      </c>
      <c r="B159" t="inlineStr">
        <is>
          <t>JX1586.S64 S55</t>
        </is>
      </c>
      <c r="C159" t="inlineStr">
        <is>
          <t>0                      JX 1586000S  64                 S  55</t>
        </is>
      </c>
      <c r="D159" t="inlineStr">
        <is>
          <t>South West Africa and the United Nations: an international mandate in dispute.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Slonim, Solomon.</t>
        </is>
      </c>
      <c r="L159" t="inlineStr">
        <is>
          <t>Baltimore, Johns Hopkins University Press [c1973]</t>
        </is>
      </c>
      <c r="M159" t="inlineStr">
        <is>
          <t>1973</t>
        </is>
      </c>
      <c r="O159" t="inlineStr">
        <is>
          <t>eng</t>
        </is>
      </c>
      <c r="P159" t="inlineStr">
        <is>
          <t>mdu</t>
        </is>
      </c>
      <c r="R159" t="inlineStr">
        <is>
          <t xml:space="preserve">JX </t>
        </is>
      </c>
      <c r="S159" t="n">
        <v>3</v>
      </c>
      <c r="T159" t="n">
        <v>3</v>
      </c>
      <c r="U159" t="inlineStr">
        <is>
          <t>2001-02-03</t>
        </is>
      </c>
      <c r="V159" t="inlineStr">
        <is>
          <t>2001-02-03</t>
        </is>
      </c>
      <c r="W159" t="inlineStr">
        <is>
          <t>1997-04-03</t>
        </is>
      </c>
      <c r="X159" t="inlineStr">
        <is>
          <t>1997-04-03</t>
        </is>
      </c>
      <c r="Y159" t="n">
        <v>564</v>
      </c>
      <c r="Z159" t="n">
        <v>448</v>
      </c>
      <c r="AA159" t="n">
        <v>455</v>
      </c>
      <c r="AB159" t="n">
        <v>3</v>
      </c>
      <c r="AC159" t="n">
        <v>3</v>
      </c>
      <c r="AD159" t="n">
        <v>19</v>
      </c>
      <c r="AE159" t="n">
        <v>19</v>
      </c>
      <c r="AF159" t="n">
        <v>2</v>
      </c>
      <c r="AG159" t="n">
        <v>2</v>
      </c>
      <c r="AH159" t="n">
        <v>4</v>
      </c>
      <c r="AI159" t="n">
        <v>4</v>
      </c>
      <c r="AJ159" t="n">
        <v>8</v>
      </c>
      <c r="AK159" t="n">
        <v>8</v>
      </c>
      <c r="AL159" t="n">
        <v>2</v>
      </c>
      <c r="AM159" t="n">
        <v>2</v>
      </c>
      <c r="AN159" t="n">
        <v>7</v>
      </c>
      <c r="AO159" t="n">
        <v>7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HYPERLINK("http://catalog.hathitrust.org/Record/001153401","HathiTrust Record")</f>
        <v/>
      </c>
      <c r="AS159">
        <f>HYPERLINK("https://creighton-primo.hosted.exlibrisgroup.com/primo-explore/search?tab=default_tab&amp;search_scope=EVERYTHING&amp;vid=01CRU&amp;lang=en_US&amp;offset=0&amp;query=any,contains,991002759399702656","Catalog Record")</f>
        <v/>
      </c>
      <c r="AT159">
        <f>HYPERLINK("http://www.worldcat.org/oclc/427441","WorldCat Record")</f>
        <v/>
      </c>
      <c r="AU159" t="inlineStr">
        <is>
          <t>3373675713:eng</t>
        </is>
      </c>
      <c r="AV159" t="inlineStr">
        <is>
          <t>427441</t>
        </is>
      </c>
      <c r="AW159" t="inlineStr">
        <is>
          <t>991002759399702656</t>
        </is>
      </c>
      <c r="AX159" t="inlineStr">
        <is>
          <t>991002759399702656</t>
        </is>
      </c>
      <c r="AY159" t="inlineStr">
        <is>
          <t>2264602680002656</t>
        </is>
      </c>
      <c r="AZ159" t="inlineStr">
        <is>
          <t>BOOK</t>
        </is>
      </c>
      <c r="BB159" t="inlineStr">
        <is>
          <t>9780801814303</t>
        </is>
      </c>
      <c r="BC159" t="inlineStr">
        <is>
          <t>32285002348166</t>
        </is>
      </c>
      <c r="BD159" t="inlineStr">
        <is>
          <t>893323341</t>
        </is>
      </c>
    </row>
    <row r="160">
      <c r="A160" t="inlineStr">
        <is>
          <t>No</t>
        </is>
      </c>
      <c r="B160" t="inlineStr">
        <is>
          <t>JX1635 .N5 1977</t>
        </is>
      </c>
      <c r="C160" t="inlineStr">
        <is>
          <t>0                      JX 1635000N  5           1977</t>
        </is>
      </c>
      <c r="D160" t="inlineStr">
        <is>
          <t>The evolution of diplomatic method, being the Chichele lectures delivered at the University of Oxford in November 1953 / by Harold Nicolson.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Nicolson, Harold, 1886-1968.</t>
        </is>
      </c>
      <c r="L160" t="inlineStr">
        <is>
          <t>Westport, Conn. : Greenwood Press, 1977.</t>
        </is>
      </c>
      <c r="M160" t="inlineStr">
        <is>
          <t>1977</t>
        </is>
      </c>
      <c r="O160" t="inlineStr">
        <is>
          <t>eng</t>
        </is>
      </c>
      <c r="P160" t="inlineStr">
        <is>
          <t>ctu</t>
        </is>
      </c>
      <c r="R160" t="inlineStr">
        <is>
          <t xml:space="preserve">JX </t>
        </is>
      </c>
      <c r="S160" t="n">
        <v>1</v>
      </c>
      <c r="T160" t="n">
        <v>1</v>
      </c>
      <c r="U160" t="inlineStr">
        <is>
          <t>2003-04-30</t>
        </is>
      </c>
      <c r="V160" t="inlineStr">
        <is>
          <t>2003-04-30</t>
        </is>
      </c>
      <c r="W160" t="inlineStr">
        <is>
          <t>1997-04-03</t>
        </is>
      </c>
      <c r="X160" t="inlineStr">
        <is>
          <t>1997-04-03</t>
        </is>
      </c>
      <c r="Y160" t="n">
        <v>102</v>
      </c>
      <c r="Z160" t="n">
        <v>81</v>
      </c>
      <c r="AA160" t="n">
        <v>594</v>
      </c>
      <c r="AB160" t="n">
        <v>1</v>
      </c>
      <c r="AC160" t="n">
        <v>3</v>
      </c>
      <c r="AD160" t="n">
        <v>4</v>
      </c>
      <c r="AE160" t="n">
        <v>27</v>
      </c>
      <c r="AF160" t="n">
        <v>1</v>
      </c>
      <c r="AG160" t="n">
        <v>10</v>
      </c>
      <c r="AH160" t="n">
        <v>0</v>
      </c>
      <c r="AI160" t="n">
        <v>4</v>
      </c>
      <c r="AJ160" t="n">
        <v>3</v>
      </c>
      <c r="AK160" t="n">
        <v>17</v>
      </c>
      <c r="AL160" t="n">
        <v>0</v>
      </c>
      <c r="AM160" t="n">
        <v>2</v>
      </c>
      <c r="AN160" t="n">
        <v>0</v>
      </c>
      <c r="AO160" t="n">
        <v>1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HYPERLINK("http://catalog.hathitrust.org/Record/102043658","HathiTrust Record")</f>
        <v/>
      </c>
      <c r="AS160">
        <f>HYPERLINK("https://creighton-primo.hosted.exlibrisgroup.com/primo-explore/search?tab=default_tab&amp;search_scope=EVERYTHING&amp;vid=01CRU&amp;lang=en_US&amp;offset=0&amp;query=any,contains,991004300639702656","Catalog Record")</f>
        <v/>
      </c>
      <c r="AT160">
        <f>HYPERLINK("http://www.worldcat.org/oclc/2968021","WorldCat Record")</f>
        <v/>
      </c>
      <c r="AU160" t="inlineStr">
        <is>
          <t>47493559:eng</t>
        </is>
      </c>
      <c r="AV160" t="inlineStr">
        <is>
          <t>2968021</t>
        </is>
      </c>
      <c r="AW160" t="inlineStr">
        <is>
          <t>991004300639702656</t>
        </is>
      </c>
      <c r="AX160" t="inlineStr">
        <is>
          <t>991004300639702656</t>
        </is>
      </c>
      <c r="AY160" t="inlineStr">
        <is>
          <t>2269106130002656</t>
        </is>
      </c>
      <c r="AZ160" t="inlineStr">
        <is>
          <t>BOOK</t>
        </is>
      </c>
      <c r="BB160" t="inlineStr">
        <is>
          <t>9780837194288</t>
        </is>
      </c>
      <c r="BC160" t="inlineStr">
        <is>
          <t>32285002348182</t>
        </is>
      </c>
      <c r="BD160" t="inlineStr">
        <is>
          <t>893235308</t>
        </is>
      </c>
    </row>
    <row r="161">
      <c r="A161" t="inlineStr">
        <is>
          <t>No</t>
        </is>
      </c>
      <c r="B161" t="inlineStr">
        <is>
          <t>JX1635 .S3 1979</t>
        </is>
      </c>
      <c r="C161" t="inlineStr">
        <is>
          <t>0                      JX 1635000S  3           1979</t>
        </is>
      </c>
      <c r="D161" t="inlineStr">
        <is>
          <t>Satow's Guide to diplomatic practice.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Satow, Ernest Mason, 1843-1929.</t>
        </is>
      </c>
      <c r="L161" t="inlineStr">
        <is>
          <t>London ; New York : Longman, 1979.</t>
        </is>
      </c>
      <c r="M161" t="inlineStr">
        <is>
          <t>1979</t>
        </is>
      </c>
      <c r="N161" t="inlineStr">
        <is>
          <t>5th ed. / edited by Lord Gore-Booth, assistant editor, Desmond Pakenham.</t>
        </is>
      </c>
      <c r="O161" t="inlineStr">
        <is>
          <t>eng</t>
        </is>
      </c>
      <c r="P161" t="inlineStr">
        <is>
          <t>enk</t>
        </is>
      </c>
      <c r="R161" t="inlineStr">
        <is>
          <t xml:space="preserve">JX </t>
        </is>
      </c>
      <c r="S161" t="n">
        <v>4</v>
      </c>
      <c r="T161" t="n">
        <v>4</v>
      </c>
      <c r="U161" t="inlineStr">
        <is>
          <t>1994-04-21</t>
        </is>
      </c>
      <c r="V161" t="inlineStr">
        <is>
          <t>1994-04-21</t>
        </is>
      </c>
      <c r="W161" t="inlineStr">
        <is>
          <t>1992-09-21</t>
        </is>
      </c>
      <c r="X161" t="inlineStr">
        <is>
          <t>1992-09-21</t>
        </is>
      </c>
      <c r="Y161" t="n">
        <v>326</v>
      </c>
      <c r="Z161" t="n">
        <v>193</v>
      </c>
      <c r="AA161" t="n">
        <v>202</v>
      </c>
      <c r="AB161" t="n">
        <v>3</v>
      </c>
      <c r="AC161" t="n">
        <v>3</v>
      </c>
      <c r="AD161" t="n">
        <v>9</v>
      </c>
      <c r="AE161" t="n">
        <v>9</v>
      </c>
      <c r="AF161" t="n">
        <v>1</v>
      </c>
      <c r="AG161" t="n">
        <v>1</v>
      </c>
      <c r="AH161" t="n">
        <v>2</v>
      </c>
      <c r="AI161" t="n">
        <v>2</v>
      </c>
      <c r="AJ161" t="n">
        <v>6</v>
      </c>
      <c r="AK161" t="n">
        <v>6</v>
      </c>
      <c r="AL161" t="n">
        <v>2</v>
      </c>
      <c r="AM161" t="n">
        <v>2</v>
      </c>
      <c r="AN161" t="n">
        <v>1</v>
      </c>
      <c r="AO161" t="n">
        <v>1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HYPERLINK("http://catalog.hathitrust.org/Record/007888626","HathiTrust Record")</f>
        <v/>
      </c>
      <c r="AS161">
        <f>HYPERLINK("https://creighton-primo.hosted.exlibrisgroup.com/primo-explore/search?tab=default_tab&amp;search_scope=EVERYTHING&amp;vid=01CRU&amp;lang=en_US&amp;offset=0&amp;query=any,contains,991004394939702656","Catalog Record")</f>
        <v/>
      </c>
      <c r="AT161">
        <f>HYPERLINK("http://www.worldcat.org/oclc/3275508","WorldCat Record")</f>
        <v/>
      </c>
      <c r="AU161" t="inlineStr">
        <is>
          <t>3901056445:eng</t>
        </is>
      </c>
      <c r="AV161" t="inlineStr">
        <is>
          <t>3275508</t>
        </is>
      </c>
      <c r="AW161" t="inlineStr">
        <is>
          <t>991004394939702656</t>
        </is>
      </c>
      <c r="AX161" t="inlineStr">
        <is>
          <t>991004394939702656</t>
        </is>
      </c>
      <c r="AY161" t="inlineStr">
        <is>
          <t>2255511590002656</t>
        </is>
      </c>
      <c r="AZ161" t="inlineStr">
        <is>
          <t>BOOK</t>
        </is>
      </c>
      <c r="BB161" t="inlineStr">
        <is>
          <t>9780582501096</t>
        </is>
      </c>
      <c r="BC161" t="inlineStr">
        <is>
          <t>32285001305001</t>
        </is>
      </c>
      <c r="BD161" t="inlineStr">
        <is>
          <t>893794803</t>
        </is>
      </c>
    </row>
    <row r="162">
      <c r="A162" t="inlineStr">
        <is>
          <t>No</t>
        </is>
      </c>
      <c r="B162" t="inlineStr">
        <is>
          <t>JX1641 .M27</t>
        </is>
      </c>
      <c r="C162" t="inlineStr">
        <is>
          <t>0                      JX 1641000M  27</t>
        </is>
      </c>
      <c r="D162" t="inlineStr">
        <is>
          <t>Renaissance diplomacy.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Mattingly, Garrett, 1900-1962.</t>
        </is>
      </c>
      <c r="L162" t="inlineStr">
        <is>
          <t>Boston : Houghton Mifflin, 1955.</t>
        </is>
      </c>
      <c r="M162" t="inlineStr">
        <is>
          <t>1955</t>
        </is>
      </c>
      <c r="O162" t="inlineStr">
        <is>
          <t>eng</t>
        </is>
      </c>
      <c r="P162" t="inlineStr">
        <is>
          <t>mau</t>
        </is>
      </c>
      <c r="R162" t="inlineStr">
        <is>
          <t xml:space="preserve">JX </t>
        </is>
      </c>
      <c r="S162" t="n">
        <v>3</v>
      </c>
      <c r="T162" t="n">
        <v>3</v>
      </c>
      <c r="U162" t="inlineStr">
        <is>
          <t>1994-09-07</t>
        </is>
      </c>
      <c r="V162" t="inlineStr">
        <is>
          <t>1994-09-07</t>
        </is>
      </c>
      <c r="W162" t="inlineStr">
        <is>
          <t>1993-01-19</t>
        </is>
      </c>
      <c r="X162" t="inlineStr">
        <is>
          <t>1993-01-19</t>
        </is>
      </c>
      <c r="Y162" t="n">
        <v>416</v>
      </c>
      <c r="Z162" t="n">
        <v>397</v>
      </c>
      <c r="AA162" t="n">
        <v>1090</v>
      </c>
      <c r="AB162" t="n">
        <v>5</v>
      </c>
      <c r="AC162" t="n">
        <v>9</v>
      </c>
      <c r="AD162" t="n">
        <v>23</v>
      </c>
      <c r="AE162" t="n">
        <v>52</v>
      </c>
      <c r="AF162" t="n">
        <v>6</v>
      </c>
      <c r="AG162" t="n">
        <v>20</v>
      </c>
      <c r="AH162" t="n">
        <v>6</v>
      </c>
      <c r="AI162" t="n">
        <v>10</v>
      </c>
      <c r="AJ162" t="n">
        <v>10</v>
      </c>
      <c r="AK162" t="n">
        <v>25</v>
      </c>
      <c r="AL162" t="n">
        <v>4</v>
      </c>
      <c r="AM162" t="n">
        <v>8</v>
      </c>
      <c r="AN162" t="n">
        <v>1</v>
      </c>
      <c r="AO162" t="n">
        <v>1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HYPERLINK("https://creighton-primo.hosted.exlibrisgroup.com/primo-explore/search?tab=default_tab&amp;search_scope=EVERYTHING&amp;vid=01CRU&amp;lang=en_US&amp;offset=0&amp;query=any,contains,991003558769702656","Catalog Record")</f>
        <v/>
      </c>
      <c r="AT162">
        <f>HYPERLINK("http://www.worldcat.org/oclc/1128207","WorldCat Record")</f>
        <v/>
      </c>
      <c r="AU162" t="inlineStr">
        <is>
          <t>1269002:eng</t>
        </is>
      </c>
      <c r="AV162" t="inlineStr">
        <is>
          <t>1128207</t>
        </is>
      </c>
      <c r="AW162" t="inlineStr">
        <is>
          <t>991003558769702656</t>
        </is>
      </c>
      <c r="AX162" t="inlineStr">
        <is>
          <t>991003558769702656</t>
        </is>
      </c>
      <c r="AY162" t="inlineStr">
        <is>
          <t>2271069230002656</t>
        </is>
      </c>
      <c r="AZ162" t="inlineStr">
        <is>
          <t>BOOK</t>
        </is>
      </c>
      <c r="BC162" t="inlineStr">
        <is>
          <t>32285001476620</t>
        </is>
      </c>
      <c r="BD162" t="inlineStr">
        <is>
          <t>893705351</t>
        </is>
      </c>
    </row>
    <row r="163">
      <c r="A163" t="inlineStr">
        <is>
          <t>No</t>
        </is>
      </c>
      <c r="B163" t="inlineStr">
        <is>
          <t>JX1662 .C49 1974</t>
        </is>
      </c>
      <c r="C163" t="inlineStr">
        <is>
          <t>0                      JX 1662000C  49          1974</t>
        </is>
      </c>
      <c r="D163" t="inlineStr">
        <is>
          <t>Diplomat : the world of international diplomacy.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Clark, Eric, 1937-</t>
        </is>
      </c>
      <c r="L163" t="inlineStr">
        <is>
          <t>New York : Taplinger Pub. Co., [1974, c1973]</t>
        </is>
      </c>
      <c r="M163" t="inlineStr">
        <is>
          <t>1974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JX </t>
        </is>
      </c>
      <c r="S163" t="n">
        <v>2</v>
      </c>
      <c r="T163" t="n">
        <v>2</v>
      </c>
      <c r="U163" t="inlineStr">
        <is>
          <t>2000-04-05</t>
        </is>
      </c>
      <c r="V163" t="inlineStr">
        <is>
          <t>2000-04-05</t>
        </is>
      </c>
      <c r="W163" t="inlineStr">
        <is>
          <t>1991-01-22</t>
        </is>
      </c>
      <c r="X163" t="inlineStr">
        <is>
          <t>1991-01-22</t>
        </is>
      </c>
      <c r="Y163" t="n">
        <v>376</v>
      </c>
      <c r="Z163" t="n">
        <v>347</v>
      </c>
      <c r="AA163" t="n">
        <v>353</v>
      </c>
      <c r="AB163" t="n">
        <v>3</v>
      </c>
      <c r="AC163" t="n">
        <v>3</v>
      </c>
      <c r="AD163" t="n">
        <v>11</v>
      </c>
      <c r="AE163" t="n">
        <v>11</v>
      </c>
      <c r="AF163" t="n">
        <v>3</v>
      </c>
      <c r="AG163" t="n">
        <v>3</v>
      </c>
      <c r="AH163" t="n">
        <v>3</v>
      </c>
      <c r="AI163" t="n">
        <v>3</v>
      </c>
      <c r="AJ163" t="n">
        <v>3</v>
      </c>
      <c r="AK163" t="n">
        <v>3</v>
      </c>
      <c r="AL163" t="n">
        <v>2</v>
      </c>
      <c r="AM163" t="n">
        <v>2</v>
      </c>
      <c r="AN163" t="n">
        <v>1</v>
      </c>
      <c r="AO163" t="n">
        <v>1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HYPERLINK("http://catalog.hathitrust.org/Record/000015623","HathiTrust Record")</f>
        <v/>
      </c>
      <c r="AS163">
        <f>HYPERLINK("https://creighton-primo.hosted.exlibrisgroup.com/primo-explore/search?tab=default_tab&amp;search_scope=EVERYTHING&amp;vid=01CRU&amp;lang=en_US&amp;offset=0&amp;query=any,contains,991003434219702656","Catalog Record")</f>
        <v/>
      </c>
      <c r="AT163">
        <f>HYPERLINK("http://www.worldcat.org/oclc/969456","WorldCat Record")</f>
        <v/>
      </c>
      <c r="AU163" t="inlineStr">
        <is>
          <t>1810720087:eng</t>
        </is>
      </c>
      <c r="AV163" t="inlineStr">
        <is>
          <t>969456</t>
        </is>
      </c>
      <c r="AW163" t="inlineStr">
        <is>
          <t>991003434219702656</t>
        </is>
      </c>
      <c r="AX163" t="inlineStr">
        <is>
          <t>991003434219702656</t>
        </is>
      </c>
      <c r="AY163" t="inlineStr">
        <is>
          <t>2260855820002656</t>
        </is>
      </c>
      <c r="AZ163" t="inlineStr">
        <is>
          <t>BOOK</t>
        </is>
      </c>
      <c r="BB163" t="inlineStr">
        <is>
          <t>9780800822101</t>
        </is>
      </c>
      <c r="BC163" t="inlineStr">
        <is>
          <t>32285000430792</t>
        </is>
      </c>
      <c r="BD163" t="inlineStr">
        <is>
          <t>893793602</t>
        </is>
      </c>
    </row>
    <row r="164">
      <c r="A164" t="inlineStr">
        <is>
          <t>No</t>
        </is>
      </c>
      <c r="B164" t="inlineStr">
        <is>
          <t>JX1662 .K4</t>
        </is>
      </c>
      <c r="C164" t="inlineStr">
        <is>
          <t>0                      JX 1662000K  4</t>
        </is>
      </c>
      <c r="D164" t="inlineStr">
        <is>
          <t>Diplomacy in a changing world. Edited by Stephen D. Kertesz and M. A. Fitzsimons.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Kertesz, Stephen D. (Stephen Denis), 1904-1986, editor.</t>
        </is>
      </c>
      <c r="L164" t="inlineStr">
        <is>
          <t>[Notre Dame, Ind.] University of Notre Dame Press, 1959.</t>
        </is>
      </c>
      <c r="M164" t="inlineStr">
        <is>
          <t>1959</t>
        </is>
      </c>
      <c r="O164" t="inlineStr">
        <is>
          <t>eng</t>
        </is>
      </c>
      <c r="P164" t="inlineStr">
        <is>
          <t xml:space="preserve">xx </t>
        </is>
      </c>
      <c r="Q164" t="inlineStr">
        <is>
          <t>International studies of the Committee on International Relations, University of Notre Dame</t>
        </is>
      </c>
      <c r="R164" t="inlineStr">
        <is>
          <t xml:space="preserve">JX </t>
        </is>
      </c>
      <c r="S164" t="n">
        <v>1</v>
      </c>
      <c r="T164" t="n">
        <v>1</v>
      </c>
      <c r="U164" t="inlineStr">
        <is>
          <t>1997-12-06</t>
        </is>
      </c>
      <c r="V164" t="inlineStr">
        <is>
          <t>1997-12-06</t>
        </is>
      </c>
      <c r="W164" t="inlineStr">
        <is>
          <t>1997-04-03</t>
        </is>
      </c>
      <c r="X164" t="inlineStr">
        <is>
          <t>1997-04-03</t>
        </is>
      </c>
      <c r="Y164" t="n">
        <v>370</v>
      </c>
      <c r="Z164" t="n">
        <v>309</v>
      </c>
      <c r="AA164" t="n">
        <v>472</v>
      </c>
      <c r="AB164" t="n">
        <v>4</v>
      </c>
      <c r="AC164" t="n">
        <v>5</v>
      </c>
      <c r="AD164" t="n">
        <v>22</v>
      </c>
      <c r="AE164" t="n">
        <v>29</v>
      </c>
      <c r="AF164" t="n">
        <v>5</v>
      </c>
      <c r="AG164" t="n">
        <v>9</v>
      </c>
      <c r="AH164" t="n">
        <v>7</v>
      </c>
      <c r="AI164" t="n">
        <v>8</v>
      </c>
      <c r="AJ164" t="n">
        <v>14</v>
      </c>
      <c r="AK164" t="n">
        <v>14</v>
      </c>
      <c r="AL164" t="n">
        <v>3</v>
      </c>
      <c r="AM164" t="n">
        <v>3</v>
      </c>
      <c r="AN164" t="n">
        <v>0</v>
      </c>
      <c r="AO164" t="n">
        <v>3</v>
      </c>
      <c r="AP164" t="inlineStr">
        <is>
          <t>No</t>
        </is>
      </c>
      <c r="AQ164" t="inlineStr">
        <is>
          <t>No</t>
        </is>
      </c>
      <c r="AR164">
        <f>HYPERLINK("http://catalog.hathitrust.org/Record/001153452","HathiTrust Record")</f>
        <v/>
      </c>
      <c r="AS164">
        <f>HYPERLINK("https://creighton-primo.hosted.exlibrisgroup.com/primo-explore/search?tab=default_tab&amp;search_scope=EVERYTHING&amp;vid=01CRU&amp;lang=en_US&amp;offset=0&amp;query=any,contains,991003924459702656","Catalog Record")</f>
        <v/>
      </c>
      <c r="AT164">
        <f>HYPERLINK("http://www.worldcat.org/oclc/1879114","WorldCat Record")</f>
        <v/>
      </c>
      <c r="AU164" t="inlineStr">
        <is>
          <t>352304385:eng</t>
        </is>
      </c>
      <c r="AV164" t="inlineStr">
        <is>
          <t>1879114</t>
        </is>
      </c>
      <c r="AW164" t="inlineStr">
        <is>
          <t>991003924459702656</t>
        </is>
      </c>
      <c r="AX164" t="inlineStr">
        <is>
          <t>991003924459702656</t>
        </is>
      </c>
      <c r="AY164" t="inlineStr">
        <is>
          <t>2260731310002656</t>
        </is>
      </c>
      <c r="AZ164" t="inlineStr">
        <is>
          <t>BOOK</t>
        </is>
      </c>
      <c r="BC164" t="inlineStr">
        <is>
          <t>32285002348224</t>
        </is>
      </c>
      <c r="BD164" t="inlineStr">
        <is>
          <t>893611690</t>
        </is>
      </c>
    </row>
    <row r="165">
      <c r="A165" t="inlineStr">
        <is>
          <t>No</t>
        </is>
      </c>
      <c r="B165" t="inlineStr">
        <is>
          <t>JX1662 .T5</t>
        </is>
      </c>
      <c r="C165" t="inlineStr">
        <is>
          <t>0                      JX 1662000T  5</t>
        </is>
      </c>
      <c r="D165" t="inlineStr">
        <is>
          <t>Diplomat. Foreword by Sir Harold Nicolson.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Thayer, Charles W. (Charles Wheeler), 1910-1969.</t>
        </is>
      </c>
      <c r="L165" t="inlineStr">
        <is>
          <t>New York, Harper [1959]</t>
        </is>
      </c>
      <c r="M165" t="inlineStr">
        <is>
          <t>1959</t>
        </is>
      </c>
      <c r="N165" t="inlineStr">
        <is>
          <t>[1st ed.]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JX </t>
        </is>
      </c>
      <c r="S165" t="n">
        <v>1</v>
      </c>
      <c r="T165" t="n">
        <v>1</v>
      </c>
      <c r="U165" t="inlineStr">
        <is>
          <t>1995-02-15</t>
        </is>
      </c>
      <c r="V165" t="inlineStr">
        <is>
          <t>1995-02-15</t>
        </is>
      </c>
      <c r="W165" t="inlineStr">
        <is>
          <t>1991-12-18</t>
        </is>
      </c>
      <c r="X165" t="inlineStr">
        <is>
          <t>1991-12-18</t>
        </is>
      </c>
      <c r="Y165" t="n">
        <v>784</v>
      </c>
      <c r="Z165" t="n">
        <v>711</v>
      </c>
      <c r="AA165" t="n">
        <v>761</v>
      </c>
      <c r="AB165" t="n">
        <v>7</v>
      </c>
      <c r="AC165" t="n">
        <v>7</v>
      </c>
      <c r="AD165" t="n">
        <v>34</v>
      </c>
      <c r="AE165" t="n">
        <v>35</v>
      </c>
      <c r="AF165" t="n">
        <v>12</v>
      </c>
      <c r="AG165" t="n">
        <v>12</v>
      </c>
      <c r="AH165" t="n">
        <v>4</v>
      </c>
      <c r="AI165" t="n">
        <v>5</v>
      </c>
      <c r="AJ165" t="n">
        <v>19</v>
      </c>
      <c r="AK165" t="n">
        <v>19</v>
      </c>
      <c r="AL165" t="n">
        <v>6</v>
      </c>
      <c r="AM165" t="n">
        <v>6</v>
      </c>
      <c r="AN165" t="n">
        <v>1</v>
      </c>
      <c r="AO165" t="n">
        <v>1</v>
      </c>
      <c r="AP165" t="inlineStr">
        <is>
          <t>No</t>
        </is>
      </c>
      <c r="AQ165" t="inlineStr">
        <is>
          <t>No</t>
        </is>
      </c>
      <c r="AR165">
        <f>HYPERLINK("http://catalog.hathitrust.org/Record/001153463","HathiTrust Record")</f>
        <v/>
      </c>
      <c r="AS165">
        <f>HYPERLINK("https://creighton-primo.hosted.exlibrisgroup.com/primo-explore/search?tab=default_tab&amp;search_scope=EVERYTHING&amp;vid=01CRU&amp;lang=en_US&amp;offset=0&amp;query=any,contains,991002877199702656","Catalog Record")</f>
        <v/>
      </c>
      <c r="AT165">
        <f>HYPERLINK("http://www.worldcat.org/oclc/503659","WorldCat Record")</f>
        <v/>
      </c>
      <c r="AU165" t="inlineStr">
        <is>
          <t>501069:eng</t>
        </is>
      </c>
      <c r="AV165" t="inlineStr">
        <is>
          <t>503659</t>
        </is>
      </c>
      <c r="AW165" t="inlineStr">
        <is>
          <t>991002877199702656</t>
        </is>
      </c>
      <c r="AX165" t="inlineStr">
        <is>
          <t>991002877199702656</t>
        </is>
      </c>
      <c r="AY165" t="inlineStr">
        <is>
          <t>2261959970002656</t>
        </is>
      </c>
      <c r="AZ165" t="inlineStr">
        <is>
          <t>BOOK</t>
        </is>
      </c>
      <c r="BC165" t="inlineStr">
        <is>
          <t>32285000896158</t>
        </is>
      </c>
      <c r="BD165" t="inlineStr">
        <is>
          <t>893262520</t>
        </is>
      </c>
    </row>
    <row r="166">
      <c r="A166" t="inlineStr">
        <is>
          <t>No</t>
        </is>
      </c>
      <c r="B166" t="inlineStr">
        <is>
          <t>JX1706 .N535 1988</t>
        </is>
      </c>
      <c r="C166" t="inlineStr">
        <is>
          <t>0                      JX 1706000N  535         1988</t>
        </is>
      </c>
      <c r="D166" t="inlineStr">
        <is>
          <t>Diplomacy and the American democracy / David D. Newsom.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Newsom, David D.</t>
        </is>
      </c>
      <c r="L166" t="inlineStr">
        <is>
          <t>Bloomington : Indiana University Press, c1988.</t>
        </is>
      </c>
      <c r="M166" t="inlineStr">
        <is>
          <t>1988</t>
        </is>
      </c>
      <c r="O166" t="inlineStr">
        <is>
          <t>eng</t>
        </is>
      </c>
      <c r="P166" t="inlineStr">
        <is>
          <t>inu</t>
        </is>
      </c>
      <c r="R166" t="inlineStr">
        <is>
          <t xml:space="preserve">JX </t>
        </is>
      </c>
      <c r="S166" t="n">
        <v>1</v>
      </c>
      <c r="T166" t="n">
        <v>1</v>
      </c>
      <c r="U166" t="inlineStr">
        <is>
          <t>1997-12-07</t>
        </is>
      </c>
      <c r="V166" t="inlineStr">
        <is>
          <t>1997-12-07</t>
        </is>
      </c>
      <c r="W166" t="inlineStr">
        <is>
          <t>1992-10-16</t>
        </is>
      </c>
      <c r="X166" t="inlineStr">
        <is>
          <t>1992-10-16</t>
        </is>
      </c>
      <c r="Y166" t="n">
        <v>580</v>
      </c>
      <c r="Z166" t="n">
        <v>481</v>
      </c>
      <c r="AA166" t="n">
        <v>488</v>
      </c>
      <c r="AB166" t="n">
        <v>3</v>
      </c>
      <c r="AC166" t="n">
        <v>3</v>
      </c>
      <c r="AD166" t="n">
        <v>22</v>
      </c>
      <c r="AE166" t="n">
        <v>22</v>
      </c>
      <c r="AF166" t="n">
        <v>8</v>
      </c>
      <c r="AG166" t="n">
        <v>8</v>
      </c>
      <c r="AH166" t="n">
        <v>5</v>
      </c>
      <c r="AI166" t="n">
        <v>5</v>
      </c>
      <c r="AJ166" t="n">
        <v>12</v>
      </c>
      <c r="AK166" t="n">
        <v>12</v>
      </c>
      <c r="AL166" t="n">
        <v>2</v>
      </c>
      <c r="AM166" t="n">
        <v>2</v>
      </c>
      <c r="AN166" t="n">
        <v>1</v>
      </c>
      <c r="AO166" t="n">
        <v>1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HYPERLINK("http://catalog.hathitrust.org/Record/000903980","HathiTrust Record")</f>
        <v/>
      </c>
      <c r="AS166">
        <f>HYPERLINK("https://creighton-primo.hosted.exlibrisgroup.com/primo-explore/search?tab=default_tab&amp;search_scope=EVERYTHING&amp;vid=01CRU&amp;lang=en_US&amp;offset=0&amp;query=any,contains,991001100969702656","Catalog Record")</f>
        <v/>
      </c>
      <c r="AT166">
        <f>HYPERLINK("http://www.worldcat.org/oclc/16353002","WorldCat Record")</f>
        <v/>
      </c>
      <c r="AU166" t="inlineStr">
        <is>
          <t>11869958:eng</t>
        </is>
      </c>
      <c r="AV166" t="inlineStr">
        <is>
          <t>16353002</t>
        </is>
      </c>
      <c r="AW166" t="inlineStr">
        <is>
          <t>991001100969702656</t>
        </is>
      </c>
      <c r="AX166" t="inlineStr">
        <is>
          <t>991001100969702656</t>
        </is>
      </c>
      <c r="AY166" t="inlineStr">
        <is>
          <t>2255326220002656</t>
        </is>
      </c>
      <c r="AZ166" t="inlineStr">
        <is>
          <t>BOOK</t>
        </is>
      </c>
      <c r="BB166" t="inlineStr">
        <is>
          <t>9780253204707</t>
        </is>
      </c>
      <c r="BC166" t="inlineStr">
        <is>
          <t>32285001350643</t>
        </is>
      </c>
      <c r="BD166" t="inlineStr">
        <is>
          <t>893803343</t>
        </is>
      </c>
    </row>
    <row r="167">
      <c r="A167" t="inlineStr">
        <is>
          <t>No</t>
        </is>
      </c>
      <c r="B167" t="inlineStr">
        <is>
          <t>JX1706.Z5 B3 1983</t>
        </is>
      </c>
      <c r="C167" t="inlineStr">
        <is>
          <t>0                      JX 1706000Z  5                  B  3           1983</t>
        </is>
      </c>
      <c r="D167" t="inlineStr">
        <is>
          <t>Staffing for foreign affairs : personnel systems for the 1980's and 1990's / William I. Bacchus.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Bacchus, William I., 1940-</t>
        </is>
      </c>
      <c r="L167" t="inlineStr">
        <is>
          <t>Princeton, N.J. : Princeton University Press, c1983.</t>
        </is>
      </c>
      <c r="M167" t="inlineStr">
        <is>
          <t>1983</t>
        </is>
      </c>
      <c r="O167" t="inlineStr">
        <is>
          <t>eng</t>
        </is>
      </c>
      <c r="P167" t="inlineStr">
        <is>
          <t>nju</t>
        </is>
      </c>
      <c r="R167" t="inlineStr">
        <is>
          <t xml:space="preserve">JX </t>
        </is>
      </c>
      <c r="S167" t="n">
        <v>1</v>
      </c>
      <c r="T167" t="n">
        <v>1</v>
      </c>
      <c r="U167" t="inlineStr">
        <is>
          <t>1993-12-02</t>
        </is>
      </c>
      <c r="V167" t="inlineStr">
        <is>
          <t>1993-12-02</t>
        </is>
      </c>
      <c r="W167" t="inlineStr">
        <is>
          <t>1992-09-21</t>
        </is>
      </c>
      <c r="X167" t="inlineStr">
        <is>
          <t>1992-09-21</t>
        </is>
      </c>
      <c r="Y167" t="n">
        <v>327</v>
      </c>
      <c r="Z167" t="n">
        <v>272</v>
      </c>
      <c r="AA167" t="n">
        <v>590</v>
      </c>
      <c r="AB167" t="n">
        <v>3</v>
      </c>
      <c r="AC167" t="n">
        <v>5</v>
      </c>
      <c r="AD167" t="n">
        <v>17</v>
      </c>
      <c r="AE167" t="n">
        <v>27</v>
      </c>
      <c r="AF167" t="n">
        <v>5</v>
      </c>
      <c r="AG167" t="n">
        <v>12</v>
      </c>
      <c r="AH167" t="n">
        <v>4</v>
      </c>
      <c r="AI167" t="n">
        <v>7</v>
      </c>
      <c r="AJ167" t="n">
        <v>9</v>
      </c>
      <c r="AK167" t="n">
        <v>12</v>
      </c>
      <c r="AL167" t="n">
        <v>2</v>
      </c>
      <c r="AM167" t="n">
        <v>3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HYPERLINK("https://creighton-primo.hosted.exlibrisgroup.com/primo-explore/search?tab=default_tab&amp;search_scope=EVERYTHING&amp;vid=01CRU&amp;lang=en_US&amp;offset=0&amp;query=any,contains,991000214539702656","Catalog Record")</f>
        <v/>
      </c>
      <c r="AT167">
        <f>HYPERLINK("http://www.worldcat.org/oclc/9557342","WorldCat Record")</f>
        <v/>
      </c>
      <c r="AU167" t="inlineStr">
        <is>
          <t>43031317:eng</t>
        </is>
      </c>
      <c r="AV167" t="inlineStr">
        <is>
          <t>9557342</t>
        </is>
      </c>
      <c r="AW167" t="inlineStr">
        <is>
          <t>991000214539702656</t>
        </is>
      </c>
      <c r="AX167" t="inlineStr">
        <is>
          <t>991000214539702656</t>
        </is>
      </c>
      <c r="AY167" t="inlineStr">
        <is>
          <t>2266611120002656</t>
        </is>
      </c>
      <c r="AZ167" t="inlineStr">
        <is>
          <t>BOOK</t>
        </is>
      </c>
      <c r="BB167" t="inlineStr">
        <is>
          <t>9780691076607</t>
        </is>
      </c>
      <c r="BC167" t="inlineStr">
        <is>
          <t>32285001320125</t>
        </is>
      </c>
      <c r="BD167" t="inlineStr">
        <is>
          <t>893508625</t>
        </is>
      </c>
    </row>
    <row r="168">
      <c r="A168" t="inlineStr">
        <is>
          <t>No</t>
        </is>
      </c>
      <c r="B168" t="inlineStr">
        <is>
          <t>JX1904.5 .B69</t>
        </is>
      </c>
      <c r="C168" t="inlineStr">
        <is>
          <t>0                      JX 1904500B  69</t>
        </is>
      </c>
      <c r="D168" t="inlineStr">
        <is>
          <t>Stable peace / Kenneth E. Boulding. --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Boulding, Kenneth E. (Kenneth Ewart), 1910-1993.</t>
        </is>
      </c>
      <c r="L168" t="inlineStr">
        <is>
          <t>Austin : University of Texas Press, c1978.</t>
        </is>
      </c>
      <c r="M168" t="inlineStr">
        <is>
          <t>1978</t>
        </is>
      </c>
      <c r="O168" t="inlineStr">
        <is>
          <t>eng</t>
        </is>
      </c>
      <c r="P168" t="inlineStr">
        <is>
          <t>txu</t>
        </is>
      </c>
      <c r="R168" t="inlineStr">
        <is>
          <t xml:space="preserve">JX </t>
        </is>
      </c>
      <c r="S168" t="n">
        <v>1</v>
      </c>
      <c r="T168" t="n">
        <v>1</v>
      </c>
      <c r="U168" t="inlineStr">
        <is>
          <t>2003-10-04</t>
        </is>
      </c>
      <c r="V168" t="inlineStr">
        <is>
          <t>2003-10-04</t>
        </is>
      </c>
      <c r="W168" t="inlineStr">
        <is>
          <t>1992-09-21</t>
        </is>
      </c>
      <c r="X168" t="inlineStr">
        <is>
          <t>1992-09-21</t>
        </is>
      </c>
      <c r="Y168" t="n">
        <v>780</v>
      </c>
      <c r="Z168" t="n">
        <v>671</v>
      </c>
      <c r="AA168" t="n">
        <v>688</v>
      </c>
      <c r="AB168" t="n">
        <v>6</v>
      </c>
      <c r="AC168" t="n">
        <v>6</v>
      </c>
      <c r="AD168" t="n">
        <v>33</v>
      </c>
      <c r="AE168" t="n">
        <v>33</v>
      </c>
      <c r="AF168" t="n">
        <v>15</v>
      </c>
      <c r="AG168" t="n">
        <v>15</v>
      </c>
      <c r="AH168" t="n">
        <v>8</v>
      </c>
      <c r="AI168" t="n">
        <v>8</v>
      </c>
      <c r="AJ168" t="n">
        <v>14</v>
      </c>
      <c r="AK168" t="n">
        <v>14</v>
      </c>
      <c r="AL168" t="n">
        <v>4</v>
      </c>
      <c r="AM168" t="n">
        <v>4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HYPERLINK("http://catalog.hathitrust.org/Record/000092148","HathiTrust Record")</f>
        <v/>
      </c>
      <c r="AS168">
        <f>HYPERLINK("https://creighton-primo.hosted.exlibrisgroup.com/primo-explore/search?tab=default_tab&amp;search_scope=EVERYTHING&amp;vid=01CRU&amp;lang=en_US&amp;offset=0&amp;query=any,contains,991004481589702656","Catalog Record")</f>
        <v/>
      </c>
      <c r="AT168">
        <f>HYPERLINK("http://www.worldcat.org/oclc/3627679","WorldCat Record")</f>
        <v/>
      </c>
      <c r="AU168" t="inlineStr">
        <is>
          <t>507352556:eng</t>
        </is>
      </c>
      <c r="AV168" t="inlineStr">
        <is>
          <t>3627679</t>
        </is>
      </c>
      <c r="AW168" t="inlineStr">
        <is>
          <t>991004481589702656</t>
        </is>
      </c>
      <c r="AX168" t="inlineStr">
        <is>
          <t>991004481589702656</t>
        </is>
      </c>
      <c r="AY168" t="inlineStr">
        <is>
          <t>2269265420002656</t>
        </is>
      </c>
      <c r="AZ168" t="inlineStr">
        <is>
          <t>BOOK</t>
        </is>
      </c>
      <c r="BB168" t="inlineStr">
        <is>
          <t>9780292764477</t>
        </is>
      </c>
      <c r="BC168" t="inlineStr">
        <is>
          <t>32285001320216</t>
        </is>
      </c>
      <c r="BD168" t="inlineStr">
        <is>
          <t>893442660</t>
        </is>
      </c>
    </row>
    <row r="169">
      <c r="A169" t="inlineStr">
        <is>
          <t>No</t>
        </is>
      </c>
      <c r="B169" t="inlineStr">
        <is>
          <t>JX1904.5 .E377 1988</t>
        </is>
      </c>
      <c r="C169" t="inlineStr">
        <is>
          <t>0                      JX 1904500E  377         1988</t>
        </is>
      </c>
      <c r="D169" t="inlineStr">
        <is>
          <t>Educating for global responsibility : teacher-designed curricula for peace education, K-12 / edited by Betty A. Reardon.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New York : Teachers College Press, c1988.</t>
        </is>
      </c>
      <c r="M169" t="inlineStr">
        <is>
          <t>1988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JX </t>
        </is>
      </c>
      <c r="S169" t="n">
        <v>1</v>
      </c>
      <c r="T169" t="n">
        <v>1</v>
      </c>
      <c r="U169" t="inlineStr">
        <is>
          <t>2005-03-22</t>
        </is>
      </c>
      <c r="V169" t="inlineStr">
        <is>
          <t>2005-03-22</t>
        </is>
      </c>
      <c r="W169" t="inlineStr">
        <is>
          <t>1992-09-21</t>
        </is>
      </c>
      <c r="X169" t="inlineStr">
        <is>
          <t>1992-09-21</t>
        </is>
      </c>
      <c r="Y169" t="n">
        <v>437</v>
      </c>
      <c r="Z169" t="n">
        <v>396</v>
      </c>
      <c r="AA169" t="n">
        <v>401</v>
      </c>
      <c r="AB169" t="n">
        <v>6</v>
      </c>
      <c r="AC169" t="n">
        <v>6</v>
      </c>
      <c r="AD169" t="n">
        <v>17</v>
      </c>
      <c r="AE169" t="n">
        <v>17</v>
      </c>
      <c r="AF169" t="n">
        <v>4</v>
      </c>
      <c r="AG169" t="n">
        <v>4</v>
      </c>
      <c r="AH169" t="n">
        <v>3</v>
      </c>
      <c r="AI169" t="n">
        <v>3</v>
      </c>
      <c r="AJ169" t="n">
        <v>8</v>
      </c>
      <c r="AK169" t="n">
        <v>8</v>
      </c>
      <c r="AL169" t="n">
        <v>5</v>
      </c>
      <c r="AM169" t="n">
        <v>5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HYPERLINK("https://creighton-primo.hosted.exlibrisgroup.com/primo-explore/search?tab=default_tab&amp;search_scope=EVERYTHING&amp;vid=01CRU&amp;lang=en_US&amp;offset=0&amp;query=any,contains,991001118869702656","Catalog Record")</f>
        <v/>
      </c>
      <c r="AT169">
        <f>HYPERLINK("http://www.worldcat.org/oclc/16577660","WorldCat Record")</f>
        <v/>
      </c>
      <c r="AU169" t="inlineStr">
        <is>
          <t>12378852:eng</t>
        </is>
      </c>
      <c r="AV169" t="inlineStr">
        <is>
          <t>16577660</t>
        </is>
      </c>
      <c r="AW169" t="inlineStr">
        <is>
          <t>991001118869702656</t>
        </is>
      </c>
      <c r="AX169" t="inlineStr">
        <is>
          <t>991001118869702656</t>
        </is>
      </c>
      <c r="AY169" t="inlineStr">
        <is>
          <t>2256159020002656</t>
        </is>
      </c>
      <c r="AZ169" t="inlineStr">
        <is>
          <t>BOOK</t>
        </is>
      </c>
      <c r="BB169" t="inlineStr">
        <is>
          <t>9780807728796</t>
        </is>
      </c>
      <c r="BC169" t="inlineStr">
        <is>
          <t>32285001320224</t>
        </is>
      </c>
      <c r="BD169" t="inlineStr">
        <is>
          <t>893334066</t>
        </is>
      </c>
    </row>
    <row r="170">
      <c r="A170" t="inlineStr">
        <is>
          <t>No</t>
        </is>
      </c>
      <c r="B170" t="inlineStr">
        <is>
          <t>JX1904.5 .H39 1988</t>
        </is>
      </c>
      <c r="C170" t="inlineStr">
        <is>
          <t>0                      JX 1904500H  39          1988</t>
        </is>
      </c>
      <c r="D170" t="inlineStr">
        <is>
          <t>Peace education / by Ian M. Harris.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Harris, Ian M., 1943-</t>
        </is>
      </c>
      <c r="L170" t="inlineStr">
        <is>
          <t>Jefferson, N.C. : McFarland, c1988.</t>
        </is>
      </c>
      <c r="M170" t="inlineStr">
        <is>
          <t>1988</t>
        </is>
      </c>
      <c r="O170" t="inlineStr">
        <is>
          <t>eng</t>
        </is>
      </c>
      <c r="P170" t="inlineStr">
        <is>
          <t>ncu</t>
        </is>
      </c>
      <c r="R170" t="inlineStr">
        <is>
          <t xml:space="preserve">JX </t>
        </is>
      </c>
      <c r="S170" t="n">
        <v>1</v>
      </c>
      <c r="T170" t="n">
        <v>1</v>
      </c>
      <c r="U170" t="inlineStr">
        <is>
          <t>2002-03-20</t>
        </is>
      </c>
      <c r="V170" t="inlineStr">
        <is>
          <t>2002-03-20</t>
        </is>
      </c>
      <c r="W170" t="inlineStr">
        <is>
          <t>1992-09-21</t>
        </is>
      </c>
      <c r="X170" t="inlineStr">
        <is>
          <t>1992-09-21</t>
        </is>
      </c>
      <c r="Y170" t="n">
        <v>318</v>
      </c>
      <c r="Z170" t="n">
        <v>272</v>
      </c>
      <c r="AA170" t="n">
        <v>512</v>
      </c>
      <c r="AB170" t="n">
        <v>4</v>
      </c>
      <c r="AC170" t="n">
        <v>6</v>
      </c>
      <c r="AD170" t="n">
        <v>8</v>
      </c>
      <c r="AE170" t="n">
        <v>22</v>
      </c>
      <c r="AF170" t="n">
        <v>0</v>
      </c>
      <c r="AG170" t="n">
        <v>7</v>
      </c>
      <c r="AH170" t="n">
        <v>2</v>
      </c>
      <c r="AI170" t="n">
        <v>7</v>
      </c>
      <c r="AJ170" t="n">
        <v>5</v>
      </c>
      <c r="AK170" t="n">
        <v>10</v>
      </c>
      <c r="AL170" t="n">
        <v>3</v>
      </c>
      <c r="AM170" t="n">
        <v>5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HYPERLINK("http://catalog.hathitrust.org/Record/000929595","HathiTrust Record")</f>
        <v/>
      </c>
      <c r="AS170">
        <f>HYPERLINK("https://creighton-primo.hosted.exlibrisgroup.com/primo-explore/search?tab=default_tab&amp;search_scope=EVERYTHING&amp;vid=01CRU&amp;lang=en_US&amp;offset=0&amp;query=any,contains,991001264479702656","Catalog Record")</f>
        <v/>
      </c>
      <c r="AT170">
        <f>HYPERLINK("http://www.worldcat.org/oclc/17803488","WorldCat Record")</f>
        <v/>
      </c>
      <c r="AU170" t="inlineStr">
        <is>
          <t>770504:eng</t>
        </is>
      </c>
      <c r="AV170" t="inlineStr">
        <is>
          <t>17803488</t>
        </is>
      </c>
      <c r="AW170" t="inlineStr">
        <is>
          <t>991001264479702656</t>
        </is>
      </c>
      <c r="AX170" t="inlineStr">
        <is>
          <t>991001264479702656</t>
        </is>
      </c>
      <c r="AY170" t="inlineStr">
        <is>
          <t>2264981400002656</t>
        </is>
      </c>
      <c r="AZ170" t="inlineStr">
        <is>
          <t>BOOK</t>
        </is>
      </c>
      <c r="BB170" t="inlineStr">
        <is>
          <t>9780899503547</t>
        </is>
      </c>
      <c r="BC170" t="inlineStr">
        <is>
          <t>32285001320232</t>
        </is>
      </c>
      <c r="BD170" t="inlineStr">
        <is>
          <t>893444644</t>
        </is>
      </c>
    </row>
    <row r="171">
      <c r="A171" t="inlineStr">
        <is>
          <t>No</t>
        </is>
      </c>
      <c r="B171" t="inlineStr">
        <is>
          <t>JX1904.5 .R4 1988</t>
        </is>
      </c>
      <c r="C171" t="inlineStr">
        <is>
          <t>0                      JX 1904500R  4           1988</t>
        </is>
      </c>
      <c r="D171" t="inlineStr">
        <is>
          <t>Comprehensive peace education : educating for global responsibility / Betty A. Reardon.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Reardon, Betty.</t>
        </is>
      </c>
      <c r="L171" t="inlineStr">
        <is>
          <t>New York : Teachers College Press, c1988.</t>
        </is>
      </c>
      <c r="M171" t="inlineStr">
        <is>
          <t>1988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JX </t>
        </is>
      </c>
      <c r="S171" t="n">
        <v>8</v>
      </c>
      <c r="T171" t="n">
        <v>8</v>
      </c>
      <c r="U171" t="inlineStr">
        <is>
          <t>2005-04-19</t>
        </is>
      </c>
      <c r="V171" t="inlineStr">
        <is>
          <t>2005-04-19</t>
        </is>
      </c>
      <c r="W171" t="inlineStr">
        <is>
          <t>1990-02-24</t>
        </is>
      </c>
      <c r="X171" t="inlineStr">
        <is>
          <t>1990-02-24</t>
        </is>
      </c>
      <c r="Y171" t="n">
        <v>456</v>
      </c>
      <c r="Z171" t="n">
        <v>405</v>
      </c>
      <c r="AA171" t="n">
        <v>406</v>
      </c>
      <c r="AB171" t="n">
        <v>4</v>
      </c>
      <c r="AC171" t="n">
        <v>4</v>
      </c>
      <c r="AD171" t="n">
        <v>18</v>
      </c>
      <c r="AE171" t="n">
        <v>18</v>
      </c>
      <c r="AF171" t="n">
        <v>4</v>
      </c>
      <c r="AG171" t="n">
        <v>4</v>
      </c>
      <c r="AH171" t="n">
        <v>5</v>
      </c>
      <c r="AI171" t="n">
        <v>5</v>
      </c>
      <c r="AJ171" t="n">
        <v>11</v>
      </c>
      <c r="AK171" t="n">
        <v>11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HYPERLINK("https://creighton-primo.hosted.exlibrisgroup.com/primo-explore/search?tab=default_tab&amp;search_scope=EVERYTHING&amp;vid=01CRU&amp;lang=en_US&amp;offset=0&amp;query=any,contains,991001124989702656","Catalog Record")</f>
        <v/>
      </c>
      <c r="AT171">
        <f>HYPERLINK("http://www.worldcat.org/oclc/16647646","WorldCat Record")</f>
        <v/>
      </c>
      <c r="AU171" t="inlineStr">
        <is>
          <t>253228271:eng</t>
        </is>
      </c>
      <c r="AV171" t="inlineStr">
        <is>
          <t>16647646</t>
        </is>
      </c>
      <c r="AW171" t="inlineStr">
        <is>
          <t>991001124989702656</t>
        </is>
      </c>
      <c r="AX171" t="inlineStr">
        <is>
          <t>991001124989702656</t>
        </is>
      </c>
      <c r="AY171" t="inlineStr">
        <is>
          <t>2265990870002656</t>
        </is>
      </c>
      <c r="AZ171" t="inlineStr">
        <is>
          <t>BOOK</t>
        </is>
      </c>
      <c r="BB171" t="inlineStr">
        <is>
          <t>9780807728864</t>
        </is>
      </c>
      <c r="BC171" t="inlineStr">
        <is>
          <t>32285000040807</t>
        </is>
      </c>
      <c r="BD171" t="inlineStr">
        <is>
          <t>893243873</t>
        </is>
      </c>
    </row>
    <row r="172">
      <c r="A172" t="inlineStr">
        <is>
          <t>No</t>
        </is>
      </c>
      <c r="B172" t="inlineStr">
        <is>
          <t>JX1905.5 .M48 1988</t>
        </is>
      </c>
      <c r="C172" t="inlineStr">
        <is>
          <t>0                      JX 1905500M  48          1988</t>
        </is>
      </c>
      <c r="D172" t="inlineStr">
        <is>
          <t>Peace organizations, past and present : a survey and directory / by Robert S. Meyer ; with a foreword by Joseph W. Elder.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Meyer, Robert S., 1915-</t>
        </is>
      </c>
      <c r="L172" t="inlineStr">
        <is>
          <t>Jefferson, N.C. : McFarland, c1988.</t>
        </is>
      </c>
      <c r="M172" t="inlineStr">
        <is>
          <t>1988</t>
        </is>
      </c>
      <c r="O172" t="inlineStr">
        <is>
          <t>eng</t>
        </is>
      </c>
      <c r="P172" t="inlineStr">
        <is>
          <t>ncu</t>
        </is>
      </c>
      <c r="R172" t="inlineStr">
        <is>
          <t xml:space="preserve">JX </t>
        </is>
      </c>
      <c r="S172" t="n">
        <v>2</v>
      </c>
      <c r="T172" t="n">
        <v>2</v>
      </c>
      <c r="U172" t="inlineStr">
        <is>
          <t>1994-02-01</t>
        </is>
      </c>
      <c r="V172" t="inlineStr">
        <is>
          <t>1994-02-01</t>
        </is>
      </c>
      <c r="W172" t="inlineStr">
        <is>
          <t>1992-09-21</t>
        </is>
      </c>
      <c r="X172" t="inlineStr">
        <is>
          <t>1992-09-21</t>
        </is>
      </c>
      <c r="Y172" t="n">
        <v>445</v>
      </c>
      <c r="Z172" t="n">
        <v>378</v>
      </c>
      <c r="AA172" t="n">
        <v>385</v>
      </c>
      <c r="AB172" t="n">
        <v>2</v>
      </c>
      <c r="AC172" t="n">
        <v>2</v>
      </c>
      <c r="AD172" t="n">
        <v>12</v>
      </c>
      <c r="AE172" t="n">
        <v>12</v>
      </c>
      <c r="AF172" t="n">
        <v>3</v>
      </c>
      <c r="AG172" t="n">
        <v>3</v>
      </c>
      <c r="AH172" t="n">
        <v>4</v>
      </c>
      <c r="AI172" t="n">
        <v>4</v>
      </c>
      <c r="AJ172" t="n">
        <v>7</v>
      </c>
      <c r="AK172" t="n">
        <v>7</v>
      </c>
      <c r="AL172" t="n">
        <v>1</v>
      </c>
      <c r="AM172" t="n">
        <v>1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HYPERLINK("http://catalog.hathitrust.org/Record/000927965","HathiTrust Record")</f>
        <v/>
      </c>
      <c r="AS172">
        <f>HYPERLINK("https://creighton-primo.hosted.exlibrisgroup.com/primo-explore/search?tab=default_tab&amp;search_scope=EVERYTHING&amp;vid=01CRU&amp;lang=en_US&amp;offset=0&amp;query=any,contains,991001284529702656","Catalog Record")</f>
        <v/>
      </c>
      <c r="AT172">
        <f>HYPERLINK("http://www.worldcat.org/oclc/17952798","WorldCat Record")</f>
        <v/>
      </c>
      <c r="AU172" t="inlineStr">
        <is>
          <t>836883576:eng</t>
        </is>
      </c>
      <c r="AV172" t="inlineStr">
        <is>
          <t>17952798</t>
        </is>
      </c>
      <c r="AW172" t="inlineStr">
        <is>
          <t>991001284529702656</t>
        </is>
      </c>
      <c r="AX172" t="inlineStr">
        <is>
          <t>991001284529702656</t>
        </is>
      </c>
      <c r="AY172" t="inlineStr">
        <is>
          <t>2269715030002656</t>
        </is>
      </c>
      <c r="AZ172" t="inlineStr">
        <is>
          <t>BOOK</t>
        </is>
      </c>
      <c r="BB172" t="inlineStr">
        <is>
          <t>9780899503400</t>
        </is>
      </c>
      <c r="BC172" t="inlineStr">
        <is>
          <t>32285001320257</t>
        </is>
      </c>
      <c r="BD172" t="inlineStr">
        <is>
          <t>893897677</t>
        </is>
      </c>
    </row>
    <row r="173">
      <c r="A173" t="inlineStr">
        <is>
          <t>No</t>
        </is>
      </c>
      <c r="B173" t="inlineStr">
        <is>
          <t>JX1950 .F35</t>
        </is>
      </c>
      <c r="C173" t="inlineStr">
        <is>
          <t>0                      JX 1950000F  35</t>
        </is>
      </c>
      <c r="D173" t="inlineStr">
        <is>
          <t>International law and organization; an introductory reader. Edited by Richard A. Falk [and] Wolfram F. Hanrieder.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Falk, Richard A. compiler.</t>
        </is>
      </c>
      <c r="L173" t="inlineStr">
        <is>
          <t>Philadelphia, Lippincott [1968]</t>
        </is>
      </c>
      <c r="M173" t="inlineStr">
        <is>
          <t>1968</t>
        </is>
      </c>
      <c r="O173" t="inlineStr">
        <is>
          <t>eng</t>
        </is>
      </c>
      <c r="P173" t="inlineStr">
        <is>
          <t>pau</t>
        </is>
      </c>
      <c r="Q173" t="inlineStr">
        <is>
          <t>The Lippincott series in international politics</t>
        </is>
      </c>
      <c r="R173" t="inlineStr">
        <is>
          <t xml:space="preserve">JX </t>
        </is>
      </c>
      <c r="S173" t="n">
        <v>3</v>
      </c>
      <c r="T173" t="n">
        <v>3</v>
      </c>
      <c r="U173" t="inlineStr">
        <is>
          <t>2003-04-07</t>
        </is>
      </c>
      <c r="V173" t="inlineStr">
        <is>
          <t>2003-04-07</t>
        </is>
      </c>
      <c r="W173" t="inlineStr">
        <is>
          <t>1997-04-03</t>
        </is>
      </c>
      <c r="X173" t="inlineStr">
        <is>
          <t>1997-04-03</t>
        </is>
      </c>
      <c r="Y173" t="n">
        <v>431</v>
      </c>
      <c r="Z173" t="n">
        <v>343</v>
      </c>
      <c r="AA173" t="n">
        <v>345</v>
      </c>
      <c r="AB173" t="n">
        <v>6</v>
      </c>
      <c r="AC173" t="n">
        <v>6</v>
      </c>
      <c r="AD173" t="n">
        <v>22</v>
      </c>
      <c r="AE173" t="n">
        <v>22</v>
      </c>
      <c r="AF173" t="n">
        <v>4</v>
      </c>
      <c r="AG173" t="n">
        <v>4</v>
      </c>
      <c r="AH173" t="n">
        <v>3</v>
      </c>
      <c r="AI173" t="n">
        <v>3</v>
      </c>
      <c r="AJ173" t="n">
        <v>9</v>
      </c>
      <c r="AK173" t="n">
        <v>9</v>
      </c>
      <c r="AL173" t="n">
        <v>4</v>
      </c>
      <c r="AM173" t="n">
        <v>4</v>
      </c>
      <c r="AN173" t="n">
        <v>5</v>
      </c>
      <c r="AO173" t="n">
        <v>5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HYPERLINK("http://catalog.hathitrust.org/Record/010666313","HathiTrust Record")</f>
        <v/>
      </c>
      <c r="AS173">
        <f>HYPERLINK("https://creighton-primo.hosted.exlibrisgroup.com/primo-explore/search?tab=default_tab&amp;search_scope=EVERYTHING&amp;vid=01CRU&amp;lang=en_US&amp;offset=0&amp;query=any,contains,991002783829702656","Catalog Record")</f>
        <v/>
      </c>
      <c r="AT173">
        <f>HYPERLINK("http://www.worldcat.org/oclc/441034","WorldCat Record")</f>
        <v/>
      </c>
      <c r="AU173" t="inlineStr">
        <is>
          <t>1567684:eng</t>
        </is>
      </c>
      <c r="AV173" t="inlineStr">
        <is>
          <t>441034</t>
        </is>
      </c>
      <c r="AW173" t="inlineStr">
        <is>
          <t>991002783829702656</t>
        </is>
      </c>
      <c r="AX173" t="inlineStr">
        <is>
          <t>991002783829702656</t>
        </is>
      </c>
      <c r="AY173" t="inlineStr">
        <is>
          <t>2257124300002656</t>
        </is>
      </c>
      <c r="AZ173" t="inlineStr">
        <is>
          <t>BOOK</t>
        </is>
      </c>
      <c r="BC173" t="inlineStr">
        <is>
          <t>32285002348703</t>
        </is>
      </c>
      <c r="BD173" t="inlineStr">
        <is>
          <t>893880406</t>
        </is>
      </c>
    </row>
    <row r="174">
      <c r="A174" t="inlineStr">
        <is>
          <t>No</t>
        </is>
      </c>
      <c r="B174" t="inlineStr">
        <is>
          <t>JX1952 .B823 1969b</t>
        </is>
      </c>
      <c r="C174" t="inlineStr">
        <is>
          <t>0                      JX 1952000B  823         1969b</t>
        </is>
      </c>
      <c r="D174" t="inlineStr">
        <is>
          <t>Conflict &amp; communication: the use of controlled communication in international relations [by] John W. Burton.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Burton, John W. (John Wear), 1915-2010.</t>
        </is>
      </c>
      <c r="L174" t="inlineStr">
        <is>
          <t>New York, Free Press [1969]</t>
        </is>
      </c>
      <c r="M174" t="inlineStr">
        <is>
          <t>1969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JX </t>
        </is>
      </c>
      <c r="S174" t="n">
        <v>0</v>
      </c>
      <c r="T174" t="n">
        <v>0</v>
      </c>
      <c r="U174" t="inlineStr">
        <is>
          <t>2003-03-31</t>
        </is>
      </c>
      <c r="V174" t="inlineStr">
        <is>
          <t>2003-03-31</t>
        </is>
      </c>
      <c r="W174" t="inlineStr">
        <is>
          <t>1997-04-03</t>
        </is>
      </c>
      <c r="X174" t="inlineStr">
        <is>
          <t>1997-04-03</t>
        </is>
      </c>
      <c r="Y174" t="n">
        <v>502</v>
      </c>
      <c r="Z174" t="n">
        <v>460</v>
      </c>
      <c r="AA174" t="n">
        <v>514</v>
      </c>
      <c r="AB174" t="n">
        <v>6</v>
      </c>
      <c r="AC174" t="n">
        <v>6</v>
      </c>
      <c r="AD174" t="n">
        <v>23</v>
      </c>
      <c r="AE174" t="n">
        <v>28</v>
      </c>
      <c r="AF174" t="n">
        <v>7</v>
      </c>
      <c r="AG174" t="n">
        <v>8</v>
      </c>
      <c r="AH174" t="n">
        <v>4</v>
      </c>
      <c r="AI174" t="n">
        <v>7</v>
      </c>
      <c r="AJ174" t="n">
        <v>8</v>
      </c>
      <c r="AK174" t="n">
        <v>10</v>
      </c>
      <c r="AL174" t="n">
        <v>5</v>
      </c>
      <c r="AM174" t="n">
        <v>5</v>
      </c>
      <c r="AN174" t="n">
        <v>1</v>
      </c>
      <c r="AO174" t="n">
        <v>1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HYPERLINK("https://creighton-primo.hosted.exlibrisgroup.com/primo-explore/search?tab=default_tab&amp;search_scope=EVERYTHING&amp;vid=01CRU&amp;lang=en_US&amp;offset=0&amp;query=any,contains,991000129799702656","Catalog Record")</f>
        <v/>
      </c>
      <c r="AT174">
        <f>HYPERLINK("http://www.worldcat.org/oclc/53634","WorldCat Record")</f>
        <v/>
      </c>
      <c r="AU174" t="inlineStr">
        <is>
          <t>792123563:eng</t>
        </is>
      </c>
      <c r="AV174" t="inlineStr">
        <is>
          <t>53634</t>
        </is>
      </c>
      <c r="AW174" t="inlineStr">
        <is>
          <t>991000129799702656</t>
        </is>
      </c>
      <c r="AX174" t="inlineStr">
        <is>
          <t>991000129799702656</t>
        </is>
      </c>
      <c r="AY174" t="inlineStr">
        <is>
          <t>2257416600002656</t>
        </is>
      </c>
      <c r="AZ174" t="inlineStr">
        <is>
          <t>BOOK</t>
        </is>
      </c>
      <c r="BC174" t="inlineStr">
        <is>
          <t>32285002348729</t>
        </is>
      </c>
      <c r="BD174" t="inlineStr">
        <is>
          <t>893243019</t>
        </is>
      </c>
    </row>
    <row r="175">
      <c r="A175" t="inlineStr">
        <is>
          <t>No</t>
        </is>
      </c>
      <c r="B175" t="inlineStr">
        <is>
          <t>JX1952 .G538 1987</t>
        </is>
      </c>
      <c r="C175" t="inlineStr">
        <is>
          <t>0                      JX 1952000G  538         1987</t>
        </is>
      </c>
      <c r="D175" t="inlineStr">
        <is>
          <t>Global peace and security : trends and challenges / edited by Wolfram F. Hanrieder.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Boulder : Westview Press, 1987.</t>
        </is>
      </c>
      <c r="M175" t="inlineStr">
        <is>
          <t>1987</t>
        </is>
      </c>
      <c r="O175" t="inlineStr">
        <is>
          <t>eng</t>
        </is>
      </c>
      <c r="P175" t="inlineStr">
        <is>
          <t>cou</t>
        </is>
      </c>
      <c r="R175" t="inlineStr">
        <is>
          <t xml:space="preserve">JX </t>
        </is>
      </c>
      <c r="S175" t="n">
        <v>1</v>
      </c>
      <c r="T175" t="n">
        <v>1</v>
      </c>
      <c r="U175" t="inlineStr">
        <is>
          <t>1992-12-13</t>
        </is>
      </c>
      <c r="V175" t="inlineStr">
        <is>
          <t>1992-12-13</t>
        </is>
      </c>
      <c r="W175" t="inlineStr">
        <is>
          <t>1992-09-29</t>
        </is>
      </c>
      <c r="X175" t="inlineStr">
        <is>
          <t>1992-09-29</t>
        </is>
      </c>
      <c r="Y175" t="n">
        <v>233</v>
      </c>
      <c r="Z175" t="n">
        <v>182</v>
      </c>
      <c r="AA175" t="n">
        <v>205</v>
      </c>
      <c r="AB175" t="n">
        <v>3</v>
      </c>
      <c r="AC175" t="n">
        <v>3</v>
      </c>
      <c r="AD175" t="n">
        <v>8</v>
      </c>
      <c r="AE175" t="n">
        <v>8</v>
      </c>
      <c r="AF175" t="n">
        <v>0</v>
      </c>
      <c r="AG175" t="n">
        <v>0</v>
      </c>
      <c r="AH175" t="n">
        <v>2</v>
      </c>
      <c r="AI175" t="n">
        <v>2</v>
      </c>
      <c r="AJ175" t="n">
        <v>5</v>
      </c>
      <c r="AK175" t="n">
        <v>5</v>
      </c>
      <c r="AL175" t="n">
        <v>2</v>
      </c>
      <c r="AM175" t="n">
        <v>2</v>
      </c>
      <c r="AN175" t="n">
        <v>1</v>
      </c>
      <c r="AO175" t="n">
        <v>1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HYPERLINK("http://catalog.hathitrust.org/Record/000831644","HathiTrust Record")</f>
        <v/>
      </c>
      <c r="AS175">
        <f>HYPERLINK("https://creighton-primo.hosted.exlibrisgroup.com/primo-explore/search?tab=default_tab&amp;search_scope=EVERYTHING&amp;vid=01CRU&amp;lang=en_US&amp;offset=0&amp;query=any,contains,991000971609702656","Catalog Record")</f>
        <v/>
      </c>
      <c r="AT175">
        <f>HYPERLINK("http://www.worldcat.org/oclc/14964445","WorldCat Record")</f>
        <v/>
      </c>
      <c r="AU175" t="inlineStr">
        <is>
          <t>906405713:eng</t>
        </is>
      </c>
      <c r="AV175" t="inlineStr">
        <is>
          <t>14964445</t>
        </is>
      </c>
      <c r="AW175" t="inlineStr">
        <is>
          <t>991000971609702656</t>
        </is>
      </c>
      <c r="AX175" t="inlineStr">
        <is>
          <t>991000971609702656</t>
        </is>
      </c>
      <c r="AY175" t="inlineStr">
        <is>
          <t>2266668320002656</t>
        </is>
      </c>
      <c r="AZ175" t="inlineStr">
        <is>
          <t>BOOK</t>
        </is>
      </c>
      <c r="BB175" t="inlineStr">
        <is>
          <t>9780813372891</t>
        </is>
      </c>
      <c r="BC175" t="inlineStr">
        <is>
          <t>32285001322477</t>
        </is>
      </c>
      <c r="BD175" t="inlineStr">
        <is>
          <t>893407703</t>
        </is>
      </c>
    </row>
    <row r="176">
      <c r="A176" t="inlineStr">
        <is>
          <t>No</t>
        </is>
      </c>
      <c r="B176" t="inlineStr">
        <is>
          <t>JX1952 .I775 1992</t>
        </is>
      </c>
      <c r="C176" t="inlineStr">
        <is>
          <t>0                      JX 1952000I  775         1992</t>
        </is>
      </c>
      <c r="D176" t="inlineStr">
        <is>
          <t>Understanding conflict and the science of peace / Walter Isard.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Isard, Walter.</t>
        </is>
      </c>
      <c r="L176" t="inlineStr">
        <is>
          <t>Cambridge, Mass. : Blackwell, 1992.</t>
        </is>
      </c>
      <c r="M176" t="inlineStr">
        <is>
          <t>1992</t>
        </is>
      </c>
      <c r="O176" t="inlineStr">
        <is>
          <t>eng</t>
        </is>
      </c>
      <c r="P176" t="inlineStr">
        <is>
          <t>mau</t>
        </is>
      </c>
      <c r="R176" t="inlineStr">
        <is>
          <t xml:space="preserve">JX </t>
        </is>
      </c>
      <c r="S176" t="n">
        <v>5</v>
      </c>
      <c r="T176" t="n">
        <v>5</v>
      </c>
      <c r="U176" t="inlineStr">
        <is>
          <t>2001-04-30</t>
        </is>
      </c>
      <c r="V176" t="inlineStr">
        <is>
          <t>2001-04-30</t>
        </is>
      </c>
      <c r="W176" t="inlineStr">
        <is>
          <t>1992-11-20</t>
        </is>
      </c>
      <c r="X176" t="inlineStr">
        <is>
          <t>1992-11-20</t>
        </is>
      </c>
      <c r="Y176" t="n">
        <v>332</v>
      </c>
      <c r="Z176" t="n">
        <v>224</v>
      </c>
      <c r="AA176" t="n">
        <v>224</v>
      </c>
      <c r="AB176" t="n">
        <v>3</v>
      </c>
      <c r="AC176" t="n">
        <v>3</v>
      </c>
      <c r="AD176" t="n">
        <v>14</v>
      </c>
      <c r="AE176" t="n">
        <v>14</v>
      </c>
      <c r="AF176" t="n">
        <v>4</v>
      </c>
      <c r="AG176" t="n">
        <v>4</v>
      </c>
      <c r="AH176" t="n">
        <v>5</v>
      </c>
      <c r="AI176" t="n">
        <v>5</v>
      </c>
      <c r="AJ176" t="n">
        <v>7</v>
      </c>
      <c r="AK176" t="n">
        <v>7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HYPERLINK("https://creighton-primo.hosted.exlibrisgroup.com/primo-explore/search?tab=default_tab&amp;search_scope=EVERYTHING&amp;vid=01CRU&amp;lang=en_US&amp;offset=0&amp;query=any,contains,991001949389702656","Catalog Record")</f>
        <v/>
      </c>
      <c r="AT176">
        <f>HYPERLINK("http://www.worldcat.org/oclc/24630611","WorldCat Record")</f>
        <v/>
      </c>
      <c r="AU176" t="inlineStr">
        <is>
          <t>27092615:eng</t>
        </is>
      </c>
      <c r="AV176" t="inlineStr">
        <is>
          <t>24630611</t>
        </is>
      </c>
      <c r="AW176" t="inlineStr">
        <is>
          <t>991001949389702656</t>
        </is>
      </c>
      <c r="AX176" t="inlineStr">
        <is>
          <t>991001949389702656</t>
        </is>
      </c>
      <c r="AY176" t="inlineStr">
        <is>
          <t>2266971260002656</t>
        </is>
      </c>
      <c r="AZ176" t="inlineStr">
        <is>
          <t>BOOK</t>
        </is>
      </c>
      <c r="BB176" t="inlineStr">
        <is>
          <t>9781557863102</t>
        </is>
      </c>
      <c r="BC176" t="inlineStr">
        <is>
          <t>32285001363679</t>
        </is>
      </c>
      <c r="BD176" t="inlineStr">
        <is>
          <t>893523008</t>
        </is>
      </c>
    </row>
    <row r="177">
      <c r="A177" t="inlineStr">
        <is>
          <t>No</t>
        </is>
      </c>
      <c r="B177" t="inlineStr">
        <is>
          <t>JX1952 .S6795 1996</t>
        </is>
      </c>
      <c r="C177" t="inlineStr">
        <is>
          <t>0                      JX 1952000S  6795        1996</t>
        </is>
      </c>
      <c r="D177" t="inlineStr">
        <is>
          <t>The real world order : zones of peace, zones of turmoil / Max Singer and Aaron Wildavsky.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Singer, Max, 1931-</t>
        </is>
      </c>
      <c r="L177" t="inlineStr">
        <is>
          <t>Chatham, N.J. : Chatham House Publishers, c1996.</t>
        </is>
      </c>
      <c r="M177" t="inlineStr">
        <is>
          <t>1996</t>
        </is>
      </c>
      <c r="N177" t="inlineStr">
        <is>
          <t>Rev. ed.</t>
        </is>
      </c>
      <c r="O177" t="inlineStr">
        <is>
          <t>eng</t>
        </is>
      </c>
      <c r="P177" t="inlineStr">
        <is>
          <t>nju</t>
        </is>
      </c>
      <c r="R177" t="inlineStr">
        <is>
          <t xml:space="preserve">JX </t>
        </is>
      </c>
      <c r="S177" t="n">
        <v>6</v>
      </c>
      <c r="T177" t="n">
        <v>6</v>
      </c>
      <c r="U177" t="inlineStr">
        <is>
          <t>2006-12-05</t>
        </is>
      </c>
      <c r="V177" t="inlineStr">
        <is>
          <t>2006-12-05</t>
        </is>
      </c>
      <c r="W177" t="inlineStr">
        <is>
          <t>1996-09-25</t>
        </is>
      </c>
      <c r="X177" t="inlineStr">
        <is>
          <t>1996-09-25</t>
        </is>
      </c>
      <c r="Y177" t="n">
        <v>279</v>
      </c>
      <c r="Z177" t="n">
        <v>225</v>
      </c>
      <c r="AA177" t="n">
        <v>1026</v>
      </c>
      <c r="AB177" t="n">
        <v>3</v>
      </c>
      <c r="AC177" t="n">
        <v>5</v>
      </c>
      <c r="AD177" t="n">
        <v>12</v>
      </c>
      <c r="AE177" t="n">
        <v>38</v>
      </c>
      <c r="AF177" t="n">
        <v>4</v>
      </c>
      <c r="AG177" t="n">
        <v>19</v>
      </c>
      <c r="AH177" t="n">
        <v>3</v>
      </c>
      <c r="AI177" t="n">
        <v>9</v>
      </c>
      <c r="AJ177" t="n">
        <v>8</v>
      </c>
      <c r="AK177" t="n">
        <v>17</v>
      </c>
      <c r="AL177" t="n">
        <v>2</v>
      </c>
      <c r="AM177" t="n">
        <v>4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HYPERLINK("https://creighton-primo.hosted.exlibrisgroup.com/primo-explore/search?tab=default_tab&amp;search_scope=EVERYTHING&amp;vid=01CRU&amp;lang=en_US&amp;offset=0&amp;query=any,contains,991002549059702656","Catalog Record")</f>
        <v/>
      </c>
      <c r="AT177">
        <f>HYPERLINK("http://www.worldcat.org/oclc/33105073","WorldCat Record")</f>
        <v/>
      </c>
      <c r="AU177" t="inlineStr">
        <is>
          <t>382685:eng</t>
        </is>
      </c>
      <c r="AV177" t="inlineStr">
        <is>
          <t>33105073</t>
        </is>
      </c>
      <c r="AW177" t="inlineStr">
        <is>
          <t>991002549059702656</t>
        </is>
      </c>
      <c r="AX177" t="inlineStr">
        <is>
          <t>991002549059702656</t>
        </is>
      </c>
      <c r="AY177" t="inlineStr">
        <is>
          <t>2263124810002656</t>
        </is>
      </c>
      <c r="AZ177" t="inlineStr">
        <is>
          <t>BOOK</t>
        </is>
      </c>
      <c r="BB177" t="inlineStr">
        <is>
          <t>9781566430319</t>
        </is>
      </c>
      <c r="BC177" t="inlineStr">
        <is>
          <t>32285002319464</t>
        </is>
      </c>
      <c r="BD177" t="inlineStr">
        <is>
          <t>893622417</t>
        </is>
      </c>
    </row>
    <row r="178">
      <c r="A178" t="inlineStr">
        <is>
          <t>No</t>
        </is>
      </c>
      <c r="B178" t="inlineStr">
        <is>
          <t>JX1952 .S686 1987</t>
        </is>
      </c>
      <c r="C178" t="inlineStr">
        <is>
          <t>0                      JX 1952000S  686         1987</t>
        </is>
      </c>
      <c r="D178" t="inlineStr">
        <is>
          <t>Paths to peace : exploring the feasibility of sustainable peace / Richard Smoke with Willis Harman.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Smoke, Richard.</t>
        </is>
      </c>
      <c r="L178" t="inlineStr">
        <is>
          <t>Boulder, Colo. : Westview Press, c1987.</t>
        </is>
      </c>
      <c r="M178" t="inlineStr">
        <is>
          <t>1987</t>
        </is>
      </c>
      <c r="O178" t="inlineStr">
        <is>
          <t>eng</t>
        </is>
      </c>
      <c r="P178" t="inlineStr">
        <is>
          <t>cou</t>
        </is>
      </c>
      <c r="R178" t="inlineStr">
        <is>
          <t xml:space="preserve">JX </t>
        </is>
      </c>
      <c r="S178" t="n">
        <v>4</v>
      </c>
      <c r="T178" t="n">
        <v>4</v>
      </c>
      <c r="U178" t="inlineStr">
        <is>
          <t>2007-02-25</t>
        </is>
      </c>
      <c r="V178" t="inlineStr">
        <is>
          <t>2007-02-25</t>
        </is>
      </c>
      <c r="W178" t="inlineStr">
        <is>
          <t>1991-11-19</t>
        </is>
      </c>
      <c r="X178" t="inlineStr">
        <is>
          <t>1991-11-19</t>
        </is>
      </c>
      <c r="Y178" t="n">
        <v>359</v>
      </c>
      <c r="Z178" t="n">
        <v>293</v>
      </c>
      <c r="AA178" t="n">
        <v>317</v>
      </c>
      <c r="AB178" t="n">
        <v>3</v>
      </c>
      <c r="AC178" t="n">
        <v>3</v>
      </c>
      <c r="AD178" t="n">
        <v>16</v>
      </c>
      <c r="AE178" t="n">
        <v>16</v>
      </c>
      <c r="AF178" t="n">
        <v>4</v>
      </c>
      <c r="AG178" t="n">
        <v>4</v>
      </c>
      <c r="AH178" t="n">
        <v>5</v>
      </c>
      <c r="AI178" t="n">
        <v>5</v>
      </c>
      <c r="AJ178" t="n">
        <v>9</v>
      </c>
      <c r="AK178" t="n">
        <v>9</v>
      </c>
      <c r="AL178" t="n">
        <v>2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HYPERLINK("http://catalog.hathitrust.org/Record/000858910","HathiTrust Record")</f>
        <v/>
      </c>
      <c r="AS178">
        <f>HYPERLINK("https://creighton-primo.hosted.exlibrisgroup.com/primo-explore/search?tab=default_tab&amp;search_scope=EVERYTHING&amp;vid=01CRU&amp;lang=en_US&amp;offset=0&amp;query=any,contains,991001000869702656","Catalog Record")</f>
        <v/>
      </c>
      <c r="AT178">
        <f>HYPERLINK("http://www.worldcat.org/oclc/15198249","WorldCat Record")</f>
        <v/>
      </c>
      <c r="AU178" t="inlineStr">
        <is>
          <t>836707266:eng</t>
        </is>
      </c>
      <c r="AV178" t="inlineStr">
        <is>
          <t>15198249</t>
        </is>
      </c>
      <c r="AW178" t="inlineStr">
        <is>
          <t>991001000869702656</t>
        </is>
      </c>
      <c r="AX178" t="inlineStr">
        <is>
          <t>991001000869702656</t>
        </is>
      </c>
      <c r="AY178" t="inlineStr">
        <is>
          <t>2260417250002656</t>
        </is>
      </c>
      <c r="AZ178" t="inlineStr">
        <is>
          <t>BOOK</t>
        </is>
      </c>
      <c r="BB178" t="inlineStr">
        <is>
          <t>9780813304878</t>
        </is>
      </c>
      <c r="BC178" t="inlineStr">
        <is>
          <t>32285000840990</t>
        </is>
      </c>
      <c r="BD178" t="inlineStr">
        <is>
          <t>893602241</t>
        </is>
      </c>
    </row>
    <row r="179">
      <c r="A179" t="inlineStr">
        <is>
          <t>No</t>
        </is>
      </c>
      <c r="B179" t="inlineStr">
        <is>
          <t>JX1954 .C54 1971</t>
        </is>
      </c>
      <c r="C179" t="inlineStr">
        <is>
          <t>0                      JX 1954000C  54          1971</t>
        </is>
      </c>
      <c r="D179" t="inlineStr">
        <is>
          <t>Swords into plowshares : the problems and progress of international organization / [by] Inis L. Claude, Jr.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Yes</t>
        </is>
      </c>
      <c r="J179" t="inlineStr">
        <is>
          <t>0</t>
        </is>
      </c>
      <c r="K179" t="inlineStr">
        <is>
          <t>Claude, Inis L., Jr., 1922-</t>
        </is>
      </c>
      <c r="L179" t="inlineStr">
        <is>
          <t>New York : Random House, [1971]</t>
        </is>
      </c>
      <c r="M179" t="inlineStr">
        <is>
          <t>1971</t>
        </is>
      </c>
      <c r="N179" t="inlineStr">
        <is>
          <t>4th ed.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JX </t>
        </is>
      </c>
      <c r="S179" t="n">
        <v>10</v>
      </c>
      <c r="T179" t="n">
        <v>10</v>
      </c>
      <c r="U179" t="inlineStr">
        <is>
          <t>1999-08-23</t>
        </is>
      </c>
      <c r="V179" t="inlineStr">
        <is>
          <t>1999-08-23</t>
        </is>
      </c>
      <c r="W179" t="inlineStr">
        <is>
          <t>1991-12-23</t>
        </is>
      </c>
      <c r="X179" t="inlineStr">
        <is>
          <t>1991-12-23</t>
        </is>
      </c>
      <c r="Y179" t="n">
        <v>689</v>
      </c>
      <c r="Z179" t="n">
        <v>516</v>
      </c>
      <c r="AA179" t="n">
        <v>1214</v>
      </c>
      <c r="AB179" t="n">
        <v>5</v>
      </c>
      <c r="AC179" t="n">
        <v>8</v>
      </c>
      <c r="AD179" t="n">
        <v>25</v>
      </c>
      <c r="AE179" t="n">
        <v>59</v>
      </c>
      <c r="AF179" t="n">
        <v>6</v>
      </c>
      <c r="AG179" t="n">
        <v>20</v>
      </c>
      <c r="AH179" t="n">
        <v>4</v>
      </c>
      <c r="AI179" t="n">
        <v>9</v>
      </c>
      <c r="AJ179" t="n">
        <v>10</v>
      </c>
      <c r="AK179" t="n">
        <v>24</v>
      </c>
      <c r="AL179" t="n">
        <v>4</v>
      </c>
      <c r="AM179" t="n">
        <v>7</v>
      </c>
      <c r="AN179" t="n">
        <v>4</v>
      </c>
      <c r="AO179" t="n">
        <v>10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HYPERLINK("http://catalog.hathitrust.org/Record/001153915","HathiTrust Record")</f>
        <v/>
      </c>
      <c r="AS179">
        <f>HYPERLINK("https://creighton-primo.hosted.exlibrisgroup.com/primo-explore/search?tab=default_tab&amp;search_scope=EVERYTHING&amp;vid=01CRU&amp;lang=en_US&amp;offset=0&amp;query=any,contains,991000868869702656","Catalog Record")</f>
        <v/>
      </c>
      <c r="AT179">
        <f>HYPERLINK("http://www.worldcat.org/oclc/151103","WorldCat Record")</f>
        <v/>
      </c>
      <c r="AU179" t="inlineStr">
        <is>
          <t>1170804:eng</t>
        </is>
      </c>
      <c r="AV179" t="inlineStr">
        <is>
          <t>151103</t>
        </is>
      </c>
      <c r="AW179" t="inlineStr">
        <is>
          <t>991000868869702656</t>
        </is>
      </c>
      <c r="AX179" t="inlineStr">
        <is>
          <t>991000868869702656</t>
        </is>
      </c>
      <c r="AY179" t="inlineStr">
        <is>
          <t>2272424470002656</t>
        </is>
      </c>
      <c r="AZ179" t="inlineStr">
        <is>
          <t>BOOK</t>
        </is>
      </c>
      <c r="BB179" t="inlineStr">
        <is>
          <t>9780394310039</t>
        </is>
      </c>
      <c r="BC179" t="inlineStr">
        <is>
          <t>32285000880061</t>
        </is>
      </c>
      <c r="BD179" t="inlineStr">
        <is>
          <t>893339963</t>
        </is>
      </c>
    </row>
    <row r="180">
      <c r="A180" t="inlineStr">
        <is>
          <t>No</t>
        </is>
      </c>
      <c r="B180" t="inlineStr">
        <is>
          <t>JX1954 .D46</t>
        </is>
      </c>
      <c r="C180" t="inlineStr">
        <is>
          <t>0                      JX 1954000D  46</t>
        </is>
      </c>
      <c r="D180" t="inlineStr">
        <is>
          <t>Political community and the North Atlantic area; international organization in the light of historical experience, by Karl W. Deutsch [and others]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Deutsch, Karl W. (Karl Wolfgang), 1912-1992.</t>
        </is>
      </c>
      <c r="L180" t="inlineStr">
        <is>
          <t>Princeton, Princeton University Press, 1957.</t>
        </is>
      </c>
      <c r="M180" t="inlineStr">
        <is>
          <t>1957</t>
        </is>
      </c>
      <c r="O180" t="inlineStr">
        <is>
          <t>eng</t>
        </is>
      </c>
      <c r="P180" t="inlineStr">
        <is>
          <t xml:space="preserve">xx </t>
        </is>
      </c>
      <c r="Q180" t="inlineStr">
        <is>
          <t>Publications of the Center for Research on World Political Institutions</t>
        </is>
      </c>
      <c r="R180" t="inlineStr">
        <is>
          <t xml:space="preserve">JX </t>
        </is>
      </c>
      <c r="S180" t="n">
        <v>0</v>
      </c>
      <c r="T180" t="n">
        <v>0</v>
      </c>
      <c r="U180" t="inlineStr">
        <is>
          <t>2008-04-08</t>
        </is>
      </c>
      <c r="V180" t="inlineStr">
        <is>
          <t>2008-04-08</t>
        </is>
      </c>
      <c r="W180" t="inlineStr">
        <is>
          <t>1997-04-03</t>
        </is>
      </c>
      <c r="X180" t="inlineStr">
        <is>
          <t>1997-04-03</t>
        </is>
      </c>
      <c r="Y180" t="n">
        <v>430</v>
      </c>
      <c r="Z180" t="n">
        <v>349</v>
      </c>
      <c r="AA180" t="n">
        <v>596</v>
      </c>
      <c r="AB180" t="n">
        <v>3</v>
      </c>
      <c r="AC180" t="n">
        <v>3</v>
      </c>
      <c r="AD180" t="n">
        <v>16</v>
      </c>
      <c r="AE180" t="n">
        <v>26</v>
      </c>
      <c r="AF180" t="n">
        <v>3</v>
      </c>
      <c r="AG180" t="n">
        <v>6</v>
      </c>
      <c r="AH180" t="n">
        <v>2</v>
      </c>
      <c r="AI180" t="n">
        <v>6</v>
      </c>
      <c r="AJ180" t="n">
        <v>9</v>
      </c>
      <c r="AK180" t="n">
        <v>16</v>
      </c>
      <c r="AL180" t="n">
        <v>2</v>
      </c>
      <c r="AM180" t="n">
        <v>2</v>
      </c>
      <c r="AN180" t="n">
        <v>4</v>
      </c>
      <c r="AO180" t="n">
        <v>4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HYPERLINK("https://creighton-primo.hosted.exlibrisgroup.com/primo-explore/search?tab=default_tab&amp;search_scope=EVERYTHING&amp;vid=01CRU&amp;lang=en_US&amp;offset=0&amp;query=any,contains,991003904439702656","Catalog Record")</f>
        <v/>
      </c>
      <c r="AT180">
        <f>HYPERLINK("http://www.worldcat.org/oclc/1833631","WorldCat Record")</f>
        <v/>
      </c>
      <c r="AU180" t="inlineStr">
        <is>
          <t>890516552:eng</t>
        </is>
      </c>
      <c r="AV180" t="inlineStr">
        <is>
          <t>1833631</t>
        </is>
      </c>
      <c r="AW180" t="inlineStr">
        <is>
          <t>991003904439702656</t>
        </is>
      </c>
      <c r="AX180" t="inlineStr">
        <is>
          <t>991003904439702656</t>
        </is>
      </c>
      <c r="AY180" t="inlineStr">
        <is>
          <t>2260358330002656</t>
        </is>
      </c>
      <c r="AZ180" t="inlineStr">
        <is>
          <t>BOOK</t>
        </is>
      </c>
      <c r="BC180" t="inlineStr">
        <is>
          <t>32285002348976</t>
        </is>
      </c>
      <c r="BD180" t="inlineStr">
        <is>
          <t>893806414</t>
        </is>
      </c>
    </row>
    <row r="181">
      <c r="A181" t="inlineStr">
        <is>
          <t>No</t>
        </is>
      </c>
      <c r="B181" t="inlineStr">
        <is>
          <t>JX1954 .G316 1980</t>
        </is>
      </c>
      <c r="C181" t="inlineStr">
        <is>
          <t>0                      JX 1954000G  316         1980</t>
        </is>
      </c>
      <c r="D181" t="inlineStr">
        <is>
          <t>The true worlds : a transnational perspective / Johan Galtung.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Galtung, Johan.</t>
        </is>
      </c>
      <c r="L181" t="inlineStr">
        <is>
          <t>New York : Free Press, c1980.</t>
        </is>
      </c>
      <c r="M181" t="inlineStr">
        <is>
          <t>1980</t>
        </is>
      </c>
      <c r="O181" t="inlineStr">
        <is>
          <t>eng</t>
        </is>
      </c>
      <c r="P181" t="inlineStr">
        <is>
          <t>nyu</t>
        </is>
      </c>
      <c r="Q181" t="inlineStr">
        <is>
          <t>Preferred worlds for the 1900's</t>
        </is>
      </c>
      <c r="R181" t="inlineStr">
        <is>
          <t xml:space="preserve">JX </t>
        </is>
      </c>
      <c r="S181" t="n">
        <v>2</v>
      </c>
      <c r="T181" t="n">
        <v>2</v>
      </c>
      <c r="U181" t="inlineStr">
        <is>
          <t>2009-09-02</t>
        </is>
      </c>
      <c r="V181" t="inlineStr">
        <is>
          <t>2009-09-02</t>
        </is>
      </c>
      <c r="W181" t="inlineStr">
        <is>
          <t>1992-08-28</t>
        </is>
      </c>
      <c r="X181" t="inlineStr">
        <is>
          <t>1992-08-28</t>
        </is>
      </c>
      <c r="Y181" t="n">
        <v>510</v>
      </c>
      <c r="Z181" t="n">
        <v>395</v>
      </c>
      <c r="AA181" t="n">
        <v>410</v>
      </c>
      <c r="AB181" t="n">
        <v>4</v>
      </c>
      <c r="AC181" t="n">
        <v>4</v>
      </c>
      <c r="AD181" t="n">
        <v>17</v>
      </c>
      <c r="AE181" t="n">
        <v>18</v>
      </c>
      <c r="AF181" t="n">
        <v>3</v>
      </c>
      <c r="AG181" t="n">
        <v>3</v>
      </c>
      <c r="AH181" t="n">
        <v>4</v>
      </c>
      <c r="AI181" t="n">
        <v>5</v>
      </c>
      <c r="AJ181" t="n">
        <v>10</v>
      </c>
      <c r="AK181" t="n">
        <v>11</v>
      </c>
      <c r="AL181" t="n">
        <v>3</v>
      </c>
      <c r="AM181" t="n">
        <v>3</v>
      </c>
      <c r="AN181" t="n">
        <v>1</v>
      </c>
      <c r="AO181" t="n">
        <v>1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HYPERLINK("https://creighton-primo.hosted.exlibrisgroup.com/primo-explore/search?tab=default_tab&amp;search_scope=EVERYTHING&amp;vid=01CRU&amp;lang=en_US&amp;offset=0&amp;query=any,contains,991004769749702656","Catalog Record")</f>
        <v/>
      </c>
      <c r="AT181">
        <f>HYPERLINK("http://www.worldcat.org/oclc/5051692","WorldCat Record")</f>
        <v/>
      </c>
      <c r="AU181" t="inlineStr">
        <is>
          <t>15136996:eng</t>
        </is>
      </c>
      <c r="AV181" t="inlineStr">
        <is>
          <t>5051692</t>
        </is>
      </c>
      <c r="AW181" t="inlineStr">
        <is>
          <t>991004769749702656</t>
        </is>
      </c>
      <c r="AX181" t="inlineStr">
        <is>
          <t>991004769749702656</t>
        </is>
      </c>
      <c r="AY181" t="inlineStr">
        <is>
          <t>2263786490002656</t>
        </is>
      </c>
      <c r="AZ181" t="inlineStr">
        <is>
          <t>BOOK</t>
        </is>
      </c>
      <c r="BB181" t="inlineStr">
        <is>
          <t>9780029110607</t>
        </is>
      </c>
      <c r="BC181" t="inlineStr">
        <is>
          <t>32285001274041</t>
        </is>
      </c>
      <c r="BD181" t="inlineStr">
        <is>
          <t>893870089</t>
        </is>
      </c>
    </row>
    <row r="182">
      <c r="A182" t="inlineStr">
        <is>
          <t>No</t>
        </is>
      </c>
      <c r="B182" t="inlineStr">
        <is>
          <t>JX1954 .I486 1999</t>
        </is>
      </c>
      <c r="C182" t="inlineStr">
        <is>
          <t>0                      JX 1954000I  486         1999</t>
        </is>
      </c>
      <c r="D182" t="inlineStr">
        <is>
          <t>International order and the future of world politics / edited by T.V. Paul and John A. Hall.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Cambridge : Cambridge University Press, 1999.</t>
        </is>
      </c>
      <c r="M182" t="inlineStr">
        <is>
          <t>1999</t>
        </is>
      </c>
      <c r="O182" t="inlineStr">
        <is>
          <t>eng</t>
        </is>
      </c>
      <c r="P182" t="inlineStr">
        <is>
          <t>enk</t>
        </is>
      </c>
      <c r="R182" t="inlineStr">
        <is>
          <t xml:space="preserve">JX </t>
        </is>
      </c>
      <c r="S182" t="n">
        <v>5</v>
      </c>
      <c r="T182" t="n">
        <v>5</v>
      </c>
      <c r="U182" t="inlineStr">
        <is>
          <t>1999-10-18</t>
        </is>
      </c>
      <c r="V182" t="inlineStr">
        <is>
          <t>1999-10-18</t>
        </is>
      </c>
      <c r="W182" t="inlineStr">
        <is>
          <t>1999-09-13</t>
        </is>
      </c>
      <c r="X182" t="inlineStr">
        <is>
          <t>1999-09-13</t>
        </is>
      </c>
      <c r="Y182" t="n">
        <v>443</v>
      </c>
      <c r="Z182" t="n">
        <v>275</v>
      </c>
      <c r="AA182" t="n">
        <v>283</v>
      </c>
      <c r="AB182" t="n">
        <v>4</v>
      </c>
      <c r="AC182" t="n">
        <v>4</v>
      </c>
      <c r="AD182" t="n">
        <v>21</v>
      </c>
      <c r="AE182" t="n">
        <v>21</v>
      </c>
      <c r="AF182" t="n">
        <v>8</v>
      </c>
      <c r="AG182" t="n">
        <v>8</v>
      </c>
      <c r="AH182" t="n">
        <v>5</v>
      </c>
      <c r="AI182" t="n">
        <v>5</v>
      </c>
      <c r="AJ182" t="n">
        <v>10</v>
      </c>
      <c r="AK182" t="n">
        <v>10</v>
      </c>
      <c r="AL182" t="n">
        <v>3</v>
      </c>
      <c r="AM182" t="n">
        <v>3</v>
      </c>
      <c r="AN182" t="n">
        <v>1</v>
      </c>
      <c r="AO182" t="n">
        <v>1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HYPERLINK("https://creighton-primo.hosted.exlibrisgroup.com/primo-explore/search?tab=default_tab&amp;search_scope=EVERYTHING&amp;vid=01CRU&amp;lang=en_US&amp;offset=0&amp;query=any,contains,991003015909702656","Catalog Record")</f>
        <v/>
      </c>
      <c r="AT182">
        <f>HYPERLINK("http://www.worldcat.org/oclc/41018872","WorldCat Record")</f>
        <v/>
      </c>
      <c r="AU182" t="inlineStr">
        <is>
          <t>344678233:eng</t>
        </is>
      </c>
      <c r="AV182" t="inlineStr">
        <is>
          <t>41018872</t>
        </is>
      </c>
      <c r="AW182" t="inlineStr">
        <is>
          <t>991003015909702656</t>
        </is>
      </c>
      <c r="AX182" t="inlineStr">
        <is>
          <t>991003015909702656</t>
        </is>
      </c>
      <c r="AY182" t="inlineStr">
        <is>
          <t>2269773980002656</t>
        </is>
      </c>
      <c r="AZ182" t="inlineStr">
        <is>
          <t>BOOK</t>
        </is>
      </c>
      <c r="BB182" t="inlineStr">
        <is>
          <t>9780521651387</t>
        </is>
      </c>
      <c r="BC182" t="inlineStr">
        <is>
          <t>32285003587846</t>
        </is>
      </c>
      <c r="BD182" t="inlineStr">
        <is>
          <t>893721754</t>
        </is>
      </c>
    </row>
    <row r="183">
      <c r="A183" t="inlineStr">
        <is>
          <t>No</t>
        </is>
      </c>
      <c r="B183" t="inlineStr">
        <is>
          <t>JX1954 .L788 1990</t>
        </is>
      </c>
      <c r="C183" t="inlineStr">
        <is>
          <t>0                      JX 1954000L  788         1990</t>
        </is>
      </c>
      <c r="D183" t="inlineStr">
        <is>
          <t>International society / Evan Luard.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Luard, Evan, 1926-1991.</t>
        </is>
      </c>
      <c r="L183" t="inlineStr">
        <is>
          <t>New York : New Amsterdam, 1990.</t>
        </is>
      </c>
      <c r="M183" t="inlineStr">
        <is>
          <t>1990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JX </t>
        </is>
      </c>
      <c r="S183" t="n">
        <v>7</v>
      </c>
      <c r="T183" t="n">
        <v>7</v>
      </c>
      <c r="U183" t="inlineStr">
        <is>
          <t>1997-11-17</t>
        </is>
      </c>
      <c r="V183" t="inlineStr">
        <is>
          <t>1997-11-17</t>
        </is>
      </c>
      <c r="W183" t="inlineStr">
        <is>
          <t>1991-03-08</t>
        </is>
      </c>
      <c r="X183" t="inlineStr">
        <is>
          <t>1991-03-08</t>
        </is>
      </c>
      <c r="Y183" t="n">
        <v>254</v>
      </c>
      <c r="Z183" t="n">
        <v>219</v>
      </c>
      <c r="AA183" t="n">
        <v>272</v>
      </c>
      <c r="AB183" t="n">
        <v>2</v>
      </c>
      <c r="AC183" t="n">
        <v>2</v>
      </c>
      <c r="AD183" t="n">
        <v>13</v>
      </c>
      <c r="AE183" t="n">
        <v>13</v>
      </c>
      <c r="AF183" t="n">
        <v>5</v>
      </c>
      <c r="AG183" t="n">
        <v>5</v>
      </c>
      <c r="AH183" t="n">
        <v>3</v>
      </c>
      <c r="AI183" t="n">
        <v>3</v>
      </c>
      <c r="AJ183" t="n">
        <v>6</v>
      </c>
      <c r="AK183" t="n">
        <v>6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HYPERLINK("http://catalog.hathitrust.org/Record/006203013","HathiTrust Record")</f>
        <v/>
      </c>
      <c r="AS183">
        <f>HYPERLINK("https://creighton-primo.hosted.exlibrisgroup.com/primo-explore/search?tab=default_tab&amp;search_scope=EVERYTHING&amp;vid=01CRU&amp;lang=en_US&amp;offset=0&amp;query=any,contains,991001793089702656","Catalog Record")</f>
        <v/>
      </c>
      <c r="AT183">
        <f>HYPERLINK("http://www.worldcat.org/oclc/22574213","WorldCat Record")</f>
        <v/>
      </c>
      <c r="AU183" t="inlineStr">
        <is>
          <t>3856182746:eng</t>
        </is>
      </c>
      <c r="AV183" t="inlineStr">
        <is>
          <t>22574213</t>
        </is>
      </c>
      <c r="AW183" t="inlineStr">
        <is>
          <t>991001793089702656</t>
        </is>
      </c>
      <c r="AX183" t="inlineStr">
        <is>
          <t>991001793089702656</t>
        </is>
      </c>
      <c r="AY183" t="inlineStr">
        <is>
          <t>2261043170002656</t>
        </is>
      </c>
      <c r="AZ183" t="inlineStr">
        <is>
          <t>BOOK</t>
        </is>
      </c>
      <c r="BB183" t="inlineStr">
        <is>
          <t>9780941533805</t>
        </is>
      </c>
      <c r="BC183" t="inlineStr">
        <is>
          <t>32285000493931</t>
        </is>
      </c>
      <c r="BD183" t="inlineStr">
        <is>
          <t>893250511</t>
        </is>
      </c>
    </row>
    <row r="184">
      <c r="A184" t="inlineStr">
        <is>
          <t>No</t>
        </is>
      </c>
      <c r="B184" t="inlineStr">
        <is>
          <t>JX1954 .N43 1986</t>
        </is>
      </c>
      <c r="C184" t="inlineStr">
        <is>
          <t>0                      JX 1954000N  43          1986</t>
        </is>
      </c>
      <c r="D184" t="inlineStr">
        <is>
          <t>Negotiating world order : the artisanship and architecture of global diplomacy / edited by Alan K. Henrikson ; with essays by Gamani Corea ... [et al.].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Wilmington, Del. : Scholarly Resources, 1986.</t>
        </is>
      </c>
      <c r="M184" t="inlineStr">
        <is>
          <t>1986</t>
        </is>
      </c>
      <c r="O184" t="inlineStr">
        <is>
          <t>eng</t>
        </is>
      </c>
      <c r="P184" t="inlineStr">
        <is>
          <t>deu</t>
        </is>
      </c>
      <c r="R184" t="inlineStr">
        <is>
          <t xml:space="preserve">JX </t>
        </is>
      </c>
      <c r="S184" t="n">
        <v>1</v>
      </c>
      <c r="T184" t="n">
        <v>1</v>
      </c>
      <c r="U184" t="inlineStr">
        <is>
          <t>2001-11-10</t>
        </is>
      </c>
      <c r="V184" t="inlineStr">
        <is>
          <t>2001-11-10</t>
        </is>
      </c>
      <c r="W184" t="inlineStr">
        <is>
          <t>1992-10-01</t>
        </is>
      </c>
      <c r="X184" t="inlineStr">
        <is>
          <t>1992-10-01</t>
        </is>
      </c>
      <c r="Y184" t="n">
        <v>379</v>
      </c>
      <c r="Z184" t="n">
        <v>304</v>
      </c>
      <c r="AA184" t="n">
        <v>405</v>
      </c>
      <c r="AB184" t="n">
        <v>3</v>
      </c>
      <c r="AC184" t="n">
        <v>3</v>
      </c>
      <c r="AD184" t="n">
        <v>16</v>
      </c>
      <c r="AE184" t="n">
        <v>17</v>
      </c>
      <c r="AF184" t="n">
        <v>4</v>
      </c>
      <c r="AG184" t="n">
        <v>5</v>
      </c>
      <c r="AH184" t="n">
        <v>6</v>
      </c>
      <c r="AI184" t="n">
        <v>6</v>
      </c>
      <c r="AJ184" t="n">
        <v>7</v>
      </c>
      <c r="AK184" t="n">
        <v>7</v>
      </c>
      <c r="AL184" t="n">
        <v>2</v>
      </c>
      <c r="AM184" t="n">
        <v>2</v>
      </c>
      <c r="AN184" t="n">
        <v>1</v>
      </c>
      <c r="AO184" t="n">
        <v>1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HYPERLINK("http://catalog.hathitrust.org/Record/000631398","HathiTrust Record")</f>
        <v/>
      </c>
      <c r="AS184">
        <f>HYPERLINK("https://creighton-primo.hosted.exlibrisgroup.com/primo-explore/search?tab=default_tab&amp;search_scope=EVERYTHING&amp;vid=01CRU&amp;lang=en_US&amp;offset=0&amp;query=any,contains,991000818379702656","Catalog Record")</f>
        <v/>
      </c>
      <c r="AT184">
        <f>HYPERLINK("http://www.worldcat.org/oclc/13361194","WorldCat Record")</f>
        <v/>
      </c>
      <c r="AU184" t="inlineStr">
        <is>
          <t>799376951:eng</t>
        </is>
      </c>
      <c r="AV184" t="inlineStr">
        <is>
          <t>13361194</t>
        </is>
      </c>
      <c r="AW184" t="inlineStr">
        <is>
          <t>991000818379702656</t>
        </is>
      </c>
      <c r="AX184" t="inlineStr">
        <is>
          <t>991000818379702656</t>
        </is>
      </c>
      <c r="AY184" t="inlineStr">
        <is>
          <t>2271849780002656</t>
        </is>
      </c>
      <c r="AZ184" t="inlineStr">
        <is>
          <t>BOOK</t>
        </is>
      </c>
      <c r="BB184" t="inlineStr">
        <is>
          <t>9780842022392</t>
        </is>
      </c>
      <c r="BC184" t="inlineStr">
        <is>
          <t>32285001324341</t>
        </is>
      </c>
      <c r="BD184" t="inlineStr">
        <is>
          <t>893589766</t>
        </is>
      </c>
    </row>
    <row r="185">
      <c r="A185" t="inlineStr">
        <is>
          <t>No</t>
        </is>
      </c>
      <c r="B185" t="inlineStr">
        <is>
          <t>JX1954 .R27 1987</t>
        </is>
      </c>
      <c r="C185" t="inlineStr">
        <is>
          <t>0                      JX 1954000R  27          1987</t>
        </is>
      </c>
      <c r="D185" t="inlineStr">
        <is>
          <t>Issues in the history of international relations : the role of issues in the evolution of the state system / Robert F. Randle.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Randle, Robert F.</t>
        </is>
      </c>
      <c r="L185" t="inlineStr">
        <is>
          <t>New York : Praeger, 1987.</t>
        </is>
      </c>
      <c r="M185" t="inlineStr">
        <is>
          <t>1987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JX </t>
        </is>
      </c>
      <c r="S185" t="n">
        <v>1</v>
      </c>
      <c r="T185" t="n">
        <v>1</v>
      </c>
      <c r="U185" t="inlineStr">
        <is>
          <t>2001-11-10</t>
        </is>
      </c>
      <c r="V185" t="inlineStr">
        <is>
          <t>2001-11-10</t>
        </is>
      </c>
      <c r="W185" t="inlineStr">
        <is>
          <t>1992-10-01</t>
        </is>
      </c>
      <c r="X185" t="inlineStr">
        <is>
          <t>1992-10-01</t>
        </is>
      </c>
      <c r="Y185" t="n">
        <v>288</v>
      </c>
      <c r="Z185" t="n">
        <v>226</v>
      </c>
      <c r="AA185" t="n">
        <v>228</v>
      </c>
      <c r="AB185" t="n">
        <v>3</v>
      </c>
      <c r="AC185" t="n">
        <v>3</v>
      </c>
      <c r="AD185" t="n">
        <v>10</v>
      </c>
      <c r="AE185" t="n">
        <v>10</v>
      </c>
      <c r="AF185" t="n">
        <v>0</v>
      </c>
      <c r="AG185" t="n">
        <v>0</v>
      </c>
      <c r="AH185" t="n">
        <v>4</v>
      </c>
      <c r="AI185" t="n">
        <v>4</v>
      </c>
      <c r="AJ185" t="n">
        <v>5</v>
      </c>
      <c r="AK185" t="n">
        <v>5</v>
      </c>
      <c r="AL185" t="n">
        <v>2</v>
      </c>
      <c r="AM185" t="n">
        <v>2</v>
      </c>
      <c r="AN185" t="n">
        <v>1</v>
      </c>
      <c r="AO185" t="n">
        <v>1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HYPERLINK("http://catalog.hathitrust.org/Record/000869634","HathiTrust Record")</f>
        <v/>
      </c>
      <c r="AS185">
        <f>HYPERLINK("https://creighton-primo.hosted.exlibrisgroup.com/primo-explore/search?tab=default_tab&amp;search_scope=EVERYTHING&amp;vid=01CRU&amp;lang=en_US&amp;offset=0&amp;query=any,contains,991001065639702656","Catalog Record")</f>
        <v/>
      </c>
      <c r="AT185">
        <f>HYPERLINK("http://www.worldcat.org/oclc/15793275","WorldCat Record")</f>
        <v/>
      </c>
      <c r="AU185" t="inlineStr">
        <is>
          <t>314124253:eng</t>
        </is>
      </c>
      <c r="AV185" t="inlineStr">
        <is>
          <t>15793275</t>
        </is>
      </c>
      <c r="AW185" t="inlineStr">
        <is>
          <t>991001065639702656</t>
        </is>
      </c>
      <c r="AX185" t="inlineStr">
        <is>
          <t>991001065639702656</t>
        </is>
      </c>
      <c r="AY185" t="inlineStr">
        <is>
          <t>2261237850002656</t>
        </is>
      </c>
      <c r="AZ185" t="inlineStr">
        <is>
          <t>BOOK</t>
        </is>
      </c>
      <c r="BB185" t="inlineStr">
        <is>
          <t>9780275927004</t>
        </is>
      </c>
      <c r="BC185" t="inlineStr">
        <is>
          <t>32285001324358</t>
        </is>
      </c>
      <c r="BD185" t="inlineStr">
        <is>
          <t>893702697</t>
        </is>
      </c>
    </row>
    <row r="186">
      <c r="A186" t="inlineStr">
        <is>
          <t>No</t>
        </is>
      </c>
      <c r="B186" t="inlineStr">
        <is>
          <t>JX1974 .B64 1988</t>
        </is>
      </c>
      <c r="C186" t="inlineStr">
        <is>
          <t>0                      JX 1974000B  64          1988</t>
        </is>
      </c>
      <c r="D186" t="inlineStr">
        <is>
          <t>From the Atlantic to the Urals : negotiating arms control at the Stockholm conference / John Borawski.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Borawski, John.</t>
        </is>
      </c>
      <c r="L186" t="inlineStr">
        <is>
          <t>Washington : Pergamon-Brassey's, 1988.</t>
        </is>
      </c>
      <c r="M186" t="inlineStr">
        <is>
          <t>1988</t>
        </is>
      </c>
      <c r="N186" t="inlineStr">
        <is>
          <t>1st ed.</t>
        </is>
      </c>
      <c r="O186" t="inlineStr">
        <is>
          <t>eng</t>
        </is>
      </c>
      <c r="P186" t="inlineStr">
        <is>
          <t>dcu</t>
        </is>
      </c>
      <c r="R186" t="inlineStr">
        <is>
          <t xml:space="preserve">JX </t>
        </is>
      </c>
      <c r="S186" t="n">
        <v>3</v>
      </c>
      <c r="T186" t="n">
        <v>3</v>
      </c>
      <c r="U186" t="inlineStr">
        <is>
          <t>1999-10-18</t>
        </is>
      </c>
      <c r="V186" t="inlineStr">
        <is>
          <t>1999-10-18</t>
        </is>
      </c>
      <c r="W186" t="inlineStr">
        <is>
          <t>1990-10-17</t>
        </is>
      </c>
      <c r="X186" t="inlineStr">
        <is>
          <t>1990-10-17</t>
        </is>
      </c>
      <c r="Y186" t="n">
        <v>281</v>
      </c>
      <c r="Z186" t="n">
        <v>211</v>
      </c>
      <c r="AA186" t="n">
        <v>213</v>
      </c>
      <c r="AB186" t="n">
        <v>2</v>
      </c>
      <c r="AC186" t="n">
        <v>2</v>
      </c>
      <c r="AD186" t="n">
        <v>8</v>
      </c>
      <c r="AE186" t="n">
        <v>8</v>
      </c>
      <c r="AF186" t="n">
        <v>1</v>
      </c>
      <c r="AG186" t="n">
        <v>1</v>
      </c>
      <c r="AH186" t="n">
        <v>3</v>
      </c>
      <c r="AI186" t="n">
        <v>3</v>
      </c>
      <c r="AJ186" t="n">
        <v>5</v>
      </c>
      <c r="AK186" t="n">
        <v>5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HYPERLINK("http://catalog.hathitrust.org/Record/000917563","HathiTrust Record")</f>
        <v/>
      </c>
      <c r="AS186">
        <f>HYPERLINK("https://creighton-primo.hosted.exlibrisgroup.com/primo-explore/search?tab=default_tab&amp;search_scope=EVERYTHING&amp;vid=01CRU&amp;lang=en_US&amp;offset=0&amp;query=any,contains,991001053249702656","Catalog Record")</f>
        <v/>
      </c>
      <c r="AT186">
        <f>HYPERLINK("http://www.worldcat.org/oclc/15661503","WorldCat Record")</f>
        <v/>
      </c>
      <c r="AU186" t="inlineStr">
        <is>
          <t>304508170:eng</t>
        </is>
      </c>
      <c r="AV186" t="inlineStr">
        <is>
          <t>15661503</t>
        </is>
      </c>
      <c r="AW186" t="inlineStr">
        <is>
          <t>991001053249702656</t>
        </is>
      </c>
      <c r="AX186" t="inlineStr">
        <is>
          <t>991001053249702656</t>
        </is>
      </c>
      <c r="AY186" t="inlineStr">
        <is>
          <t>2259934570002656</t>
        </is>
      </c>
      <c r="AZ186" t="inlineStr">
        <is>
          <t>BOOK</t>
        </is>
      </c>
      <c r="BB186" t="inlineStr">
        <is>
          <t>9780080359588</t>
        </is>
      </c>
      <c r="BC186" t="inlineStr">
        <is>
          <t>32285000311331</t>
        </is>
      </c>
      <c r="BD186" t="inlineStr">
        <is>
          <t>893522249</t>
        </is>
      </c>
    </row>
    <row r="187">
      <c r="A187" t="inlineStr">
        <is>
          <t>No</t>
        </is>
      </c>
      <c r="B187" t="inlineStr">
        <is>
          <t>JX1974 .C487 1978</t>
        </is>
      </c>
      <c r="C187" t="inlineStr">
        <is>
          <t>0                      JX 1974000C  487         1978</t>
        </is>
      </c>
      <c r="D187" t="inlineStr">
        <is>
          <t>Disarmament : the human factor : proceedings of a Colloquium on the Societal Context for Disarmament, sponsored by UNITAR and Planetary Citizens and held at the United Nations, New York / edited by Ervin Laszlo and Donald Keys.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Colloquium on the Societal Context for Disarmament (1978 : New York, N.Y.)</t>
        </is>
      </c>
      <c r="L187" t="inlineStr">
        <is>
          <t>Oxford ; New York : Pergamon Press, 1981.</t>
        </is>
      </c>
      <c r="M187" t="inlineStr">
        <is>
          <t>1981</t>
        </is>
      </c>
      <c r="N187" t="inlineStr">
        <is>
          <t>1st ed.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JX </t>
        </is>
      </c>
      <c r="S187" t="n">
        <v>2</v>
      </c>
      <c r="T187" t="n">
        <v>2</v>
      </c>
      <c r="U187" t="inlineStr">
        <is>
          <t>1994-04-17</t>
        </is>
      </c>
      <c r="V187" t="inlineStr">
        <is>
          <t>1994-04-17</t>
        </is>
      </c>
      <c r="W187" t="inlineStr">
        <is>
          <t>1992-10-01</t>
        </is>
      </c>
      <c r="X187" t="inlineStr">
        <is>
          <t>1992-10-01</t>
        </is>
      </c>
      <c r="Y187" t="n">
        <v>265</v>
      </c>
      <c r="Z187" t="n">
        <v>194</v>
      </c>
      <c r="AA187" t="n">
        <v>239</v>
      </c>
      <c r="AB187" t="n">
        <v>2</v>
      </c>
      <c r="AC187" t="n">
        <v>3</v>
      </c>
      <c r="AD187" t="n">
        <v>5</v>
      </c>
      <c r="AE187" t="n">
        <v>8</v>
      </c>
      <c r="AF187" t="n">
        <v>3</v>
      </c>
      <c r="AG187" t="n">
        <v>4</v>
      </c>
      <c r="AH187" t="n">
        <v>0</v>
      </c>
      <c r="AI187" t="n">
        <v>1</v>
      </c>
      <c r="AJ187" t="n">
        <v>3</v>
      </c>
      <c r="AK187" t="n">
        <v>3</v>
      </c>
      <c r="AL187" t="n">
        <v>1</v>
      </c>
      <c r="AM187" t="n">
        <v>2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HYPERLINK("http://catalog.hathitrust.org/Record/000139121","HathiTrust Record")</f>
        <v/>
      </c>
      <c r="AS187">
        <f>HYPERLINK("https://creighton-primo.hosted.exlibrisgroup.com/primo-explore/search?tab=default_tab&amp;search_scope=EVERYTHING&amp;vid=01CRU&amp;lang=en_US&amp;offset=0&amp;query=any,contains,991005089369702656","Catalog Record")</f>
        <v/>
      </c>
      <c r="AT187">
        <f>HYPERLINK("http://www.worldcat.org/oclc/7206097","WorldCat Record")</f>
        <v/>
      </c>
      <c r="AU187" t="inlineStr">
        <is>
          <t>189963339:eng</t>
        </is>
      </c>
      <c r="AV187" t="inlineStr">
        <is>
          <t>7206097</t>
        </is>
      </c>
      <c r="AW187" t="inlineStr">
        <is>
          <t>991005089369702656</t>
        </is>
      </c>
      <c r="AX187" t="inlineStr">
        <is>
          <t>991005089369702656</t>
        </is>
      </c>
      <c r="AY187" t="inlineStr">
        <is>
          <t>2265864290002656</t>
        </is>
      </c>
      <c r="AZ187" t="inlineStr">
        <is>
          <t>BOOK</t>
        </is>
      </c>
      <c r="BB187" t="inlineStr">
        <is>
          <t>9780080247038</t>
        </is>
      </c>
      <c r="BC187" t="inlineStr">
        <is>
          <t>32285001324556</t>
        </is>
      </c>
      <c r="BD187" t="inlineStr">
        <is>
          <t>893350681</t>
        </is>
      </c>
    </row>
    <row r="188">
      <c r="A188" t="inlineStr">
        <is>
          <t>No</t>
        </is>
      </c>
      <c r="B188" t="inlineStr">
        <is>
          <t>JX1974 .D63</t>
        </is>
      </c>
      <c r="C188" t="inlineStr">
        <is>
          <t>0                      JX 1974000D  63</t>
        </is>
      </c>
      <c r="D188" t="inlineStr">
        <is>
          <t>How to think about arms control and disarmament, by James E. Dougherty.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Dougherty, James E.</t>
        </is>
      </c>
      <c r="L188" t="inlineStr">
        <is>
          <t>New York, Published for National Strategy Information Center [by] Crane, Russak [1973]</t>
        </is>
      </c>
      <c r="M188" t="inlineStr">
        <is>
          <t>1973</t>
        </is>
      </c>
      <c r="O188" t="inlineStr">
        <is>
          <t>eng</t>
        </is>
      </c>
      <c r="P188" t="inlineStr">
        <is>
          <t>nyu</t>
        </is>
      </c>
      <c r="Q188" t="inlineStr">
        <is>
          <t>Strategy papers, no. 17</t>
        </is>
      </c>
      <c r="R188" t="inlineStr">
        <is>
          <t xml:space="preserve">JX </t>
        </is>
      </c>
      <c r="S188" t="n">
        <v>2</v>
      </c>
      <c r="T188" t="n">
        <v>2</v>
      </c>
      <c r="U188" t="inlineStr">
        <is>
          <t>1998-11-13</t>
        </is>
      </c>
      <c r="V188" t="inlineStr">
        <is>
          <t>1998-11-13</t>
        </is>
      </c>
      <c r="W188" t="inlineStr">
        <is>
          <t>1997-04-04</t>
        </is>
      </c>
      <c r="X188" t="inlineStr">
        <is>
          <t>1997-04-04</t>
        </is>
      </c>
      <c r="Y188" t="n">
        <v>510</v>
      </c>
      <c r="Z188" t="n">
        <v>422</v>
      </c>
      <c r="AA188" t="n">
        <v>428</v>
      </c>
      <c r="AB188" t="n">
        <v>3</v>
      </c>
      <c r="AC188" t="n">
        <v>3</v>
      </c>
      <c r="AD188" t="n">
        <v>23</v>
      </c>
      <c r="AE188" t="n">
        <v>23</v>
      </c>
      <c r="AF188" t="n">
        <v>7</v>
      </c>
      <c r="AG188" t="n">
        <v>7</v>
      </c>
      <c r="AH188" t="n">
        <v>5</v>
      </c>
      <c r="AI188" t="n">
        <v>5</v>
      </c>
      <c r="AJ188" t="n">
        <v>12</v>
      </c>
      <c r="AK188" t="n">
        <v>12</v>
      </c>
      <c r="AL188" t="n">
        <v>2</v>
      </c>
      <c r="AM188" t="n">
        <v>2</v>
      </c>
      <c r="AN188" t="n">
        <v>2</v>
      </c>
      <c r="AO188" t="n">
        <v>2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HYPERLINK("http://catalog.hathitrust.org/Record/001154397","HathiTrust Record")</f>
        <v/>
      </c>
      <c r="AS188">
        <f>HYPERLINK("https://creighton-primo.hosted.exlibrisgroup.com/primo-explore/search?tab=default_tab&amp;search_scope=EVERYTHING&amp;vid=01CRU&amp;lang=en_US&amp;offset=0&amp;query=any,contains,991003211409702656","Catalog Record")</f>
        <v/>
      </c>
      <c r="AT188">
        <f>HYPERLINK("http://www.worldcat.org/oclc/737242","WorldCat Record")</f>
        <v/>
      </c>
      <c r="AU188" t="inlineStr">
        <is>
          <t>1785128:eng</t>
        </is>
      </c>
      <c r="AV188" t="inlineStr">
        <is>
          <t>737242</t>
        </is>
      </c>
      <c r="AW188" t="inlineStr">
        <is>
          <t>991003211409702656</t>
        </is>
      </c>
      <c r="AX188" t="inlineStr">
        <is>
          <t>991003211409702656</t>
        </is>
      </c>
      <c r="AY188" t="inlineStr">
        <is>
          <t>2256696620002656</t>
        </is>
      </c>
      <c r="AZ188" t="inlineStr">
        <is>
          <t>BOOK</t>
        </is>
      </c>
      <c r="BB188" t="inlineStr">
        <is>
          <t>9780844802190</t>
        </is>
      </c>
      <c r="BC188" t="inlineStr">
        <is>
          <t>32285002349404</t>
        </is>
      </c>
      <c r="BD188" t="inlineStr">
        <is>
          <t>893227797</t>
        </is>
      </c>
    </row>
    <row r="189">
      <c r="A189" t="inlineStr">
        <is>
          <t>No</t>
        </is>
      </c>
      <c r="B189" t="inlineStr">
        <is>
          <t>JX1974 .M948 1982</t>
        </is>
      </c>
      <c r="C189" t="inlineStr">
        <is>
          <t>0                      JX 1974000M  948         1982</t>
        </is>
      </c>
      <c r="D189" t="inlineStr">
        <is>
          <t>The game of disarmament : how the United States &amp; Russia run the arms race / by Alva Myrdal.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Myrdal, Alva, 1902-1986.</t>
        </is>
      </c>
      <c r="L189" t="inlineStr">
        <is>
          <t>New York : Pantheon Books, c1982.</t>
        </is>
      </c>
      <c r="M189" t="inlineStr">
        <is>
          <t>1982</t>
        </is>
      </c>
      <c r="N189" t="inlineStr">
        <is>
          <t>Rev. and updated ed. -- 2nd pbk. ed.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JX </t>
        </is>
      </c>
      <c r="S189" t="n">
        <v>2</v>
      </c>
      <c r="T189" t="n">
        <v>2</v>
      </c>
      <c r="U189" t="inlineStr">
        <is>
          <t>1997-10-16</t>
        </is>
      </c>
      <c r="V189" t="inlineStr">
        <is>
          <t>1997-10-16</t>
        </is>
      </c>
      <c r="W189" t="inlineStr">
        <is>
          <t>1992-10-01</t>
        </is>
      </c>
      <c r="X189" t="inlineStr">
        <is>
          <t>1992-10-01</t>
        </is>
      </c>
      <c r="Y189" t="n">
        <v>345</v>
      </c>
      <c r="Z189" t="n">
        <v>313</v>
      </c>
      <c r="AA189" t="n">
        <v>1053</v>
      </c>
      <c r="AB189" t="n">
        <v>3</v>
      </c>
      <c r="AC189" t="n">
        <v>6</v>
      </c>
      <c r="AD189" t="n">
        <v>10</v>
      </c>
      <c r="AE189" t="n">
        <v>42</v>
      </c>
      <c r="AF189" t="n">
        <v>4</v>
      </c>
      <c r="AG189" t="n">
        <v>15</v>
      </c>
      <c r="AH189" t="n">
        <v>3</v>
      </c>
      <c r="AI189" t="n">
        <v>9</v>
      </c>
      <c r="AJ189" t="n">
        <v>5</v>
      </c>
      <c r="AK189" t="n">
        <v>18</v>
      </c>
      <c r="AL189" t="n">
        <v>1</v>
      </c>
      <c r="AM189" t="n">
        <v>4</v>
      </c>
      <c r="AN189" t="n">
        <v>0</v>
      </c>
      <c r="AO189" t="n">
        <v>5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HYPERLINK("http://catalog.hathitrust.org/Record/000231001","HathiTrust Record")</f>
        <v/>
      </c>
      <c r="AS189">
        <f>HYPERLINK("https://creighton-primo.hosted.exlibrisgroup.com/primo-explore/search?tab=default_tab&amp;search_scope=EVERYTHING&amp;vid=01CRU&amp;lang=en_US&amp;offset=0&amp;query=any,contains,991005247589702656","Catalog Record")</f>
        <v/>
      </c>
      <c r="AT189">
        <f>HYPERLINK("http://www.worldcat.org/oclc/8474392","WorldCat Record")</f>
        <v/>
      </c>
      <c r="AU189" t="inlineStr">
        <is>
          <t>232432188:eng</t>
        </is>
      </c>
      <c r="AV189" t="inlineStr">
        <is>
          <t>8474392</t>
        </is>
      </c>
      <c r="AW189" t="inlineStr">
        <is>
          <t>991005247589702656</t>
        </is>
      </c>
      <c r="AX189" t="inlineStr">
        <is>
          <t>991005247589702656</t>
        </is>
      </c>
      <c r="AY189" t="inlineStr">
        <is>
          <t>2258906240002656</t>
        </is>
      </c>
      <c r="AZ189" t="inlineStr">
        <is>
          <t>BOOK</t>
        </is>
      </c>
      <c r="BB189" t="inlineStr">
        <is>
          <t>9780394706498</t>
        </is>
      </c>
      <c r="BC189" t="inlineStr">
        <is>
          <t>32285001324648</t>
        </is>
      </c>
      <c r="BD189" t="inlineStr">
        <is>
          <t>893443655</t>
        </is>
      </c>
    </row>
    <row r="190">
      <c r="A190" t="inlineStr">
        <is>
          <t>No</t>
        </is>
      </c>
      <c r="B190" t="inlineStr">
        <is>
          <t>JX1974 .P28</t>
        </is>
      </c>
      <c r="C190" t="inlineStr">
        <is>
          <t>0                      JX 1974000P  28</t>
        </is>
      </c>
      <c r="D190" t="inlineStr">
        <is>
          <t>Arms control and SALT II / W. K. H. Panofsky.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Panofsky, Wolfgang K. H. (Wolfgang Kurt Hermann), 1919-2007.</t>
        </is>
      </c>
      <c r="L190" t="inlineStr">
        <is>
          <t>Seattle : University of Washington Press, c1979.</t>
        </is>
      </c>
      <c r="M190" t="inlineStr">
        <is>
          <t>1979</t>
        </is>
      </c>
      <c r="O190" t="inlineStr">
        <is>
          <t>eng</t>
        </is>
      </c>
      <c r="P190" t="inlineStr">
        <is>
          <t>wau</t>
        </is>
      </c>
      <c r="Q190" t="inlineStr">
        <is>
          <t>The Jessie and John Danz lecture series</t>
        </is>
      </c>
      <c r="R190" t="inlineStr">
        <is>
          <t xml:space="preserve">JX </t>
        </is>
      </c>
      <c r="S190" t="n">
        <v>2</v>
      </c>
      <c r="T190" t="n">
        <v>2</v>
      </c>
      <c r="U190" t="inlineStr">
        <is>
          <t>2001-03-30</t>
        </is>
      </c>
      <c r="V190" t="inlineStr">
        <is>
          <t>2001-03-30</t>
        </is>
      </c>
      <c r="W190" t="inlineStr">
        <is>
          <t>1992-10-01</t>
        </is>
      </c>
      <c r="X190" t="inlineStr">
        <is>
          <t>1992-10-01</t>
        </is>
      </c>
      <c r="Y190" t="n">
        <v>619</v>
      </c>
      <c r="Z190" t="n">
        <v>533</v>
      </c>
      <c r="AA190" t="n">
        <v>534</v>
      </c>
      <c r="AB190" t="n">
        <v>3</v>
      </c>
      <c r="AC190" t="n">
        <v>3</v>
      </c>
      <c r="AD190" t="n">
        <v>19</v>
      </c>
      <c r="AE190" t="n">
        <v>19</v>
      </c>
      <c r="AF190" t="n">
        <v>8</v>
      </c>
      <c r="AG190" t="n">
        <v>8</v>
      </c>
      <c r="AH190" t="n">
        <v>4</v>
      </c>
      <c r="AI190" t="n">
        <v>4</v>
      </c>
      <c r="AJ190" t="n">
        <v>10</v>
      </c>
      <c r="AK190" t="n">
        <v>10</v>
      </c>
      <c r="AL190" t="n">
        <v>2</v>
      </c>
      <c r="AM190" t="n">
        <v>2</v>
      </c>
      <c r="AN190" t="n">
        <v>1</v>
      </c>
      <c r="AO190" t="n">
        <v>1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HYPERLINK("https://creighton-primo.hosted.exlibrisgroup.com/primo-explore/search?tab=default_tab&amp;search_scope=EVERYTHING&amp;vid=01CRU&amp;lang=en_US&amp;offset=0&amp;query=any,contains,991004805279702656","Catalog Record")</f>
        <v/>
      </c>
      <c r="AT190">
        <f>HYPERLINK("http://www.worldcat.org/oclc/5240328","WorldCat Record")</f>
        <v/>
      </c>
      <c r="AU190" t="inlineStr">
        <is>
          <t>433774:eng</t>
        </is>
      </c>
      <c r="AV190" t="inlineStr">
        <is>
          <t>5240328</t>
        </is>
      </c>
      <c r="AW190" t="inlineStr">
        <is>
          <t>991004805279702656</t>
        </is>
      </c>
      <c r="AX190" t="inlineStr">
        <is>
          <t>991004805279702656</t>
        </is>
      </c>
      <c r="AY190" t="inlineStr">
        <is>
          <t>2263165300002656</t>
        </is>
      </c>
      <c r="AZ190" t="inlineStr">
        <is>
          <t>BOOK</t>
        </is>
      </c>
      <c r="BB190" t="inlineStr">
        <is>
          <t>9780295957005</t>
        </is>
      </c>
      <c r="BC190" t="inlineStr">
        <is>
          <t>32285001324663</t>
        </is>
      </c>
      <c r="BD190" t="inlineStr">
        <is>
          <t>893594125</t>
        </is>
      </c>
    </row>
    <row r="191">
      <c r="A191" t="inlineStr">
        <is>
          <t>No</t>
        </is>
      </c>
      <c r="B191" t="inlineStr">
        <is>
          <t>JX1974.7 .B44 1985</t>
        </is>
      </c>
      <c r="C191" t="inlineStr">
        <is>
          <t>0                      JX 1974700B  44          1985</t>
        </is>
      </c>
      <c r="D191" t="inlineStr">
        <is>
          <t>Disarmament without order : the politics of disarmament at the United Nations / Avi Beker.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Beker, Avi.</t>
        </is>
      </c>
      <c r="L191" t="inlineStr">
        <is>
          <t>Westport, Conn. : Greenwood Press, c1985.</t>
        </is>
      </c>
      <c r="M191" t="inlineStr">
        <is>
          <t>1985</t>
        </is>
      </c>
      <c r="O191" t="inlineStr">
        <is>
          <t>eng</t>
        </is>
      </c>
      <c r="P191" t="inlineStr">
        <is>
          <t>ctu</t>
        </is>
      </c>
      <c r="Q191" t="inlineStr">
        <is>
          <t>Contributions in political science, 0147-1066 ; no. 118</t>
        </is>
      </c>
      <c r="R191" t="inlineStr">
        <is>
          <t xml:space="preserve">JX </t>
        </is>
      </c>
      <c r="S191" t="n">
        <v>2</v>
      </c>
      <c r="T191" t="n">
        <v>2</v>
      </c>
      <c r="U191" t="inlineStr">
        <is>
          <t>1998-11-13</t>
        </is>
      </c>
      <c r="V191" t="inlineStr">
        <is>
          <t>1998-11-13</t>
        </is>
      </c>
      <c r="W191" t="inlineStr">
        <is>
          <t>1992-10-01</t>
        </is>
      </c>
      <c r="X191" t="inlineStr">
        <is>
          <t>1992-10-01</t>
        </is>
      </c>
      <c r="Y191" t="n">
        <v>392</v>
      </c>
      <c r="Z191" t="n">
        <v>324</v>
      </c>
      <c r="AA191" t="n">
        <v>329</v>
      </c>
      <c r="AB191" t="n">
        <v>5</v>
      </c>
      <c r="AC191" t="n">
        <v>5</v>
      </c>
      <c r="AD191" t="n">
        <v>17</v>
      </c>
      <c r="AE191" t="n">
        <v>17</v>
      </c>
      <c r="AF191" t="n">
        <v>4</v>
      </c>
      <c r="AG191" t="n">
        <v>4</v>
      </c>
      <c r="AH191" t="n">
        <v>4</v>
      </c>
      <c r="AI191" t="n">
        <v>4</v>
      </c>
      <c r="AJ191" t="n">
        <v>8</v>
      </c>
      <c r="AK191" t="n">
        <v>8</v>
      </c>
      <c r="AL191" t="n">
        <v>4</v>
      </c>
      <c r="AM191" t="n">
        <v>4</v>
      </c>
      <c r="AN191" t="n">
        <v>1</v>
      </c>
      <c r="AO191" t="n">
        <v>1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HYPERLINK("https://creighton-primo.hosted.exlibrisgroup.com/primo-explore/search?tab=default_tab&amp;search_scope=EVERYTHING&amp;vid=01CRU&amp;lang=en_US&amp;offset=0&amp;query=any,contains,991000419469702656","Catalog Record")</f>
        <v/>
      </c>
      <c r="AT191">
        <f>HYPERLINK("http://www.worldcat.org/oclc/10727151","WorldCat Record")</f>
        <v/>
      </c>
      <c r="AU191" t="inlineStr">
        <is>
          <t>319541517:eng</t>
        </is>
      </c>
      <c r="AV191" t="inlineStr">
        <is>
          <t>10727151</t>
        </is>
      </c>
      <c r="AW191" t="inlineStr">
        <is>
          <t>991000419469702656</t>
        </is>
      </c>
      <c r="AX191" t="inlineStr">
        <is>
          <t>991000419469702656</t>
        </is>
      </c>
      <c r="AY191" t="inlineStr">
        <is>
          <t>2262118220002656</t>
        </is>
      </c>
      <c r="AZ191" t="inlineStr">
        <is>
          <t>BOOK</t>
        </is>
      </c>
      <c r="BB191" t="inlineStr">
        <is>
          <t>9780313243622</t>
        </is>
      </c>
      <c r="BC191" t="inlineStr">
        <is>
          <t>32285001324770</t>
        </is>
      </c>
      <c r="BD191" t="inlineStr">
        <is>
          <t>893496208</t>
        </is>
      </c>
    </row>
    <row r="192">
      <c r="A192" t="inlineStr">
        <is>
          <t>No</t>
        </is>
      </c>
      <c r="B192" t="inlineStr">
        <is>
          <t>JX1974.7 .D415 1989</t>
        </is>
      </c>
      <c r="C192" t="inlineStr">
        <is>
          <t>0                      JX 1974700D  415         1989</t>
        </is>
      </c>
      <c r="D192" t="inlineStr">
        <is>
          <t>Meeting Gorbachev's challenge : how to build down the NATO-Warsaw Pact confrontation / Jonathan Dean.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Dean, Jonathan.</t>
        </is>
      </c>
      <c r="L192" t="inlineStr">
        <is>
          <t>New York : St. Martin's Press, 1989.</t>
        </is>
      </c>
      <c r="M192" t="inlineStr">
        <is>
          <t>1989</t>
        </is>
      </c>
      <c r="O192" t="inlineStr">
        <is>
          <t>eng</t>
        </is>
      </c>
      <c r="P192" t="inlineStr">
        <is>
          <t>nyu</t>
        </is>
      </c>
      <c r="R192" t="inlineStr">
        <is>
          <t xml:space="preserve">JX </t>
        </is>
      </c>
      <c r="S192" t="n">
        <v>2</v>
      </c>
      <c r="T192" t="n">
        <v>2</v>
      </c>
      <c r="U192" t="inlineStr">
        <is>
          <t>1999-07-12</t>
        </is>
      </c>
      <c r="V192" t="inlineStr">
        <is>
          <t>1999-07-12</t>
        </is>
      </c>
      <c r="W192" t="inlineStr">
        <is>
          <t>1991-02-11</t>
        </is>
      </c>
      <c r="X192" t="inlineStr">
        <is>
          <t>1991-02-11</t>
        </is>
      </c>
      <c r="Y192" t="n">
        <v>304</v>
      </c>
      <c r="Z192" t="n">
        <v>269</v>
      </c>
      <c r="AA192" t="n">
        <v>287</v>
      </c>
      <c r="AB192" t="n">
        <v>3</v>
      </c>
      <c r="AC192" t="n">
        <v>3</v>
      </c>
      <c r="AD192" t="n">
        <v>12</v>
      </c>
      <c r="AE192" t="n">
        <v>13</v>
      </c>
      <c r="AF192" t="n">
        <v>4</v>
      </c>
      <c r="AG192" t="n">
        <v>5</v>
      </c>
      <c r="AH192" t="n">
        <v>4</v>
      </c>
      <c r="AI192" t="n">
        <v>4</v>
      </c>
      <c r="AJ192" t="n">
        <v>7</v>
      </c>
      <c r="AK192" t="n">
        <v>8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HYPERLINK("https://creighton-primo.hosted.exlibrisgroup.com/primo-explore/search?tab=default_tab&amp;search_scope=EVERYTHING&amp;vid=01CRU&amp;lang=en_US&amp;offset=0&amp;query=any,contains,991001527569702656","Catalog Record")</f>
        <v/>
      </c>
      <c r="AT192">
        <f>HYPERLINK("http://www.worldcat.org/oclc/20013773","WorldCat Record")</f>
        <v/>
      </c>
      <c r="AU192" t="inlineStr">
        <is>
          <t>807217338:eng</t>
        </is>
      </c>
      <c r="AV192" t="inlineStr">
        <is>
          <t>20013773</t>
        </is>
      </c>
      <c r="AW192" t="inlineStr">
        <is>
          <t>991001527569702656</t>
        </is>
      </c>
      <c r="AX192" t="inlineStr">
        <is>
          <t>991001527569702656</t>
        </is>
      </c>
      <c r="AY192" t="inlineStr">
        <is>
          <t>2262031830002656</t>
        </is>
      </c>
      <c r="AZ192" t="inlineStr">
        <is>
          <t>BOOK</t>
        </is>
      </c>
      <c r="BB192" t="inlineStr">
        <is>
          <t>9780312032678</t>
        </is>
      </c>
      <c r="BC192" t="inlineStr">
        <is>
          <t>32285000464015</t>
        </is>
      </c>
      <c r="BD192" t="inlineStr">
        <is>
          <t>893516255</t>
        </is>
      </c>
    </row>
    <row r="193">
      <c r="A193" t="inlineStr">
        <is>
          <t>No</t>
        </is>
      </c>
      <c r="B193" t="inlineStr">
        <is>
          <t>JX1974.7 .F46 1988</t>
        </is>
      </c>
      <c r="C193" t="inlineStr">
        <is>
          <t>0                      JX 1974700F  46          1988</t>
        </is>
      </c>
      <c r="D193" t="inlineStr">
        <is>
          <t>Planethood : the key to your survival and prosperity / Benjamin B. Ferencz ; in cooperation with Ken Keyes, Jr.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Ferencz, Benjamin B., 1920-</t>
        </is>
      </c>
      <c r="L193" t="inlineStr">
        <is>
          <t>Coos Bay, OR : Vision Books, [1988]</t>
        </is>
      </c>
      <c r="M193" t="inlineStr">
        <is>
          <t>1988</t>
        </is>
      </c>
      <c r="N193" t="inlineStr">
        <is>
          <t>1st ed.</t>
        </is>
      </c>
      <c r="O193" t="inlineStr">
        <is>
          <t>eng</t>
        </is>
      </c>
      <c r="P193" t="inlineStr">
        <is>
          <t>oru</t>
        </is>
      </c>
      <c r="R193" t="inlineStr">
        <is>
          <t xml:space="preserve">JX </t>
        </is>
      </c>
      <c r="S193" t="n">
        <v>4</v>
      </c>
      <c r="T193" t="n">
        <v>4</v>
      </c>
      <c r="U193" t="inlineStr">
        <is>
          <t>1999-05-06</t>
        </is>
      </c>
      <c r="V193" t="inlineStr">
        <is>
          <t>1999-05-06</t>
        </is>
      </c>
      <c r="W193" t="inlineStr">
        <is>
          <t>1992-10-01</t>
        </is>
      </c>
      <c r="X193" t="inlineStr">
        <is>
          <t>1992-10-01</t>
        </is>
      </c>
      <c r="Y193" t="n">
        <v>428</v>
      </c>
      <c r="Z193" t="n">
        <v>395</v>
      </c>
      <c r="AA193" t="n">
        <v>400</v>
      </c>
      <c r="AB193" t="n">
        <v>7</v>
      </c>
      <c r="AC193" t="n">
        <v>7</v>
      </c>
      <c r="AD193" t="n">
        <v>8</v>
      </c>
      <c r="AE193" t="n">
        <v>8</v>
      </c>
      <c r="AF193" t="n">
        <v>0</v>
      </c>
      <c r="AG193" t="n">
        <v>0</v>
      </c>
      <c r="AH193" t="n">
        <v>2</v>
      </c>
      <c r="AI193" t="n">
        <v>2</v>
      </c>
      <c r="AJ193" t="n">
        <v>4</v>
      </c>
      <c r="AK193" t="n">
        <v>4</v>
      </c>
      <c r="AL193" t="n">
        <v>2</v>
      </c>
      <c r="AM193" t="n">
        <v>2</v>
      </c>
      <c r="AN193" t="n">
        <v>1</v>
      </c>
      <c r="AO193" t="n">
        <v>1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HYPERLINK("https://creighton-primo.hosted.exlibrisgroup.com/primo-explore/search?tab=default_tab&amp;search_scope=EVERYTHING&amp;vid=01CRU&amp;lang=en_US&amp;offset=0&amp;query=any,contains,991001218489702656","Catalog Record")</f>
        <v/>
      </c>
      <c r="AT193">
        <f>HYPERLINK("http://www.worldcat.org/oclc/17441059","WorldCat Record")</f>
        <v/>
      </c>
      <c r="AU193" t="inlineStr">
        <is>
          <t>654411639:eng</t>
        </is>
      </c>
      <c r="AV193" t="inlineStr">
        <is>
          <t>17441059</t>
        </is>
      </c>
      <c r="AW193" t="inlineStr">
        <is>
          <t>991001218489702656</t>
        </is>
      </c>
      <c r="AX193" t="inlineStr">
        <is>
          <t>991001218489702656</t>
        </is>
      </c>
      <c r="AY193" t="inlineStr">
        <is>
          <t>2260299350002656</t>
        </is>
      </c>
      <c r="AZ193" t="inlineStr">
        <is>
          <t>BOOK</t>
        </is>
      </c>
      <c r="BB193" t="inlineStr">
        <is>
          <t>9780915972142</t>
        </is>
      </c>
      <c r="BC193" t="inlineStr">
        <is>
          <t>32285001324861</t>
        </is>
      </c>
      <c r="BD193" t="inlineStr">
        <is>
          <t>893614873</t>
        </is>
      </c>
    </row>
    <row r="194">
      <c r="A194" t="inlineStr">
        <is>
          <t>No</t>
        </is>
      </c>
      <c r="B194" t="inlineStr">
        <is>
          <t>JX1974.7 .J445 1988</t>
        </is>
      </c>
      <c r="C194" t="inlineStr">
        <is>
          <t>0                      JX 1974700J  445         1988</t>
        </is>
      </c>
      <c r="D194" t="inlineStr">
        <is>
          <t>Bargaining for national security : the postwar disarmament negotiations / by Lloyd Jensen.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Jensen, Lloyd.</t>
        </is>
      </c>
      <c r="L194" t="inlineStr">
        <is>
          <t>Columbia, S.C. : University of South Carolina Press, c1988.</t>
        </is>
      </c>
      <c r="M194" t="inlineStr">
        <is>
          <t>1988</t>
        </is>
      </c>
      <c r="O194" t="inlineStr">
        <is>
          <t>eng</t>
        </is>
      </c>
      <c r="P194" t="inlineStr">
        <is>
          <t>scu</t>
        </is>
      </c>
      <c r="Q194" t="inlineStr">
        <is>
          <t>Studies in international relations</t>
        </is>
      </c>
      <c r="R194" t="inlineStr">
        <is>
          <t xml:space="preserve">JX </t>
        </is>
      </c>
      <c r="S194" t="n">
        <v>2</v>
      </c>
      <c r="T194" t="n">
        <v>2</v>
      </c>
      <c r="U194" t="inlineStr">
        <is>
          <t>1996-06-19</t>
        </is>
      </c>
      <c r="V194" t="inlineStr">
        <is>
          <t>1996-06-19</t>
        </is>
      </c>
      <c r="W194" t="inlineStr">
        <is>
          <t>1991-12-16</t>
        </is>
      </c>
      <c r="X194" t="inlineStr">
        <is>
          <t>1991-12-16</t>
        </is>
      </c>
      <c r="Y194" t="n">
        <v>399</v>
      </c>
      <c r="Z194" t="n">
        <v>345</v>
      </c>
      <c r="AA194" t="n">
        <v>352</v>
      </c>
      <c r="AB194" t="n">
        <v>3</v>
      </c>
      <c r="AC194" t="n">
        <v>3</v>
      </c>
      <c r="AD194" t="n">
        <v>16</v>
      </c>
      <c r="AE194" t="n">
        <v>16</v>
      </c>
      <c r="AF194" t="n">
        <v>2</v>
      </c>
      <c r="AG194" t="n">
        <v>2</v>
      </c>
      <c r="AH194" t="n">
        <v>6</v>
      </c>
      <c r="AI194" t="n">
        <v>6</v>
      </c>
      <c r="AJ194" t="n">
        <v>8</v>
      </c>
      <c r="AK194" t="n">
        <v>8</v>
      </c>
      <c r="AL194" t="n">
        <v>2</v>
      </c>
      <c r="AM194" t="n">
        <v>2</v>
      </c>
      <c r="AN194" t="n">
        <v>2</v>
      </c>
      <c r="AO194" t="n">
        <v>2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HYPERLINK("http://catalog.hathitrust.org/Record/000878396","HathiTrust Record")</f>
        <v/>
      </c>
      <c r="AS194">
        <f>HYPERLINK("https://creighton-primo.hosted.exlibrisgroup.com/primo-explore/search?tab=default_tab&amp;search_scope=EVERYTHING&amp;vid=01CRU&amp;lang=en_US&amp;offset=0&amp;query=any,contains,991001137469702656","Catalog Record")</f>
        <v/>
      </c>
      <c r="AT194">
        <f>HYPERLINK("http://www.worldcat.org/oclc/16717809","WorldCat Record")</f>
        <v/>
      </c>
      <c r="AU194" t="inlineStr">
        <is>
          <t>13506719:eng</t>
        </is>
      </c>
      <c r="AV194" t="inlineStr">
        <is>
          <t>16717809</t>
        </is>
      </c>
      <c r="AW194" t="inlineStr">
        <is>
          <t>991001137469702656</t>
        </is>
      </c>
      <c r="AX194" t="inlineStr">
        <is>
          <t>991001137469702656</t>
        </is>
      </c>
      <c r="AY194" t="inlineStr">
        <is>
          <t>2256629910002656</t>
        </is>
      </c>
      <c r="AZ194" t="inlineStr">
        <is>
          <t>BOOK</t>
        </is>
      </c>
      <c r="BB194" t="inlineStr">
        <is>
          <t>9780872495296</t>
        </is>
      </c>
      <c r="BC194" t="inlineStr">
        <is>
          <t>32285000906668</t>
        </is>
      </c>
      <c r="BD194" t="inlineStr">
        <is>
          <t>893522321</t>
        </is>
      </c>
    </row>
    <row r="195">
      <c r="A195" t="inlineStr">
        <is>
          <t>No</t>
        </is>
      </c>
      <c r="B195" t="inlineStr">
        <is>
          <t>JX1974.7 .N47</t>
        </is>
      </c>
      <c r="C195" t="inlineStr">
        <is>
          <t>0                      JX 1974700N  47</t>
        </is>
      </c>
      <c r="D195" t="inlineStr">
        <is>
          <t>Cold dawn: the story of SALT.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Yes</t>
        </is>
      </c>
      <c r="J195" t="inlineStr">
        <is>
          <t>0</t>
        </is>
      </c>
      <c r="K195" t="inlineStr">
        <is>
          <t>Newhouse, John, 1929-2016.</t>
        </is>
      </c>
      <c r="L195" t="inlineStr">
        <is>
          <t>New York, Holt, Rinehart and Winston [1973]</t>
        </is>
      </c>
      <c r="M195" t="inlineStr">
        <is>
          <t>1973</t>
        </is>
      </c>
      <c r="N195" t="inlineStr">
        <is>
          <t>[1st ed.]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JX </t>
        </is>
      </c>
      <c r="S195" t="n">
        <v>4</v>
      </c>
      <c r="T195" t="n">
        <v>4</v>
      </c>
      <c r="U195" t="inlineStr">
        <is>
          <t>2001-03-30</t>
        </is>
      </c>
      <c r="V195" t="inlineStr">
        <is>
          <t>2001-03-30</t>
        </is>
      </c>
      <c r="W195" t="inlineStr">
        <is>
          <t>1997-04-04</t>
        </is>
      </c>
      <c r="X195" t="inlineStr">
        <is>
          <t>1997-04-04</t>
        </is>
      </c>
      <c r="Y195" t="n">
        <v>935</v>
      </c>
      <c r="Z195" t="n">
        <v>808</v>
      </c>
      <c r="AA195" t="n">
        <v>927</v>
      </c>
      <c r="AB195" t="n">
        <v>6</v>
      </c>
      <c r="AC195" t="n">
        <v>6</v>
      </c>
      <c r="AD195" t="n">
        <v>28</v>
      </c>
      <c r="AE195" t="n">
        <v>33</v>
      </c>
      <c r="AF195" t="n">
        <v>9</v>
      </c>
      <c r="AG195" t="n">
        <v>10</v>
      </c>
      <c r="AH195" t="n">
        <v>6</v>
      </c>
      <c r="AI195" t="n">
        <v>7</v>
      </c>
      <c r="AJ195" t="n">
        <v>11</v>
      </c>
      <c r="AK195" t="n">
        <v>13</v>
      </c>
      <c r="AL195" t="n">
        <v>5</v>
      </c>
      <c r="AM195" t="n">
        <v>5</v>
      </c>
      <c r="AN195" t="n">
        <v>2</v>
      </c>
      <c r="AO195" t="n">
        <v>4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HYPERLINK("http://catalog.hathitrust.org/Record/001154523","HathiTrust Record")</f>
        <v/>
      </c>
      <c r="AS195">
        <f>HYPERLINK("https://creighton-primo.hosted.exlibrisgroup.com/primo-explore/search?tab=default_tab&amp;search_scope=EVERYTHING&amp;vid=01CRU&amp;lang=en_US&amp;offset=0&amp;query=any,contains,991003038909702656","Catalog Record")</f>
        <v/>
      </c>
      <c r="AT195">
        <f>HYPERLINK("http://www.worldcat.org/oclc/600511","WorldCat Record")</f>
        <v/>
      </c>
      <c r="AU195" t="inlineStr">
        <is>
          <t>350566583:eng</t>
        </is>
      </c>
      <c r="AV195" t="inlineStr">
        <is>
          <t>600511</t>
        </is>
      </c>
      <c r="AW195" t="inlineStr">
        <is>
          <t>991003038909702656</t>
        </is>
      </c>
      <c r="AX195" t="inlineStr">
        <is>
          <t>991003038909702656</t>
        </is>
      </c>
      <c r="AY195" t="inlineStr">
        <is>
          <t>2261054990002656</t>
        </is>
      </c>
      <c r="AZ195" t="inlineStr">
        <is>
          <t>BOOK</t>
        </is>
      </c>
      <c r="BB195" t="inlineStr">
        <is>
          <t>9780030016318</t>
        </is>
      </c>
      <c r="BC195" t="inlineStr">
        <is>
          <t>32285002349883</t>
        </is>
      </c>
      <c r="BD195" t="inlineStr">
        <is>
          <t>893793257</t>
        </is>
      </c>
    </row>
    <row r="196">
      <c r="A196" t="inlineStr">
        <is>
          <t>No</t>
        </is>
      </c>
      <c r="B196" t="inlineStr">
        <is>
          <t>JX1974.7 .N85</t>
        </is>
      </c>
      <c r="C196" t="inlineStr">
        <is>
          <t>0                      JX 1974700N  85</t>
        </is>
      </c>
      <c r="D196" t="inlineStr">
        <is>
          <t>Nuclear weapons and world politics : alternatives for the future / David C. Gompert ... [et al.] ; appendix by Franklin C. Miller.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New York : McGraw-Hill, c1977.</t>
        </is>
      </c>
      <c r="M196" t="inlineStr">
        <is>
          <t>1977</t>
        </is>
      </c>
      <c r="O196" t="inlineStr">
        <is>
          <t>eng</t>
        </is>
      </c>
      <c r="P196" t="inlineStr">
        <is>
          <t>nyu</t>
        </is>
      </c>
      <c r="Q196" t="inlineStr">
        <is>
          <t>1980s project/Council on Foreign Relations</t>
        </is>
      </c>
      <c r="R196" t="inlineStr">
        <is>
          <t xml:space="preserve">JX </t>
        </is>
      </c>
      <c r="S196" t="n">
        <v>3</v>
      </c>
      <c r="T196" t="n">
        <v>3</v>
      </c>
      <c r="U196" t="inlineStr">
        <is>
          <t>2001-11-10</t>
        </is>
      </c>
      <c r="V196" t="inlineStr">
        <is>
          <t>2001-11-10</t>
        </is>
      </c>
      <c r="W196" t="inlineStr">
        <is>
          <t>1997-04-04</t>
        </is>
      </c>
      <c r="X196" t="inlineStr">
        <is>
          <t>1997-04-04</t>
        </is>
      </c>
      <c r="Y196" t="n">
        <v>692</v>
      </c>
      <c r="Z196" t="n">
        <v>542</v>
      </c>
      <c r="AA196" t="n">
        <v>544</v>
      </c>
      <c r="AB196" t="n">
        <v>5</v>
      </c>
      <c r="AC196" t="n">
        <v>5</v>
      </c>
      <c r="AD196" t="n">
        <v>23</v>
      </c>
      <c r="AE196" t="n">
        <v>23</v>
      </c>
      <c r="AF196" t="n">
        <v>8</v>
      </c>
      <c r="AG196" t="n">
        <v>8</v>
      </c>
      <c r="AH196" t="n">
        <v>4</v>
      </c>
      <c r="AI196" t="n">
        <v>4</v>
      </c>
      <c r="AJ196" t="n">
        <v>13</v>
      </c>
      <c r="AK196" t="n">
        <v>13</v>
      </c>
      <c r="AL196" t="n">
        <v>4</v>
      </c>
      <c r="AM196" t="n">
        <v>4</v>
      </c>
      <c r="AN196" t="n">
        <v>2</v>
      </c>
      <c r="AO196" t="n">
        <v>2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HYPERLINK("http://catalog.hathitrust.org/Record/000251226","HathiTrust Record")</f>
        <v/>
      </c>
      <c r="AS196">
        <f>HYPERLINK("https://creighton-primo.hosted.exlibrisgroup.com/primo-explore/search?tab=default_tab&amp;search_scope=EVERYTHING&amp;vid=01CRU&amp;lang=en_US&amp;offset=0&amp;query=any,contains,991004313779702656","Catalog Record")</f>
        <v/>
      </c>
      <c r="AT196">
        <f>HYPERLINK("http://www.worldcat.org/oclc/3002535","WorldCat Record")</f>
        <v/>
      </c>
      <c r="AU196" t="inlineStr">
        <is>
          <t>890939080:eng</t>
        </is>
      </c>
      <c r="AV196" t="inlineStr">
        <is>
          <t>3002535</t>
        </is>
      </c>
      <c r="AW196" t="inlineStr">
        <is>
          <t>991004313779702656</t>
        </is>
      </c>
      <c r="AX196" t="inlineStr">
        <is>
          <t>991004313779702656</t>
        </is>
      </c>
      <c r="AY196" t="inlineStr">
        <is>
          <t>2272195650002656</t>
        </is>
      </c>
      <c r="AZ196" t="inlineStr">
        <is>
          <t>BOOK</t>
        </is>
      </c>
      <c r="BB196" t="inlineStr">
        <is>
          <t>9780070237131</t>
        </is>
      </c>
      <c r="BC196" t="inlineStr">
        <is>
          <t>32285002349909</t>
        </is>
      </c>
      <c r="BD196" t="inlineStr">
        <is>
          <t>893894842</t>
        </is>
      </c>
    </row>
    <row r="197">
      <c r="A197" t="inlineStr">
        <is>
          <t>No</t>
        </is>
      </c>
      <c r="B197" t="inlineStr">
        <is>
          <t>JX1974.7 .P75</t>
        </is>
      </c>
      <c r="C197" t="inlineStr">
        <is>
          <t>0                      JX 1974700P  75</t>
        </is>
      </c>
      <c r="D197" t="inlineStr">
        <is>
          <t>Problems of world disarmament; a series of lectures delivered at the Johns Hopkins University. Coordinated by Charles A. Barker.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Boston, Houghton Mifflin [1963]</t>
        </is>
      </c>
      <c r="M197" t="inlineStr">
        <is>
          <t>1963</t>
        </is>
      </c>
      <c r="O197" t="inlineStr">
        <is>
          <t>eng</t>
        </is>
      </c>
      <c r="P197" t="inlineStr">
        <is>
          <t>mau</t>
        </is>
      </c>
      <c r="R197" t="inlineStr">
        <is>
          <t xml:space="preserve">JX </t>
        </is>
      </c>
      <c r="S197" t="n">
        <v>3</v>
      </c>
      <c r="T197" t="n">
        <v>3</v>
      </c>
      <c r="U197" t="inlineStr">
        <is>
          <t>2001-03-24</t>
        </is>
      </c>
      <c r="V197" t="inlineStr">
        <is>
          <t>2001-03-24</t>
        </is>
      </c>
      <c r="W197" t="inlineStr">
        <is>
          <t>1997-04-04</t>
        </is>
      </c>
      <c r="X197" t="inlineStr">
        <is>
          <t>1997-04-04</t>
        </is>
      </c>
      <c r="Y197" t="n">
        <v>512</v>
      </c>
      <c r="Z197" t="n">
        <v>454</v>
      </c>
      <c r="AA197" t="n">
        <v>457</v>
      </c>
      <c r="AB197" t="n">
        <v>5</v>
      </c>
      <c r="AC197" t="n">
        <v>5</v>
      </c>
      <c r="AD197" t="n">
        <v>19</v>
      </c>
      <c r="AE197" t="n">
        <v>19</v>
      </c>
      <c r="AF197" t="n">
        <v>7</v>
      </c>
      <c r="AG197" t="n">
        <v>7</v>
      </c>
      <c r="AH197" t="n">
        <v>5</v>
      </c>
      <c r="AI197" t="n">
        <v>5</v>
      </c>
      <c r="AJ197" t="n">
        <v>9</v>
      </c>
      <c r="AK197" t="n">
        <v>9</v>
      </c>
      <c r="AL197" t="n">
        <v>4</v>
      </c>
      <c r="AM197" t="n">
        <v>4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R197">
        <f>HYPERLINK("http://catalog.hathitrust.org/Record/001154529","HathiTrust Record")</f>
        <v/>
      </c>
      <c r="AS197">
        <f>HYPERLINK("https://creighton-primo.hosted.exlibrisgroup.com/primo-explore/search?tab=default_tab&amp;search_scope=EVERYTHING&amp;vid=01CRU&amp;lang=en_US&amp;offset=0&amp;query=any,contains,991002881659702656","Catalog Record")</f>
        <v/>
      </c>
      <c r="AT197">
        <f>HYPERLINK("http://www.worldcat.org/oclc/505867","WorldCat Record")</f>
        <v/>
      </c>
      <c r="AU197" t="inlineStr">
        <is>
          <t>905816044:eng</t>
        </is>
      </c>
      <c r="AV197" t="inlineStr">
        <is>
          <t>505867</t>
        </is>
      </c>
      <c r="AW197" t="inlineStr">
        <is>
          <t>991002881659702656</t>
        </is>
      </c>
      <c r="AX197" t="inlineStr">
        <is>
          <t>991002881659702656</t>
        </is>
      </c>
      <c r="AY197" t="inlineStr">
        <is>
          <t>2263581110002656</t>
        </is>
      </c>
      <c r="AZ197" t="inlineStr">
        <is>
          <t>BOOK</t>
        </is>
      </c>
      <c r="BC197" t="inlineStr">
        <is>
          <t>32285002349917</t>
        </is>
      </c>
      <c r="BD197" t="inlineStr">
        <is>
          <t>893535236</t>
        </is>
      </c>
    </row>
    <row r="198">
      <c r="A198" t="inlineStr">
        <is>
          <t>No</t>
        </is>
      </c>
      <c r="B198" t="inlineStr">
        <is>
          <t>JX1974.7 .S2194 1984</t>
        </is>
      </c>
      <c r="C198" t="inlineStr">
        <is>
          <t>0                      JX 1974700S  2194        1984</t>
        </is>
      </c>
      <c r="D198" t="inlineStr">
        <is>
          <t>The abolition / Jonathan Schell.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Schell, Jonathan, 1943-2014.</t>
        </is>
      </c>
      <c r="L198" t="inlineStr">
        <is>
          <t>New York : Knopf, 1984.</t>
        </is>
      </c>
      <c r="M198" t="inlineStr">
        <is>
          <t>1984</t>
        </is>
      </c>
      <c r="N198" t="inlineStr">
        <is>
          <t>1st ed.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JX </t>
        </is>
      </c>
      <c r="S198" t="n">
        <v>1</v>
      </c>
      <c r="T198" t="n">
        <v>1</v>
      </c>
      <c r="U198" t="inlineStr">
        <is>
          <t>2003-08-04</t>
        </is>
      </c>
      <c r="V198" t="inlineStr">
        <is>
          <t>2003-08-04</t>
        </is>
      </c>
      <c r="W198" t="inlineStr">
        <is>
          <t>1992-10-02</t>
        </is>
      </c>
      <c r="X198" t="inlineStr">
        <is>
          <t>1992-10-02</t>
        </is>
      </c>
      <c r="Y198" t="n">
        <v>1033</v>
      </c>
      <c r="Z198" t="n">
        <v>956</v>
      </c>
      <c r="AA198" t="n">
        <v>982</v>
      </c>
      <c r="AB198" t="n">
        <v>6</v>
      </c>
      <c r="AC198" t="n">
        <v>6</v>
      </c>
      <c r="AD198" t="n">
        <v>31</v>
      </c>
      <c r="AE198" t="n">
        <v>32</v>
      </c>
      <c r="AF198" t="n">
        <v>12</v>
      </c>
      <c r="AG198" t="n">
        <v>13</v>
      </c>
      <c r="AH198" t="n">
        <v>7</v>
      </c>
      <c r="AI198" t="n">
        <v>7</v>
      </c>
      <c r="AJ198" t="n">
        <v>17</v>
      </c>
      <c r="AK198" t="n">
        <v>17</v>
      </c>
      <c r="AL198" t="n">
        <v>4</v>
      </c>
      <c r="AM198" t="n">
        <v>4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HYPERLINK("http://catalog.hathitrust.org/Record/000325204","HathiTrust Record")</f>
        <v/>
      </c>
      <c r="AS198">
        <f>HYPERLINK("https://creighton-primo.hosted.exlibrisgroup.com/primo-explore/search?tab=default_tab&amp;search_scope=EVERYTHING&amp;vid=01CRU&amp;lang=en_US&amp;offset=0&amp;query=any,contains,991000384269702656","Catalog Record")</f>
        <v/>
      </c>
      <c r="AT198">
        <f>HYPERLINK("http://www.worldcat.org/oclc/10506686","WorldCat Record")</f>
        <v/>
      </c>
      <c r="AU198" t="inlineStr">
        <is>
          <t>2903694:eng</t>
        </is>
      </c>
      <c r="AV198" t="inlineStr">
        <is>
          <t>10506686</t>
        </is>
      </c>
      <c r="AW198" t="inlineStr">
        <is>
          <t>991000384269702656</t>
        </is>
      </c>
      <c r="AX198" t="inlineStr">
        <is>
          <t>991000384269702656</t>
        </is>
      </c>
      <c r="AY198" t="inlineStr">
        <is>
          <t>2255658750002656</t>
        </is>
      </c>
      <c r="AZ198" t="inlineStr">
        <is>
          <t>BOOK</t>
        </is>
      </c>
      <c r="BB198" t="inlineStr">
        <is>
          <t>9780394538181</t>
        </is>
      </c>
      <c r="BC198" t="inlineStr">
        <is>
          <t>32285001326015</t>
        </is>
      </c>
      <c r="BD198" t="inlineStr">
        <is>
          <t>893626285</t>
        </is>
      </c>
    </row>
    <row r="199">
      <c r="A199" t="inlineStr">
        <is>
          <t>No</t>
        </is>
      </c>
      <c r="B199" t="inlineStr">
        <is>
          <t>JX1974.73 .B35 1993</t>
        </is>
      </c>
      <c r="C199" t="inlineStr">
        <is>
          <t>0                      JX 1974730B  35          1993</t>
        </is>
      </c>
      <c r="D199" t="inlineStr">
        <is>
          <t>Strengthening nuclear nonproliferation / Kathleen C. Bailey.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Bailey, Kathleen C.</t>
        </is>
      </c>
      <c r="L199" t="inlineStr">
        <is>
          <t>Boulder : Westview Press, 1993.</t>
        </is>
      </c>
      <c r="M199" t="inlineStr">
        <is>
          <t>1993</t>
        </is>
      </c>
      <c r="O199" t="inlineStr">
        <is>
          <t>eng</t>
        </is>
      </c>
      <c r="P199" t="inlineStr">
        <is>
          <t>cou</t>
        </is>
      </c>
      <c r="R199" t="inlineStr">
        <is>
          <t xml:space="preserve">JX </t>
        </is>
      </c>
      <c r="S199" t="n">
        <v>6</v>
      </c>
      <c r="T199" t="n">
        <v>6</v>
      </c>
      <c r="U199" t="inlineStr">
        <is>
          <t>1998-11-18</t>
        </is>
      </c>
      <c r="V199" t="inlineStr">
        <is>
          <t>1998-11-18</t>
        </is>
      </c>
      <c r="W199" t="inlineStr">
        <is>
          <t>1994-04-21</t>
        </is>
      </c>
      <c r="X199" t="inlineStr">
        <is>
          <t>1994-04-21</t>
        </is>
      </c>
      <c r="Y199" t="n">
        <v>361</v>
      </c>
      <c r="Z199" t="n">
        <v>306</v>
      </c>
      <c r="AA199" t="n">
        <v>330</v>
      </c>
      <c r="AB199" t="n">
        <v>3</v>
      </c>
      <c r="AC199" t="n">
        <v>3</v>
      </c>
      <c r="AD199" t="n">
        <v>15</v>
      </c>
      <c r="AE199" t="n">
        <v>15</v>
      </c>
      <c r="AF199" t="n">
        <v>1</v>
      </c>
      <c r="AG199" t="n">
        <v>1</v>
      </c>
      <c r="AH199" t="n">
        <v>5</v>
      </c>
      <c r="AI199" t="n">
        <v>5</v>
      </c>
      <c r="AJ199" t="n">
        <v>8</v>
      </c>
      <c r="AK199" t="n">
        <v>8</v>
      </c>
      <c r="AL199" t="n">
        <v>2</v>
      </c>
      <c r="AM199" t="n">
        <v>2</v>
      </c>
      <c r="AN199" t="n">
        <v>2</v>
      </c>
      <c r="AO199" t="n">
        <v>2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HYPERLINK("http://catalog.hathitrust.org/Record/002718334","HathiTrust Record")</f>
        <v/>
      </c>
      <c r="AS199">
        <f>HYPERLINK("https://creighton-primo.hosted.exlibrisgroup.com/primo-explore/search?tab=default_tab&amp;search_scope=EVERYTHING&amp;vid=01CRU&amp;lang=en_US&amp;offset=0&amp;query=any,contains,991002216449702656","Catalog Record")</f>
        <v/>
      </c>
      <c r="AT199">
        <f>HYPERLINK("http://www.worldcat.org/oclc/28547629","WorldCat Record")</f>
        <v/>
      </c>
      <c r="AU199" t="inlineStr">
        <is>
          <t>147092:eng</t>
        </is>
      </c>
      <c r="AV199" t="inlineStr">
        <is>
          <t>28547629</t>
        </is>
      </c>
      <c r="AW199" t="inlineStr">
        <is>
          <t>991002216449702656</t>
        </is>
      </c>
      <c r="AX199" t="inlineStr">
        <is>
          <t>991002216449702656</t>
        </is>
      </c>
      <c r="AY199" t="inlineStr">
        <is>
          <t>2257640030002656</t>
        </is>
      </c>
      <c r="AZ199" t="inlineStr">
        <is>
          <t>BOOK</t>
        </is>
      </c>
      <c r="BB199" t="inlineStr">
        <is>
          <t>9780813320069</t>
        </is>
      </c>
      <c r="BC199" t="inlineStr">
        <is>
          <t>32285001876423</t>
        </is>
      </c>
      <c r="BD199" t="inlineStr">
        <is>
          <t>893414958</t>
        </is>
      </c>
    </row>
    <row r="200">
      <c r="A200" t="inlineStr">
        <is>
          <t>No</t>
        </is>
      </c>
      <c r="B200" t="inlineStr">
        <is>
          <t>JX1974.73 .D84 1982</t>
        </is>
      </c>
      <c r="C200" t="inlineStr">
        <is>
          <t>0                      JX 1974730D  84          1982</t>
        </is>
      </c>
      <c r="D200" t="inlineStr">
        <is>
          <t>Controlling the bomb : nuclear proliferation in the 1980s / Lewis A. Dunn.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Dunn, Lewis A.</t>
        </is>
      </c>
      <c r="L200" t="inlineStr">
        <is>
          <t>New Haven : Yale University Press, c1982.</t>
        </is>
      </c>
      <c r="M200" t="inlineStr">
        <is>
          <t>1982</t>
        </is>
      </c>
      <c r="O200" t="inlineStr">
        <is>
          <t>eng</t>
        </is>
      </c>
      <c r="P200" t="inlineStr">
        <is>
          <t>ctu</t>
        </is>
      </c>
      <c r="R200" t="inlineStr">
        <is>
          <t xml:space="preserve">JX </t>
        </is>
      </c>
      <c r="S200" t="n">
        <v>2</v>
      </c>
      <c r="T200" t="n">
        <v>2</v>
      </c>
      <c r="U200" t="inlineStr">
        <is>
          <t>1992-04-13</t>
        </is>
      </c>
      <c r="V200" t="inlineStr">
        <is>
          <t>1992-04-13</t>
        </is>
      </c>
      <c r="W200" t="inlineStr">
        <is>
          <t>1990-04-25</t>
        </is>
      </c>
      <c r="X200" t="inlineStr">
        <is>
          <t>1990-04-25</t>
        </is>
      </c>
      <c r="Y200" t="n">
        <v>879</v>
      </c>
      <c r="Z200" t="n">
        <v>731</v>
      </c>
      <c r="AA200" t="n">
        <v>739</v>
      </c>
      <c r="AB200" t="n">
        <v>4</v>
      </c>
      <c r="AC200" t="n">
        <v>4</v>
      </c>
      <c r="AD200" t="n">
        <v>22</v>
      </c>
      <c r="AE200" t="n">
        <v>23</v>
      </c>
      <c r="AF200" t="n">
        <v>8</v>
      </c>
      <c r="AG200" t="n">
        <v>8</v>
      </c>
      <c r="AH200" t="n">
        <v>5</v>
      </c>
      <c r="AI200" t="n">
        <v>6</v>
      </c>
      <c r="AJ200" t="n">
        <v>13</v>
      </c>
      <c r="AK200" t="n">
        <v>14</v>
      </c>
      <c r="AL200" t="n">
        <v>3</v>
      </c>
      <c r="AM200" t="n">
        <v>3</v>
      </c>
      <c r="AN200" t="n">
        <v>1</v>
      </c>
      <c r="AO200" t="n">
        <v>1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HYPERLINK("https://creighton-primo.hosted.exlibrisgroup.com/primo-explore/search?tab=default_tab&amp;search_scope=EVERYTHING&amp;vid=01CRU&amp;lang=en_US&amp;offset=0&amp;query=any,contains,991005177659702656","Catalog Record")</f>
        <v/>
      </c>
      <c r="AT200">
        <f>HYPERLINK("http://www.worldcat.org/oclc/7924996","WorldCat Record")</f>
        <v/>
      </c>
      <c r="AU200" t="inlineStr">
        <is>
          <t>435921:eng</t>
        </is>
      </c>
      <c r="AV200" t="inlineStr">
        <is>
          <t>7924996</t>
        </is>
      </c>
      <c r="AW200" t="inlineStr">
        <is>
          <t>991005177659702656</t>
        </is>
      </c>
      <c r="AX200" t="inlineStr">
        <is>
          <t>991005177659702656</t>
        </is>
      </c>
      <c r="AY200" t="inlineStr">
        <is>
          <t>2270780320002656</t>
        </is>
      </c>
      <c r="AZ200" t="inlineStr">
        <is>
          <t>BOOK</t>
        </is>
      </c>
      <c r="BB200" t="inlineStr">
        <is>
          <t>9780300028201</t>
        </is>
      </c>
      <c r="BC200" t="inlineStr">
        <is>
          <t>32285000133370</t>
        </is>
      </c>
      <c r="BD200" t="inlineStr">
        <is>
          <t>893795748</t>
        </is>
      </c>
    </row>
    <row r="201">
      <c r="A201" t="inlineStr">
        <is>
          <t>No</t>
        </is>
      </c>
      <c r="B201" t="inlineStr">
        <is>
          <t>JX1974.73 .K36</t>
        </is>
      </c>
      <c r="C201" t="inlineStr">
        <is>
          <t>0                      JX 1974730K  36</t>
        </is>
      </c>
      <c r="D201" t="inlineStr">
        <is>
          <t>International nuclear proliferation : multilateral diplomacy and regional aspects / by Ashok Kapur.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Kapur, Ashok.</t>
        </is>
      </c>
      <c r="L201" t="inlineStr">
        <is>
          <t>New York : Praeger, 1979.</t>
        </is>
      </c>
      <c r="M201" t="inlineStr">
        <is>
          <t>1979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JX </t>
        </is>
      </c>
      <c r="S201" t="n">
        <v>4</v>
      </c>
      <c r="T201" t="n">
        <v>4</v>
      </c>
      <c r="U201" t="inlineStr">
        <is>
          <t>1993-03-29</t>
        </is>
      </c>
      <c r="V201" t="inlineStr">
        <is>
          <t>1993-03-29</t>
        </is>
      </c>
      <c r="W201" t="inlineStr">
        <is>
          <t>1992-03-31</t>
        </is>
      </c>
      <c r="X201" t="inlineStr">
        <is>
          <t>1992-03-31</t>
        </is>
      </c>
      <c r="Y201" t="n">
        <v>351</v>
      </c>
      <c r="Z201" t="n">
        <v>252</v>
      </c>
      <c r="AA201" t="n">
        <v>259</v>
      </c>
      <c r="AB201" t="n">
        <v>3</v>
      </c>
      <c r="AC201" t="n">
        <v>3</v>
      </c>
      <c r="AD201" t="n">
        <v>8</v>
      </c>
      <c r="AE201" t="n">
        <v>8</v>
      </c>
      <c r="AF201" t="n">
        <v>2</v>
      </c>
      <c r="AG201" t="n">
        <v>2</v>
      </c>
      <c r="AH201" t="n">
        <v>3</v>
      </c>
      <c r="AI201" t="n">
        <v>3</v>
      </c>
      <c r="AJ201" t="n">
        <v>4</v>
      </c>
      <c r="AK201" t="n">
        <v>4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HYPERLINK("http://catalog.hathitrust.org/Record/000299131","HathiTrust Record")</f>
        <v/>
      </c>
      <c r="AS201">
        <f>HYPERLINK("https://creighton-primo.hosted.exlibrisgroup.com/primo-explore/search?tab=default_tab&amp;search_scope=EVERYTHING&amp;vid=01CRU&amp;lang=en_US&amp;offset=0&amp;query=any,contains,991004732089702656","Catalog Record")</f>
        <v/>
      </c>
      <c r="AT201">
        <f>HYPERLINK("http://www.worldcat.org/oclc/4835259","WorldCat Record")</f>
        <v/>
      </c>
      <c r="AU201" t="inlineStr">
        <is>
          <t>291965034:eng</t>
        </is>
      </c>
      <c r="AV201" t="inlineStr">
        <is>
          <t>4835259</t>
        </is>
      </c>
      <c r="AW201" t="inlineStr">
        <is>
          <t>991004732089702656</t>
        </is>
      </c>
      <c r="AX201" t="inlineStr">
        <is>
          <t>991004732089702656</t>
        </is>
      </c>
      <c r="AY201" t="inlineStr">
        <is>
          <t>2265256400002656</t>
        </is>
      </c>
      <c r="AZ201" t="inlineStr">
        <is>
          <t>BOOK</t>
        </is>
      </c>
      <c r="BB201" t="inlineStr">
        <is>
          <t>9780030463167</t>
        </is>
      </c>
      <c r="BC201" t="inlineStr">
        <is>
          <t>32285001032092</t>
        </is>
      </c>
      <c r="BD201" t="inlineStr">
        <is>
          <t>893782591</t>
        </is>
      </c>
    </row>
    <row r="202">
      <c r="A202" t="inlineStr">
        <is>
          <t>No</t>
        </is>
      </c>
      <c r="B202" t="inlineStr">
        <is>
          <t>JX1974.73 .N66</t>
        </is>
      </c>
      <c r="C202" t="inlineStr">
        <is>
          <t>0                      JX 1974730N  66</t>
        </is>
      </c>
      <c r="D202" t="inlineStr">
        <is>
          <t>Nonproliferation and U.S. foreign policy / [edited by] Joseph A. Yager.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L202" t="inlineStr">
        <is>
          <t>Washington, D.C. : Brookings Institution, c1980.</t>
        </is>
      </c>
      <c r="M202" t="inlineStr">
        <is>
          <t>1980</t>
        </is>
      </c>
      <c r="O202" t="inlineStr">
        <is>
          <t>eng</t>
        </is>
      </c>
      <c r="P202" t="inlineStr">
        <is>
          <t>dcu</t>
        </is>
      </c>
      <c r="R202" t="inlineStr">
        <is>
          <t xml:space="preserve">JX </t>
        </is>
      </c>
      <c r="S202" t="n">
        <v>4</v>
      </c>
      <c r="T202" t="n">
        <v>4</v>
      </c>
      <c r="U202" t="inlineStr">
        <is>
          <t>1996-08-28</t>
        </is>
      </c>
      <c r="V202" t="inlineStr">
        <is>
          <t>1996-08-28</t>
        </is>
      </c>
      <c r="W202" t="inlineStr">
        <is>
          <t>1992-03-31</t>
        </is>
      </c>
      <c r="X202" t="inlineStr">
        <is>
          <t>1992-03-31</t>
        </is>
      </c>
      <c r="Y202" t="n">
        <v>797</v>
      </c>
      <c r="Z202" t="n">
        <v>685</v>
      </c>
      <c r="AA202" t="n">
        <v>691</v>
      </c>
      <c r="AB202" t="n">
        <v>5</v>
      </c>
      <c r="AC202" t="n">
        <v>5</v>
      </c>
      <c r="AD202" t="n">
        <v>32</v>
      </c>
      <c r="AE202" t="n">
        <v>32</v>
      </c>
      <c r="AF202" t="n">
        <v>9</v>
      </c>
      <c r="AG202" t="n">
        <v>9</v>
      </c>
      <c r="AH202" t="n">
        <v>6</v>
      </c>
      <c r="AI202" t="n">
        <v>6</v>
      </c>
      <c r="AJ202" t="n">
        <v>15</v>
      </c>
      <c r="AK202" t="n">
        <v>15</v>
      </c>
      <c r="AL202" t="n">
        <v>4</v>
      </c>
      <c r="AM202" t="n">
        <v>4</v>
      </c>
      <c r="AN202" t="n">
        <v>5</v>
      </c>
      <c r="AO202" t="n">
        <v>5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HYPERLINK("http://catalog.hathitrust.org/Record/000732335","HathiTrust Record")</f>
        <v/>
      </c>
      <c r="AS202">
        <f>HYPERLINK("https://creighton-primo.hosted.exlibrisgroup.com/primo-explore/search?tab=default_tab&amp;search_scope=EVERYTHING&amp;vid=01CRU&amp;lang=en_US&amp;offset=0&amp;query=any,contains,991005016479702656","Catalog Record")</f>
        <v/>
      </c>
      <c r="AT202">
        <f>HYPERLINK("http://www.worldcat.org/oclc/6626674","WorldCat Record")</f>
        <v/>
      </c>
      <c r="AU202" t="inlineStr">
        <is>
          <t>573121516:eng</t>
        </is>
      </c>
      <c r="AV202" t="inlineStr">
        <is>
          <t>6626674</t>
        </is>
      </c>
      <c r="AW202" t="inlineStr">
        <is>
          <t>991005016479702656</t>
        </is>
      </c>
      <c r="AX202" t="inlineStr">
        <is>
          <t>991005016479702656</t>
        </is>
      </c>
      <c r="AY202" t="inlineStr">
        <is>
          <t>2256181400002656</t>
        </is>
      </c>
      <c r="AZ202" t="inlineStr">
        <is>
          <t>BOOK</t>
        </is>
      </c>
      <c r="BB202" t="inlineStr">
        <is>
          <t>9780815796732</t>
        </is>
      </c>
      <c r="BC202" t="inlineStr">
        <is>
          <t>32285001032084</t>
        </is>
      </c>
      <c r="BD202" t="inlineStr">
        <is>
          <t>893319888</t>
        </is>
      </c>
    </row>
    <row r="203">
      <c r="A203" t="inlineStr">
        <is>
          <t>No</t>
        </is>
      </c>
      <c r="B203" t="inlineStr">
        <is>
          <t>JX1974.74.M627 F45 1997</t>
        </is>
      </c>
      <c r="C203" t="inlineStr">
        <is>
          <t>0                      JX 1974740M  627                F  45          1997</t>
        </is>
      </c>
      <c r="D203" t="inlineStr">
        <is>
          <t>Nuclear weapons and arms control in the Middle East / by Shai Feldman.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Feldman, Shai, 1950-</t>
        </is>
      </c>
      <c r="L203" t="inlineStr">
        <is>
          <t>Cambridge, Mass. : MIT Press, c1997.</t>
        </is>
      </c>
      <c r="M203" t="inlineStr">
        <is>
          <t>1997</t>
        </is>
      </c>
      <c r="O203" t="inlineStr">
        <is>
          <t>eng</t>
        </is>
      </c>
      <c r="P203" t="inlineStr">
        <is>
          <t>mau</t>
        </is>
      </c>
      <c r="Q203" t="inlineStr">
        <is>
          <t>CSIA studies in international security</t>
        </is>
      </c>
      <c r="R203" t="inlineStr">
        <is>
          <t xml:space="preserve">JX </t>
        </is>
      </c>
      <c r="S203" t="n">
        <v>4</v>
      </c>
      <c r="T203" t="n">
        <v>4</v>
      </c>
      <c r="U203" t="inlineStr">
        <is>
          <t>1998-11-13</t>
        </is>
      </c>
      <c r="V203" t="inlineStr">
        <is>
          <t>1998-11-13</t>
        </is>
      </c>
      <c r="W203" t="inlineStr">
        <is>
          <t>1997-02-10</t>
        </is>
      </c>
      <c r="X203" t="inlineStr">
        <is>
          <t>1997-02-10</t>
        </is>
      </c>
      <c r="Y203" t="n">
        <v>424</v>
      </c>
      <c r="Z203" t="n">
        <v>339</v>
      </c>
      <c r="AA203" t="n">
        <v>344</v>
      </c>
      <c r="AB203" t="n">
        <v>4</v>
      </c>
      <c r="AC203" t="n">
        <v>4</v>
      </c>
      <c r="AD203" t="n">
        <v>24</v>
      </c>
      <c r="AE203" t="n">
        <v>24</v>
      </c>
      <c r="AF203" t="n">
        <v>6</v>
      </c>
      <c r="AG203" t="n">
        <v>6</v>
      </c>
      <c r="AH203" t="n">
        <v>6</v>
      </c>
      <c r="AI203" t="n">
        <v>6</v>
      </c>
      <c r="AJ203" t="n">
        <v>11</v>
      </c>
      <c r="AK203" t="n">
        <v>11</v>
      </c>
      <c r="AL203" t="n">
        <v>3</v>
      </c>
      <c r="AM203" t="n">
        <v>3</v>
      </c>
      <c r="AN203" t="n">
        <v>3</v>
      </c>
      <c r="AO203" t="n">
        <v>3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HYPERLINK("https://creighton-primo.hosted.exlibrisgroup.com/primo-explore/search?tab=default_tab&amp;search_scope=EVERYTHING&amp;vid=01CRU&amp;lang=en_US&amp;offset=0&amp;query=any,contains,991002728219702656","Catalog Record")</f>
        <v/>
      </c>
      <c r="AT203">
        <f>HYPERLINK("http://www.worldcat.org/oclc/35784329","WorldCat Record")</f>
        <v/>
      </c>
      <c r="AU203" t="inlineStr">
        <is>
          <t>45478539:eng</t>
        </is>
      </c>
      <c r="AV203" t="inlineStr">
        <is>
          <t>35784329</t>
        </is>
      </c>
      <c r="AW203" t="inlineStr">
        <is>
          <t>991002728219702656</t>
        </is>
      </c>
      <c r="AX203" t="inlineStr">
        <is>
          <t>991002728219702656</t>
        </is>
      </c>
      <c r="AY203" t="inlineStr">
        <is>
          <t>2270432730002656</t>
        </is>
      </c>
      <c r="AZ203" t="inlineStr">
        <is>
          <t>BOOK</t>
        </is>
      </c>
      <c r="BB203" t="inlineStr">
        <is>
          <t>9780262061896</t>
        </is>
      </c>
      <c r="BC203" t="inlineStr">
        <is>
          <t>32285002430196</t>
        </is>
      </c>
      <c r="BD203" t="inlineStr">
        <is>
          <t>893880329</t>
        </is>
      </c>
    </row>
    <row r="204">
      <c r="A204" t="inlineStr">
        <is>
          <t>No</t>
        </is>
      </c>
      <c r="B204" t="inlineStr">
        <is>
          <t>JX238 .A7 1975</t>
        </is>
      </c>
      <c r="C204" t="inlineStr">
        <is>
          <t>0                      JX 0238000A  7           1975</t>
        </is>
      </c>
      <c r="D204" t="inlineStr">
        <is>
          <t>The Alabama claims : American politics and Anglo-American relations, 1865-1872 / Adrian Cook.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Cook, Adrian.</t>
        </is>
      </c>
      <c r="L204" t="inlineStr">
        <is>
          <t>Ithaca : Cornell University Press, 1975.</t>
        </is>
      </c>
      <c r="M204" t="inlineStr">
        <is>
          <t>1975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JX </t>
        </is>
      </c>
      <c r="S204" t="n">
        <v>4</v>
      </c>
      <c r="T204" t="n">
        <v>4</v>
      </c>
      <c r="U204" t="inlineStr">
        <is>
          <t>2005-04-03</t>
        </is>
      </c>
      <c r="V204" t="inlineStr">
        <is>
          <t>2005-04-03</t>
        </is>
      </c>
      <c r="W204" t="inlineStr">
        <is>
          <t>1992-04-02</t>
        </is>
      </c>
      <c r="X204" t="inlineStr">
        <is>
          <t>1992-04-02</t>
        </is>
      </c>
      <c r="Y204" t="n">
        <v>607</v>
      </c>
      <c r="Z204" t="n">
        <v>518</v>
      </c>
      <c r="AA204" t="n">
        <v>525</v>
      </c>
      <c r="AB204" t="n">
        <v>3</v>
      </c>
      <c r="AC204" t="n">
        <v>3</v>
      </c>
      <c r="AD204" t="n">
        <v>25</v>
      </c>
      <c r="AE204" t="n">
        <v>25</v>
      </c>
      <c r="AF204" t="n">
        <v>12</v>
      </c>
      <c r="AG204" t="n">
        <v>12</v>
      </c>
      <c r="AH204" t="n">
        <v>4</v>
      </c>
      <c r="AI204" t="n">
        <v>4</v>
      </c>
      <c r="AJ204" t="n">
        <v>12</v>
      </c>
      <c r="AK204" t="n">
        <v>12</v>
      </c>
      <c r="AL204" t="n">
        <v>2</v>
      </c>
      <c r="AM204" t="n">
        <v>2</v>
      </c>
      <c r="AN204" t="n">
        <v>2</v>
      </c>
      <c r="AO204" t="n">
        <v>2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HYPERLINK("http://catalog.hathitrust.org/Record/001152281","HathiTrust Record")</f>
        <v/>
      </c>
      <c r="AS204">
        <f>HYPERLINK("https://creighton-primo.hosted.exlibrisgroup.com/primo-explore/search?tab=default_tab&amp;search_scope=EVERYTHING&amp;vid=01CRU&amp;lang=en_US&amp;offset=0&amp;query=any,contains,991003690699702656","Catalog Record")</f>
        <v/>
      </c>
      <c r="AT204">
        <f>HYPERLINK("http://www.worldcat.org/oclc/1322101","WorldCat Record")</f>
        <v/>
      </c>
      <c r="AU204" t="inlineStr">
        <is>
          <t>860348543:eng</t>
        </is>
      </c>
      <c r="AV204" t="inlineStr">
        <is>
          <t>1322101</t>
        </is>
      </c>
      <c r="AW204" t="inlineStr">
        <is>
          <t>991003690699702656</t>
        </is>
      </c>
      <c r="AX204" t="inlineStr">
        <is>
          <t>991003690699702656</t>
        </is>
      </c>
      <c r="AY204" t="inlineStr">
        <is>
          <t>2254982400002656</t>
        </is>
      </c>
      <c r="AZ204" t="inlineStr">
        <is>
          <t>BOOK</t>
        </is>
      </c>
      <c r="BB204" t="inlineStr">
        <is>
          <t>9780801408939</t>
        </is>
      </c>
      <c r="BC204" t="inlineStr">
        <is>
          <t>32285001032746</t>
        </is>
      </c>
      <c r="BD204" t="inlineStr">
        <is>
          <t>893525107</t>
        </is>
      </c>
    </row>
    <row r="205">
      <c r="A205" t="inlineStr">
        <is>
          <t>No</t>
        </is>
      </c>
      <c r="B205" t="inlineStr">
        <is>
          <t>JZ1242 .I579 2001</t>
        </is>
      </c>
      <c r="C205" t="inlineStr">
        <is>
          <t>0                      JZ 1242000I  579         2001</t>
        </is>
      </c>
      <c r="D205" t="inlineStr">
        <is>
          <t>International relations--still an American social science? : toward diversity in international thought / edited by Robert M.A. Crawford and Darryl S.L. Jarvis.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Albany, NY : State University of New York Press, c2001.</t>
        </is>
      </c>
      <c r="M205" t="inlineStr">
        <is>
          <t>2001</t>
        </is>
      </c>
      <c r="O205" t="inlineStr">
        <is>
          <t>eng</t>
        </is>
      </c>
      <c r="P205" t="inlineStr">
        <is>
          <t>nyu</t>
        </is>
      </c>
      <c r="Q205" t="inlineStr">
        <is>
          <t>SUNY series in global politics</t>
        </is>
      </c>
      <c r="R205" t="inlineStr">
        <is>
          <t xml:space="preserve">JZ </t>
        </is>
      </c>
      <c r="S205" t="n">
        <v>1</v>
      </c>
      <c r="T205" t="n">
        <v>1</v>
      </c>
      <c r="U205" t="inlineStr">
        <is>
          <t>2002-01-07</t>
        </is>
      </c>
      <c r="V205" t="inlineStr">
        <is>
          <t>2002-01-07</t>
        </is>
      </c>
      <c r="W205" t="inlineStr">
        <is>
          <t>2002-01-07</t>
        </is>
      </c>
      <c r="X205" t="inlineStr">
        <is>
          <t>2002-01-07</t>
        </is>
      </c>
      <c r="Y205" t="n">
        <v>304</v>
      </c>
      <c r="Z205" t="n">
        <v>223</v>
      </c>
      <c r="AA205" t="n">
        <v>223</v>
      </c>
      <c r="AB205" t="n">
        <v>3</v>
      </c>
      <c r="AC205" t="n">
        <v>3</v>
      </c>
      <c r="AD205" t="n">
        <v>14</v>
      </c>
      <c r="AE205" t="n">
        <v>14</v>
      </c>
      <c r="AF205" t="n">
        <v>6</v>
      </c>
      <c r="AG205" t="n">
        <v>6</v>
      </c>
      <c r="AH205" t="n">
        <v>4</v>
      </c>
      <c r="AI205" t="n">
        <v>4</v>
      </c>
      <c r="AJ205" t="n">
        <v>6</v>
      </c>
      <c r="AK205" t="n">
        <v>6</v>
      </c>
      <c r="AL205" t="n">
        <v>2</v>
      </c>
      <c r="AM205" t="n">
        <v>2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HYPERLINK("https://creighton-primo.hosted.exlibrisgroup.com/primo-explore/search?tab=default_tab&amp;search_scope=EVERYTHING&amp;vid=01CRU&amp;lang=en_US&amp;offset=0&amp;query=any,contains,991003689319702656","Catalog Record")</f>
        <v/>
      </c>
      <c r="AT205">
        <f>HYPERLINK("http://www.worldcat.org/oclc/42976868","WorldCat Record")</f>
        <v/>
      </c>
      <c r="AU205" t="inlineStr">
        <is>
          <t>795253573:eng</t>
        </is>
      </c>
      <c r="AV205" t="inlineStr">
        <is>
          <t>42976868</t>
        </is>
      </c>
      <c r="AW205" t="inlineStr">
        <is>
          <t>991003689319702656</t>
        </is>
      </c>
      <c r="AX205" t="inlineStr">
        <is>
          <t>991003689319702656</t>
        </is>
      </c>
      <c r="AY205" t="inlineStr">
        <is>
          <t>2255505600002656</t>
        </is>
      </c>
      <c r="AZ205" t="inlineStr">
        <is>
          <t>BOOK</t>
        </is>
      </c>
      <c r="BB205" t="inlineStr">
        <is>
          <t>9780791447031</t>
        </is>
      </c>
      <c r="BC205" t="inlineStr">
        <is>
          <t>32285004445713</t>
        </is>
      </c>
      <c r="BD205" t="inlineStr">
        <is>
          <t>893787626</t>
        </is>
      </c>
    </row>
    <row r="206">
      <c r="A206" t="inlineStr">
        <is>
          <t>No</t>
        </is>
      </c>
      <c r="B206" t="inlineStr">
        <is>
          <t>JZ1249 .J37 1999</t>
        </is>
      </c>
      <c r="C206" t="inlineStr">
        <is>
          <t>0                      JZ 1249000J  37          1999</t>
        </is>
      </c>
      <c r="D206" t="inlineStr">
        <is>
          <t>International relations and the challenge of postmodernism : defending the discipline / D.S.L. Jarvis.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Jarvis, D. S. L. (Darryl S. L.), 1963-</t>
        </is>
      </c>
      <c r="L206" t="inlineStr">
        <is>
          <t>[Columbia] : University of South Carolina Press, c2000.</t>
        </is>
      </c>
      <c r="M206" t="inlineStr">
        <is>
          <t>2000</t>
        </is>
      </c>
      <c r="O206" t="inlineStr">
        <is>
          <t>eng</t>
        </is>
      </c>
      <c r="P206" t="inlineStr">
        <is>
          <t>scu</t>
        </is>
      </c>
      <c r="Q206" t="inlineStr">
        <is>
          <t>Studies in international relations</t>
        </is>
      </c>
      <c r="R206" t="inlineStr">
        <is>
          <t xml:space="preserve">JZ </t>
        </is>
      </c>
      <c r="S206" t="n">
        <v>4</v>
      </c>
      <c r="T206" t="n">
        <v>4</v>
      </c>
      <c r="U206" t="inlineStr">
        <is>
          <t>2007-09-15</t>
        </is>
      </c>
      <c r="V206" t="inlineStr">
        <is>
          <t>2007-09-15</t>
        </is>
      </c>
      <c r="W206" t="inlineStr">
        <is>
          <t>2001-03-27</t>
        </is>
      </c>
      <c r="X206" t="inlineStr">
        <is>
          <t>2001-03-27</t>
        </is>
      </c>
      <c r="Y206" t="n">
        <v>337</v>
      </c>
      <c r="Z206" t="n">
        <v>262</v>
      </c>
      <c r="AA206" t="n">
        <v>262</v>
      </c>
      <c r="AB206" t="n">
        <v>3</v>
      </c>
      <c r="AC206" t="n">
        <v>3</v>
      </c>
      <c r="AD206" t="n">
        <v>20</v>
      </c>
      <c r="AE206" t="n">
        <v>20</v>
      </c>
      <c r="AF206" t="n">
        <v>7</v>
      </c>
      <c r="AG206" t="n">
        <v>7</v>
      </c>
      <c r="AH206" t="n">
        <v>8</v>
      </c>
      <c r="AI206" t="n">
        <v>8</v>
      </c>
      <c r="AJ206" t="n">
        <v>11</v>
      </c>
      <c r="AK206" t="n">
        <v>11</v>
      </c>
      <c r="AL206" t="n">
        <v>2</v>
      </c>
      <c r="AM206" t="n">
        <v>2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HYPERLINK("https://creighton-primo.hosted.exlibrisgroup.com/primo-explore/search?tab=default_tab&amp;search_scope=EVERYTHING&amp;vid=01CRU&amp;lang=en_US&amp;offset=0&amp;query=any,contains,991003476519702656","Catalog Record")</f>
        <v/>
      </c>
      <c r="AT206">
        <f>HYPERLINK("http://www.worldcat.org/oclc/40820863","WorldCat Record")</f>
        <v/>
      </c>
      <c r="AU206" t="inlineStr">
        <is>
          <t>20804554:eng</t>
        </is>
      </c>
      <c r="AV206" t="inlineStr">
        <is>
          <t>40820863</t>
        </is>
      </c>
      <c r="AW206" t="inlineStr">
        <is>
          <t>991003476519702656</t>
        </is>
      </c>
      <c r="AX206" t="inlineStr">
        <is>
          <t>991003476519702656</t>
        </is>
      </c>
      <c r="AY206" t="inlineStr">
        <is>
          <t>2272434770002656</t>
        </is>
      </c>
      <c r="AZ206" t="inlineStr">
        <is>
          <t>BOOK</t>
        </is>
      </c>
      <c r="BB206" t="inlineStr">
        <is>
          <t>9781570033056</t>
        </is>
      </c>
      <c r="BC206" t="inlineStr">
        <is>
          <t>32285004307806</t>
        </is>
      </c>
      <c r="BD206" t="inlineStr">
        <is>
          <t>893246382</t>
        </is>
      </c>
    </row>
    <row r="207">
      <c r="A207" t="inlineStr">
        <is>
          <t>No</t>
        </is>
      </c>
      <c r="B207" t="inlineStr">
        <is>
          <t>JZ1251 .H57 2002</t>
        </is>
      </c>
      <c r="C207" t="inlineStr">
        <is>
          <t>0                      JZ 1251000H  57          2002</t>
        </is>
      </c>
      <c r="D207" t="inlineStr">
        <is>
          <t>Historical sociology of international relations / edited by Stephen Hobden and John M. Hobson.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Cambridge, UK ; New York : Cambridge University Press, 2002.</t>
        </is>
      </c>
      <c r="M207" t="inlineStr">
        <is>
          <t>2002</t>
        </is>
      </c>
      <c r="O207" t="inlineStr">
        <is>
          <t>eng</t>
        </is>
      </c>
      <c r="P207" t="inlineStr">
        <is>
          <t>enk</t>
        </is>
      </c>
      <c r="R207" t="inlineStr">
        <is>
          <t xml:space="preserve">JZ </t>
        </is>
      </c>
      <c r="S207" t="n">
        <v>3</v>
      </c>
      <c r="T207" t="n">
        <v>3</v>
      </c>
      <c r="U207" t="inlineStr">
        <is>
          <t>2009-08-28</t>
        </is>
      </c>
      <c r="V207" t="inlineStr">
        <is>
          <t>2009-08-28</t>
        </is>
      </c>
      <c r="W207" t="inlineStr">
        <is>
          <t>2002-12-02</t>
        </is>
      </c>
      <c r="X207" t="inlineStr">
        <is>
          <t>2002-12-02</t>
        </is>
      </c>
      <c r="Y207" t="n">
        <v>330</v>
      </c>
      <c r="Z207" t="n">
        <v>194</v>
      </c>
      <c r="AA207" t="n">
        <v>198</v>
      </c>
      <c r="AB207" t="n">
        <v>3</v>
      </c>
      <c r="AC207" t="n">
        <v>3</v>
      </c>
      <c r="AD207" t="n">
        <v>12</v>
      </c>
      <c r="AE207" t="n">
        <v>12</v>
      </c>
      <c r="AF207" t="n">
        <v>3</v>
      </c>
      <c r="AG207" t="n">
        <v>3</v>
      </c>
      <c r="AH207" t="n">
        <v>4</v>
      </c>
      <c r="AI207" t="n">
        <v>4</v>
      </c>
      <c r="AJ207" t="n">
        <v>6</v>
      </c>
      <c r="AK207" t="n">
        <v>6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HYPERLINK("https://creighton-primo.hosted.exlibrisgroup.com/primo-explore/search?tab=default_tab&amp;search_scope=EVERYTHING&amp;vid=01CRU&amp;lang=en_US&amp;offset=0&amp;query=any,contains,991003916109702656","Catalog Record")</f>
        <v/>
      </c>
      <c r="AT207">
        <f>HYPERLINK("http://www.worldcat.org/oclc/46791154","WorldCat Record")</f>
        <v/>
      </c>
      <c r="AU207" t="inlineStr">
        <is>
          <t>350475481:eng</t>
        </is>
      </c>
      <c r="AV207" t="inlineStr">
        <is>
          <t>46791154</t>
        </is>
      </c>
      <c r="AW207" t="inlineStr">
        <is>
          <t>991003916109702656</t>
        </is>
      </c>
      <c r="AX207" t="inlineStr">
        <is>
          <t>991003916109702656</t>
        </is>
      </c>
      <c r="AY207" t="inlineStr">
        <is>
          <t>2267722460002656</t>
        </is>
      </c>
      <c r="AZ207" t="inlineStr">
        <is>
          <t>BOOK</t>
        </is>
      </c>
      <c r="BB207" t="inlineStr">
        <is>
          <t>9780521004763</t>
        </is>
      </c>
      <c r="BC207" t="inlineStr">
        <is>
          <t>32285004666581</t>
        </is>
      </c>
      <c r="BD207" t="inlineStr">
        <is>
          <t>893699583</t>
        </is>
      </c>
    </row>
    <row r="208">
      <c r="A208" t="inlineStr">
        <is>
          <t>No</t>
        </is>
      </c>
      <c r="B208" t="inlineStr">
        <is>
          <t>JZ1253.2 .S74 1998</t>
        </is>
      </c>
      <c r="C208" t="inlineStr">
        <is>
          <t>0                      JZ 1253200S  74          1998</t>
        </is>
      </c>
      <c r="D208" t="inlineStr">
        <is>
          <t>Gender and international relations : an introduction / Jill Steans.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Steans, Jill.</t>
        </is>
      </c>
      <c r="L208" t="inlineStr">
        <is>
          <t>New Brunswick, N.J. : Rutgers University Press, 1998.</t>
        </is>
      </c>
      <c r="M208" t="inlineStr">
        <is>
          <t>1998</t>
        </is>
      </c>
      <c r="O208" t="inlineStr">
        <is>
          <t>eng</t>
        </is>
      </c>
      <c r="P208" t="inlineStr">
        <is>
          <t>nju</t>
        </is>
      </c>
      <c r="R208" t="inlineStr">
        <is>
          <t xml:space="preserve">JZ </t>
        </is>
      </c>
      <c r="S208" t="n">
        <v>2</v>
      </c>
      <c r="T208" t="n">
        <v>2</v>
      </c>
      <c r="U208" t="inlineStr">
        <is>
          <t>2002-08-23</t>
        </is>
      </c>
      <c r="V208" t="inlineStr">
        <is>
          <t>2002-08-23</t>
        </is>
      </c>
      <c r="W208" t="inlineStr">
        <is>
          <t>1999-11-11</t>
        </is>
      </c>
      <c r="X208" t="inlineStr">
        <is>
          <t>1999-11-11</t>
        </is>
      </c>
      <c r="Y208" t="n">
        <v>498</v>
      </c>
      <c r="Z208" t="n">
        <v>426</v>
      </c>
      <c r="AA208" t="n">
        <v>446</v>
      </c>
      <c r="AB208" t="n">
        <v>4</v>
      </c>
      <c r="AC208" t="n">
        <v>4</v>
      </c>
      <c r="AD208" t="n">
        <v>23</v>
      </c>
      <c r="AE208" t="n">
        <v>26</v>
      </c>
      <c r="AF208" t="n">
        <v>10</v>
      </c>
      <c r="AG208" t="n">
        <v>10</v>
      </c>
      <c r="AH208" t="n">
        <v>6</v>
      </c>
      <c r="AI208" t="n">
        <v>7</v>
      </c>
      <c r="AJ208" t="n">
        <v>9</v>
      </c>
      <c r="AK208" t="n">
        <v>12</v>
      </c>
      <c r="AL208" t="n">
        <v>3</v>
      </c>
      <c r="AM208" t="n">
        <v>3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HYPERLINK("https://creighton-primo.hosted.exlibrisgroup.com/primo-explore/search?tab=default_tab&amp;search_scope=EVERYTHING&amp;vid=01CRU&amp;lang=en_US&amp;offset=0&amp;query=any,contains,991002867719702656","Catalog Record")</f>
        <v/>
      </c>
      <c r="AT208">
        <f>HYPERLINK("http://www.worldcat.org/oclc/37806133","WorldCat Record")</f>
        <v/>
      </c>
      <c r="AU208" t="inlineStr">
        <is>
          <t>620190:eng</t>
        </is>
      </c>
      <c r="AV208" t="inlineStr">
        <is>
          <t>37806133</t>
        </is>
      </c>
      <c r="AW208" t="inlineStr">
        <is>
          <t>991002867719702656</t>
        </is>
      </c>
      <c r="AX208" t="inlineStr">
        <is>
          <t>991002867719702656</t>
        </is>
      </c>
      <c r="AY208" t="inlineStr">
        <is>
          <t>2259206410002656</t>
        </is>
      </c>
      <c r="AZ208" t="inlineStr">
        <is>
          <t>BOOK</t>
        </is>
      </c>
      <c r="BB208" t="inlineStr">
        <is>
          <t>9780813525129</t>
        </is>
      </c>
      <c r="BC208" t="inlineStr">
        <is>
          <t>32285003620977</t>
        </is>
      </c>
      <c r="BD208" t="inlineStr">
        <is>
          <t>893704614</t>
        </is>
      </c>
    </row>
    <row r="209">
      <c r="A209" t="inlineStr">
        <is>
          <t>No</t>
        </is>
      </c>
      <c r="B209" t="inlineStr">
        <is>
          <t>JZ1305 .B76 1997</t>
        </is>
      </c>
      <c r="C209" t="inlineStr">
        <is>
          <t>0                      JZ 1305000B  76          1997</t>
        </is>
      </c>
      <c r="D209" t="inlineStr">
        <is>
          <t>Understanding international relations / Chris Brown.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Yes</t>
        </is>
      </c>
      <c r="J209" t="inlineStr">
        <is>
          <t>0</t>
        </is>
      </c>
      <c r="K209" t="inlineStr">
        <is>
          <t>Brown, Chris, 1945-</t>
        </is>
      </c>
      <c r="L209" t="inlineStr">
        <is>
          <t>New York : St. Martin's Press, 1997.</t>
        </is>
      </c>
      <c r="M209" t="inlineStr">
        <is>
          <t>1997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JZ </t>
        </is>
      </c>
      <c r="S209" t="n">
        <v>3</v>
      </c>
      <c r="T209" t="n">
        <v>3</v>
      </c>
      <c r="U209" t="inlineStr">
        <is>
          <t>2003-01-10</t>
        </is>
      </c>
      <c r="V209" t="inlineStr">
        <is>
          <t>2003-01-10</t>
        </is>
      </c>
      <c r="W209" t="inlineStr">
        <is>
          <t>1997-11-21</t>
        </is>
      </c>
      <c r="X209" t="inlineStr">
        <is>
          <t>1997-11-21</t>
        </is>
      </c>
      <c r="Y209" t="n">
        <v>178</v>
      </c>
      <c r="Z209" t="n">
        <v>136</v>
      </c>
      <c r="AA209" t="n">
        <v>365</v>
      </c>
      <c r="AB209" t="n">
        <v>1</v>
      </c>
      <c r="AC209" t="n">
        <v>42</v>
      </c>
      <c r="AD209" t="n">
        <v>11</v>
      </c>
      <c r="AE209" t="n">
        <v>26</v>
      </c>
      <c r="AF209" t="n">
        <v>4</v>
      </c>
      <c r="AG209" t="n">
        <v>6</v>
      </c>
      <c r="AH209" t="n">
        <v>3</v>
      </c>
      <c r="AI209" t="n">
        <v>4</v>
      </c>
      <c r="AJ209" t="n">
        <v>6</v>
      </c>
      <c r="AK209" t="n">
        <v>9</v>
      </c>
      <c r="AL209" t="n">
        <v>0</v>
      </c>
      <c r="AM209" t="n">
        <v>11</v>
      </c>
      <c r="AN209" t="n">
        <v>2</v>
      </c>
      <c r="AO209" t="n">
        <v>2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HYPERLINK("https://creighton-primo.hosted.exlibrisgroup.com/primo-explore/search?tab=default_tab&amp;search_scope=EVERYTHING&amp;vid=01CRU&amp;lang=en_US&amp;offset=0&amp;query=any,contains,991002746209702656","Catalog Record")</f>
        <v/>
      </c>
      <c r="AT209">
        <f>HYPERLINK("http://www.worldcat.org/oclc/36041566","WorldCat Record")</f>
        <v/>
      </c>
      <c r="AU209" t="inlineStr">
        <is>
          <t>609292:eng</t>
        </is>
      </c>
      <c r="AV209" t="inlineStr">
        <is>
          <t>36041566</t>
        </is>
      </c>
      <c r="AW209" t="inlineStr">
        <is>
          <t>991002746209702656</t>
        </is>
      </c>
      <c r="AX209" t="inlineStr">
        <is>
          <t>991002746209702656</t>
        </is>
      </c>
      <c r="AY209" t="inlineStr">
        <is>
          <t>2267305200002656</t>
        </is>
      </c>
      <c r="AZ209" t="inlineStr">
        <is>
          <t>BOOK</t>
        </is>
      </c>
      <c r="BB209" t="inlineStr">
        <is>
          <t>9780312173371</t>
        </is>
      </c>
      <c r="BC209" t="inlineStr">
        <is>
          <t>32285003272589</t>
        </is>
      </c>
      <c r="BD209" t="inlineStr">
        <is>
          <t>893347875</t>
        </is>
      </c>
    </row>
    <row r="210">
      <c r="A210" t="inlineStr">
        <is>
          <t>No</t>
        </is>
      </c>
      <c r="B210" t="inlineStr">
        <is>
          <t>JZ1305 .C49 1999</t>
        </is>
      </c>
      <c r="C210" t="inlineStr">
        <is>
          <t>0                      JZ 1305000C  49          1999</t>
        </is>
      </c>
      <c r="D210" t="inlineStr">
        <is>
          <t>Globalization and international relations theory / Ian Clark.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Clark, Ian, 1949-</t>
        </is>
      </c>
      <c r="L210" t="inlineStr">
        <is>
          <t>Oxford ; New York : Oxford University Press, 1999.</t>
        </is>
      </c>
      <c r="M210" t="inlineStr">
        <is>
          <t>1999</t>
        </is>
      </c>
      <c r="O210" t="inlineStr">
        <is>
          <t>eng</t>
        </is>
      </c>
      <c r="P210" t="inlineStr">
        <is>
          <t>enk</t>
        </is>
      </c>
      <c r="R210" t="inlineStr">
        <is>
          <t xml:space="preserve">JZ </t>
        </is>
      </c>
      <c r="S210" t="n">
        <v>5</v>
      </c>
      <c r="T210" t="n">
        <v>5</v>
      </c>
      <c r="U210" t="inlineStr">
        <is>
          <t>2006-04-13</t>
        </is>
      </c>
      <c r="V210" t="inlineStr">
        <is>
          <t>2006-04-13</t>
        </is>
      </c>
      <c r="W210" t="inlineStr">
        <is>
          <t>2001-02-21</t>
        </is>
      </c>
      <c r="X210" t="inlineStr">
        <is>
          <t>2001-02-21</t>
        </is>
      </c>
      <c r="Y210" t="n">
        <v>447</v>
      </c>
      <c r="Z210" t="n">
        <v>262</v>
      </c>
      <c r="AA210" t="n">
        <v>948</v>
      </c>
      <c r="AB210" t="n">
        <v>3</v>
      </c>
      <c r="AC210" t="n">
        <v>3</v>
      </c>
      <c r="AD210" t="n">
        <v>15</v>
      </c>
      <c r="AE210" t="n">
        <v>21</v>
      </c>
      <c r="AF210" t="n">
        <v>5</v>
      </c>
      <c r="AG210" t="n">
        <v>9</v>
      </c>
      <c r="AH210" t="n">
        <v>5</v>
      </c>
      <c r="AI210" t="n">
        <v>7</v>
      </c>
      <c r="AJ210" t="n">
        <v>6</v>
      </c>
      <c r="AK210" t="n">
        <v>8</v>
      </c>
      <c r="AL210" t="n">
        <v>2</v>
      </c>
      <c r="AM210" t="n">
        <v>2</v>
      </c>
      <c r="AN210" t="n">
        <v>1</v>
      </c>
      <c r="AO210" t="n">
        <v>1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HYPERLINK("https://creighton-primo.hosted.exlibrisgroup.com/primo-explore/search?tab=default_tab&amp;search_scope=EVERYTHING&amp;vid=01CRU&amp;lang=en_US&amp;offset=0&amp;query=any,contains,991003364329702656","Catalog Record")</f>
        <v/>
      </c>
      <c r="AT210">
        <f>HYPERLINK("http://www.worldcat.org/oclc/40940073","WorldCat Record")</f>
        <v/>
      </c>
      <c r="AU210" t="inlineStr">
        <is>
          <t>989440:eng</t>
        </is>
      </c>
      <c r="AV210" t="inlineStr">
        <is>
          <t>40940073</t>
        </is>
      </c>
      <c r="AW210" t="inlineStr">
        <is>
          <t>991003364329702656</t>
        </is>
      </c>
      <c r="AX210" t="inlineStr">
        <is>
          <t>991003364329702656</t>
        </is>
      </c>
      <c r="AY210" t="inlineStr">
        <is>
          <t>2264340100002656</t>
        </is>
      </c>
      <c r="AZ210" t="inlineStr">
        <is>
          <t>BOOK</t>
        </is>
      </c>
      <c r="BB210" t="inlineStr">
        <is>
          <t>9780198782094</t>
        </is>
      </c>
      <c r="BC210" t="inlineStr">
        <is>
          <t>32285004296066</t>
        </is>
      </c>
      <c r="BD210" t="inlineStr">
        <is>
          <t>893686486</t>
        </is>
      </c>
    </row>
    <row r="211">
      <c r="A211" t="inlineStr">
        <is>
          <t>No</t>
        </is>
      </c>
      <c r="B211" t="inlineStr">
        <is>
          <t>JZ1305 .H45 2004</t>
        </is>
      </c>
      <c r="C211" t="inlineStr">
        <is>
          <t>0                      JZ 1305000H  45          2004</t>
        </is>
      </c>
      <c r="D211" t="inlineStr">
        <is>
          <t>Global covenant : the social democratic alternative to the Washington Consensus / David Held.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Held, David.</t>
        </is>
      </c>
      <c r="L211" t="inlineStr">
        <is>
          <t>Cambridge : Polity, 2004.</t>
        </is>
      </c>
      <c r="M211" t="inlineStr">
        <is>
          <t>2004</t>
        </is>
      </c>
      <c r="O211" t="inlineStr">
        <is>
          <t>eng</t>
        </is>
      </c>
      <c r="P211" t="inlineStr">
        <is>
          <t>enk</t>
        </is>
      </c>
      <c r="R211" t="inlineStr">
        <is>
          <t xml:space="preserve">JZ </t>
        </is>
      </c>
      <c r="S211" t="n">
        <v>2</v>
      </c>
      <c r="T211" t="n">
        <v>2</v>
      </c>
      <c r="U211" t="inlineStr">
        <is>
          <t>2006-07-25</t>
        </is>
      </c>
      <c r="V211" t="inlineStr">
        <is>
          <t>2006-07-25</t>
        </is>
      </c>
      <c r="W211" t="inlineStr">
        <is>
          <t>2006-07-25</t>
        </is>
      </c>
      <c r="X211" t="inlineStr">
        <is>
          <t>2006-07-25</t>
        </is>
      </c>
      <c r="Y211" t="n">
        <v>520</v>
      </c>
      <c r="Z211" t="n">
        <v>343</v>
      </c>
      <c r="AA211" t="n">
        <v>411</v>
      </c>
      <c r="AB211" t="n">
        <v>5</v>
      </c>
      <c r="AC211" t="n">
        <v>5</v>
      </c>
      <c r="AD211" t="n">
        <v>23</v>
      </c>
      <c r="AE211" t="n">
        <v>29</v>
      </c>
      <c r="AF211" t="n">
        <v>9</v>
      </c>
      <c r="AG211" t="n">
        <v>14</v>
      </c>
      <c r="AH211" t="n">
        <v>5</v>
      </c>
      <c r="AI211" t="n">
        <v>7</v>
      </c>
      <c r="AJ211" t="n">
        <v>10</v>
      </c>
      <c r="AK211" t="n">
        <v>13</v>
      </c>
      <c r="AL211" t="n">
        <v>4</v>
      </c>
      <c r="AM211" t="n">
        <v>4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HYPERLINK("https://creighton-primo.hosted.exlibrisgroup.com/primo-explore/search?tab=default_tab&amp;search_scope=EVERYTHING&amp;vid=01CRU&amp;lang=en_US&amp;offset=0&amp;query=any,contains,991004852309702656","Catalog Record")</f>
        <v/>
      </c>
      <c r="AT211">
        <f>HYPERLINK("http://www.worldcat.org/oclc/55609899","WorldCat Record")</f>
        <v/>
      </c>
      <c r="AU211" t="inlineStr">
        <is>
          <t>148171942:eng</t>
        </is>
      </c>
      <c r="AV211" t="inlineStr">
        <is>
          <t>55609899</t>
        </is>
      </c>
      <c r="AW211" t="inlineStr">
        <is>
          <t>991004852309702656</t>
        </is>
      </c>
      <c r="AX211" t="inlineStr">
        <is>
          <t>991004852309702656</t>
        </is>
      </c>
      <c r="AY211" t="inlineStr">
        <is>
          <t>2271743570002656</t>
        </is>
      </c>
      <c r="AZ211" t="inlineStr">
        <is>
          <t>BOOK</t>
        </is>
      </c>
      <c r="BB211" t="inlineStr">
        <is>
          <t>9780745633534</t>
        </is>
      </c>
      <c r="BC211" t="inlineStr">
        <is>
          <t>32285005197933</t>
        </is>
      </c>
      <c r="BD211" t="inlineStr">
        <is>
          <t>893507301</t>
        </is>
      </c>
    </row>
    <row r="212">
      <c r="A212" t="inlineStr">
        <is>
          <t>No</t>
        </is>
      </c>
      <c r="B212" t="inlineStr">
        <is>
          <t>JZ1305 .K93 2005</t>
        </is>
      </c>
      <c r="C212" t="inlineStr">
        <is>
          <t>0                      JZ 1305000K  93          2005</t>
        </is>
      </c>
      <c r="D212" t="inlineStr">
        <is>
          <t>Trust and mistrust in international relations / Andrew H. Kydd.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Kydd, Andrew H., 1963-</t>
        </is>
      </c>
      <c r="L212" t="inlineStr">
        <is>
          <t>Princeton, N.J. : Princeton University Press, c2005.</t>
        </is>
      </c>
      <c r="M212" t="inlineStr">
        <is>
          <t>2005</t>
        </is>
      </c>
      <c r="O212" t="inlineStr">
        <is>
          <t>eng</t>
        </is>
      </c>
      <c r="P212" t="inlineStr">
        <is>
          <t>nju</t>
        </is>
      </c>
      <c r="R212" t="inlineStr">
        <is>
          <t xml:space="preserve">JZ </t>
        </is>
      </c>
      <c r="S212" t="n">
        <v>1</v>
      </c>
      <c r="T212" t="n">
        <v>1</v>
      </c>
      <c r="U212" t="inlineStr">
        <is>
          <t>2006-05-15</t>
        </is>
      </c>
      <c r="V212" t="inlineStr">
        <is>
          <t>2006-05-15</t>
        </is>
      </c>
      <c r="W212" t="inlineStr">
        <is>
          <t>2006-05-15</t>
        </is>
      </c>
      <c r="X212" t="inlineStr">
        <is>
          <t>2006-05-15</t>
        </is>
      </c>
      <c r="Y212" t="n">
        <v>494</v>
      </c>
      <c r="Z212" t="n">
        <v>379</v>
      </c>
      <c r="AA212" t="n">
        <v>577</v>
      </c>
      <c r="AB212" t="n">
        <v>3</v>
      </c>
      <c r="AC212" t="n">
        <v>4</v>
      </c>
      <c r="AD212" t="n">
        <v>24</v>
      </c>
      <c r="AE212" t="n">
        <v>31</v>
      </c>
      <c r="AF212" t="n">
        <v>11</v>
      </c>
      <c r="AG212" t="n">
        <v>14</v>
      </c>
      <c r="AH212" t="n">
        <v>7</v>
      </c>
      <c r="AI212" t="n">
        <v>8</v>
      </c>
      <c r="AJ212" t="n">
        <v>9</v>
      </c>
      <c r="AK212" t="n">
        <v>13</v>
      </c>
      <c r="AL212" t="n">
        <v>2</v>
      </c>
      <c r="AM212" t="n">
        <v>3</v>
      </c>
      <c r="AN212" t="n">
        <v>1</v>
      </c>
      <c r="AO212" t="n">
        <v>1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HYPERLINK("https://creighton-primo.hosted.exlibrisgroup.com/primo-explore/search?tab=default_tab&amp;search_scope=EVERYTHING&amp;vid=01CRU&amp;lang=en_US&amp;offset=0&amp;query=any,contains,991004802839702656","Catalog Record")</f>
        <v/>
      </c>
      <c r="AT212">
        <f>HYPERLINK("http://www.worldcat.org/oclc/56631975","WorldCat Record")</f>
        <v/>
      </c>
      <c r="AU212" t="inlineStr">
        <is>
          <t>179490:eng</t>
        </is>
      </c>
      <c r="AV212" t="inlineStr">
        <is>
          <t>56631975</t>
        </is>
      </c>
      <c r="AW212" t="inlineStr">
        <is>
          <t>991004802839702656</t>
        </is>
      </c>
      <c r="AX212" t="inlineStr">
        <is>
          <t>991004802839702656</t>
        </is>
      </c>
      <c r="AY212" t="inlineStr">
        <is>
          <t>2265827440002656</t>
        </is>
      </c>
      <c r="AZ212" t="inlineStr">
        <is>
          <t>BOOK</t>
        </is>
      </c>
      <c r="BB212" t="inlineStr">
        <is>
          <t>9780691121703</t>
        </is>
      </c>
      <c r="BC212" t="inlineStr">
        <is>
          <t>32285005187272</t>
        </is>
      </c>
      <c r="BD212" t="inlineStr">
        <is>
          <t>893776464</t>
        </is>
      </c>
    </row>
    <row r="213">
      <c r="A213" t="inlineStr">
        <is>
          <t>No</t>
        </is>
      </c>
      <c r="B213" t="inlineStr">
        <is>
          <t>JZ1308 .C664 2003</t>
        </is>
      </c>
      <c r="C213" t="inlineStr">
        <is>
          <t>0                      JZ 1308000C  664         2003</t>
        </is>
      </c>
      <c r="D213" t="inlineStr">
        <is>
          <t>The breaking of nations : order and chaos in the twenty-first century / Robert Cooper.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Cooper, Robert, 1947-</t>
        </is>
      </c>
      <c r="L213" t="inlineStr">
        <is>
          <t>New York : Atlantic Monthly Press, 2003.</t>
        </is>
      </c>
      <c r="M213" t="inlineStr">
        <is>
          <t>2003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JZ </t>
        </is>
      </c>
      <c r="S213" t="n">
        <v>2</v>
      </c>
      <c r="T213" t="n">
        <v>2</v>
      </c>
      <c r="U213" t="inlineStr">
        <is>
          <t>2005-09-21</t>
        </is>
      </c>
      <c r="V213" t="inlineStr">
        <is>
          <t>2005-09-21</t>
        </is>
      </c>
      <c r="W213" t="inlineStr">
        <is>
          <t>2004-03-23</t>
        </is>
      </c>
      <c r="X213" t="inlineStr">
        <is>
          <t>2004-03-23</t>
        </is>
      </c>
      <c r="Y213" t="n">
        <v>454</v>
      </c>
      <c r="Z213" t="n">
        <v>347</v>
      </c>
      <c r="AA213" t="n">
        <v>413</v>
      </c>
      <c r="AB213" t="n">
        <v>4</v>
      </c>
      <c r="AC213" t="n">
        <v>6</v>
      </c>
      <c r="AD213" t="n">
        <v>13</v>
      </c>
      <c r="AE213" t="n">
        <v>19</v>
      </c>
      <c r="AF213" t="n">
        <v>3</v>
      </c>
      <c r="AG213" t="n">
        <v>3</v>
      </c>
      <c r="AH213" t="n">
        <v>3</v>
      </c>
      <c r="AI213" t="n">
        <v>5</v>
      </c>
      <c r="AJ213" t="n">
        <v>7</v>
      </c>
      <c r="AK213" t="n">
        <v>10</v>
      </c>
      <c r="AL213" t="n">
        <v>2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HYPERLINK("http://catalog.hathitrust.org/Record/004350540","HathiTrust Record")</f>
        <v/>
      </c>
      <c r="AS213">
        <f>HYPERLINK("https://creighton-primo.hosted.exlibrisgroup.com/primo-explore/search?tab=default_tab&amp;search_scope=EVERYTHING&amp;vid=01CRU&amp;lang=en_US&amp;offset=0&amp;query=any,contains,991004245679702656","Catalog Record")</f>
        <v/>
      </c>
      <c r="AT213">
        <f>HYPERLINK("http://www.worldcat.org/oclc/53252908","WorldCat Record")</f>
        <v/>
      </c>
      <c r="AU213" t="inlineStr">
        <is>
          <t>729846:eng</t>
        </is>
      </c>
      <c r="AV213" t="inlineStr">
        <is>
          <t>53252908</t>
        </is>
      </c>
      <c r="AW213" t="inlineStr">
        <is>
          <t>991004245679702656</t>
        </is>
      </c>
      <c r="AX213" t="inlineStr">
        <is>
          <t>991004245679702656</t>
        </is>
      </c>
      <c r="AY213" t="inlineStr">
        <is>
          <t>2266675630002656</t>
        </is>
      </c>
      <c r="AZ213" t="inlineStr">
        <is>
          <t>BOOK</t>
        </is>
      </c>
      <c r="BB213" t="inlineStr">
        <is>
          <t>9780871139139</t>
        </is>
      </c>
      <c r="BC213" t="inlineStr">
        <is>
          <t>32285004895628</t>
        </is>
      </c>
      <c r="BD213" t="inlineStr">
        <is>
          <t>893718679</t>
        </is>
      </c>
    </row>
    <row r="214">
      <c r="A214" t="inlineStr">
        <is>
          <t>No</t>
        </is>
      </c>
      <c r="B214" t="inlineStr">
        <is>
          <t>JZ1310 .U83 1971</t>
        </is>
      </c>
      <c r="C214" t="inlineStr">
        <is>
          <t>0                      JZ 1310000U  83          1971</t>
        </is>
      </c>
      <c r="D214" t="inlineStr">
        <is>
          <t>The use of force : international politics and foreign policy / edited by Robert J. Art and Kenneth N. Waltz.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L214" t="inlineStr">
        <is>
          <t>Boston : Little, Brown, [1971]</t>
        </is>
      </c>
      <c r="M214" t="inlineStr">
        <is>
          <t>1971</t>
        </is>
      </c>
      <c r="O214" t="inlineStr">
        <is>
          <t>eng</t>
        </is>
      </c>
      <c r="P214" t="inlineStr">
        <is>
          <t>mau</t>
        </is>
      </c>
      <c r="R214" t="inlineStr">
        <is>
          <t xml:space="preserve">JZ </t>
        </is>
      </c>
      <c r="S214" t="n">
        <v>9</v>
      </c>
      <c r="T214" t="n">
        <v>9</v>
      </c>
      <c r="U214" t="inlineStr">
        <is>
          <t>2000-12-10</t>
        </is>
      </c>
      <c r="V214" t="inlineStr">
        <is>
          <t>2000-12-10</t>
        </is>
      </c>
      <c r="W214" t="inlineStr">
        <is>
          <t>1997-04-03</t>
        </is>
      </c>
      <c r="X214" t="inlineStr">
        <is>
          <t>1997-04-03</t>
        </is>
      </c>
      <c r="Y214" t="n">
        <v>474</v>
      </c>
      <c r="Z214" t="n">
        <v>378</v>
      </c>
      <c r="AA214" t="n">
        <v>538</v>
      </c>
      <c r="AB214" t="n">
        <v>5</v>
      </c>
      <c r="AC214" t="n">
        <v>6</v>
      </c>
      <c r="AD214" t="n">
        <v>26</v>
      </c>
      <c r="AE214" t="n">
        <v>35</v>
      </c>
      <c r="AF214" t="n">
        <v>5</v>
      </c>
      <c r="AG214" t="n">
        <v>8</v>
      </c>
      <c r="AH214" t="n">
        <v>5</v>
      </c>
      <c r="AI214" t="n">
        <v>7</v>
      </c>
      <c r="AJ214" t="n">
        <v>12</v>
      </c>
      <c r="AK214" t="n">
        <v>17</v>
      </c>
      <c r="AL214" t="n">
        <v>4</v>
      </c>
      <c r="AM214" t="n">
        <v>5</v>
      </c>
      <c r="AN214" t="n">
        <v>3</v>
      </c>
      <c r="AO214" t="n">
        <v>5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HYPERLINK("http://catalog.hathitrust.org/Record/001114791","HathiTrust Record")</f>
        <v/>
      </c>
      <c r="AS214">
        <f>HYPERLINK("https://creighton-primo.hosted.exlibrisgroup.com/primo-explore/search?tab=default_tab&amp;search_scope=EVERYTHING&amp;vid=01CRU&amp;lang=en_US&amp;offset=0&amp;query=any,contains,991000907929702656","Catalog Record")</f>
        <v/>
      </c>
      <c r="AT214">
        <f>HYPERLINK("http://www.worldcat.org/oclc/158417","WorldCat Record")</f>
        <v/>
      </c>
      <c r="AU214" t="inlineStr">
        <is>
          <t>3855609457:eng</t>
        </is>
      </c>
      <c r="AV214" t="inlineStr">
        <is>
          <t>158417</t>
        </is>
      </c>
      <c r="AW214" t="inlineStr">
        <is>
          <t>991000907929702656</t>
        </is>
      </c>
      <c r="AX214" t="inlineStr">
        <is>
          <t>991000907929702656</t>
        </is>
      </c>
      <c r="AY214" t="inlineStr">
        <is>
          <t>2256381870002656</t>
        </is>
      </c>
      <c r="AZ214" t="inlineStr">
        <is>
          <t>BOOK</t>
        </is>
      </c>
      <c r="BC214" t="inlineStr">
        <is>
          <t>32285002348711</t>
        </is>
      </c>
      <c r="BD214" t="inlineStr">
        <is>
          <t>893596016</t>
        </is>
      </c>
    </row>
    <row r="215">
      <c r="A215" t="inlineStr">
        <is>
          <t>No</t>
        </is>
      </c>
      <c r="B215" t="inlineStr">
        <is>
          <t>JZ1318 .G5589 2003</t>
        </is>
      </c>
      <c r="C215" t="inlineStr">
        <is>
          <t>0                      JZ 1318000G  5589        2003</t>
        </is>
      </c>
      <c r="D215" t="inlineStr">
        <is>
          <t>Global shaping and its alternatives / edited by Yildiz Atasoy and William K. Carroll.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Bloomfield, CT : Kumarian Press, c2003.</t>
        </is>
      </c>
      <c r="M215" t="inlineStr">
        <is>
          <t>2003</t>
        </is>
      </c>
      <c r="O215" t="inlineStr">
        <is>
          <t>eng</t>
        </is>
      </c>
      <c r="P215" t="inlineStr">
        <is>
          <t>ctu</t>
        </is>
      </c>
      <c r="R215" t="inlineStr">
        <is>
          <t xml:space="preserve">JZ </t>
        </is>
      </c>
      <c r="S215" t="n">
        <v>3</v>
      </c>
      <c r="T215" t="n">
        <v>3</v>
      </c>
      <c r="U215" t="inlineStr">
        <is>
          <t>2004-07-09</t>
        </is>
      </c>
      <c r="V215" t="inlineStr">
        <is>
          <t>2004-07-09</t>
        </is>
      </c>
      <c r="W215" t="inlineStr">
        <is>
          <t>2003-12-11</t>
        </is>
      </c>
      <c r="X215" t="inlineStr">
        <is>
          <t>2003-12-11</t>
        </is>
      </c>
      <c r="Y215" t="n">
        <v>215</v>
      </c>
      <c r="Z215" t="n">
        <v>168</v>
      </c>
      <c r="AA215" t="n">
        <v>227</v>
      </c>
      <c r="AB215" t="n">
        <v>3</v>
      </c>
      <c r="AC215" t="n">
        <v>3</v>
      </c>
      <c r="AD215" t="n">
        <v>12</v>
      </c>
      <c r="AE215" t="n">
        <v>17</v>
      </c>
      <c r="AF215" t="n">
        <v>2</v>
      </c>
      <c r="AG215" t="n">
        <v>6</v>
      </c>
      <c r="AH215" t="n">
        <v>5</v>
      </c>
      <c r="AI215" t="n">
        <v>6</v>
      </c>
      <c r="AJ215" t="n">
        <v>7</v>
      </c>
      <c r="AK215" t="n">
        <v>8</v>
      </c>
      <c r="AL215" t="n">
        <v>2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HYPERLINK("https://creighton-primo.hosted.exlibrisgroup.com/primo-explore/search?tab=default_tab&amp;search_scope=EVERYTHING&amp;vid=01CRU&amp;lang=en_US&amp;offset=0&amp;query=any,contains,991004174989702656","Catalog Record")</f>
        <v/>
      </c>
      <c r="AT215">
        <f>HYPERLINK("http://www.worldcat.org/oclc/50643930","WorldCat Record")</f>
        <v/>
      </c>
      <c r="AU215" t="inlineStr">
        <is>
          <t>352369063:eng</t>
        </is>
      </c>
      <c r="AV215" t="inlineStr">
        <is>
          <t>50643930</t>
        </is>
      </c>
      <c r="AW215" t="inlineStr">
        <is>
          <t>991004174989702656</t>
        </is>
      </c>
      <c r="AX215" t="inlineStr">
        <is>
          <t>991004174989702656</t>
        </is>
      </c>
      <c r="AY215" t="inlineStr">
        <is>
          <t>2257513510002656</t>
        </is>
      </c>
      <c r="AZ215" t="inlineStr">
        <is>
          <t>BOOK</t>
        </is>
      </c>
      <c r="BB215" t="inlineStr">
        <is>
          <t>9781565491588</t>
        </is>
      </c>
      <c r="BC215" t="inlineStr">
        <is>
          <t>32285004845847</t>
        </is>
      </c>
      <c r="BD215" t="inlineStr">
        <is>
          <t>893435976</t>
        </is>
      </c>
    </row>
    <row r="216">
      <c r="A216" t="inlineStr">
        <is>
          <t>No</t>
        </is>
      </c>
      <c r="B216" t="inlineStr">
        <is>
          <t>JZ1318 .H65 2005</t>
        </is>
      </c>
      <c r="C216" t="inlineStr">
        <is>
          <t>0                      JZ 1318000H  65          2005</t>
        </is>
      </c>
      <c r="D216" t="inlineStr">
        <is>
          <t>Making globalization / Robert J. Holton.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Holton, R. J.</t>
        </is>
      </c>
      <c r="L216" t="inlineStr">
        <is>
          <t>Houndmills, Basingstoke,Hampshire; New York : Palgrave Macmillan, 2005.</t>
        </is>
      </c>
      <c r="M216" t="inlineStr">
        <is>
          <t>2005</t>
        </is>
      </c>
      <c r="O216" t="inlineStr">
        <is>
          <t>eng</t>
        </is>
      </c>
      <c r="P216" t="inlineStr">
        <is>
          <t>enk</t>
        </is>
      </c>
      <c r="R216" t="inlineStr">
        <is>
          <t xml:space="preserve">JZ </t>
        </is>
      </c>
      <c r="S216" t="n">
        <v>2</v>
      </c>
      <c r="T216" t="n">
        <v>2</v>
      </c>
      <c r="U216" t="inlineStr">
        <is>
          <t>2006-10-11</t>
        </is>
      </c>
      <c r="V216" t="inlineStr">
        <is>
          <t>2006-10-11</t>
        </is>
      </c>
      <c r="W216" t="inlineStr">
        <is>
          <t>2006-07-26</t>
        </is>
      </c>
      <c r="X216" t="inlineStr">
        <is>
          <t>2006-07-26</t>
        </is>
      </c>
      <c r="Y216" t="n">
        <v>543</v>
      </c>
      <c r="Z216" t="n">
        <v>386</v>
      </c>
      <c r="AA216" t="n">
        <v>426</v>
      </c>
      <c r="AB216" t="n">
        <v>3</v>
      </c>
      <c r="AC216" t="n">
        <v>3</v>
      </c>
      <c r="AD216" t="n">
        <v>23</v>
      </c>
      <c r="AE216" t="n">
        <v>24</v>
      </c>
      <c r="AF216" t="n">
        <v>12</v>
      </c>
      <c r="AG216" t="n">
        <v>12</v>
      </c>
      <c r="AH216" t="n">
        <v>5</v>
      </c>
      <c r="AI216" t="n">
        <v>5</v>
      </c>
      <c r="AJ216" t="n">
        <v>10</v>
      </c>
      <c r="AK216" t="n">
        <v>11</v>
      </c>
      <c r="AL216" t="n">
        <v>2</v>
      </c>
      <c r="AM216" t="n">
        <v>2</v>
      </c>
      <c r="AN216" t="n">
        <v>1</v>
      </c>
      <c r="AO216" t="n">
        <v>1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HYPERLINK("https://creighton-primo.hosted.exlibrisgroup.com/primo-explore/search?tab=default_tab&amp;search_scope=EVERYTHING&amp;vid=01CRU&amp;lang=en_US&amp;offset=0&amp;query=any,contains,991004851369702656","Catalog Record")</f>
        <v/>
      </c>
      <c r="AT216">
        <f>HYPERLINK("http://www.worldcat.org/oclc/60401678","WorldCat Record")</f>
        <v/>
      </c>
      <c r="AU216" t="inlineStr">
        <is>
          <t>991396:eng</t>
        </is>
      </c>
      <c r="AV216" t="inlineStr">
        <is>
          <t>60401678</t>
        </is>
      </c>
      <c r="AW216" t="inlineStr">
        <is>
          <t>991004851369702656</t>
        </is>
      </c>
      <c r="AX216" t="inlineStr">
        <is>
          <t>991004851369702656</t>
        </is>
      </c>
      <c r="AY216" t="inlineStr">
        <is>
          <t>2263537870002656</t>
        </is>
      </c>
      <c r="AZ216" t="inlineStr">
        <is>
          <t>BOOK</t>
        </is>
      </c>
      <c r="BB216" t="inlineStr">
        <is>
          <t>9781403948670</t>
        </is>
      </c>
      <c r="BC216" t="inlineStr">
        <is>
          <t>32285005197743</t>
        </is>
      </c>
      <c r="BD216" t="inlineStr">
        <is>
          <t>893807540</t>
        </is>
      </c>
    </row>
    <row r="217">
      <c r="A217" t="inlineStr">
        <is>
          <t>No</t>
        </is>
      </c>
      <c r="B217" t="inlineStr">
        <is>
          <t>JZ1318 .R58 2004</t>
        </is>
      </c>
      <c r="C217" t="inlineStr">
        <is>
          <t>0                      JZ 1318000R  58          2004</t>
        </is>
      </c>
      <c r="D217" t="inlineStr">
        <is>
          <t>The globalization of nothing / George Ritzer.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Ritzer, George.</t>
        </is>
      </c>
      <c r="L217" t="inlineStr">
        <is>
          <t>Thousand Oaks, Calif. : Pine Forge Press, c2004.</t>
        </is>
      </c>
      <c r="M217" t="inlineStr">
        <is>
          <t>2004</t>
        </is>
      </c>
      <c r="O217" t="inlineStr">
        <is>
          <t>eng</t>
        </is>
      </c>
      <c r="P217" t="inlineStr">
        <is>
          <t>cau</t>
        </is>
      </c>
      <c r="R217" t="inlineStr">
        <is>
          <t xml:space="preserve">JZ </t>
        </is>
      </c>
      <c r="S217" t="n">
        <v>8</v>
      </c>
      <c r="T217" t="n">
        <v>8</v>
      </c>
      <c r="U217" t="inlineStr">
        <is>
          <t>2007-12-02</t>
        </is>
      </c>
      <c r="V217" t="inlineStr">
        <is>
          <t>2007-12-02</t>
        </is>
      </c>
      <c r="W217" t="inlineStr">
        <is>
          <t>2003-12-10</t>
        </is>
      </c>
      <c r="X217" t="inlineStr">
        <is>
          <t>2003-12-10</t>
        </is>
      </c>
      <c r="Y217" t="n">
        <v>532</v>
      </c>
      <c r="Z217" t="n">
        <v>375</v>
      </c>
      <c r="AA217" t="n">
        <v>384</v>
      </c>
      <c r="AB217" t="n">
        <v>5</v>
      </c>
      <c r="AC217" t="n">
        <v>5</v>
      </c>
      <c r="AD217" t="n">
        <v>23</v>
      </c>
      <c r="AE217" t="n">
        <v>23</v>
      </c>
      <c r="AF217" t="n">
        <v>8</v>
      </c>
      <c r="AG217" t="n">
        <v>8</v>
      </c>
      <c r="AH217" t="n">
        <v>4</v>
      </c>
      <c r="AI217" t="n">
        <v>4</v>
      </c>
      <c r="AJ217" t="n">
        <v>11</v>
      </c>
      <c r="AK217" t="n">
        <v>11</v>
      </c>
      <c r="AL217" t="n">
        <v>4</v>
      </c>
      <c r="AM217" t="n">
        <v>4</v>
      </c>
      <c r="AN217" t="n">
        <v>1</v>
      </c>
      <c r="AO217" t="n">
        <v>1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HYPERLINK("http://catalog.hathitrust.org/Record/004337446","HathiTrust Record")</f>
        <v/>
      </c>
      <c r="AS217">
        <f>HYPERLINK("https://creighton-primo.hosted.exlibrisgroup.com/primo-explore/search?tab=default_tab&amp;search_scope=EVERYTHING&amp;vid=01CRU&amp;lang=en_US&amp;offset=0&amp;query=any,contains,991004175119702656","Catalog Record")</f>
        <v/>
      </c>
      <c r="AT217">
        <f>HYPERLINK("http://www.worldcat.org/oclc/51937128","WorldCat Record")</f>
        <v/>
      </c>
      <c r="AU217" t="inlineStr">
        <is>
          <t>4663571712:eng</t>
        </is>
      </c>
      <c r="AV217" t="inlineStr">
        <is>
          <t>51937128</t>
        </is>
      </c>
      <c r="AW217" t="inlineStr">
        <is>
          <t>991004175119702656</t>
        </is>
      </c>
      <c r="AX217" t="inlineStr">
        <is>
          <t>991004175119702656</t>
        </is>
      </c>
      <c r="AY217" t="inlineStr">
        <is>
          <t>2268558820002656</t>
        </is>
      </c>
      <c r="AZ217" t="inlineStr">
        <is>
          <t>BOOK</t>
        </is>
      </c>
      <c r="BB217" t="inlineStr">
        <is>
          <t>9780761988069</t>
        </is>
      </c>
      <c r="BC217" t="inlineStr">
        <is>
          <t>32285004845953</t>
        </is>
      </c>
      <c r="BD217" t="inlineStr">
        <is>
          <t>893894659</t>
        </is>
      </c>
    </row>
    <row r="218">
      <c r="A218" t="inlineStr">
        <is>
          <t>No</t>
        </is>
      </c>
      <c r="B218" t="inlineStr">
        <is>
          <t>JZ1318 .T36 2003</t>
        </is>
      </c>
      <c r="C218" t="inlineStr">
        <is>
          <t>0                      JZ 1318000T  36          2003</t>
        </is>
      </c>
      <c r="D218" t="inlineStr">
        <is>
          <t>Taming globalization : frontiers of governance / edited by David Held and Mathias Koenig-Archibugi.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Cambridge, UK : Polity Press ; Malden, MA : Distributed in the USA by Blackwell Pub., 2003.</t>
        </is>
      </c>
      <c r="M218" t="inlineStr">
        <is>
          <t>2003</t>
        </is>
      </c>
      <c r="O218" t="inlineStr">
        <is>
          <t>eng</t>
        </is>
      </c>
      <c r="P218" t="inlineStr">
        <is>
          <t>enk</t>
        </is>
      </c>
      <c r="R218" t="inlineStr">
        <is>
          <t xml:space="preserve">JZ </t>
        </is>
      </c>
      <c r="S218" t="n">
        <v>2</v>
      </c>
      <c r="T218" t="n">
        <v>2</v>
      </c>
      <c r="U218" t="inlineStr">
        <is>
          <t>2005-04-24</t>
        </is>
      </c>
      <c r="V218" t="inlineStr">
        <is>
          <t>2005-04-24</t>
        </is>
      </c>
      <c r="W218" t="inlineStr">
        <is>
          <t>2004-12-06</t>
        </is>
      </c>
      <c r="X218" t="inlineStr">
        <is>
          <t>2004-12-06</t>
        </is>
      </c>
      <c r="Y218" t="n">
        <v>462</v>
      </c>
      <c r="Z218" t="n">
        <v>287</v>
      </c>
      <c r="AA218" t="n">
        <v>292</v>
      </c>
      <c r="AB218" t="n">
        <v>4</v>
      </c>
      <c r="AC218" t="n">
        <v>4</v>
      </c>
      <c r="AD218" t="n">
        <v>16</v>
      </c>
      <c r="AE218" t="n">
        <v>16</v>
      </c>
      <c r="AF218" t="n">
        <v>3</v>
      </c>
      <c r="AG218" t="n">
        <v>3</v>
      </c>
      <c r="AH218" t="n">
        <v>5</v>
      </c>
      <c r="AI218" t="n">
        <v>5</v>
      </c>
      <c r="AJ218" t="n">
        <v>7</v>
      </c>
      <c r="AK218" t="n">
        <v>7</v>
      </c>
      <c r="AL218" t="n">
        <v>3</v>
      </c>
      <c r="AM218" t="n">
        <v>3</v>
      </c>
      <c r="AN218" t="n">
        <v>2</v>
      </c>
      <c r="AO218" t="n">
        <v>2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HYPERLINK("https://creighton-primo.hosted.exlibrisgroup.com/primo-explore/search?tab=default_tab&amp;search_scope=EVERYTHING&amp;vid=01CRU&amp;lang=en_US&amp;offset=0&amp;query=any,contains,991004368619702656","Catalog Record")</f>
        <v/>
      </c>
      <c r="AT218">
        <f>HYPERLINK("http://www.worldcat.org/oclc/50959067","WorldCat Record")</f>
        <v/>
      </c>
      <c r="AU218" t="inlineStr">
        <is>
          <t>839408161:eng</t>
        </is>
      </c>
      <c r="AV218" t="inlineStr">
        <is>
          <t>50959067</t>
        </is>
      </c>
      <c r="AW218" t="inlineStr">
        <is>
          <t>991004368619702656</t>
        </is>
      </c>
      <c r="AX218" t="inlineStr">
        <is>
          <t>991004368619702656</t>
        </is>
      </c>
      <c r="AY218" t="inlineStr">
        <is>
          <t>2255146740002656</t>
        </is>
      </c>
      <c r="AZ218" t="inlineStr">
        <is>
          <t>BOOK</t>
        </is>
      </c>
      <c r="BB218" t="inlineStr">
        <is>
          <t>9780745630762</t>
        </is>
      </c>
      <c r="BC218" t="inlineStr">
        <is>
          <t>32285005015010</t>
        </is>
      </c>
      <c r="BD218" t="inlineStr">
        <is>
          <t>893436202</t>
        </is>
      </c>
    </row>
    <row r="219">
      <c r="A219" t="inlineStr">
        <is>
          <t>No</t>
        </is>
      </c>
      <c r="B219" t="inlineStr">
        <is>
          <t>JZ1480 .H37 1999</t>
        </is>
      </c>
      <c r="C219" t="inlineStr">
        <is>
          <t>0                      JZ 1480000H  37          1999</t>
        </is>
      </c>
      <c r="D219" t="inlineStr">
        <is>
          <t>Thinking about international ethics : moral theory and cases from American foreign policy / Frances V. Harbour.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Harbour, Frances Vryling.</t>
        </is>
      </c>
      <c r="L219" t="inlineStr">
        <is>
          <t>Boulder, Colo. : Westview Press, 1999.</t>
        </is>
      </c>
      <c r="M219" t="inlineStr">
        <is>
          <t>1999</t>
        </is>
      </c>
      <c r="O219" t="inlineStr">
        <is>
          <t>eng</t>
        </is>
      </c>
      <c r="P219" t="inlineStr">
        <is>
          <t>cou</t>
        </is>
      </c>
      <c r="R219" t="inlineStr">
        <is>
          <t xml:space="preserve">JZ </t>
        </is>
      </c>
      <c r="S219" t="n">
        <v>3</v>
      </c>
      <c r="T219" t="n">
        <v>3</v>
      </c>
      <c r="U219" t="inlineStr">
        <is>
          <t>2008-11-23</t>
        </is>
      </c>
      <c r="V219" t="inlineStr">
        <is>
          <t>2008-11-23</t>
        </is>
      </c>
      <c r="W219" t="inlineStr">
        <is>
          <t>1999-11-16</t>
        </is>
      </c>
      <c r="X219" t="inlineStr">
        <is>
          <t>1999-11-16</t>
        </is>
      </c>
      <c r="Y219" t="n">
        <v>320</v>
      </c>
      <c r="Z219" t="n">
        <v>241</v>
      </c>
      <c r="AA219" t="n">
        <v>268</v>
      </c>
      <c r="AB219" t="n">
        <v>3</v>
      </c>
      <c r="AC219" t="n">
        <v>3</v>
      </c>
      <c r="AD219" t="n">
        <v>17</v>
      </c>
      <c r="AE219" t="n">
        <v>17</v>
      </c>
      <c r="AF219" t="n">
        <v>6</v>
      </c>
      <c r="AG219" t="n">
        <v>6</v>
      </c>
      <c r="AH219" t="n">
        <v>3</v>
      </c>
      <c r="AI219" t="n">
        <v>3</v>
      </c>
      <c r="AJ219" t="n">
        <v>7</v>
      </c>
      <c r="AK219" t="n">
        <v>7</v>
      </c>
      <c r="AL219" t="n">
        <v>2</v>
      </c>
      <c r="AM219" t="n">
        <v>2</v>
      </c>
      <c r="AN219" t="n">
        <v>3</v>
      </c>
      <c r="AO219" t="n">
        <v>3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HYPERLINK("http://catalog.hathitrust.org/Record/003993583","HathiTrust Record")</f>
        <v/>
      </c>
      <c r="AS219">
        <f>HYPERLINK("https://creighton-primo.hosted.exlibrisgroup.com/primo-explore/search?tab=default_tab&amp;search_scope=EVERYTHING&amp;vid=01CRU&amp;lang=en_US&amp;offset=0&amp;query=any,contains,991002946289702656","Catalog Record")</f>
        <v/>
      </c>
      <c r="AT219">
        <f>HYPERLINK("http://www.worldcat.org/oclc/39229766","WorldCat Record")</f>
        <v/>
      </c>
      <c r="AU219" t="inlineStr">
        <is>
          <t>799051378:eng</t>
        </is>
      </c>
      <c r="AV219" t="inlineStr">
        <is>
          <t>39229766</t>
        </is>
      </c>
      <c r="AW219" t="inlineStr">
        <is>
          <t>991002946289702656</t>
        </is>
      </c>
      <c r="AX219" t="inlineStr">
        <is>
          <t>991002946289702656</t>
        </is>
      </c>
      <c r="AY219" t="inlineStr">
        <is>
          <t>2259595330002656</t>
        </is>
      </c>
      <c r="AZ219" t="inlineStr">
        <is>
          <t>BOOK</t>
        </is>
      </c>
      <c r="BB219" t="inlineStr">
        <is>
          <t>9780813328461</t>
        </is>
      </c>
      <c r="BC219" t="inlineStr">
        <is>
          <t>32285003623427</t>
        </is>
      </c>
      <c r="BD219" t="inlineStr">
        <is>
          <t>893428250</t>
        </is>
      </c>
    </row>
    <row r="220">
      <c r="A220" t="inlineStr">
        <is>
          <t>No</t>
        </is>
      </c>
      <c r="B220" t="inlineStr">
        <is>
          <t>JZ1480 .H66  2000</t>
        </is>
      </c>
      <c r="C220" t="inlineStr">
        <is>
          <t>0                      JZ 1480000H  66          2000</t>
        </is>
      </c>
      <c r="D220" t="inlineStr">
        <is>
          <t>Honey and vinegar : incentives, sanctions, and foreign policy / Richard N. Haass and Meghan L. O'Sullivan, editors.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Washington, D.C. : Brookings Institution Press, c2000.</t>
        </is>
      </c>
      <c r="M220" t="inlineStr">
        <is>
          <t>2000</t>
        </is>
      </c>
      <c r="O220" t="inlineStr">
        <is>
          <t>eng</t>
        </is>
      </c>
      <c r="P220" t="inlineStr">
        <is>
          <t>dcu</t>
        </is>
      </c>
      <c r="R220" t="inlineStr">
        <is>
          <t xml:space="preserve">JZ </t>
        </is>
      </c>
      <c r="S220" t="n">
        <v>6</v>
      </c>
      <c r="T220" t="n">
        <v>6</v>
      </c>
      <c r="U220" t="inlineStr">
        <is>
          <t>2009-04-13</t>
        </is>
      </c>
      <c r="V220" t="inlineStr">
        <is>
          <t>2009-04-13</t>
        </is>
      </c>
      <c r="W220" t="inlineStr">
        <is>
          <t>2000-07-18</t>
        </is>
      </c>
      <c r="X220" t="inlineStr">
        <is>
          <t>2000-07-18</t>
        </is>
      </c>
      <c r="Y220" t="n">
        <v>611</v>
      </c>
      <c r="Z220" t="n">
        <v>518</v>
      </c>
      <c r="AA220" t="n">
        <v>1607</v>
      </c>
      <c r="AB220" t="n">
        <v>3</v>
      </c>
      <c r="AC220" t="n">
        <v>8</v>
      </c>
      <c r="AD220" t="n">
        <v>28</v>
      </c>
      <c r="AE220" t="n">
        <v>48</v>
      </c>
      <c r="AF220" t="n">
        <v>9</v>
      </c>
      <c r="AG220" t="n">
        <v>19</v>
      </c>
      <c r="AH220" t="n">
        <v>7</v>
      </c>
      <c r="AI220" t="n">
        <v>10</v>
      </c>
      <c r="AJ220" t="n">
        <v>16</v>
      </c>
      <c r="AK220" t="n">
        <v>20</v>
      </c>
      <c r="AL220" t="n">
        <v>2</v>
      </c>
      <c r="AM220" t="n">
        <v>7</v>
      </c>
      <c r="AN220" t="n">
        <v>2</v>
      </c>
      <c r="AO220" t="n">
        <v>3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HYPERLINK("https://creighton-primo.hosted.exlibrisgroup.com/primo-explore/search?tab=default_tab&amp;search_scope=EVERYTHING&amp;vid=01CRU&amp;lang=en_US&amp;offset=0&amp;query=any,contains,991003205629702656","Catalog Record")</f>
        <v/>
      </c>
      <c r="AT220">
        <f>HYPERLINK("http://www.worldcat.org/oclc/43728891","WorldCat Record")</f>
        <v/>
      </c>
      <c r="AU220" t="inlineStr">
        <is>
          <t>865685312:eng</t>
        </is>
      </c>
      <c r="AV220" t="inlineStr">
        <is>
          <t>43728891</t>
        </is>
      </c>
      <c r="AW220" t="inlineStr">
        <is>
          <t>991003205629702656</t>
        </is>
      </c>
      <c r="AX220" t="inlineStr">
        <is>
          <t>991003205629702656</t>
        </is>
      </c>
      <c r="AY220" t="inlineStr">
        <is>
          <t>2270409050002656</t>
        </is>
      </c>
      <c r="AZ220" t="inlineStr">
        <is>
          <t>BOOK</t>
        </is>
      </c>
      <c r="BB220" t="inlineStr">
        <is>
          <t>9780815733553</t>
        </is>
      </c>
      <c r="BC220" t="inlineStr">
        <is>
          <t>32285003740452</t>
        </is>
      </c>
      <c r="BD220" t="inlineStr">
        <is>
          <t>893323864</t>
        </is>
      </c>
    </row>
    <row r="221">
      <c r="A221" t="inlineStr">
        <is>
          <t>No</t>
        </is>
      </c>
      <c r="B221" t="inlineStr">
        <is>
          <t>JZ1480 .K87 2002</t>
        </is>
      </c>
      <c r="C221" t="inlineStr">
        <is>
          <t>0                      JZ 1480000K  87          2002</t>
        </is>
      </c>
      <c r="D221" t="inlineStr">
        <is>
          <t>The end of the American era : U.S. foreign policy and the geopolitics of the twenty-first century / Charles A. Kupchan.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Kupchan, Charles.</t>
        </is>
      </c>
      <c r="L221" t="inlineStr">
        <is>
          <t>New York : A. Knopf, 2002.</t>
        </is>
      </c>
      <c r="M221" t="inlineStr">
        <is>
          <t>2002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JZ </t>
        </is>
      </c>
      <c r="S221" t="n">
        <v>7</v>
      </c>
      <c r="T221" t="n">
        <v>7</v>
      </c>
      <c r="U221" t="inlineStr">
        <is>
          <t>2004-11-11</t>
        </is>
      </c>
      <c r="V221" t="inlineStr">
        <is>
          <t>2004-11-11</t>
        </is>
      </c>
      <c r="W221" t="inlineStr">
        <is>
          <t>2003-07-16</t>
        </is>
      </c>
      <c r="X221" t="inlineStr">
        <is>
          <t>2003-07-16</t>
        </is>
      </c>
      <c r="Y221" t="n">
        <v>788</v>
      </c>
      <c r="Z221" t="n">
        <v>714</v>
      </c>
      <c r="AA221" t="n">
        <v>810</v>
      </c>
      <c r="AB221" t="n">
        <v>5</v>
      </c>
      <c r="AC221" t="n">
        <v>6</v>
      </c>
      <c r="AD221" t="n">
        <v>29</v>
      </c>
      <c r="AE221" t="n">
        <v>34</v>
      </c>
      <c r="AF221" t="n">
        <v>14</v>
      </c>
      <c r="AG221" t="n">
        <v>14</v>
      </c>
      <c r="AH221" t="n">
        <v>6</v>
      </c>
      <c r="AI221" t="n">
        <v>7</v>
      </c>
      <c r="AJ221" t="n">
        <v>13</v>
      </c>
      <c r="AK221" t="n">
        <v>17</v>
      </c>
      <c r="AL221" t="n">
        <v>4</v>
      </c>
      <c r="AM221" t="n">
        <v>5</v>
      </c>
      <c r="AN221" t="n">
        <v>1</v>
      </c>
      <c r="AO221" t="n">
        <v>1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HYPERLINK("https://creighton-primo.hosted.exlibrisgroup.com/primo-explore/search?tab=default_tab&amp;search_scope=EVERYTHING&amp;vid=01CRU&amp;lang=en_US&amp;offset=0&amp;query=any,contains,991004078619702656","Catalog Record")</f>
        <v/>
      </c>
      <c r="AT221">
        <f>HYPERLINK("http://www.worldcat.org/oclc/48942136","WorldCat Record")</f>
        <v/>
      </c>
      <c r="AU221" t="inlineStr">
        <is>
          <t>13400214:eng</t>
        </is>
      </c>
      <c r="AV221" t="inlineStr">
        <is>
          <t>48942136</t>
        </is>
      </c>
      <c r="AW221" t="inlineStr">
        <is>
          <t>991004078619702656</t>
        </is>
      </c>
      <c r="AX221" t="inlineStr">
        <is>
          <t>991004078619702656</t>
        </is>
      </c>
      <c r="AY221" t="inlineStr">
        <is>
          <t>2262077990002656</t>
        </is>
      </c>
      <c r="AZ221" t="inlineStr">
        <is>
          <t>BOOK</t>
        </is>
      </c>
      <c r="BB221" t="inlineStr">
        <is>
          <t>9780375412158</t>
        </is>
      </c>
      <c r="BC221" t="inlineStr">
        <is>
          <t>32285004756440</t>
        </is>
      </c>
      <c r="BD221" t="inlineStr">
        <is>
          <t>893718438</t>
        </is>
      </c>
    </row>
    <row r="222">
      <c r="A222" t="inlineStr">
        <is>
          <t>No</t>
        </is>
      </c>
      <c r="B222" t="inlineStr">
        <is>
          <t>JZ1480 .U544 2003</t>
        </is>
      </c>
      <c r="C222" t="inlineStr">
        <is>
          <t>0                      JZ 1480000U  544         2003</t>
        </is>
      </c>
      <c r="D222" t="inlineStr">
        <is>
          <t>Unilateralism and U.S. foreign policy : international perspectives / edited by David M. Malone, Yuen Foong Khong.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Boulder, Colo. : Lynne Rienner Publishers, 2003.</t>
        </is>
      </c>
      <c r="M222" t="inlineStr">
        <is>
          <t>2003</t>
        </is>
      </c>
      <c r="O222" t="inlineStr">
        <is>
          <t>eng</t>
        </is>
      </c>
      <c r="P222" t="inlineStr">
        <is>
          <t>cou</t>
        </is>
      </c>
      <c r="R222" t="inlineStr">
        <is>
          <t xml:space="preserve">JZ </t>
        </is>
      </c>
      <c r="S222" t="n">
        <v>7</v>
      </c>
      <c r="T222" t="n">
        <v>7</v>
      </c>
      <c r="U222" t="inlineStr">
        <is>
          <t>2005-01-03</t>
        </is>
      </c>
      <c r="V222" t="inlineStr">
        <is>
          <t>2005-01-03</t>
        </is>
      </c>
      <c r="W222" t="inlineStr">
        <is>
          <t>2003-03-27</t>
        </is>
      </c>
      <c r="X222" t="inlineStr">
        <is>
          <t>2003-03-27</t>
        </is>
      </c>
      <c r="Y222" t="n">
        <v>599</v>
      </c>
      <c r="Z222" t="n">
        <v>472</v>
      </c>
      <c r="AA222" t="n">
        <v>475</v>
      </c>
      <c r="AB222" t="n">
        <v>5</v>
      </c>
      <c r="AC222" t="n">
        <v>5</v>
      </c>
      <c r="AD222" t="n">
        <v>34</v>
      </c>
      <c r="AE222" t="n">
        <v>34</v>
      </c>
      <c r="AF222" t="n">
        <v>16</v>
      </c>
      <c r="AG222" t="n">
        <v>16</v>
      </c>
      <c r="AH222" t="n">
        <v>5</v>
      </c>
      <c r="AI222" t="n">
        <v>5</v>
      </c>
      <c r="AJ222" t="n">
        <v>15</v>
      </c>
      <c r="AK222" t="n">
        <v>15</v>
      </c>
      <c r="AL222" t="n">
        <v>4</v>
      </c>
      <c r="AM222" t="n">
        <v>4</v>
      </c>
      <c r="AN222" t="n">
        <v>2</v>
      </c>
      <c r="AO222" t="n">
        <v>2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HYPERLINK("https://creighton-primo.hosted.exlibrisgroup.com/primo-explore/search?tab=default_tab&amp;search_scope=EVERYTHING&amp;vid=01CRU&amp;lang=en_US&amp;offset=0&amp;query=any,contains,991004003759702656","Catalog Record")</f>
        <v/>
      </c>
      <c r="AT222">
        <f>HYPERLINK("http://www.worldcat.org/oclc/50192471","WorldCat Record")</f>
        <v/>
      </c>
      <c r="AU222" t="inlineStr">
        <is>
          <t>795425537:eng</t>
        </is>
      </c>
      <c r="AV222" t="inlineStr">
        <is>
          <t>50192471</t>
        </is>
      </c>
      <c r="AW222" t="inlineStr">
        <is>
          <t>991004003759702656</t>
        </is>
      </c>
      <c r="AX222" t="inlineStr">
        <is>
          <t>991004003759702656</t>
        </is>
      </c>
      <c r="AY222" t="inlineStr">
        <is>
          <t>2259673060002656</t>
        </is>
      </c>
      <c r="AZ222" t="inlineStr">
        <is>
          <t>BOOK</t>
        </is>
      </c>
      <c r="BB222" t="inlineStr">
        <is>
          <t>9781588261199</t>
        </is>
      </c>
      <c r="BC222" t="inlineStr">
        <is>
          <t>32285004687249</t>
        </is>
      </c>
      <c r="BD222" t="inlineStr">
        <is>
          <t>893705894</t>
        </is>
      </c>
    </row>
    <row r="223">
      <c r="A223" t="inlineStr">
        <is>
          <t>No</t>
        </is>
      </c>
      <c r="B223" t="inlineStr">
        <is>
          <t>JZ1480 .U553 2003</t>
        </is>
      </c>
      <c r="C223" t="inlineStr">
        <is>
          <t>0                      JZ 1480000U  553         2003</t>
        </is>
      </c>
      <c r="D223" t="inlineStr">
        <is>
          <t>The United States and coercive diplomacy / edited by Robert J. Art and Patrick M. Cronin.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L223" t="inlineStr">
        <is>
          <t>Washington, D.C. : United States Institute of Peace Press, 2003.</t>
        </is>
      </c>
      <c r="M223" t="inlineStr">
        <is>
          <t>2003</t>
        </is>
      </c>
      <c r="O223" t="inlineStr">
        <is>
          <t>eng</t>
        </is>
      </c>
      <c r="P223" t="inlineStr">
        <is>
          <t>dcu</t>
        </is>
      </c>
      <c r="R223" t="inlineStr">
        <is>
          <t xml:space="preserve">JZ </t>
        </is>
      </c>
      <c r="S223" t="n">
        <v>2</v>
      </c>
      <c r="T223" t="n">
        <v>2</v>
      </c>
      <c r="U223" t="inlineStr">
        <is>
          <t>2006-03-03</t>
        </is>
      </c>
      <c r="V223" t="inlineStr">
        <is>
          <t>2006-03-03</t>
        </is>
      </c>
      <c r="W223" t="inlineStr">
        <is>
          <t>2005-02-28</t>
        </is>
      </c>
      <c r="X223" t="inlineStr">
        <is>
          <t>2005-02-28</t>
        </is>
      </c>
      <c r="Y223" t="n">
        <v>456</v>
      </c>
      <c r="Z223" t="n">
        <v>363</v>
      </c>
      <c r="AA223" t="n">
        <v>367</v>
      </c>
      <c r="AB223" t="n">
        <v>3</v>
      </c>
      <c r="AC223" t="n">
        <v>3</v>
      </c>
      <c r="AD223" t="n">
        <v>19</v>
      </c>
      <c r="AE223" t="n">
        <v>19</v>
      </c>
      <c r="AF223" t="n">
        <v>6</v>
      </c>
      <c r="AG223" t="n">
        <v>6</v>
      </c>
      <c r="AH223" t="n">
        <v>6</v>
      </c>
      <c r="AI223" t="n">
        <v>6</v>
      </c>
      <c r="AJ223" t="n">
        <v>10</v>
      </c>
      <c r="AK223" t="n">
        <v>10</v>
      </c>
      <c r="AL223" t="n">
        <v>2</v>
      </c>
      <c r="AM223" t="n">
        <v>2</v>
      </c>
      <c r="AN223" t="n">
        <v>1</v>
      </c>
      <c r="AO223" t="n">
        <v>1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HYPERLINK("https://creighton-primo.hosted.exlibrisgroup.com/primo-explore/search?tab=default_tab&amp;search_scope=EVERYTHING&amp;vid=01CRU&amp;lang=en_US&amp;offset=0&amp;query=any,contains,991004462119702656","Catalog Record")</f>
        <v/>
      </c>
      <c r="AT223">
        <f>HYPERLINK("http://www.worldcat.org/oclc/51587461","WorldCat Record")</f>
        <v/>
      </c>
      <c r="AU223" t="inlineStr">
        <is>
          <t>350883785:eng</t>
        </is>
      </c>
      <c r="AV223" t="inlineStr">
        <is>
          <t>51587461</t>
        </is>
      </c>
      <c r="AW223" t="inlineStr">
        <is>
          <t>991004462119702656</t>
        </is>
      </c>
      <c r="AX223" t="inlineStr">
        <is>
          <t>991004462119702656</t>
        </is>
      </c>
      <c r="AY223" t="inlineStr">
        <is>
          <t>2256840090002656</t>
        </is>
      </c>
      <c r="AZ223" t="inlineStr">
        <is>
          <t>BOOK</t>
        </is>
      </c>
      <c r="BB223" t="inlineStr">
        <is>
          <t>9781929223442</t>
        </is>
      </c>
      <c r="BC223" t="inlineStr">
        <is>
          <t>32285005027601</t>
        </is>
      </c>
      <c r="BD223" t="inlineStr">
        <is>
          <t>893624762</t>
        </is>
      </c>
    </row>
    <row r="224">
      <c r="A224" t="inlineStr">
        <is>
          <t>No</t>
        </is>
      </c>
      <c r="B224" t="inlineStr">
        <is>
          <t>JZ1480 .W35 2005</t>
        </is>
      </c>
      <c r="C224" t="inlineStr">
        <is>
          <t>0                      JZ 1480000W  35          2005</t>
        </is>
      </c>
      <c r="D224" t="inlineStr">
        <is>
          <t>Taming American power : the global response to U.S. primacy / Stephen M. Walt.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Walt, Stephen M., 1955-</t>
        </is>
      </c>
      <c r="L224" t="inlineStr">
        <is>
          <t>New York : Norton, c2005.</t>
        </is>
      </c>
      <c r="M224" t="inlineStr">
        <is>
          <t>2005</t>
        </is>
      </c>
      <c r="N224" t="inlineStr">
        <is>
          <t>1st ed.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JZ </t>
        </is>
      </c>
      <c r="S224" t="n">
        <v>2</v>
      </c>
      <c r="T224" t="n">
        <v>2</v>
      </c>
      <c r="U224" t="inlineStr">
        <is>
          <t>2006-01-20</t>
        </is>
      </c>
      <c r="V224" t="inlineStr">
        <is>
          <t>2006-01-20</t>
        </is>
      </c>
      <c r="W224" t="inlineStr">
        <is>
          <t>2005-10-05</t>
        </is>
      </c>
      <c r="X224" t="inlineStr">
        <is>
          <t>2005-10-05</t>
        </is>
      </c>
      <c r="Y224" t="n">
        <v>648</v>
      </c>
      <c r="Z224" t="n">
        <v>531</v>
      </c>
      <c r="AA224" t="n">
        <v>582</v>
      </c>
      <c r="AB224" t="n">
        <v>5</v>
      </c>
      <c r="AC224" t="n">
        <v>5</v>
      </c>
      <c r="AD224" t="n">
        <v>24</v>
      </c>
      <c r="AE224" t="n">
        <v>24</v>
      </c>
      <c r="AF224" t="n">
        <v>9</v>
      </c>
      <c r="AG224" t="n">
        <v>9</v>
      </c>
      <c r="AH224" t="n">
        <v>6</v>
      </c>
      <c r="AI224" t="n">
        <v>6</v>
      </c>
      <c r="AJ224" t="n">
        <v>12</v>
      </c>
      <c r="AK224" t="n">
        <v>12</v>
      </c>
      <c r="AL224" t="n">
        <v>4</v>
      </c>
      <c r="AM224" t="n">
        <v>4</v>
      </c>
      <c r="AN224" t="n">
        <v>1</v>
      </c>
      <c r="AO224" t="n">
        <v>1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HYPERLINK("https://creighton-primo.hosted.exlibrisgroup.com/primo-explore/search?tab=default_tab&amp;search_scope=EVERYTHING&amp;vid=01CRU&amp;lang=en_US&amp;offset=0&amp;query=any,contains,991004652249702656","Catalog Record")</f>
        <v/>
      </c>
      <c r="AT224">
        <f>HYPERLINK("http://www.worldcat.org/oclc/60189559","WorldCat Record")</f>
        <v/>
      </c>
      <c r="AU224" t="inlineStr">
        <is>
          <t>197179986:eng</t>
        </is>
      </c>
      <c r="AV224" t="inlineStr">
        <is>
          <t>60189559</t>
        </is>
      </c>
      <c r="AW224" t="inlineStr">
        <is>
          <t>991004652249702656</t>
        </is>
      </c>
      <c r="AX224" t="inlineStr">
        <is>
          <t>991004652249702656</t>
        </is>
      </c>
      <c r="AY224" t="inlineStr">
        <is>
          <t>2268444130002656</t>
        </is>
      </c>
      <c r="AZ224" t="inlineStr">
        <is>
          <t>BOOK</t>
        </is>
      </c>
      <c r="BB224" t="inlineStr">
        <is>
          <t>9780393052039</t>
        </is>
      </c>
      <c r="BC224" t="inlineStr">
        <is>
          <t>32285005087787</t>
        </is>
      </c>
      <c r="BD224" t="inlineStr">
        <is>
          <t>893325605</t>
        </is>
      </c>
    </row>
    <row r="225">
      <c r="A225" t="inlineStr">
        <is>
          <t>No</t>
        </is>
      </c>
      <c r="B225" t="inlineStr">
        <is>
          <t>JZ1480.A57 C5 2001</t>
        </is>
      </c>
      <c r="C225" t="inlineStr">
        <is>
          <t>0                      JZ 1480000A  57                 C  5           2001</t>
        </is>
      </c>
      <c r="D225" t="inlineStr">
        <is>
          <t>The United States and Chile : coming in from the cold / David R. Mares and Francisco Rojas Aravena.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Mares, David R.</t>
        </is>
      </c>
      <c r="L225" t="inlineStr">
        <is>
          <t>New York : Routledge, 2001.</t>
        </is>
      </c>
      <c r="M225" t="inlineStr">
        <is>
          <t>2001</t>
        </is>
      </c>
      <c r="O225" t="inlineStr">
        <is>
          <t>eng</t>
        </is>
      </c>
      <c r="P225" t="inlineStr">
        <is>
          <t>nyu</t>
        </is>
      </c>
      <c r="Q225" t="inlineStr">
        <is>
          <t>Contemporary inter-American relations</t>
        </is>
      </c>
      <c r="R225" t="inlineStr">
        <is>
          <t xml:space="preserve">JZ </t>
        </is>
      </c>
      <c r="S225" t="n">
        <v>3</v>
      </c>
      <c r="T225" t="n">
        <v>3</v>
      </c>
      <c r="U225" t="inlineStr">
        <is>
          <t>2003-08-05</t>
        </is>
      </c>
      <c r="V225" t="inlineStr">
        <is>
          <t>2003-08-05</t>
        </is>
      </c>
      <c r="W225" t="inlineStr">
        <is>
          <t>2002-01-07</t>
        </is>
      </c>
      <c r="X225" t="inlineStr">
        <is>
          <t>2002-01-07</t>
        </is>
      </c>
      <c r="Y225" t="n">
        <v>360</v>
      </c>
      <c r="Z225" t="n">
        <v>302</v>
      </c>
      <c r="AA225" t="n">
        <v>328</v>
      </c>
      <c r="AB225" t="n">
        <v>2</v>
      </c>
      <c r="AC225" t="n">
        <v>2</v>
      </c>
      <c r="AD225" t="n">
        <v>17</v>
      </c>
      <c r="AE225" t="n">
        <v>17</v>
      </c>
      <c r="AF225" t="n">
        <v>9</v>
      </c>
      <c r="AG225" t="n">
        <v>9</v>
      </c>
      <c r="AH225" t="n">
        <v>3</v>
      </c>
      <c r="AI225" t="n">
        <v>3</v>
      </c>
      <c r="AJ225" t="n">
        <v>8</v>
      </c>
      <c r="AK225" t="n">
        <v>8</v>
      </c>
      <c r="AL225" t="n">
        <v>1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HYPERLINK("https://creighton-primo.hosted.exlibrisgroup.com/primo-explore/search?tab=default_tab&amp;search_scope=EVERYTHING&amp;vid=01CRU&amp;lang=en_US&amp;offset=0&amp;query=any,contains,991003691979702656","Catalog Record")</f>
        <v/>
      </c>
      <c r="AT225">
        <f>HYPERLINK("http://www.worldcat.org/oclc/45708179","WorldCat Record")</f>
        <v/>
      </c>
      <c r="AU225" t="inlineStr">
        <is>
          <t>1104698980:eng</t>
        </is>
      </c>
      <c r="AV225" t="inlineStr">
        <is>
          <t>45708179</t>
        </is>
      </c>
      <c r="AW225" t="inlineStr">
        <is>
          <t>991003691979702656</t>
        </is>
      </c>
      <c r="AX225" t="inlineStr">
        <is>
          <t>991003691979702656</t>
        </is>
      </c>
      <c r="AY225" t="inlineStr">
        <is>
          <t>2259308820002656</t>
        </is>
      </c>
      <c r="AZ225" t="inlineStr">
        <is>
          <t>BOOK</t>
        </is>
      </c>
      <c r="BB225" t="inlineStr">
        <is>
          <t>9780415931243</t>
        </is>
      </c>
      <c r="BC225" t="inlineStr">
        <is>
          <t>32285004445770</t>
        </is>
      </c>
      <c r="BD225" t="inlineStr">
        <is>
          <t>893722066</t>
        </is>
      </c>
    </row>
    <row r="226">
      <c r="A226" t="inlineStr">
        <is>
          <t>No</t>
        </is>
      </c>
      <c r="B226" t="inlineStr">
        <is>
          <t>JZ4997.5.U55 B68 1999</t>
        </is>
      </c>
      <c r="C226" t="inlineStr">
        <is>
          <t>0                      JZ 4997500U  55                 B  68          1999</t>
        </is>
      </c>
      <c r="D226" t="inlineStr">
        <is>
          <t>Unvanquished : a U.S.-U.N. saga / Boutros Boutros-Ghali.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Boutros-Ghali, Boutros, 1922-2016.</t>
        </is>
      </c>
      <c r="L226" t="inlineStr">
        <is>
          <t>New York : Random House, c1999.</t>
        </is>
      </c>
      <c r="M226" t="inlineStr">
        <is>
          <t>1999</t>
        </is>
      </c>
      <c r="N226" t="inlineStr">
        <is>
          <t>1st ed.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JZ </t>
        </is>
      </c>
      <c r="S226" t="n">
        <v>2</v>
      </c>
      <c r="T226" t="n">
        <v>2</v>
      </c>
      <c r="U226" t="inlineStr">
        <is>
          <t>2005-08-30</t>
        </is>
      </c>
      <c r="V226" t="inlineStr">
        <is>
          <t>2005-08-30</t>
        </is>
      </c>
      <c r="W226" t="inlineStr">
        <is>
          <t>2002-01-29</t>
        </is>
      </c>
      <c r="X226" t="inlineStr">
        <is>
          <t>2002-01-29</t>
        </is>
      </c>
      <c r="Y226" t="n">
        <v>627</v>
      </c>
      <c r="Z226" t="n">
        <v>546</v>
      </c>
      <c r="AA226" t="n">
        <v>559</v>
      </c>
      <c r="AB226" t="n">
        <v>3</v>
      </c>
      <c r="AC226" t="n">
        <v>3</v>
      </c>
      <c r="AD226" t="n">
        <v>23</v>
      </c>
      <c r="AE226" t="n">
        <v>24</v>
      </c>
      <c r="AF226" t="n">
        <v>8</v>
      </c>
      <c r="AG226" t="n">
        <v>8</v>
      </c>
      <c r="AH226" t="n">
        <v>6</v>
      </c>
      <c r="AI226" t="n">
        <v>6</v>
      </c>
      <c r="AJ226" t="n">
        <v>12</v>
      </c>
      <c r="AK226" t="n">
        <v>13</v>
      </c>
      <c r="AL226" t="n">
        <v>2</v>
      </c>
      <c r="AM226" t="n">
        <v>2</v>
      </c>
      <c r="AN226" t="n">
        <v>1</v>
      </c>
      <c r="AO226" t="n">
        <v>1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HYPERLINK("http://catalog.hathitrust.org/Record/004035804","HathiTrust Record")</f>
        <v/>
      </c>
      <c r="AS226">
        <f>HYPERLINK("https://creighton-primo.hosted.exlibrisgroup.com/primo-explore/search?tab=default_tab&amp;search_scope=EVERYTHING&amp;vid=01CRU&amp;lang=en_US&amp;offset=0&amp;query=any,contains,991003689119702656","Catalog Record")</f>
        <v/>
      </c>
      <c r="AT226">
        <f>HYPERLINK("http://www.worldcat.org/oclc/40135253","WorldCat Record")</f>
        <v/>
      </c>
      <c r="AU226" t="inlineStr">
        <is>
          <t>25891704:eng</t>
        </is>
      </c>
      <c r="AV226" t="inlineStr">
        <is>
          <t>40135253</t>
        </is>
      </c>
      <c r="AW226" t="inlineStr">
        <is>
          <t>991003689119702656</t>
        </is>
      </c>
      <c r="AX226" t="inlineStr">
        <is>
          <t>991003689119702656</t>
        </is>
      </c>
      <c r="AY226" t="inlineStr">
        <is>
          <t>2262593430002656</t>
        </is>
      </c>
      <c r="AZ226" t="inlineStr">
        <is>
          <t>BOOK</t>
        </is>
      </c>
      <c r="BB226" t="inlineStr">
        <is>
          <t>9780375500503</t>
        </is>
      </c>
      <c r="BC226" t="inlineStr">
        <is>
          <t>32285004451190</t>
        </is>
      </c>
      <c r="BD226" t="inlineStr">
        <is>
          <t>893512245</t>
        </is>
      </c>
    </row>
    <row r="227">
      <c r="A227" t="inlineStr">
        <is>
          <t>No</t>
        </is>
      </c>
      <c r="B227" t="inlineStr">
        <is>
          <t>JZ5005 .M56 2000</t>
        </is>
      </c>
      <c r="C227" t="inlineStr">
        <is>
          <t>0                      JZ 5005000M  56          2000</t>
        </is>
      </c>
      <c r="D227" t="inlineStr">
        <is>
          <t>The United Nations in the post-Cold War era / Karen A. Mingst, Margaret P. Karns.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Mingst, Karen A., 1947-</t>
        </is>
      </c>
      <c r="L227" t="inlineStr">
        <is>
          <t>Boulder : Westview Press, 2000.</t>
        </is>
      </c>
      <c r="M227" t="inlineStr">
        <is>
          <t>2000</t>
        </is>
      </c>
      <c r="N227" t="inlineStr">
        <is>
          <t>2nd ed.</t>
        </is>
      </c>
      <c r="O227" t="inlineStr">
        <is>
          <t>eng</t>
        </is>
      </c>
      <c r="P227" t="inlineStr">
        <is>
          <t>cou</t>
        </is>
      </c>
      <c r="Q227" t="inlineStr">
        <is>
          <t>Dilemmas in world politics</t>
        </is>
      </c>
      <c r="R227" t="inlineStr">
        <is>
          <t xml:space="preserve">JZ </t>
        </is>
      </c>
      <c r="S227" t="n">
        <v>2</v>
      </c>
      <c r="T227" t="n">
        <v>2</v>
      </c>
      <c r="U227" t="inlineStr">
        <is>
          <t>2003-06-12</t>
        </is>
      </c>
      <c r="V227" t="inlineStr">
        <is>
          <t>2003-06-12</t>
        </is>
      </c>
      <c r="W227" t="inlineStr">
        <is>
          <t>2001-10-17</t>
        </is>
      </c>
      <c r="X227" t="inlineStr">
        <is>
          <t>2001-10-17</t>
        </is>
      </c>
      <c r="Y227" t="n">
        <v>350</v>
      </c>
      <c r="Z227" t="n">
        <v>249</v>
      </c>
      <c r="AA227" t="n">
        <v>484</v>
      </c>
      <c r="AB227" t="n">
        <v>3</v>
      </c>
      <c r="AC227" t="n">
        <v>3</v>
      </c>
      <c r="AD227" t="n">
        <v>15</v>
      </c>
      <c r="AE227" t="n">
        <v>26</v>
      </c>
      <c r="AF227" t="n">
        <v>4</v>
      </c>
      <c r="AG227" t="n">
        <v>9</v>
      </c>
      <c r="AH227" t="n">
        <v>5</v>
      </c>
      <c r="AI227" t="n">
        <v>8</v>
      </c>
      <c r="AJ227" t="n">
        <v>6</v>
      </c>
      <c r="AK227" t="n">
        <v>11</v>
      </c>
      <c r="AL227" t="n">
        <v>2</v>
      </c>
      <c r="AM227" t="n">
        <v>2</v>
      </c>
      <c r="AN227" t="n">
        <v>1</v>
      </c>
      <c r="AO227" t="n">
        <v>2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HYPERLINK("http://catalog.hathitrust.org/Record/004076300","HathiTrust Record")</f>
        <v/>
      </c>
      <c r="AS227">
        <f>HYPERLINK("https://creighton-primo.hosted.exlibrisgroup.com/primo-explore/search?tab=default_tab&amp;search_scope=EVERYTHING&amp;vid=01CRU&amp;lang=en_US&amp;offset=0&amp;query=any,contains,991003632649702656","Catalog Record")</f>
        <v/>
      </c>
      <c r="AT227">
        <f>HYPERLINK("http://www.worldcat.org/oclc/42454409","WorldCat Record")</f>
        <v/>
      </c>
      <c r="AU227" t="inlineStr">
        <is>
          <t>20527879:eng</t>
        </is>
      </c>
      <c r="AV227" t="inlineStr">
        <is>
          <t>42454409</t>
        </is>
      </c>
      <c r="AW227" t="inlineStr">
        <is>
          <t>991003632649702656</t>
        </is>
      </c>
      <c r="AX227" t="inlineStr">
        <is>
          <t>991003632649702656</t>
        </is>
      </c>
      <c r="AY227" t="inlineStr">
        <is>
          <t>2268364480002656</t>
        </is>
      </c>
      <c r="AZ227" t="inlineStr">
        <is>
          <t>BOOK</t>
        </is>
      </c>
      <c r="BB227" t="inlineStr">
        <is>
          <t>9780813368474</t>
        </is>
      </c>
      <c r="BC227" t="inlineStr">
        <is>
          <t>32285004397864</t>
        </is>
      </c>
      <c r="BD227" t="inlineStr">
        <is>
          <t>893868646</t>
        </is>
      </c>
    </row>
    <row r="228">
      <c r="A228" t="inlineStr">
        <is>
          <t>No</t>
        </is>
      </c>
      <c r="B228" t="inlineStr">
        <is>
          <t>JZ5538 .K44 1999</t>
        </is>
      </c>
      <c r="C228" t="inlineStr">
        <is>
          <t>0                      JZ 5538000K  44          1999</t>
        </is>
      </c>
      <c r="D228" t="inlineStr">
        <is>
          <t>How nations make peace / Charles W. Kegley, Jr., Gregory A. Raymond.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Kegley, Charles W.</t>
        </is>
      </c>
      <c r="L228" t="inlineStr">
        <is>
          <t>New York, NY : St. Martin's : Worth Publishers, c1999.</t>
        </is>
      </c>
      <c r="M228" t="inlineStr">
        <is>
          <t>1999</t>
        </is>
      </c>
      <c r="O228" t="inlineStr">
        <is>
          <t>eng</t>
        </is>
      </c>
      <c r="P228" t="inlineStr">
        <is>
          <t>nyu</t>
        </is>
      </c>
      <c r="R228" t="inlineStr">
        <is>
          <t xml:space="preserve">JZ </t>
        </is>
      </c>
      <c r="S228" t="n">
        <v>3</v>
      </c>
      <c r="T228" t="n">
        <v>3</v>
      </c>
      <c r="U228" t="inlineStr">
        <is>
          <t>2005-12-04</t>
        </is>
      </c>
      <c r="V228" t="inlineStr">
        <is>
          <t>2005-12-04</t>
        </is>
      </c>
      <c r="W228" t="inlineStr">
        <is>
          <t>2000-03-14</t>
        </is>
      </c>
      <c r="X228" t="inlineStr">
        <is>
          <t>2000-03-14</t>
        </is>
      </c>
      <c r="Y228" t="n">
        <v>647</v>
      </c>
      <c r="Z228" t="n">
        <v>527</v>
      </c>
      <c r="AA228" t="n">
        <v>531</v>
      </c>
      <c r="AB228" t="n">
        <v>3</v>
      </c>
      <c r="AC228" t="n">
        <v>3</v>
      </c>
      <c r="AD228" t="n">
        <v>24</v>
      </c>
      <c r="AE228" t="n">
        <v>24</v>
      </c>
      <c r="AF228" t="n">
        <v>12</v>
      </c>
      <c r="AG228" t="n">
        <v>12</v>
      </c>
      <c r="AH228" t="n">
        <v>5</v>
      </c>
      <c r="AI228" t="n">
        <v>5</v>
      </c>
      <c r="AJ228" t="n">
        <v>11</v>
      </c>
      <c r="AK228" t="n">
        <v>11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HYPERLINK("https://creighton-primo.hosted.exlibrisgroup.com/primo-explore/search?tab=default_tab&amp;search_scope=EVERYTHING&amp;vid=01CRU&amp;lang=en_US&amp;offset=0&amp;query=any,contains,991003007089702656","Catalog Record")</f>
        <v/>
      </c>
      <c r="AT228">
        <f>HYPERLINK("http://www.worldcat.org/oclc/40764985","WorldCat Record")</f>
        <v/>
      </c>
      <c r="AU228" t="inlineStr">
        <is>
          <t>25308058:eng</t>
        </is>
      </c>
      <c r="AV228" t="inlineStr">
        <is>
          <t>40764985</t>
        </is>
      </c>
      <c r="AW228" t="inlineStr">
        <is>
          <t>991003007089702656</t>
        </is>
      </c>
      <c r="AX228" t="inlineStr">
        <is>
          <t>991003007089702656</t>
        </is>
      </c>
      <c r="AY228" t="inlineStr">
        <is>
          <t>2270676530002656</t>
        </is>
      </c>
      <c r="AZ228" t="inlineStr">
        <is>
          <t>BOOK</t>
        </is>
      </c>
      <c r="BB228" t="inlineStr">
        <is>
          <t>9780312166168</t>
        </is>
      </c>
      <c r="BC228" t="inlineStr">
        <is>
          <t>32285003669529</t>
        </is>
      </c>
      <c r="BD228" t="inlineStr">
        <is>
          <t>893251903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