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QS 4 A628t 1983</t>
        </is>
      </c>
      <c r="E2" t="inlineStr">
        <is>
          <t>0                      QS 0004000A  628t        1983</t>
        </is>
      </c>
      <c r="F2" t="inlineStr">
        <is>
          <t>Textbook of anatomy &amp; physiology / Catherine Parker Anthony, Gary A. Thibodeau.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Anthony, Catherine Parker, 1907-</t>
        </is>
      </c>
      <c r="N2" t="inlineStr">
        <is>
          <t>St. Louis : Mosby, c1983.</t>
        </is>
      </c>
      <c r="O2" t="inlineStr">
        <is>
          <t>1983</t>
        </is>
      </c>
      <c r="P2" t="inlineStr">
        <is>
          <t>11th ed.</t>
        </is>
      </c>
      <c r="Q2" t="inlineStr">
        <is>
          <t>eng</t>
        </is>
      </c>
      <c r="R2" t="inlineStr">
        <is>
          <t>xxu</t>
        </is>
      </c>
      <c r="T2" t="inlineStr">
        <is>
          <t xml:space="preserve">QS </t>
        </is>
      </c>
      <c r="U2" t="n">
        <v>47</v>
      </c>
      <c r="V2" t="n">
        <v>47</v>
      </c>
      <c r="W2" t="inlineStr">
        <is>
          <t>2002-10-11</t>
        </is>
      </c>
      <c r="X2" t="inlineStr">
        <is>
          <t>2002-10-11</t>
        </is>
      </c>
      <c r="Y2" t="inlineStr">
        <is>
          <t>1987-09-22</t>
        </is>
      </c>
      <c r="Z2" t="inlineStr">
        <is>
          <t>1987-09-22</t>
        </is>
      </c>
      <c r="AA2" t="n">
        <v>445</v>
      </c>
      <c r="AB2" t="n">
        <v>340</v>
      </c>
      <c r="AC2" t="n">
        <v>941</v>
      </c>
      <c r="AD2" t="n">
        <v>3</v>
      </c>
      <c r="AE2" t="n">
        <v>8</v>
      </c>
      <c r="AF2" t="n">
        <v>8</v>
      </c>
      <c r="AG2" t="n">
        <v>29</v>
      </c>
      <c r="AH2" t="n">
        <v>4</v>
      </c>
      <c r="AI2" t="n">
        <v>9</v>
      </c>
      <c r="AJ2" t="n">
        <v>2</v>
      </c>
      <c r="AK2" t="n">
        <v>8</v>
      </c>
      <c r="AL2" t="n">
        <v>4</v>
      </c>
      <c r="AM2" t="n">
        <v>14</v>
      </c>
      <c r="AN2" t="n">
        <v>1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HYPERLINK("http://catalog.hathitrust.org/Record/000238696","HathiTrust Record")</f>
        <v/>
      </c>
      <c r="AU2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2">
        <f>HYPERLINK("http://www.worldcat.org/oclc/8628808","WorldCat Record")</f>
        <v/>
      </c>
      <c r="AW2" t="inlineStr">
        <is>
          <t>2865915395:eng</t>
        </is>
      </c>
      <c r="AX2" t="inlineStr">
        <is>
          <t>8628808</t>
        </is>
      </c>
      <c r="AY2" t="inlineStr">
        <is>
          <t>991000745419702656</t>
        </is>
      </c>
      <c r="AZ2" t="inlineStr">
        <is>
          <t>991000745419702656</t>
        </is>
      </c>
      <c r="BA2" t="inlineStr">
        <is>
          <t>2264062810002656</t>
        </is>
      </c>
      <c r="BB2" t="inlineStr">
        <is>
          <t>BOOK</t>
        </is>
      </c>
      <c r="BD2" t="inlineStr">
        <is>
          <t>9780801602894</t>
        </is>
      </c>
      <c r="BE2" t="inlineStr">
        <is>
          <t>30001000045213</t>
        </is>
      </c>
      <c r="BF2" t="inlineStr">
        <is>
          <t>893272967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QS 4 B315p 1982</t>
        </is>
      </c>
      <c r="E3" t="inlineStr">
        <is>
          <t>0                      QS 0004000B  315p        1982</t>
        </is>
      </c>
      <c r="F3" t="inlineStr">
        <is>
          <t>Primary anatomy.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Basmajian, John V., 1921-</t>
        </is>
      </c>
      <c r="N3" t="inlineStr">
        <is>
          <t>Baltimore : Williams &amp; Wilkins, c1982.</t>
        </is>
      </c>
      <c r="O3" t="inlineStr">
        <is>
          <t>1982</t>
        </is>
      </c>
      <c r="P3" t="inlineStr">
        <is>
          <t>8th ed. / John V. Basmajian.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QS </t>
        </is>
      </c>
      <c r="U3" t="n">
        <v>5</v>
      </c>
      <c r="V3" t="n">
        <v>5</v>
      </c>
      <c r="W3" t="inlineStr">
        <is>
          <t>1995-09-24</t>
        </is>
      </c>
      <c r="X3" t="inlineStr">
        <is>
          <t>1995-09-24</t>
        </is>
      </c>
      <c r="Y3" t="inlineStr">
        <is>
          <t>1987-09-22</t>
        </is>
      </c>
      <c r="Z3" t="inlineStr">
        <is>
          <t>1987-09-22</t>
        </is>
      </c>
      <c r="AA3" t="n">
        <v>243</v>
      </c>
      <c r="AB3" t="n">
        <v>160</v>
      </c>
      <c r="AC3" t="n">
        <v>501</v>
      </c>
      <c r="AD3" t="n">
        <v>1</v>
      </c>
      <c r="AE3" t="n">
        <v>5</v>
      </c>
      <c r="AF3" t="n">
        <v>4</v>
      </c>
      <c r="AG3" t="n">
        <v>12</v>
      </c>
      <c r="AH3" t="n">
        <v>3</v>
      </c>
      <c r="AI3" t="n">
        <v>4</v>
      </c>
      <c r="AJ3" t="n">
        <v>1</v>
      </c>
      <c r="AK3" t="n">
        <v>2</v>
      </c>
      <c r="AL3" t="n">
        <v>2</v>
      </c>
      <c r="AM3" t="n">
        <v>4</v>
      </c>
      <c r="AN3" t="n">
        <v>0</v>
      </c>
      <c r="AO3" t="n">
        <v>3</v>
      </c>
      <c r="AP3" t="n">
        <v>0</v>
      </c>
      <c r="AQ3" t="n">
        <v>1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3">
        <f>HYPERLINK("http://www.worldcat.org/oclc/7550795","WorldCat Record")</f>
        <v/>
      </c>
      <c r="AW3" t="inlineStr">
        <is>
          <t>2946117042:eng</t>
        </is>
      </c>
      <c r="AX3" t="inlineStr">
        <is>
          <t>7550795</t>
        </is>
      </c>
      <c r="AY3" t="inlineStr">
        <is>
          <t>991000745449702656</t>
        </is>
      </c>
      <c r="AZ3" t="inlineStr">
        <is>
          <t>991000745449702656</t>
        </is>
      </c>
      <c r="BA3" t="inlineStr">
        <is>
          <t>2263536180002656</t>
        </is>
      </c>
      <c r="BB3" t="inlineStr">
        <is>
          <t>BOOK</t>
        </is>
      </c>
      <c r="BD3" t="inlineStr">
        <is>
          <t>9780683005509</t>
        </is>
      </c>
      <c r="BE3" t="inlineStr">
        <is>
          <t>30001000045221</t>
        </is>
      </c>
      <c r="BF3" t="inlineStr">
        <is>
          <t>893556985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QS 4 B499c 1984</t>
        </is>
      </c>
      <c r="E4" t="inlineStr">
        <is>
          <t>0                      QS 0004000B  499c        1984</t>
        </is>
      </c>
      <c r="F4" t="inlineStr">
        <is>
          <t>Catalog of human variation / Ronald A. Bergman, Sue Ann Thompson, Adel K. Afifi.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Bergman, Ronald A.</t>
        </is>
      </c>
      <c r="N4" t="inlineStr">
        <is>
          <t>Baltimore : Urban &amp; Schwarzenberg, c1984.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QS </t>
        </is>
      </c>
      <c r="U4" t="n">
        <v>6</v>
      </c>
      <c r="V4" t="n">
        <v>6</v>
      </c>
      <c r="W4" t="inlineStr">
        <is>
          <t>1995-09-19</t>
        </is>
      </c>
      <c r="X4" t="inlineStr">
        <is>
          <t>1995-09-19</t>
        </is>
      </c>
      <c r="Y4" t="inlineStr">
        <is>
          <t>1989-07-16</t>
        </is>
      </c>
      <c r="Z4" t="inlineStr">
        <is>
          <t>1989-07-16</t>
        </is>
      </c>
      <c r="AA4" t="n">
        <v>151</v>
      </c>
      <c r="AB4" t="n">
        <v>107</v>
      </c>
      <c r="AC4" t="n">
        <v>109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HYPERLINK("http://catalog.hathitrust.org/Record/000164749","HathiTrust Record")</f>
        <v/>
      </c>
      <c r="AU4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4">
        <f>HYPERLINK("http://www.worldcat.org/oclc/10558911","WorldCat Record")</f>
        <v/>
      </c>
      <c r="AW4" t="inlineStr">
        <is>
          <t>2904560:eng</t>
        </is>
      </c>
      <c r="AX4" t="inlineStr">
        <is>
          <t>10558911</t>
        </is>
      </c>
      <c r="AY4" t="inlineStr">
        <is>
          <t>991001288419702656</t>
        </is>
      </c>
      <c r="AZ4" t="inlineStr">
        <is>
          <t>991001288419702656</t>
        </is>
      </c>
      <c r="BA4" t="inlineStr">
        <is>
          <t>2259095020002656</t>
        </is>
      </c>
      <c r="BB4" t="inlineStr">
        <is>
          <t>BOOK</t>
        </is>
      </c>
      <c r="BD4" t="inlineStr">
        <is>
          <t>9780806725017</t>
        </is>
      </c>
      <c r="BE4" t="inlineStr">
        <is>
          <t>30001001729252</t>
        </is>
      </c>
      <c r="BF4" t="inlineStr">
        <is>
          <t>893826629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QS 4 C554s 1982</t>
        </is>
      </c>
      <c r="E5" t="inlineStr">
        <is>
          <t>0                      QS 0004000C  554s        1982</t>
        </is>
      </c>
      <c r="F5" t="inlineStr">
        <is>
          <t>Synopsis of gross anatomy / John B. Christensen, Ira R. Telford.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Christensen, John B.</t>
        </is>
      </c>
      <c r="N5" t="inlineStr">
        <is>
          <t>Hagerstown, Md. : Medical Dept., Harper &amp; Row, c1982.</t>
        </is>
      </c>
      <c r="O5" t="inlineStr">
        <is>
          <t>1982</t>
        </is>
      </c>
      <c r="P5" t="inlineStr">
        <is>
          <t>4th ed.</t>
        </is>
      </c>
      <c r="Q5" t="inlineStr">
        <is>
          <t>eng</t>
        </is>
      </c>
      <c r="R5" t="inlineStr">
        <is>
          <t>xxu</t>
        </is>
      </c>
      <c r="T5" t="inlineStr">
        <is>
          <t xml:space="preserve">QS </t>
        </is>
      </c>
      <c r="U5" t="n">
        <v>21</v>
      </c>
      <c r="V5" t="n">
        <v>21</v>
      </c>
      <c r="W5" t="inlineStr">
        <is>
          <t>2006-11-05</t>
        </is>
      </c>
      <c r="X5" t="inlineStr">
        <is>
          <t>2006-11-05</t>
        </is>
      </c>
      <c r="Y5" t="inlineStr">
        <is>
          <t>1987-09-22</t>
        </is>
      </c>
      <c r="Z5" t="inlineStr">
        <is>
          <t>1987-09-22</t>
        </is>
      </c>
      <c r="AA5" t="n">
        <v>104</v>
      </c>
      <c r="AB5" t="n">
        <v>77</v>
      </c>
      <c r="AC5" t="n">
        <v>237</v>
      </c>
      <c r="AD5" t="n">
        <v>2</v>
      </c>
      <c r="AE5" t="n">
        <v>3</v>
      </c>
      <c r="AF5" t="n">
        <v>2</v>
      </c>
      <c r="AG5" t="n">
        <v>5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3</v>
      </c>
      <c r="AN5" t="n">
        <v>1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5">
        <f>HYPERLINK("http://www.worldcat.org/oclc/7836149","WorldCat Record")</f>
        <v/>
      </c>
      <c r="AW5" t="inlineStr">
        <is>
          <t>1723219:eng</t>
        </is>
      </c>
      <c r="AX5" t="inlineStr">
        <is>
          <t>7836149</t>
        </is>
      </c>
      <c r="AY5" t="inlineStr">
        <is>
          <t>991000745579702656</t>
        </is>
      </c>
      <c r="AZ5" t="inlineStr">
        <is>
          <t>991000745579702656</t>
        </is>
      </c>
      <c r="BA5" t="inlineStr">
        <is>
          <t>2271522180002656</t>
        </is>
      </c>
      <c r="BB5" t="inlineStr">
        <is>
          <t>BOOK</t>
        </is>
      </c>
      <c r="BD5" t="inlineStr">
        <is>
          <t>9780061406324</t>
        </is>
      </c>
      <c r="BE5" t="inlineStr">
        <is>
          <t>30001000045239</t>
        </is>
      </c>
      <c r="BF5" t="inlineStr">
        <is>
          <t>893820133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QS4 C678m 2005</t>
        </is>
      </c>
      <c r="E6" t="inlineStr">
        <is>
          <t>0                      QS 0004000C  678m        2005</t>
        </is>
      </c>
      <c r="F6" t="inlineStr">
        <is>
          <t>Memmler's the structure and function of the human body.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Cohen, Barbara J.</t>
        </is>
      </c>
      <c r="N6" t="inlineStr">
        <is>
          <t>Philadelphia : Lippincott Williams &amp; Wilkins, c2005.</t>
        </is>
      </c>
      <c r="O6" t="inlineStr">
        <is>
          <t>2005</t>
        </is>
      </c>
      <c r="P6" t="inlineStr">
        <is>
          <t>8th ed. / Barbara Janson Cohen, Jason James Taylor.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QS </t>
        </is>
      </c>
      <c r="U6" t="n">
        <v>4</v>
      </c>
      <c r="V6" t="n">
        <v>4</v>
      </c>
      <c r="W6" t="inlineStr">
        <is>
          <t>2009-07-01</t>
        </is>
      </c>
      <c r="X6" t="inlineStr">
        <is>
          <t>2009-07-01</t>
        </is>
      </c>
      <c r="Y6" t="inlineStr">
        <is>
          <t>2006-02-23</t>
        </is>
      </c>
      <c r="Z6" t="inlineStr">
        <is>
          <t>2006-02-23</t>
        </is>
      </c>
      <c r="AA6" t="n">
        <v>343</v>
      </c>
      <c r="AB6" t="n">
        <v>276</v>
      </c>
      <c r="AC6" t="n">
        <v>647</v>
      </c>
      <c r="AD6" t="n">
        <v>1</v>
      </c>
      <c r="AE6" t="n">
        <v>1</v>
      </c>
      <c r="AF6" t="n">
        <v>3</v>
      </c>
      <c r="AG6" t="n">
        <v>12</v>
      </c>
      <c r="AH6" t="n">
        <v>1</v>
      </c>
      <c r="AI6" t="n">
        <v>6</v>
      </c>
      <c r="AJ6" t="n">
        <v>2</v>
      </c>
      <c r="AK6" t="n">
        <v>3</v>
      </c>
      <c r="AL6" t="n">
        <v>2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6">
        <f>HYPERLINK("http://www.worldcat.org/oclc/57352686","WorldCat Record")</f>
        <v/>
      </c>
      <c r="AW6" t="inlineStr">
        <is>
          <t>4927477169:eng</t>
        </is>
      </c>
      <c r="AX6" t="inlineStr">
        <is>
          <t>57352686</t>
        </is>
      </c>
      <c r="AY6" t="inlineStr">
        <is>
          <t>991000465679702656</t>
        </is>
      </c>
      <c r="AZ6" t="inlineStr">
        <is>
          <t>991000465679702656</t>
        </is>
      </c>
      <c r="BA6" t="inlineStr">
        <is>
          <t>2268438190002656</t>
        </is>
      </c>
      <c r="BB6" t="inlineStr">
        <is>
          <t>BOOK</t>
        </is>
      </c>
      <c r="BD6" t="inlineStr">
        <is>
          <t>9780781742337</t>
        </is>
      </c>
      <c r="BE6" t="inlineStr">
        <is>
          <t>30001004911758</t>
        </is>
      </c>
      <c r="BF6" t="inlineStr">
        <is>
          <t>893827500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QS 4 C678s 2000</t>
        </is>
      </c>
      <c r="E7" t="inlineStr">
        <is>
          <t>0                      QS 0004000C  678s        2000</t>
        </is>
      </c>
      <c r="F7" t="inlineStr">
        <is>
          <t>The Structure &amp; function of the human body / Barbara Janson Cohen, Dena Lin Wood.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Cohen, Barbara J.</t>
        </is>
      </c>
      <c r="N7" t="inlineStr">
        <is>
          <t>Philadelphia : Lippincott Williams &amp; Wilkins, c2000.</t>
        </is>
      </c>
      <c r="O7" t="inlineStr">
        <is>
          <t>2000</t>
        </is>
      </c>
      <c r="P7" t="inlineStr">
        <is>
          <t>7th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QS </t>
        </is>
      </c>
      <c r="U7" t="n">
        <v>8</v>
      </c>
      <c r="V7" t="n">
        <v>8</v>
      </c>
      <c r="W7" t="inlineStr">
        <is>
          <t>2005-08-24</t>
        </is>
      </c>
      <c r="X7" t="inlineStr">
        <is>
          <t>2005-08-24</t>
        </is>
      </c>
      <c r="Y7" t="inlineStr">
        <is>
          <t>2000-03-27</t>
        </is>
      </c>
      <c r="Z7" t="inlineStr">
        <is>
          <t>2000-03-27</t>
        </is>
      </c>
      <c r="AA7" t="n">
        <v>548</v>
      </c>
      <c r="AB7" t="n">
        <v>453</v>
      </c>
      <c r="AC7" t="n">
        <v>647</v>
      </c>
      <c r="AD7" t="n">
        <v>1</v>
      </c>
      <c r="AE7" t="n">
        <v>1</v>
      </c>
      <c r="AF7" t="n">
        <v>10</v>
      </c>
      <c r="AG7" t="n">
        <v>12</v>
      </c>
      <c r="AH7" t="n">
        <v>5</v>
      </c>
      <c r="AI7" t="n">
        <v>6</v>
      </c>
      <c r="AJ7" t="n">
        <v>2</v>
      </c>
      <c r="AK7" t="n">
        <v>3</v>
      </c>
      <c r="AL7" t="n">
        <v>6</v>
      </c>
      <c r="AM7" t="n">
        <v>7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HYPERLINK("http://catalog.hathitrust.org/Record/004088251","HathiTrust Record")</f>
        <v/>
      </c>
      <c r="AU7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">
        <f>HYPERLINK("http://www.worldcat.org/oclc/41646972","WorldCat Record")</f>
        <v/>
      </c>
      <c r="AW7" t="inlineStr">
        <is>
          <t>4927477169:eng</t>
        </is>
      </c>
      <c r="AX7" t="inlineStr">
        <is>
          <t>41646972</t>
        </is>
      </c>
      <c r="AY7" t="inlineStr">
        <is>
          <t>991001442829702656</t>
        </is>
      </c>
      <c r="AZ7" t="inlineStr">
        <is>
          <t>991001442829702656</t>
        </is>
      </c>
      <c r="BA7" t="inlineStr">
        <is>
          <t>2261667130002656</t>
        </is>
      </c>
      <c r="BB7" t="inlineStr">
        <is>
          <t>BOOK</t>
        </is>
      </c>
      <c r="BD7" t="inlineStr">
        <is>
          <t>9780781721134</t>
        </is>
      </c>
      <c r="BE7" t="inlineStr">
        <is>
          <t>30001003883354</t>
        </is>
      </c>
      <c r="BF7" t="inlineStr">
        <is>
          <t>893834676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QS 4 C952e 1982</t>
        </is>
      </c>
      <c r="E8" t="inlineStr">
        <is>
          <t>0                      QS 0004000C  952e        1982</t>
        </is>
      </c>
      <c r="F8" t="inlineStr">
        <is>
          <t>Essential human anatomy : a text-atlas / James E. Crouch ; illustrated by Martha B. Lackey.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Crouch, James E. (James Ensign), 1908-2000.</t>
        </is>
      </c>
      <c r="N8" t="inlineStr">
        <is>
          <t>Philadelphia : Lea &amp; Febiger, c1982.</t>
        </is>
      </c>
      <c r="O8" t="inlineStr">
        <is>
          <t>1982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QS </t>
        </is>
      </c>
      <c r="U8" t="n">
        <v>14</v>
      </c>
      <c r="V8" t="n">
        <v>14</v>
      </c>
      <c r="W8" t="inlineStr">
        <is>
          <t>2006-10-20</t>
        </is>
      </c>
      <c r="X8" t="inlineStr">
        <is>
          <t>2006-10-20</t>
        </is>
      </c>
      <c r="Y8" t="inlineStr">
        <is>
          <t>1987-09-22</t>
        </is>
      </c>
      <c r="Z8" t="inlineStr">
        <is>
          <t>1987-09-22</t>
        </is>
      </c>
      <c r="AA8" t="n">
        <v>213</v>
      </c>
      <c r="AB8" t="n">
        <v>171</v>
      </c>
      <c r="AC8" t="n">
        <v>174</v>
      </c>
      <c r="AD8" t="n">
        <v>1</v>
      </c>
      <c r="AE8" t="n">
        <v>2</v>
      </c>
      <c r="AF8" t="n">
        <v>4</v>
      </c>
      <c r="AG8" t="n">
        <v>5</v>
      </c>
      <c r="AH8" t="n">
        <v>2</v>
      </c>
      <c r="AI8" t="n">
        <v>2</v>
      </c>
      <c r="AJ8" t="n">
        <v>1</v>
      </c>
      <c r="AK8" t="n">
        <v>1</v>
      </c>
      <c r="AL8" t="n">
        <v>2</v>
      </c>
      <c r="AM8" t="n">
        <v>2</v>
      </c>
      <c r="AN8" t="n">
        <v>0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HYPERLINK("http://catalog.hathitrust.org/Record/000221515","HathiTrust Record")</f>
        <v/>
      </c>
      <c r="AU8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8">
        <f>HYPERLINK("http://www.worldcat.org/oclc/6627288","WorldCat Record")</f>
        <v/>
      </c>
      <c r="AW8" t="inlineStr">
        <is>
          <t>472205:eng</t>
        </is>
      </c>
      <c r="AX8" t="inlineStr">
        <is>
          <t>6627288</t>
        </is>
      </c>
      <c r="AY8" t="inlineStr">
        <is>
          <t>991000745629702656</t>
        </is>
      </c>
      <c r="AZ8" t="inlineStr">
        <is>
          <t>991000745629702656</t>
        </is>
      </c>
      <c r="BA8" t="inlineStr">
        <is>
          <t>2271480670002656</t>
        </is>
      </c>
      <c r="BB8" t="inlineStr">
        <is>
          <t>BOOK</t>
        </is>
      </c>
      <c r="BD8" t="inlineStr">
        <is>
          <t>9780812107555</t>
        </is>
      </c>
      <c r="BE8" t="inlineStr">
        <is>
          <t>30001000045247</t>
        </is>
      </c>
      <c r="BF8" t="inlineStr">
        <is>
          <t>893286943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QS 4 C952f 1985</t>
        </is>
      </c>
      <c r="E9" t="inlineStr">
        <is>
          <t>0                      QS 0004000C  952f        1985</t>
        </is>
      </c>
      <c r="F9" t="inlineStr">
        <is>
          <t>Functional human anatomy / James E. Crouch.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Crouch, James E. (James Ensign), 1908-2000.</t>
        </is>
      </c>
      <c r="N9" t="inlineStr">
        <is>
          <t>Philadelphia : Lea &amp; Febiger, c1985.</t>
        </is>
      </c>
      <c r="O9" t="inlineStr">
        <is>
          <t>1985</t>
        </is>
      </c>
      <c r="P9" t="inlineStr">
        <is>
          <t>4th ed.</t>
        </is>
      </c>
      <c r="Q9" t="inlineStr">
        <is>
          <t>eng</t>
        </is>
      </c>
      <c r="R9" t="inlineStr">
        <is>
          <t>xxu</t>
        </is>
      </c>
      <c r="T9" t="inlineStr">
        <is>
          <t xml:space="preserve">QS </t>
        </is>
      </c>
      <c r="U9" t="n">
        <v>25</v>
      </c>
      <c r="V9" t="n">
        <v>25</v>
      </c>
      <c r="W9" t="inlineStr">
        <is>
          <t>2002-02-21</t>
        </is>
      </c>
      <c r="X9" t="inlineStr">
        <is>
          <t>2002-02-21</t>
        </is>
      </c>
      <c r="Y9" t="inlineStr">
        <is>
          <t>1988-01-06</t>
        </is>
      </c>
      <c r="Z9" t="inlineStr">
        <is>
          <t>1988-01-06</t>
        </is>
      </c>
      <c r="AA9" t="n">
        <v>375</v>
      </c>
      <c r="AB9" t="n">
        <v>288</v>
      </c>
      <c r="AC9" t="n">
        <v>628</v>
      </c>
      <c r="AD9" t="n">
        <v>4</v>
      </c>
      <c r="AE9" t="n">
        <v>9</v>
      </c>
      <c r="AF9" t="n">
        <v>11</v>
      </c>
      <c r="AG9" t="n">
        <v>28</v>
      </c>
      <c r="AH9" t="n">
        <v>5</v>
      </c>
      <c r="AI9" t="n">
        <v>11</v>
      </c>
      <c r="AJ9" t="n">
        <v>1</v>
      </c>
      <c r="AK9" t="n">
        <v>4</v>
      </c>
      <c r="AL9" t="n">
        <v>4</v>
      </c>
      <c r="AM9" t="n">
        <v>8</v>
      </c>
      <c r="AN9" t="n">
        <v>2</v>
      </c>
      <c r="AO9" t="n">
        <v>7</v>
      </c>
      <c r="AP9" t="n">
        <v>1</v>
      </c>
      <c r="AQ9" t="n">
        <v>2</v>
      </c>
      <c r="AR9" t="inlineStr">
        <is>
          <t>No</t>
        </is>
      </c>
      <c r="AS9" t="inlineStr">
        <is>
          <t>Yes</t>
        </is>
      </c>
      <c r="AT9">
        <f>HYPERLINK("http://catalog.hathitrust.org/Record/000416596","HathiTrust Record")</f>
        <v/>
      </c>
      <c r="AU9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9">
        <f>HYPERLINK("http://www.worldcat.org/oclc/10161527","WorldCat Record")</f>
        <v/>
      </c>
      <c r="AW9" t="inlineStr">
        <is>
          <t>102569185:eng</t>
        </is>
      </c>
      <c r="AX9" t="inlineStr">
        <is>
          <t>10161527</t>
        </is>
      </c>
      <c r="AY9" t="inlineStr">
        <is>
          <t>991000847219702656</t>
        </is>
      </c>
      <c r="AZ9" t="inlineStr">
        <is>
          <t>991000847219702656</t>
        </is>
      </c>
      <c r="BA9" t="inlineStr">
        <is>
          <t>2268058690002656</t>
        </is>
      </c>
      <c r="BB9" t="inlineStr">
        <is>
          <t>BOOK</t>
        </is>
      </c>
      <c r="BD9" t="inlineStr">
        <is>
          <t>9780812109306</t>
        </is>
      </c>
      <c r="BE9" t="inlineStr">
        <is>
          <t>30001000132078</t>
        </is>
      </c>
      <c r="BF9" t="inlineStr">
        <is>
          <t>893273404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QS 4 D562b 1979</t>
        </is>
      </c>
      <c r="E10" t="inlineStr">
        <is>
          <t>0                      QS 0004000D  562b        1979</t>
        </is>
      </c>
      <c r="F10" t="inlineStr">
        <is>
          <t>Basic human anatomy and physiology / Charlottee M. Dienhart ; illustrated by Steven P. Gigliotti.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Dienhart, Charlotte M. (Charlotte Marie), 1923-</t>
        </is>
      </c>
      <c r="N10" t="inlineStr">
        <is>
          <t>Philadelphia : Saunders, 1979.</t>
        </is>
      </c>
      <c r="O10" t="inlineStr">
        <is>
          <t>1979</t>
        </is>
      </c>
      <c r="P10" t="inlineStr">
        <is>
          <t>3d ed.</t>
        </is>
      </c>
      <c r="Q10" t="inlineStr">
        <is>
          <t>eng</t>
        </is>
      </c>
      <c r="R10" t="inlineStr">
        <is>
          <t>pau</t>
        </is>
      </c>
      <c r="T10" t="inlineStr">
        <is>
          <t xml:space="preserve">QS </t>
        </is>
      </c>
      <c r="U10" t="n">
        <v>13</v>
      </c>
      <c r="V10" t="n">
        <v>13</v>
      </c>
      <c r="W10" t="inlineStr">
        <is>
          <t>2000-08-29</t>
        </is>
      </c>
      <c r="X10" t="inlineStr">
        <is>
          <t>2000-08-29</t>
        </is>
      </c>
      <c r="Y10" t="inlineStr">
        <is>
          <t>1987-09-22</t>
        </is>
      </c>
      <c r="Z10" t="inlineStr">
        <is>
          <t>1987-09-22</t>
        </is>
      </c>
      <c r="AA10" t="n">
        <v>228</v>
      </c>
      <c r="AB10" t="n">
        <v>171</v>
      </c>
      <c r="AC10" t="n">
        <v>357</v>
      </c>
      <c r="AD10" t="n">
        <v>2</v>
      </c>
      <c r="AE10" t="n">
        <v>3</v>
      </c>
      <c r="AF10" t="n">
        <v>3</v>
      </c>
      <c r="AG10" t="n">
        <v>8</v>
      </c>
      <c r="AH10" t="n">
        <v>0</v>
      </c>
      <c r="AI10" t="n">
        <v>3</v>
      </c>
      <c r="AJ10" t="n">
        <v>1</v>
      </c>
      <c r="AK10" t="n">
        <v>2</v>
      </c>
      <c r="AL10" t="n">
        <v>1</v>
      </c>
      <c r="AM10" t="n">
        <v>2</v>
      </c>
      <c r="AN10" t="n">
        <v>1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HYPERLINK("http://catalog.hathitrust.org/Record/000301657","HathiTrust Record")</f>
        <v/>
      </c>
      <c r="AU10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10">
        <f>HYPERLINK("http://www.worldcat.org/oclc/4986421","WorldCat Record")</f>
        <v/>
      </c>
      <c r="AW10" t="inlineStr">
        <is>
          <t>4918764714:eng</t>
        </is>
      </c>
      <c r="AX10" t="inlineStr">
        <is>
          <t>4986421</t>
        </is>
      </c>
      <c r="AY10" t="inlineStr">
        <is>
          <t>991000745669702656</t>
        </is>
      </c>
      <c r="AZ10" t="inlineStr">
        <is>
          <t>991000745669702656</t>
        </is>
      </c>
      <c r="BA10" t="inlineStr">
        <is>
          <t>2267656360002656</t>
        </is>
      </c>
      <c r="BB10" t="inlineStr">
        <is>
          <t>BOOK</t>
        </is>
      </c>
      <c r="BD10" t="inlineStr">
        <is>
          <t>9780721630823</t>
        </is>
      </c>
      <c r="BE10" t="inlineStr">
        <is>
          <t>30001000045254</t>
        </is>
      </c>
      <c r="BF10" t="inlineStr">
        <is>
          <t>893545754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QS 4 E42b 1971</t>
        </is>
      </c>
      <c r="E11" t="inlineStr">
        <is>
          <t>0                      QS 0004000E  42b         1971</t>
        </is>
      </c>
      <c r="F11" t="inlineStr">
        <is>
          <t>Basic human anatomy as seen in the fetus / by Hans Elias ; Photography by Thomas M. Scanlan.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Elias, Hans, 1907-1985.</t>
        </is>
      </c>
      <c r="N11" t="inlineStr">
        <is>
          <t>St. Louis : W.H. Green, c1971.</t>
        </is>
      </c>
      <c r="O11" t="inlineStr">
        <is>
          <t>1971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QS </t>
        </is>
      </c>
      <c r="U11" t="n">
        <v>5</v>
      </c>
      <c r="V11" t="n">
        <v>5</v>
      </c>
      <c r="W11" t="inlineStr">
        <is>
          <t>1995-10-09</t>
        </is>
      </c>
      <c r="X11" t="inlineStr">
        <is>
          <t>1995-10-09</t>
        </is>
      </c>
      <c r="Y11" t="inlineStr">
        <is>
          <t>1988-01-04</t>
        </is>
      </c>
      <c r="Z11" t="inlineStr">
        <is>
          <t>1988-01-04</t>
        </is>
      </c>
      <c r="AA11" t="n">
        <v>177</v>
      </c>
      <c r="AB11" t="n">
        <v>145</v>
      </c>
      <c r="AC11" t="n">
        <v>147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HYPERLINK("http://catalog.hathitrust.org/Record/001553085","HathiTrust Record")</f>
        <v/>
      </c>
      <c r="AU11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11">
        <f>HYPERLINK("http://www.worldcat.org/oclc/132584","WorldCat Record")</f>
        <v/>
      </c>
      <c r="AW11" t="inlineStr">
        <is>
          <t>531560:eng</t>
        </is>
      </c>
      <c r="AX11" t="inlineStr">
        <is>
          <t>132584</t>
        </is>
      </c>
      <c r="AY11" t="inlineStr">
        <is>
          <t>991000845979702656</t>
        </is>
      </c>
      <c r="AZ11" t="inlineStr">
        <is>
          <t>991000845979702656</t>
        </is>
      </c>
      <c r="BA11" t="inlineStr">
        <is>
          <t>2256977020002656</t>
        </is>
      </c>
      <c r="BB11" t="inlineStr">
        <is>
          <t>BOOK</t>
        </is>
      </c>
      <c r="BE11" t="inlineStr">
        <is>
          <t>30001000130841</t>
        </is>
      </c>
      <c r="BF11" t="inlineStr">
        <is>
          <t>893826013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QS 4 E47a 1988</t>
        </is>
      </c>
      <c r="E12" t="inlineStr">
        <is>
          <t>0                      QS 0004000E  47a         1988</t>
        </is>
      </c>
      <c r="F12" t="inlineStr">
        <is>
          <t>Anatomy for anaesthetists / Harold Ellis and Stanley Feldman.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Ellis, Harold, 1926-</t>
        </is>
      </c>
      <c r="N12" t="inlineStr">
        <is>
          <t>Oxford : Blackwell Scientific, c1988.</t>
        </is>
      </c>
      <c r="O12" t="inlineStr">
        <is>
          <t>1988</t>
        </is>
      </c>
      <c r="P12" t="inlineStr">
        <is>
          <t>5th ed.</t>
        </is>
      </c>
      <c r="Q12" t="inlineStr">
        <is>
          <t>eng</t>
        </is>
      </c>
      <c r="R12" t="inlineStr">
        <is>
          <t>enk</t>
        </is>
      </c>
      <c r="T12" t="inlineStr">
        <is>
          <t xml:space="preserve">QS </t>
        </is>
      </c>
      <c r="U12" t="n">
        <v>12</v>
      </c>
      <c r="V12" t="n">
        <v>12</v>
      </c>
      <c r="W12" t="inlineStr">
        <is>
          <t>2004-04-26</t>
        </is>
      </c>
      <c r="X12" t="inlineStr">
        <is>
          <t>2004-04-26</t>
        </is>
      </c>
      <c r="Y12" t="inlineStr">
        <is>
          <t>1989-09-07</t>
        </is>
      </c>
      <c r="Z12" t="inlineStr">
        <is>
          <t>1989-09-07</t>
        </is>
      </c>
      <c r="AA12" t="n">
        <v>74</v>
      </c>
      <c r="AB12" t="n">
        <v>38</v>
      </c>
      <c r="AC12" t="n">
        <v>904</v>
      </c>
      <c r="AD12" t="n">
        <v>1</v>
      </c>
      <c r="AE12" t="n">
        <v>31</v>
      </c>
      <c r="AF12" t="n">
        <v>0</v>
      </c>
      <c r="AG12" t="n">
        <v>33</v>
      </c>
      <c r="AH12" t="n">
        <v>0</v>
      </c>
      <c r="AI12" t="n">
        <v>10</v>
      </c>
      <c r="AJ12" t="n">
        <v>0</v>
      </c>
      <c r="AK12" t="n">
        <v>7</v>
      </c>
      <c r="AL12" t="n">
        <v>0</v>
      </c>
      <c r="AM12" t="n">
        <v>9</v>
      </c>
      <c r="AN12" t="n">
        <v>0</v>
      </c>
      <c r="AO12" t="n">
        <v>12</v>
      </c>
      <c r="AP12" t="n">
        <v>0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12">
        <f>HYPERLINK("http://www.worldcat.org/oclc/17440608","WorldCat Record")</f>
        <v/>
      </c>
      <c r="AW12" t="inlineStr">
        <is>
          <t>764716:eng</t>
        </is>
      </c>
      <c r="AX12" t="inlineStr">
        <is>
          <t>17440608</t>
        </is>
      </c>
      <c r="AY12" t="inlineStr">
        <is>
          <t>991001317059702656</t>
        </is>
      </c>
      <c r="AZ12" t="inlineStr">
        <is>
          <t>991001317059702656</t>
        </is>
      </c>
      <c r="BA12" t="inlineStr">
        <is>
          <t>2256315190002656</t>
        </is>
      </c>
      <c r="BB12" t="inlineStr">
        <is>
          <t>BOOK</t>
        </is>
      </c>
      <c r="BD12" t="inlineStr">
        <is>
          <t>9780632022113</t>
        </is>
      </c>
      <c r="BE12" t="inlineStr">
        <is>
          <t>30001001753161</t>
        </is>
      </c>
      <c r="BF12" t="inlineStr">
        <is>
          <t>893460465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QS 4 E47c 1976</t>
        </is>
      </c>
      <c r="E13" t="inlineStr">
        <is>
          <t>0                      QS 0004000E  47c         1976</t>
        </is>
      </c>
      <c r="F13" t="inlineStr">
        <is>
          <t>Clinical anatomy : a revision and applied anatomy for clinical students.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Ellis, Harold, 1926-</t>
        </is>
      </c>
      <c r="N13" t="inlineStr">
        <is>
          <t>Oxford : Blackwell Scientific ; [Philadelphia : distributed by Lippincott], c1976.</t>
        </is>
      </c>
      <c r="O13" t="inlineStr">
        <is>
          <t>1976</t>
        </is>
      </c>
      <c r="P13" t="inlineStr">
        <is>
          <t>6th ed.</t>
        </is>
      </c>
      <c r="Q13" t="inlineStr">
        <is>
          <t>eng</t>
        </is>
      </c>
      <c r="R13" t="inlineStr">
        <is>
          <t>enk</t>
        </is>
      </c>
      <c r="T13" t="inlineStr">
        <is>
          <t xml:space="preserve">QS </t>
        </is>
      </c>
      <c r="U13" t="n">
        <v>9</v>
      </c>
      <c r="V13" t="n">
        <v>9</v>
      </c>
      <c r="W13" t="inlineStr">
        <is>
          <t>2002-05-28</t>
        </is>
      </c>
      <c r="X13" t="inlineStr">
        <is>
          <t>2002-05-28</t>
        </is>
      </c>
      <c r="Y13" t="inlineStr">
        <is>
          <t>1990-10-31</t>
        </is>
      </c>
      <c r="Z13" t="inlineStr">
        <is>
          <t>1990-10-31</t>
        </is>
      </c>
      <c r="AA13" t="n">
        <v>121</v>
      </c>
      <c r="AB13" t="n">
        <v>85</v>
      </c>
      <c r="AC13" t="n">
        <v>302</v>
      </c>
      <c r="AD13" t="n">
        <v>2</v>
      </c>
      <c r="AE13" t="n">
        <v>3</v>
      </c>
      <c r="AF13" t="n">
        <v>1</v>
      </c>
      <c r="AG13" t="n">
        <v>7</v>
      </c>
      <c r="AH13" t="n">
        <v>0</v>
      </c>
      <c r="AI13" t="n">
        <v>3</v>
      </c>
      <c r="AJ13" t="n">
        <v>0</v>
      </c>
      <c r="AK13" t="n">
        <v>0</v>
      </c>
      <c r="AL13" t="n">
        <v>0</v>
      </c>
      <c r="AM13" t="n">
        <v>4</v>
      </c>
      <c r="AN13" t="n">
        <v>1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HYPERLINK("http://catalog.hathitrust.org/Record/000749294","HathiTrust Record")</f>
        <v/>
      </c>
      <c r="AU13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13">
        <f>HYPERLINK("http://www.worldcat.org/oclc/3331979","WorldCat Record")</f>
        <v/>
      </c>
      <c r="AW13" t="inlineStr">
        <is>
          <t>1032343:eng</t>
        </is>
      </c>
      <c r="AX13" t="inlineStr">
        <is>
          <t>3331979</t>
        </is>
      </c>
      <c r="AY13" t="inlineStr">
        <is>
          <t>991000772179702656</t>
        </is>
      </c>
      <c r="AZ13" t="inlineStr">
        <is>
          <t>991000772179702656</t>
        </is>
      </c>
      <c r="BA13" t="inlineStr">
        <is>
          <t>2255076820002656</t>
        </is>
      </c>
      <c r="BB13" t="inlineStr">
        <is>
          <t>BOOK</t>
        </is>
      </c>
      <c r="BD13" t="inlineStr">
        <is>
          <t>9780632004461</t>
        </is>
      </c>
      <c r="BE13" t="inlineStr">
        <is>
          <t>30001002062406</t>
        </is>
      </c>
      <c r="BF13" t="inlineStr">
        <is>
          <t>893120363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QS 4 F328g 1992</t>
        </is>
      </c>
      <c r="E14" t="inlineStr">
        <is>
          <t>0                      QS 0004000F  328g        1992</t>
        </is>
      </c>
      <c r="F14" t="inlineStr">
        <is>
          <t>Gross anatomy / William J.L. Felts.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Felts, William J. L. (William Joseph Lawrence), 1924-</t>
        </is>
      </c>
      <c r="N14" t="inlineStr">
        <is>
          <t>New York : Springer-Verlag, c1992.</t>
        </is>
      </c>
      <c r="O14" t="inlineStr">
        <is>
          <t>1992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S14" t="inlineStr">
        <is>
          <t>Oklahoma notes</t>
        </is>
      </c>
      <c r="T14" t="inlineStr">
        <is>
          <t xml:space="preserve">QS </t>
        </is>
      </c>
      <c r="U14" t="n">
        <v>4</v>
      </c>
      <c r="V14" t="n">
        <v>4</v>
      </c>
      <c r="W14" t="inlineStr">
        <is>
          <t>2003-10-28</t>
        </is>
      </c>
      <c r="X14" t="inlineStr">
        <is>
          <t>2003-10-28</t>
        </is>
      </c>
      <c r="Y14" t="inlineStr">
        <is>
          <t>1992-04-23</t>
        </is>
      </c>
      <c r="Z14" t="inlineStr">
        <is>
          <t>1992-04-23</t>
        </is>
      </c>
      <c r="AA14" t="n">
        <v>71</v>
      </c>
      <c r="AB14" t="n">
        <v>52</v>
      </c>
      <c r="AC14" t="n">
        <v>106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14">
        <f>HYPERLINK("http://www.worldcat.org/oclc/25201320","WorldCat Record")</f>
        <v/>
      </c>
      <c r="AW14" t="inlineStr">
        <is>
          <t>8219143:eng</t>
        </is>
      </c>
      <c r="AX14" t="inlineStr">
        <is>
          <t>25201320</t>
        </is>
      </c>
      <c r="AY14" t="inlineStr">
        <is>
          <t>991001302809702656</t>
        </is>
      </c>
      <c r="AZ14" t="inlineStr">
        <is>
          <t>991001302809702656</t>
        </is>
      </c>
      <c r="BA14" t="inlineStr">
        <is>
          <t>2259843210002656</t>
        </is>
      </c>
      <c r="BB14" t="inlineStr">
        <is>
          <t>BOOK</t>
        </is>
      </c>
      <c r="BD14" t="inlineStr">
        <is>
          <t>9780387972954</t>
        </is>
      </c>
      <c r="BE14" t="inlineStr">
        <is>
          <t>30001002412502</t>
        </is>
      </c>
      <c r="BF14" t="inlineStr">
        <is>
          <t>893278966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QS 4 G226a 1975</t>
        </is>
      </c>
      <c r="E15" t="inlineStr">
        <is>
          <t>0                      QS 0004000G  226a        1975</t>
        </is>
      </c>
      <c r="F15" t="inlineStr">
        <is>
          <t>Anatomy : a regional study of human structure / Ernest Gardner, Donald J. Gray, Ronan O'Rahilly ; ill. by Caspar Henselmann.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Gardner, Ernest, 1915-1978.</t>
        </is>
      </c>
      <c r="N15" t="inlineStr">
        <is>
          <t>Philadelphia : Saunders, c1975.</t>
        </is>
      </c>
      <c r="O15" t="inlineStr">
        <is>
          <t>1975</t>
        </is>
      </c>
      <c r="P15" t="inlineStr">
        <is>
          <t>4th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QS </t>
        </is>
      </c>
      <c r="U15" t="n">
        <v>6</v>
      </c>
      <c r="V15" t="n">
        <v>6</v>
      </c>
      <c r="W15" t="inlineStr">
        <is>
          <t>1992-11-09</t>
        </is>
      </c>
      <c r="X15" t="inlineStr">
        <is>
          <t>1992-11-09</t>
        </is>
      </c>
      <c r="Y15" t="inlineStr">
        <is>
          <t>1992-11-09</t>
        </is>
      </c>
      <c r="Z15" t="inlineStr">
        <is>
          <t>1992-11-09</t>
        </is>
      </c>
      <c r="AA15" t="n">
        <v>263</v>
      </c>
      <c r="AB15" t="n">
        <v>195</v>
      </c>
      <c r="AC15" t="n">
        <v>342</v>
      </c>
      <c r="AD15" t="n">
        <v>2</v>
      </c>
      <c r="AE15" t="n">
        <v>4</v>
      </c>
      <c r="AF15" t="n">
        <v>8</v>
      </c>
      <c r="AG15" t="n">
        <v>14</v>
      </c>
      <c r="AH15" t="n">
        <v>1</v>
      </c>
      <c r="AI15" t="n">
        <v>4</v>
      </c>
      <c r="AJ15" t="n">
        <v>1</v>
      </c>
      <c r="AK15" t="n">
        <v>1</v>
      </c>
      <c r="AL15" t="n">
        <v>5</v>
      </c>
      <c r="AM15" t="n">
        <v>6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15">
        <f>HYPERLINK("http://www.worldcat.org/oclc/1217399","WorldCat Record")</f>
        <v/>
      </c>
      <c r="AW15" t="inlineStr">
        <is>
          <t>60602851:eng</t>
        </is>
      </c>
      <c r="AX15" t="inlineStr">
        <is>
          <t>1217399</t>
        </is>
      </c>
      <c r="AY15" t="inlineStr">
        <is>
          <t>991000845939702656</t>
        </is>
      </c>
      <c r="AZ15" t="inlineStr">
        <is>
          <t>991000845939702656</t>
        </is>
      </c>
      <c r="BA15" t="inlineStr">
        <is>
          <t>2272245820002656</t>
        </is>
      </c>
      <c r="BB15" t="inlineStr">
        <is>
          <t>BOOK</t>
        </is>
      </c>
      <c r="BD15" t="inlineStr">
        <is>
          <t>9780721640181</t>
        </is>
      </c>
      <c r="BE15" t="inlineStr">
        <is>
          <t>30001000130759</t>
        </is>
      </c>
      <c r="BF15" t="inlineStr">
        <is>
          <t>893540714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QS 4 G266g 1986</t>
        </is>
      </c>
      <c r="E16" t="inlineStr">
        <is>
          <t>0                      QS 0004000G  266g        1986</t>
        </is>
      </c>
      <c r="F16" t="inlineStr">
        <is>
          <t>Gardner-Gray-O'Rahilly anatomy : a regional study of human structure.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Gardner, Ernest, 1915-1978.</t>
        </is>
      </c>
      <c r="N16" t="inlineStr">
        <is>
          <t>Philadelphia : Saunders, c1986.</t>
        </is>
      </c>
      <c r="O16" t="inlineStr">
        <is>
          <t>1986</t>
        </is>
      </c>
      <c r="P16" t="inlineStr">
        <is>
          <t>5th ed. / Ronan O'Rahilly with the collaboration of Fabiola Müller.</t>
        </is>
      </c>
      <c r="Q16" t="inlineStr">
        <is>
          <t>eng</t>
        </is>
      </c>
      <c r="R16" t="inlineStr">
        <is>
          <t>pau</t>
        </is>
      </c>
      <c r="T16" t="inlineStr">
        <is>
          <t xml:space="preserve">QS </t>
        </is>
      </c>
      <c r="U16" t="n">
        <v>2</v>
      </c>
      <c r="V16" t="n">
        <v>2</v>
      </c>
      <c r="W16" t="inlineStr">
        <is>
          <t>1996-03-21</t>
        </is>
      </c>
      <c r="X16" t="inlineStr">
        <is>
          <t>1996-03-21</t>
        </is>
      </c>
      <c r="Y16" t="inlineStr">
        <is>
          <t>1987-09-22</t>
        </is>
      </c>
      <c r="Z16" t="inlineStr">
        <is>
          <t>1987-09-22</t>
        </is>
      </c>
      <c r="AA16" t="n">
        <v>147</v>
      </c>
      <c r="AB16" t="n">
        <v>110</v>
      </c>
      <c r="AC16" t="n">
        <v>110</v>
      </c>
      <c r="AD16" t="n">
        <v>1</v>
      </c>
      <c r="AE16" t="n">
        <v>1</v>
      </c>
      <c r="AF16" t="n">
        <v>2</v>
      </c>
      <c r="AG16" t="n">
        <v>2</v>
      </c>
      <c r="AH16" t="n">
        <v>1</v>
      </c>
      <c r="AI16" t="n">
        <v>1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16">
        <f>HYPERLINK("http://www.worldcat.org/oclc/12107342","WorldCat Record")</f>
        <v/>
      </c>
      <c r="AW16" t="inlineStr">
        <is>
          <t>3887790854:eng</t>
        </is>
      </c>
      <c r="AX16" t="inlineStr">
        <is>
          <t>12107342</t>
        </is>
      </c>
      <c r="AY16" t="inlineStr">
        <is>
          <t>991000745709702656</t>
        </is>
      </c>
      <c r="AZ16" t="inlineStr">
        <is>
          <t>991000745709702656</t>
        </is>
      </c>
      <c r="BA16" t="inlineStr">
        <is>
          <t>2268170130002656</t>
        </is>
      </c>
      <c r="BB16" t="inlineStr">
        <is>
          <t>BOOK</t>
        </is>
      </c>
      <c r="BD16" t="inlineStr">
        <is>
          <t>9780721613307</t>
        </is>
      </c>
      <c r="BE16" t="inlineStr">
        <is>
          <t>30001000045270</t>
        </is>
      </c>
      <c r="BF16" t="inlineStr">
        <is>
          <t>893551414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QS 4 G762m 1989</t>
        </is>
      </c>
      <c r="E17" t="inlineStr">
        <is>
          <t>0                      QS 0004000G  762m        1989</t>
        </is>
      </c>
      <c r="F17" t="inlineStr">
        <is>
          <t>Grant's method of anatomy.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Grant, J. C. Boileau (John Charles Boileau), 1886-1973.</t>
        </is>
      </c>
      <c r="N17" t="inlineStr">
        <is>
          <t>Baltimore : Williams &amp; Wilkins, c1989.</t>
        </is>
      </c>
      <c r="O17" t="inlineStr">
        <is>
          <t>1989</t>
        </is>
      </c>
      <c r="P17" t="inlineStr">
        <is>
          <t>11th ed. / John V. Basmajian, Charles E. Slonecker.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QS </t>
        </is>
      </c>
      <c r="U17" t="n">
        <v>62</v>
      </c>
      <c r="V17" t="n">
        <v>62</v>
      </c>
      <c r="W17" t="inlineStr">
        <is>
          <t>2007-06-01</t>
        </is>
      </c>
      <c r="X17" t="inlineStr">
        <is>
          <t>2007-06-01</t>
        </is>
      </c>
      <c r="Y17" t="inlineStr">
        <is>
          <t>1989-08-08</t>
        </is>
      </c>
      <c r="Z17" t="inlineStr">
        <is>
          <t>1989-08-08</t>
        </is>
      </c>
      <c r="AA17" t="n">
        <v>316</v>
      </c>
      <c r="AB17" t="n">
        <v>204</v>
      </c>
      <c r="AC17" t="n">
        <v>206</v>
      </c>
      <c r="AD17" t="n">
        <v>2</v>
      </c>
      <c r="AE17" t="n">
        <v>2</v>
      </c>
      <c r="AF17" t="n">
        <v>6</v>
      </c>
      <c r="AG17" t="n">
        <v>6</v>
      </c>
      <c r="AH17" t="n">
        <v>1</v>
      </c>
      <c r="AI17" t="n">
        <v>1</v>
      </c>
      <c r="AJ17" t="n">
        <v>1</v>
      </c>
      <c r="AK17" t="n">
        <v>1</v>
      </c>
      <c r="AL17" t="n">
        <v>3</v>
      </c>
      <c r="AM17" t="n">
        <v>3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HYPERLINK("http://catalog.hathitrust.org/Record/007471144","HathiTrust Record")</f>
        <v/>
      </c>
      <c r="AU17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17">
        <f>HYPERLINK("http://www.worldcat.org/oclc/17917699","WorldCat Record")</f>
        <v/>
      </c>
      <c r="AW17" t="inlineStr">
        <is>
          <t>9415558924:eng</t>
        </is>
      </c>
      <c r="AX17" t="inlineStr">
        <is>
          <t>17917699</t>
        </is>
      </c>
      <c r="AY17" t="inlineStr">
        <is>
          <t>991001313079702656</t>
        </is>
      </c>
      <c r="AZ17" t="inlineStr">
        <is>
          <t>991001313079702656</t>
        </is>
      </c>
      <c r="BA17" t="inlineStr">
        <is>
          <t>2257022510002656</t>
        </is>
      </c>
      <c r="BB17" t="inlineStr">
        <is>
          <t>BOOK</t>
        </is>
      </c>
      <c r="BD17" t="inlineStr">
        <is>
          <t>9780683003741</t>
        </is>
      </c>
      <c r="BE17" t="inlineStr">
        <is>
          <t>30001001751611</t>
        </is>
      </c>
      <c r="BF17" t="inlineStr">
        <is>
          <t>893557819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QS 4 G779an 1985</t>
        </is>
      </c>
      <c r="E18" t="inlineStr">
        <is>
          <t>0                      QS 0004000G  779an       1985</t>
        </is>
      </c>
      <c r="F18" t="inlineStr">
        <is>
          <t>Anatomy of the human body / by Henry Gray.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0</t>
        </is>
      </c>
      <c r="M18" t="inlineStr">
        <is>
          <t>Gray, Henry, 1825-1861.</t>
        </is>
      </c>
      <c r="N18" t="inlineStr">
        <is>
          <t>Philadelphia : Lea &amp; Febiger, c1985.</t>
        </is>
      </c>
      <c r="O18" t="inlineStr">
        <is>
          <t>1985</t>
        </is>
      </c>
      <c r="P18" t="inlineStr">
        <is>
          <t>30th American ed. / edited by Carmine D. Clemente.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QS </t>
        </is>
      </c>
      <c r="U18" t="n">
        <v>91</v>
      </c>
      <c r="V18" t="n">
        <v>91</v>
      </c>
      <c r="W18" t="inlineStr">
        <is>
          <t>2009-08-31</t>
        </is>
      </c>
      <c r="X18" t="inlineStr">
        <is>
          <t>2009-08-31</t>
        </is>
      </c>
      <c r="Y18" t="inlineStr">
        <is>
          <t>1987-09-22</t>
        </is>
      </c>
      <c r="Z18" t="inlineStr">
        <is>
          <t>1987-09-22</t>
        </is>
      </c>
      <c r="AA18" t="n">
        <v>1232</v>
      </c>
      <c r="AB18" t="n">
        <v>1136</v>
      </c>
      <c r="AC18" t="n">
        <v>2610</v>
      </c>
      <c r="AD18" t="n">
        <v>14</v>
      </c>
      <c r="AE18" t="n">
        <v>23</v>
      </c>
      <c r="AF18" t="n">
        <v>24</v>
      </c>
      <c r="AG18" t="n">
        <v>59</v>
      </c>
      <c r="AH18" t="n">
        <v>7</v>
      </c>
      <c r="AI18" t="n">
        <v>21</v>
      </c>
      <c r="AJ18" t="n">
        <v>5</v>
      </c>
      <c r="AK18" t="n">
        <v>6</v>
      </c>
      <c r="AL18" t="n">
        <v>7</v>
      </c>
      <c r="AM18" t="n">
        <v>22</v>
      </c>
      <c r="AN18" t="n">
        <v>8</v>
      </c>
      <c r="AO18" t="n">
        <v>12</v>
      </c>
      <c r="AP18" t="n">
        <v>1</v>
      </c>
      <c r="AQ18" t="n">
        <v>8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18">
        <f>HYPERLINK("http://www.worldcat.org/oclc/10605922","WorldCat Record")</f>
        <v/>
      </c>
      <c r="AW18" t="inlineStr">
        <is>
          <t>1083663653:eng</t>
        </is>
      </c>
      <c r="AX18" t="inlineStr">
        <is>
          <t>10605922</t>
        </is>
      </c>
      <c r="AY18" t="inlineStr">
        <is>
          <t>991000745759702656</t>
        </is>
      </c>
      <c r="AZ18" t="inlineStr">
        <is>
          <t>991000745759702656</t>
        </is>
      </c>
      <c r="BA18" t="inlineStr">
        <is>
          <t>2258926470002656</t>
        </is>
      </c>
      <c r="BB18" t="inlineStr">
        <is>
          <t>BOOK</t>
        </is>
      </c>
      <c r="BD18" t="inlineStr">
        <is>
          <t>9780812106442</t>
        </is>
      </c>
      <c r="BE18" t="inlineStr">
        <is>
          <t>30001000045296</t>
        </is>
      </c>
      <c r="BF18" t="inlineStr">
        <is>
          <t>893540354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QS 4 H182a 1990</t>
        </is>
      </c>
      <c r="E19" t="inlineStr">
        <is>
          <t>0                      QS 0004000H  182a        1990</t>
        </is>
      </c>
      <c r="F19" t="inlineStr">
        <is>
          <t>Anatomy as a basis for clinical medicine / by E.C.B. Hall-Craggs ; illustrated by Diane Abeloff.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Yes</t>
        </is>
      </c>
      <c r="L19" t="inlineStr">
        <is>
          <t>0</t>
        </is>
      </c>
      <c r="M19" t="inlineStr">
        <is>
          <t>Hall-Craggs, E. C. B.</t>
        </is>
      </c>
      <c r="N19" t="inlineStr">
        <is>
          <t>Baltimore : Urban &amp; Schwarzenberg, c1990.</t>
        </is>
      </c>
      <c r="O19" t="inlineStr">
        <is>
          <t>1990</t>
        </is>
      </c>
      <c r="P19" t="inlineStr">
        <is>
          <t>2nd ed.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QS </t>
        </is>
      </c>
      <c r="U19" t="n">
        <v>25</v>
      </c>
      <c r="V19" t="n">
        <v>25</v>
      </c>
      <c r="W19" t="inlineStr">
        <is>
          <t>2003-01-21</t>
        </is>
      </c>
      <c r="X19" t="inlineStr">
        <is>
          <t>2003-01-21</t>
        </is>
      </c>
      <c r="Y19" t="inlineStr">
        <is>
          <t>1990-06-05</t>
        </is>
      </c>
      <c r="Z19" t="inlineStr">
        <is>
          <t>1990-06-05</t>
        </is>
      </c>
      <c r="AA19" t="n">
        <v>187</v>
      </c>
      <c r="AB19" t="n">
        <v>127</v>
      </c>
      <c r="AC19" t="n">
        <v>259</v>
      </c>
      <c r="AD19" t="n">
        <v>1</v>
      </c>
      <c r="AE19" t="n">
        <v>2</v>
      </c>
      <c r="AF19" t="n">
        <v>4</v>
      </c>
      <c r="AG19" t="n">
        <v>8</v>
      </c>
      <c r="AH19" t="n">
        <v>2</v>
      </c>
      <c r="AI19" t="n">
        <v>3</v>
      </c>
      <c r="AJ19" t="n">
        <v>1</v>
      </c>
      <c r="AK19" t="n">
        <v>3</v>
      </c>
      <c r="AL19" t="n">
        <v>3</v>
      </c>
      <c r="AM19" t="n">
        <v>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HYPERLINK("http://catalog.hathitrust.org/Record/001948497","HathiTrust Record")</f>
        <v/>
      </c>
      <c r="AU19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19">
        <f>HYPERLINK("http://www.worldcat.org/oclc/20722177","WorldCat Record")</f>
        <v/>
      </c>
      <c r="AW19" t="inlineStr">
        <is>
          <t>4093687:eng</t>
        </is>
      </c>
      <c r="AX19" t="inlineStr">
        <is>
          <t>20722177</t>
        </is>
      </c>
      <c r="AY19" t="inlineStr">
        <is>
          <t>991001448379702656</t>
        </is>
      </c>
      <c r="AZ19" t="inlineStr">
        <is>
          <t>991001448379702656</t>
        </is>
      </c>
      <c r="BA19" t="inlineStr">
        <is>
          <t>2267666710002656</t>
        </is>
      </c>
      <c r="BB19" t="inlineStr">
        <is>
          <t>BOOK</t>
        </is>
      </c>
      <c r="BD19" t="inlineStr">
        <is>
          <t>9780806708720</t>
        </is>
      </c>
      <c r="BE19" t="inlineStr">
        <is>
          <t>30001001881863</t>
        </is>
      </c>
      <c r="BF19" t="inlineStr">
        <is>
          <t>893633069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QS 4 H182a 1995</t>
        </is>
      </c>
      <c r="E20" t="inlineStr">
        <is>
          <t>0                      QS 0004000H  182a        1995</t>
        </is>
      </c>
      <c r="F20" t="inlineStr">
        <is>
          <t>Anatomy as a basis for clinical medicine / E.C.B. Hall-Craggs ; illustrated by Diane Abeloff.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0</t>
        </is>
      </c>
      <c r="M20" t="inlineStr">
        <is>
          <t>Hall-Craggs, E. C. B.</t>
        </is>
      </c>
      <c r="N20" t="inlineStr">
        <is>
          <t>London ; Baltimore : Williams &amp; Wilkins, c1995.</t>
        </is>
      </c>
      <c r="O20" t="inlineStr">
        <is>
          <t>1995</t>
        </is>
      </c>
      <c r="P20" t="inlineStr">
        <is>
          <t>3rd ed.</t>
        </is>
      </c>
      <c r="Q20" t="inlineStr">
        <is>
          <t>eng</t>
        </is>
      </c>
      <c r="R20" t="inlineStr">
        <is>
          <t>enk</t>
        </is>
      </c>
      <c r="T20" t="inlineStr">
        <is>
          <t xml:space="preserve">QS </t>
        </is>
      </c>
      <c r="U20" t="n">
        <v>78</v>
      </c>
      <c r="V20" t="n">
        <v>78</v>
      </c>
      <c r="W20" t="inlineStr">
        <is>
          <t>2006-10-20</t>
        </is>
      </c>
      <c r="X20" t="inlineStr">
        <is>
          <t>2006-10-20</t>
        </is>
      </c>
      <c r="Y20" t="inlineStr">
        <is>
          <t>1997-08-26</t>
        </is>
      </c>
      <c r="Z20" t="inlineStr">
        <is>
          <t>1997-08-26</t>
        </is>
      </c>
      <c r="AA20" t="n">
        <v>207</v>
      </c>
      <c r="AB20" t="n">
        <v>147</v>
      </c>
      <c r="AC20" t="n">
        <v>259</v>
      </c>
      <c r="AD20" t="n">
        <v>2</v>
      </c>
      <c r="AE20" t="n">
        <v>2</v>
      </c>
      <c r="AF20" t="n">
        <v>4</v>
      </c>
      <c r="AG20" t="n">
        <v>8</v>
      </c>
      <c r="AH20" t="n">
        <v>0</v>
      </c>
      <c r="AI20" t="n">
        <v>3</v>
      </c>
      <c r="AJ20" t="n">
        <v>2</v>
      </c>
      <c r="AK20" t="n">
        <v>3</v>
      </c>
      <c r="AL20" t="n">
        <v>1</v>
      </c>
      <c r="AM20" t="n">
        <v>3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20">
        <f>HYPERLINK("http://www.worldcat.org/oclc/34675634","WorldCat Record")</f>
        <v/>
      </c>
      <c r="AW20" t="inlineStr">
        <is>
          <t>4093687:eng</t>
        </is>
      </c>
      <c r="AX20" t="inlineStr">
        <is>
          <t>34675634</t>
        </is>
      </c>
      <c r="AY20" t="inlineStr">
        <is>
          <t>991001270759702656</t>
        </is>
      </c>
      <c r="AZ20" t="inlineStr">
        <is>
          <t>991001270759702656</t>
        </is>
      </c>
      <c r="BA20" t="inlineStr">
        <is>
          <t>2267785410002656</t>
        </is>
      </c>
      <c r="BB20" t="inlineStr">
        <is>
          <t>BOOK</t>
        </is>
      </c>
      <c r="BD20" t="inlineStr">
        <is>
          <t>9780683096484</t>
        </is>
      </c>
      <c r="BE20" t="inlineStr">
        <is>
          <t>30001003694736</t>
        </is>
      </c>
      <c r="BF20" t="inlineStr">
        <is>
          <t>893632876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QS 4 H221s 1971</t>
        </is>
      </c>
      <c r="E21" t="inlineStr">
        <is>
          <t>0                      QS 0004000H  221s        1971</t>
        </is>
      </c>
      <c r="F21" t="inlineStr">
        <is>
          <t>Surface and radiological anatomy for students and general practitioners.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Hamilton, W. J. (William James), 1903-1975.</t>
        </is>
      </c>
      <c r="N21" t="inlineStr">
        <is>
          <t>Cambridge ; W. Heffer and Sons Ltd. : Baltimore, MD : Wlliams &amp; Wilkins Co., 1971.</t>
        </is>
      </c>
      <c r="O21" t="inlineStr">
        <is>
          <t>1971</t>
        </is>
      </c>
      <c r="P21" t="inlineStr">
        <is>
          <t>5th ed., by W.J. Hamilton, G. Simon, and S.G. Ian Hamilton.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QS </t>
        </is>
      </c>
      <c r="U21" t="n">
        <v>9</v>
      </c>
      <c r="V21" t="n">
        <v>9</v>
      </c>
      <c r="W21" t="inlineStr">
        <is>
          <t>1993-11-23</t>
        </is>
      </c>
      <c r="X21" t="inlineStr">
        <is>
          <t>1993-11-23</t>
        </is>
      </c>
      <c r="Y21" t="inlineStr">
        <is>
          <t>1988-01-04</t>
        </is>
      </c>
      <c r="Z21" t="inlineStr">
        <is>
          <t>1988-01-04</t>
        </is>
      </c>
      <c r="AA21" t="n">
        <v>136</v>
      </c>
      <c r="AB21" t="n">
        <v>97</v>
      </c>
      <c r="AC21" t="n">
        <v>162</v>
      </c>
      <c r="AD21" t="n">
        <v>1</v>
      </c>
      <c r="AE21" t="n">
        <v>2</v>
      </c>
      <c r="AF21" t="n">
        <v>2</v>
      </c>
      <c r="AG21" t="n">
        <v>5</v>
      </c>
      <c r="AH21" t="n">
        <v>2</v>
      </c>
      <c r="AI21" t="n">
        <v>2</v>
      </c>
      <c r="AJ21" t="n">
        <v>0</v>
      </c>
      <c r="AK21" t="n">
        <v>0</v>
      </c>
      <c r="AL21" t="n">
        <v>0</v>
      </c>
      <c r="AM21" t="n">
        <v>2</v>
      </c>
      <c r="AN21" t="n">
        <v>0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HYPERLINK("http://catalog.hathitrust.org/Record/001552881","HathiTrust Record")</f>
        <v/>
      </c>
      <c r="AU21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21">
        <f>HYPERLINK("http://www.worldcat.org/oclc/226571","WorldCat Record")</f>
        <v/>
      </c>
      <c r="AW21" t="inlineStr">
        <is>
          <t>4748835:eng</t>
        </is>
      </c>
      <c r="AX21" t="inlineStr">
        <is>
          <t>226571</t>
        </is>
      </c>
      <c r="AY21" t="inlineStr">
        <is>
          <t>991000846039702656</t>
        </is>
      </c>
      <c r="AZ21" t="inlineStr">
        <is>
          <t>991000846039702656</t>
        </is>
      </c>
      <c r="BA21" t="inlineStr">
        <is>
          <t>2263236440002656</t>
        </is>
      </c>
      <c r="BB21" t="inlineStr">
        <is>
          <t>BOOK</t>
        </is>
      </c>
      <c r="BD21" t="inlineStr">
        <is>
          <t>9780683001495</t>
        </is>
      </c>
      <c r="BE21" t="inlineStr">
        <is>
          <t>30001000130882</t>
        </is>
      </c>
      <c r="BF21" t="inlineStr">
        <is>
          <t>893373997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QS 4 H729h 1978</t>
        </is>
      </c>
      <c r="E22" t="inlineStr">
        <is>
          <t>0                      QS 0004000H  729h        1978</t>
        </is>
      </c>
      <c r="F22" t="inlineStr">
        <is>
          <t>Human anatomy and physiology / John W. Hole, Jr.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Hole, John W.</t>
        </is>
      </c>
      <c r="N22" t="inlineStr">
        <is>
          <t>Dubuque, Iowa : W.C. Brown Co., c1978.</t>
        </is>
      </c>
      <c r="O22" t="inlineStr">
        <is>
          <t>1978</t>
        </is>
      </c>
      <c r="Q22" t="inlineStr">
        <is>
          <t>eng</t>
        </is>
      </c>
      <c r="R22" t="inlineStr">
        <is>
          <t>iau</t>
        </is>
      </c>
      <c r="T22" t="inlineStr">
        <is>
          <t xml:space="preserve">QS </t>
        </is>
      </c>
      <c r="U22" t="n">
        <v>22</v>
      </c>
      <c r="V22" t="n">
        <v>22</v>
      </c>
      <c r="W22" t="inlineStr">
        <is>
          <t>2006-01-30</t>
        </is>
      </c>
      <c r="X22" t="inlineStr">
        <is>
          <t>2006-01-30</t>
        </is>
      </c>
      <c r="Y22" t="inlineStr">
        <is>
          <t>1988-01-07</t>
        </is>
      </c>
      <c r="Z22" t="inlineStr">
        <is>
          <t>1988-01-07</t>
        </is>
      </c>
      <c r="AA22" t="n">
        <v>123</v>
      </c>
      <c r="AB22" t="n">
        <v>111</v>
      </c>
      <c r="AC22" t="n">
        <v>568</v>
      </c>
      <c r="AD22" t="n">
        <v>3</v>
      </c>
      <c r="AE22" t="n">
        <v>4</v>
      </c>
      <c r="AF22" t="n">
        <v>3</v>
      </c>
      <c r="AG22" t="n">
        <v>15</v>
      </c>
      <c r="AH22" t="n">
        <v>0</v>
      </c>
      <c r="AI22" t="n">
        <v>5</v>
      </c>
      <c r="AJ22" t="n">
        <v>1</v>
      </c>
      <c r="AK22" t="n">
        <v>6</v>
      </c>
      <c r="AL22" t="n">
        <v>0</v>
      </c>
      <c r="AM22" t="n">
        <v>8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22">
        <f>HYPERLINK("http://www.worldcat.org/oclc/3914251","WorldCat Record")</f>
        <v/>
      </c>
      <c r="AW22" t="inlineStr">
        <is>
          <t>3855266567:eng</t>
        </is>
      </c>
      <c r="AX22" t="inlineStr">
        <is>
          <t>3914251</t>
        </is>
      </c>
      <c r="AY22" t="inlineStr">
        <is>
          <t>991000846249702656</t>
        </is>
      </c>
      <c r="AZ22" t="inlineStr">
        <is>
          <t>991000846249702656</t>
        </is>
      </c>
      <c r="BA22" t="inlineStr">
        <is>
          <t>2261181900002656</t>
        </is>
      </c>
      <c r="BB22" t="inlineStr">
        <is>
          <t>BOOK</t>
        </is>
      </c>
      <c r="BD22" t="inlineStr">
        <is>
          <t>9780697045591</t>
        </is>
      </c>
      <c r="BE22" t="inlineStr">
        <is>
          <t>30001000131021</t>
        </is>
      </c>
      <c r="BF22" t="inlineStr">
        <is>
          <t>893133893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QS 4 J66a 1997</t>
        </is>
      </c>
      <c r="E23" t="inlineStr">
        <is>
          <t>0                      QS 0004000J  66a         1997</t>
        </is>
      </c>
      <c r="F23" t="inlineStr">
        <is>
          <t>Anatomy for dental students / D.R. Johnson and W.J. Moore ; illustrated by Ann Johnson.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Johnson, D. R. (David Roderick)</t>
        </is>
      </c>
      <c r="N23" t="inlineStr">
        <is>
          <t>Oxford ; New York : Oxford University Press, c1997.</t>
        </is>
      </c>
      <c r="O23" t="inlineStr">
        <is>
          <t>1997</t>
        </is>
      </c>
      <c r="P23" t="inlineStr">
        <is>
          <t>3rd ed.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QS </t>
        </is>
      </c>
      <c r="U23" t="n">
        <v>25</v>
      </c>
      <c r="V23" t="n">
        <v>25</v>
      </c>
      <c r="W23" t="inlineStr">
        <is>
          <t>2004-03-19</t>
        </is>
      </c>
      <c r="X23" t="inlineStr">
        <is>
          <t>2004-03-19</t>
        </is>
      </c>
      <c r="Y23" t="inlineStr">
        <is>
          <t>1998-02-02</t>
        </is>
      </c>
      <c r="Z23" t="inlineStr">
        <is>
          <t>1998-02-02</t>
        </is>
      </c>
      <c r="AA23" t="n">
        <v>151</v>
      </c>
      <c r="AB23" t="n">
        <v>62</v>
      </c>
      <c r="AC23" t="n">
        <v>117</v>
      </c>
      <c r="AD23" t="n">
        <v>3</v>
      </c>
      <c r="AE23" t="n">
        <v>3</v>
      </c>
      <c r="AF23" t="n">
        <v>4</v>
      </c>
      <c r="AG23" t="n">
        <v>4</v>
      </c>
      <c r="AH23" t="n">
        <v>0</v>
      </c>
      <c r="AI23" t="n">
        <v>0</v>
      </c>
      <c r="AJ23" t="n">
        <v>1</v>
      </c>
      <c r="AK23" t="n">
        <v>1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23">
        <f>HYPERLINK("http://www.worldcat.org/oclc/36225911","WorldCat Record")</f>
        <v/>
      </c>
      <c r="AW23" t="inlineStr">
        <is>
          <t>18586200:eng</t>
        </is>
      </c>
      <c r="AX23" t="inlineStr">
        <is>
          <t>36225911</t>
        </is>
      </c>
      <c r="AY23" t="inlineStr">
        <is>
          <t>991001199029702656</t>
        </is>
      </c>
      <c r="AZ23" t="inlineStr">
        <is>
          <t>991001199029702656</t>
        </is>
      </c>
      <c r="BA23" t="inlineStr">
        <is>
          <t>2272383720002656</t>
        </is>
      </c>
      <c r="BB23" t="inlineStr">
        <is>
          <t>BOOK</t>
        </is>
      </c>
      <c r="BD23" t="inlineStr">
        <is>
          <t>9780192626738</t>
        </is>
      </c>
      <c r="BE23" t="inlineStr">
        <is>
          <t>30001003654094</t>
        </is>
      </c>
      <c r="BF23" t="inlineStr">
        <is>
          <t>893148965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QS 4 L297p</t>
        </is>
      </c>
      <c r="E24" t="inlineStr">
        <is>
          <t>0                      QS 0004000L  297p</t>
        </is>
      </c>
      <c r="F24" t="inlineStr">
        <is>
          <t>Prakitsche Anatomie : ein Lehr- und Hilfsbuch der anatomischen Handelns / von T. von Lanz [und] W. Wachsmuth.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Lanz, T. von.</t>
        </is>
      </c>
      <c r="N24" t="inlineStr">
        <is>
          <t>-- Berlin : Springer-Verlag, 1955- Grundlagen ärztlichen</t>
        </is>
      </c>
      <c r="O24" t="inlineStr">
        <is>
          <t>1955</t>
        </is>
      </c>
      <c r="Q24" t="inlineStr">
        <is>
          <t>ger</t>
        </is>
      </c>
      <c r="R24" t="inlineStr">
        <is>
          <t>|||</t>
        </is>
      </c>
      <c r="T24" t="inlineStr">
        <is>
          <t xml:space="preserve">QS </t>
        </is>
      </c>
      <c r="U24" t="n">
        <v>5</v>
      </c>
      <c r="V24" t="n">
        <v>14</v>
      </c>
      <c r="W24" t="inlineStr">
        <is>
          <t>1997-04-22</t>
        </is>
      </c>
      <c r="X24" t="inlineStr">
        <is>
          <t>1997-08-23</t>
        </is>
      </c>
      <c r="Y24" t="inlineStr">
        <is>
          <t>1988-10-01</t>
        </is>
      </c>
      <c r="Z24" t="inlineStr">
        <is>
          <t>1988-10-01</t>
        </is>
      </c>
      <c r="AA24" t="n">
        <v>41</v>
      </c>
      <c r="AB24" t="n">
        <v>25</v>
      </c>
      <c r="AC24" t="n">
        <v>68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4">
        <f>HYPERLINK("http://www.worldcat.org/oclc/1118083","WorldCat Record")</f>
        <v/>
      </c>
      <c r="AW24" t="inlineStr">
        <is>
          <t>4921829402:ger</t>
        </is>
      </c>
      <c r="AX24" t="inlineStr">
        <is>
          <t>1118083</t>
        </is>
      </c>
      <c r="AY24" t="inlineStr">
        <is>
          <t>991001280009702656</t>
        </is>
      </c>
      <c r="AZ24" t="inlineStr">
        <is>
          <t>991001280009702656</t>
        </is>
      </c>
      <c r="BA24" t="inlineStr">
        <is>
          <t>2256906150002656</t>
        </is>
      </c>
      <c r="BB24" t="inlineStr">
        <is>
          <t>BOOK</t>
        </is>
      </c>
      <c r="BE24" t="inlineStr">
        <is>
          <t>30001000367146</t>
        </is>
      </c>
      <c r="BF24" t="inlineStr">
        <is>
          <t>893731811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QS4 L297P 1959</t>
        </is>
      </c>
      <c r="E25" t="inlineStr">
        <is>
          <t>0                      QS 0004000L  297P        1959</t>
        </is>
      </c>
      <c r="F25" t="inlineStr">
        <is>
          <t>Prakitsche Anatomie : ein Lehr- und Hilfsbuch der anatomischen Handelns / von T. von Lanz [und] W. Wachsmuth.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Lanz, T. von.</t>
        </is>
      </c>
      <c r="N25" t="inlineStr">
        <is>
          <t>-- Berlin : Springer-Verlag, 1955- Grundlagen ärztlichen</t>
        </is>
      </c>
      <c r="O25" t="inlineStr">
        <is>
          <t>1955</t>
        </is>
      </c>
      <c r="Q25" t="inlineStr">
        <is>
          <t>ger</t>
        </is>
      </c>
      <c r="R25" t="inlineStr">
        <is>
          <t>|||</t>
        </is>
      </c>
      <c r="T25" t="inlineStr">
        <is>
          <t xml:space="preserve">QS </t>
        </is>
      </c>
      <c r="U25" t="n">
        <v>4</v>
      </c>
      <c r="V25" t="n">
        <v>14</v>
      </c>
      <c r="W25" t="inlineStr">
        <is>
          <t>1997-08-23</t>
        </is>
      </c>
      <c r="X25" t="inlineStr">
        <is>
          <t>1997-08-23</t>
        </is>
      </c>
      <c r="Y25" t="inlineStr">
        <is>
          <t>1988-10-01</t>
        </is>
      </c>
      <c r="Z25" t="inlineStr">
        <is>
          <t>1988-10-01</t>
        </is>
      </c>
      <c r="AA25" t="n">
        <v>41</v>
      </c>
      <c r="AB25" t="n">
        <v>25</v>
      </c>
      <c r="AC25" t="n">
        <v>68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5">
        <f>HYPERLINK("http://www.worldcat.org/oclc/1118083","WorldCat Record")</f>
        <v/>
      </c>
      <c r="AW25" t="inlineStr">
        <is>
          <t>4921829402:ger</t>
        </is>
      </c>
      <c r="AX25" t="inlineStr">
        <is>
          <t>1118083</t>
        </is>
      </c>
      <c r="AY25" t="inlineStr">
        <is>
          <t>991001280009702656</t>
        </is>
      </c>
      <c r="AZ25" t="inlineStr">
        <is>
          <t>991001280009702656</t>
        </is>
      </c>
      <c r="BA25" t="inlineStr">
        <is>
          <t>2256906150002656</t>
        </is>
      </c>
      <c r="BB25" t="inlineStr">
        <is>
          <t>BOOK</t>
        </is>
      </c>
      <c r="BE25" t="inlineStr">
        <is>
          <t>30001000367153</t>
        </is>
      </c>
      <c r="BF25" t="inlineStr">
        <is>
          <t>893736392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QS4 L297P 1972</t>
        </is>
      </c>
      <c r="E26" t="inlineStr">
        <is>
          <t>0                      QS 0004000L  297P        1972</t>
        </is>
      </c>
      <c r="F26" t="inlineStr">
        <is>
          <t>Prakitsche Anatomie : ein Lehr- und Hilfsbuch der anatomischen Handelns / von T. von Lanz [und] W. Wachsmuth.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M26" t="inlineStr">
        <is>
          <t>Lanz, T. von.</t>
        </is>
      </c>
      <c r="N26" t="inlineStr">
        <is>
          <t>-- Berlin : Springer-Verlag, 1955- Grundlagen ärztlichen</t>
        </is>
      </c>
      <c r="O26" t="inlineStr">
        <is>
          <t>1955</t>
        </is>
      </c>
      <c r="Q26" t="inlineStr">
        <is>
          <t>ger</t>
        </is>
      </c>
      <c r="R26" t="inlineStr">
        <is>
          <t>|||</t>
        </is>
      </c>
      <c r="T26" t="inlineStr">
        <is>
          <t xml:space="preserve">QS </t>
        </is>
      </c>
      <c r="U26" t="n">
        <v>5</v>
      </c>
      <c r="V26" t="n">
        <v>14</v>
      </c>
      <c r="W26" t="inlineStr">
        <is>
          <t>1997-06-23</t>
        </is>
      </c>
      <c r="X26" t="inlineStr">
        <is>
          <t>1997-08-23</t>
        </is>
      </c>
      <c r="Y26" t="inlineStr">
        <is>
          <t>1988-10-01</t>
        </is>
      </c>
      <c r="Z26" t="inlineStr">
        <is>
          <t>1988-10-01</t>
        </is>
      </c>
      <c r="AA26" t="n">
        <v>41</v>
      </c>
      <c r="AB26" t="n">
        <v>25</v>
      </c>
      <c r="AC26" t="n">
        <v>68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26">
        <f>HYPERLINK("http://www.worldcat.org/oclc/1118083","WorldCat Record")</f>
        <v/>
      </c>
      <c r="AW26" t="inlineStr">
        <is>
          <t>4921829402:ger</t>
        </is>
      </c>
      <c r="AX26" t="inlineStr">
        <is>
          <t>1118083</t>
        </is>
      </c>
      <c r="AY26" t="inlineStr">
        <is>
          <t>991001280009702656</t>
        </is>
      </c>
      <c r="AZ26" t="inlineStr">
        <is>
          <t>991001280009702656</t>
        </is>
      </c>
      <c r="BA26" t="inlineStr">
        <is>
          <t>2256906150002656</t>
        </is>
      </c>
      <c r="BB26" t="inlineStr">
        <is>
          <t>BOOK</t>
        </is>
      </c>
      <c r="BE26" t="inlineStr">
        <is>
          <t>30001000367138</t>
        </is>
      </c>
      <c r="BF26" t="inlineStr">
        <is>
          <t>893731810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QS 4 L297p 1985 v.1-A</t>
        </is>
      </c>
      <c r="E27" t="inlineStr">
        <is>
          <t>0                      QS 0004000L  297p        1985                                        v.1-A</t>
        </is>
      </c>
      <c r="F27" t="inlineStr">
        <is>
          <t>Praktische anatomie / von J. Lang ; in Zusammenarbeit mit K.-A. Bushe, W. Buschmann, D. Linnert ; und unter redaktioneller Mitwirkung von J. Metz.</t>
        </is>
      </c>
      <c r="G27" t="inlineStr">
        <is>
          <t>V.1 PT.A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Lang, J. (Johannes)</t>
        </is>
      </c>
      <c r="N27" t="inlineStr">
        <is>
          <t>Berlin ; New York : Springer-Verlag, c1985.</t>
        </is>
      </c>
      <c r="O27" t="inlineStr">
        <is>
          <t>1985</t>
        </is>
      </c>
      <c r="Q27" t="inlineStr">
        <is>
          <t>ger</t>
        </is>
      </c>
      <c r="R27" t="inlineStr">
        <is>
          <t xml:space="preserve">gw </t>
        </is>
      </c>
      <c r="T27" t="inlineStr">
        <is>
          <t xml:space="preserve">QS </t>
        </is>
      </c>
      <c r="U27" t="n">
        <v>8</v>
      </c>
      <c r="V27" t="n">
        <v>8</v>
      </c>
      <c r="W27" t="inlineStr">
        <is>
          <t>1997-01-14</t>
        </is>
      </c>
      <c r="X27" t="inlineStr">
        <is>
          <t>1997-01-14</t>
        </is>
      </c>
      <c r="Y27" t="inlineStr">
        <is>
          <t>1988-02-12</t>
        </is>
      </c>
      <c r="Z27" t="inlineStr">
        <is>
          <t>1988-02-12</t>
        </is>
      </c>
      <c r="AA27" t="n">
        <v>4</v>
      </c>
      <c r="AB27" t="n">
        <v>2</v>
      </c>
      <c r="AC27" t="n">
        <v>2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27">
        <f>HYPERLINK("http://www.worldcat.org/oclc/8731879","WorldCat Record")</f>
        <v/>
      </c>
      <c r="AW27" t="inlineStr">
        <is>
          <t>1062384090:ger</t>
        </is>
      </c>
      <c r="AX27" t="inlineStr">
        <is>
          <t>8731879</t>
        </is>
      </c>
      <c r="AY27" t="inlineStr">
        <is>
          <t>991001538539702656</t>
        </is>
      </c>
      <c r="AZ27" t="inlineStr">
        <is>
          <t>991001538539702656</t>
        </is>
      </c>
      <c r="BA27" t="inlineStr">
        <is>
          <t>2258367450002656</t>
        </is>
      </c>
      <c r="BB27" t="inlineStr">
        <is>
          <t>BOOK</t>
        </is>
      </c>
      <c r="BD27" t="inlineStr">
        <is>
          <t>9780387135366</t>
        </is>
      </c>
      <c r="BE27" t="inlineStr">
        <is>
          <t>30001000624066</t>
        </is>
      </c>
      <c r="BF27" t="inlineStr">
        <is>
          <t>893727740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QS 4 L716a 1982</t>
        </is>
      </c>
      <c r="E28" t="inlineStr">
        <is>
          <t>0                      QS 0004000L  716a        1982</t>
        </is>
      </c>
      <c r="F28" t="inlineStr">
        <is>
          <t>The anatomical basis of dental practice / Bernard Liebgott.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Liebgott, Bernard.</t>
        </is>
      </c>
      <c r="N28" t="inlineStr">
        <is>
          <t>Philadelphia : Saunders, c1982.</t>
        </is>
      </c>
      <c r="O28" t="inlineStr">
        <is>
          <t>1982</t>
        </is>
      </c>
      <c r="Q28" t="inlineStr">
        <is>
          <t>eng</t>
        </is>
      </c>
      <c r="R28" t="inlineStr">
        <is>
          <t>xxu</t>
        </is>
      </c>
      <c r="T28" t="inlineStr">
        <is>
          <t xml:space="preserve">QS </t>
        </is>
      </c>
      <c r="U28" t="n">
        <v>26</v>
      </c>
      <c r="V28" t="n">
        <v>26</v>
      </c>
      <c r="W28" t="inlineStr">
        <is>
          <t>2004-03-19</t>
        </is>
      </c>
      <c r="X28" t="inlineStr">
        <is>
          <t>2004-03-19</t>
        </is>
      </c>
      <c r="Y28" t="inlineStr">
        <is>
          <t>1988-01-07</t>
        </is>
      </c>
      <c r="Z28" t="inlineStr">
        <is>
          <t>1988-01-07</t>
        </is>
      </c>
      <c r="AA28" t="n">
        <v>131</v>
      </c>
      <c r="AB28" t="n">
        <v>80</v>
      </c>
      <c r="AC28" t="n">
        <v>238</v>
      </c>
      <c r="AD28" t="n">
        <v>2</v>
      </c>
      <c r="AE28" t="n">
        <v>4</v>
      </c>
      <c r="AF28" t="n">
        <v>4</v>
      </c>
      <c r="AG28" t="n">
        <v>7</v>
      </c>
      <c r="AH28" t="n">
        <v>1</v>
      </c>
      <c r="AI28" t="n">
        <v>2</v>
      </c>
      <c r="AJ28" t="n">
        <v>1</v>
      </c>
      <c r="AK28" t="n">
        <v>2</v>
      </c>
      <c r="AL28" t="n">
        <v>3</v>
      </c>
      <c r="AM28" t="n">
        <v>4</v>
      </c>
      <c r="AN28" t="n">
        <v>1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HYPERLINK("http://catalog.hathitrust.org/Record/000303705","HathiTrust Record")</f>
        <v/>
      </c>
      <c r="AU28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28">
        <f>HYPERLINK("http://www.worldcat.org/oclc/7573710","WorldCat Record")</f>
        <v/>
      </c>
      <c r="AW28" t="inlineStr">
        <is>
          <t>2636549:eng</t>
        </is>
      </c>
      <c r="AX28" t="inlineStr">
        <is>
          <t>7573710</t>
        </is>
      </c>
      <c r="AY28" t="inlineStr">
        <is>
          <t>991000846079702656</t>
        </is>
      </c>
      <c r="AZ28" t="inlineStr">
        <is>
          <t>991000846079702656</t>
        </is>
      </c>
      <c r="BA28" t="inlineStr">
        <is>
          <t>2255833260002656</t>
        </is>
      </c>
      <c r="BB28" t="inlineStr">
        <is>
          <t>BOOK</t>
        </is>
      </c>
      <c r="BD28" t="inlineStr">
        <is>
          <t>9780721657844</t>
        </is>
      </c>
      <c r="BE28" t="inlineStr">
        <is>
          <t>30001000130957</t>
        </is>
      </c>
      <c r="BF28" t="inlineStr">
        <is>
          <t>893826014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QS 4 M127b 1975</t>
        </is>
      </c>
      <c r="E29" t="inlineStr">
        <is>
          <t>0                      QS 0004000M  127b        1975</t>
        </is>
      </c>
      <c r="F29" t="inlineStr">
        <is>
          <t>Basic anatomy and physiology of the human body / J. Robert McClintic.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McClintic, J. Robert.</t>
        </is>
      </c>
      <c r="N29" t="inlineStr">
        <is>
          <t>New York : Wiley, c1975.</t>
        </is>
      </c>
      <c r="O29" t="inlineStr">
        <is>
          <t>1975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QS </t>
        </is>
      </c>
      <c r="U29" t="n">
        <v>8</v>
      </c>
      <c r="V29" t="n">
        <v>8</v>
      </c>
      <c r="W29" t="inlineStr">
        <is>
          <t>1999-12-30</t>
        </is>
      </c>
      <c r="X29" t="inlineStr">
        <is>
          <t>1999-12-30</t>
        </is>
      </c>
      <c r="Y29" t="inlineStr">
        <is>
          <t>1988-01-07</t>
        </is>
      </c>
      <c r="Z29" t="inlineStr">
        <is>
          <t>1988-01-07</t>
        </is>
      </c>
      <c r="AA29" t="n">
        <v>144</v>
      </c>
      <c r="AB29" t="n">
        <v>101</v>
      </c>
      <c r="AC29" t="n">
        <v>218</v>
      </c>
      <c r="AD29" t="n">
        <v>1</v>
      </c>
      <c r="AE29" t="n">
        <v>3</v>
      </c>
      <c r="AF29" t="n">
        <v>1</v>
      </c>
      <c r="AG29" t="n">
        <v>5</v>
      </c>
      <c r="AH29" t="n">
        <v>1</v>
      </c>
      <c r="AI29" t="n">
        <v>3</v>
      </c>
      <c r="AJ29" t="n">
        <v>0</v>
      </c>
      <c r="AK29" t="n">
        <v>1</v>
      </c>
      <c r="AL29" t="n">
        <v>0</v>
      </c>
      <c r="AM29" t="n">
        <v>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HYPERLINK("http://catalog.hathitrust.org/Record/009864973","HathiTrust Record")</f>
        <v/>
      </c>
      <c r="AU29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29">
        <f>HYPERLINK("http://www.worldcat.org/oclc/1130186","WorldCat Record")</f>
        <v/>
      </c>
      <c r="AW29" t="inlineStr">
        <is>
          <t>2542397654:eng</t>
        </is>
      </c>
      <c r="AX29" t="inlineStr">
        <is>
          <t>1130186</t>
        </is>
      </c>
      <c r="AY29" t="inlineStr">
        <is>
          <t>991000846209702656</t>
        </is>
      </c>
      <c r="AZ29" t="inlineStr">
        <is>
          <t>991000846209702656</t>
        </is>
      </c>
      <c r="BA29" t="inlineStr">
        <is>
          <t>2265562960002656</t>
        </is>
      </c>
      <c r="BB29" t="inlineStr">
        <is>
          <t>BOOK</t>
        </is>
      </c>
      <c r="BD29" t="inlineStr">
        <is>
          <t>9780471581741</t>
        </is>
      </c>
      <c r="BE29" t="inlineStr">
        <is>
          <t>30001000130999</t>
        </is>
      </c>
      <c r="BF29" t="inlineStr">
        <is>
          <t>893826015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QS 4 M334e 2000</t>
        </is>
      </c>
      <c r="E30" t="inlineStr">
        <is>
          <t>0                      QS 0004000M  334e        2000</t>
        </is>
      </c>
      <c r="F30" t="inlineStr">
        <is>
          <t>Essentials of human anatomy and physiology / Elaine N. Marieb.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Marieb, Elaine Nicpon, 1936-</t>
        </is>
      </c>
      <c r="N30" t="inlineStr">
        <is>
          <t>San Francisco : Benjamin Cummings, c2000.</t>
        </is>
      </c>
      <c r="O30" t="inlineStr">
        <is>
          <t>2000</t>
        </is>
      </c>
      <c r="P30" t="inlineStr">
        <is>
          <t>6th ed.</t>
        </is>
      </c>
      <c r="Q30" t="inlineStr">
        <is>
          <t>eng</t>
        </is>
      </c>
      <c r="R30" t="inlineStr">
        <is>
          <t>cau</t>
        </is>
      </c>
      <c r="T30" t="inlineStr">
        <is>
          <t xml:space="preserve">QS </t>
        </is>
      </c>
      <c r="U30" t="n">
        <v>26</v>
      </c>
      <c r="V30" t="n">
        <v>26</v>
      </c>
      <c r="W30" t="inlineStr">
        <is>
          <t>2007-12-04</t>
        </is>
      </c>
      <c r="X30" t="inlineStr">
        <is>
          <t>2007-12-04</t>
        </is>
      </c>
      <c r="Y30" t="inlineStr">
        <is>
          <t>2000-02-08</t>
        </is>
      </c>
      <c r="Z30" t="inlineStr">
        <is>
          <t>2000-02-08</t>
        </is>
      </c>
      <c r="AA30" t="n">
        <v>270</v>
      </c>
      <c r="AB30" t="n">
        <v>173</v>
      </c>
      <c r="AC30" t="n">
        <v>963</v>
      </c>
      <c r="AD30" t="n">
        <v>3</v>
      </c>
      <c r="AE30" t="n">
        <v>7</v>
      </c>
      <c r="AF30" t="n">
        <v>2</v>
      </c>
      <c r="AG30" t="n">
        <v>18</v>
      </c>
      <c r="AH30" t="n">
        <v>0</v>
      </c>
      <c r="AI30" t="n">
        <v>4</v>
      </c>
      <c r="AJ30" t="n">
        <v>1</v>
      </c>
      <c r="AK30" t="n">
        <v>3</v>
      </c>
      <c r="AL30" t="n">
        <v>1</v>
      </c>
      <c r="AM30" t="n">
        <v>11</v>
      </c>
      <c r="AN30" t="n">
        <v>1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30">
        <f>HYPERLINK("http://www.worldcat.org/oclc/41266267","WorldCat Record")</f>
        <v/>
      </c>
      <c r="AW30" t="inlineStr">
        <is>
          <t>2018516:eng</t>
        </is>
      </c>
      <c r="AX30" t="inlineStr">
        <is>
          <t>41266267</t>
        </is>
      </c>
      <c r="AY30" t="inlineStr">
        <is>
          <t>991001412429702656</t>
        </is>
      </c>
      <c r="AZ30" t="inlineStr">
        <is>
          <t>991001412429702656</t>
        </is>
      </c>
      <c r="BA30" t="inlineStr">
        <is>
          <t>2262586440002656</t>
        </is>
      </c>
      <c r="BB30" t="inlineStr">
        <is>
          <t>BOOK</t>
        </is>
      </c>
      <c r="BD30" t="inlineStr">
        <is>
          <t>9780805349405</t>
        </is>
      </c>
      <c r="BE30" t="inlineStr">
        <is>
          <t>30001003832468</t>
        </is>
      </c>
      <c r="BF30" t="inlineStr">
        <is>
          <t>893643555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QS 4 M334h 1998</t>
        </is>
      </c>
      <c r="E31" t="inlineStr">
        <is>
          <t>0                      QS 0004000M  334h        1998</t>
        </is>
      </c>
      <c r="F31" t="inlineStr">
        <is>
          <t>Human anatomy &amp; physiology / Elaine Marieb.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Marieb, Elaine Nicpon, 1936-</t>
        </is>
      </c>
      <c r="N31" t="inlineStr">
        <is>
          <t>Menlo Park, Calif. : Benjamin/Cummings, c1998.</t>
        </is>
      </c>
      <c r="O31" t="inlineStr">
        <is>
          <t>1998</t>
        </is>
      </c>
      <c r="P31" t="inlineStr">
        <is>
          <t>4th ed.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QS </t>
        </is>
      </c>
      <c r="U31" t="n">
        <v>59</v>
      </c>
      <c r="V31" t="n">
        <v>59</v>
      </c>
      <c r="W31" t="inlineStr">
        <is>
          <t>2008-02-18</t>
        </is>
      </c>
      <c r="X31" t="inlineStr">
        <is>
          <t>2008-02-18</t>
        </is>
      </c>
      <c r="Y31" t="inlineStr">
        <is>
          <t>1998-03-25</t>
        </is>
      </c>
      <c r="Z31" t="inlineStr">
        <is>
          <t>1998-03-25</t>
        </is>
      </c>
      <c r="AA31" t="n">
        <v>246</v>
      </c>
      <c r="AB31" t="n">
        <v>150</v>
      </c>
      <c r="AC31" t="n">
        <v>1329</v>
      </c>
      <c r="AD31" t="n">
        <v>3</v>
      </c>
      <c r="AE31" t="n">
        <v>7</v>
      </c>
      <c r="AF31" t="n">
        <v>8</v>
      </c>
      <c r="AG31" t="n">
        <v>30</v>
      </c>
      <c r="AH31" t="n">
        <v>2</v>
      </c>
      <c r="AI31" t="n">
        <v>10</v>
      </c>
      <c r="AJ31" t="n">
        <v>1</v>
      </c>
      <c r="AK31" t="n">
        <v>7</v>
      </c>
      <c r="AL31" t="n">
        <v>4</v>
      </c>
      <c r="AM31" t="n">
        <v>14</v>
      </c>
      <c r="AN31" t="n">
        <v>2</v>
      </c>
      <c r="AO31" t="n">
        <v>4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31">
        <f>HYPERLINK("http://www.worldcat.org/oclc/37322160","WorldCat Record")</f>
        <v/>
      </c>
      <c r="AW31" t="inlineStr">
        <is>
          <t>4663569463:eng</t>
        </is>
      </c>
      <c r="AX31" t="inlineStr">
        <is>
          <t>37322160</t>
        </is>
      </c>
      <c r="AY31" t="inlineStr">
        <is>
          <t>991001427629702656</t>
        </is>
      </c>
      <c r="AZ31" t="inlineStr">
        <is>
          <t>991001427629702656</t>
        </is>
      </c>
      <c r="BA31" t="inlineStr">
        <is>
          <t>2269389980002656</t>
        </is>
      </c>
      <c r="BB31" t="inlineStr">
        <is>
          <t>BOOK</t>
        </is>
      </c>
      <c r="BD31" t="inlineStr">
        <is>
          <t>9780805343601</t>
        </is>
      </c>
      <c r="BE31" t="inlineStr">
        <is>
          <t>30001003860618</t>
        </is>
      </c>
      <c r="BF31" t="inlineStr">
        <is>
          <t>893451178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QS4 M368ahb 2003</t>
        </is>
      </c>
      <c r="E32" t="inlineStr">
        <is>
          <t>0                      QS 0004000M  368ahb      2003</t>
        </is>
      </c>
      <c r="F32" t="inlineStr">
        <is>
          <t>Atlas of the human body / Frederic H. Martini ... [et al.].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Upper Saddle River, N.J. : Prentice Hall, c2003.</t>
        </is>
      </c>
      <c r="O32" t="inlineStr">
        <is>
          <t>2003</t>
        </is>
      </c>
      <c r="Q32" t="inlineStr">
        <is>
          <t>eng</t>
        </is>
      </c>
      <c r="R32" t="inlineStr">
        <is>
          <t>nju</t>
        </is>
      </c>
      <c r="T32" t="inlineStr">
        <is>
          <t xml:space="preserve">QS </t>
        </is>
      </c>
      <c r="U32" t="n">
        <v>6</v>
      </c>
      <c r="V32" t="n">
        <v>6</v>
      </c>
      <c r="W32" t="inlineStr">
        <is>
          <t>2008-05-30</t>
        </is>
      </c>
      <c r="X32" t="inlineStr">
        <is>
          <t>2008-05-30</t>
        </is>
      </c>
      <c r="Y32" t="inlineStr">
        <is>
          <t>2003-08-26</t>
        </is>
      </c>
      <c r="Z32" t="inlineStr">
        <is>
          <t>2003-08-26</t>
        </is>
      </c>
      <c r="AA32" t="n">
        <v>48</v>
      </c>
      <c r="AB32" t="n">
        <v>32</v>
      </c>
      <c r="AC32" t="n">
        <v>35</v>
      </c>
      <c r="AD32" t="n">
        <v>1</v>
      </c>
      <c r="AE32" t="n">
        <v>1</v>
      </c>
      <c r="AF32" t="n">
        <v>1</v>
      </c>
      <c r="AG32" t="n">
        <v>1</v>
      </c>
      <c r="AH32" t="n">
        <v>0</v>
      </c>
      <c r="AI32" t="n">
        <v>0</v>
      </c>
      <c r="AJ32" t="n">
        <v>1</v>
      </c>
      <c r="AK32" t="n">
        <v>1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32">
        <f>HYPERLINK("http://www.worldcat.org/oclc/50403848","WorldCat Record")</f>
        <v/>
      </c>
      <c r="AW32" t="inlineStr">
        <is>
          <t>3902088752:eng</t>
        </is>
      </c>
      <c r="AX32" t="inlineStr">
        <is>
          <t>50403848</t>
        </is>
      </c>
      <c r="AY32" t="inlineStr">
        <is>
          <t>991000355749702656</t>
        </is>
      </c>
      <c r="AZ32" t="inlineStr">
        <is>
          <t>991000355749702656</t>
        </is>
      </c>
      <c r="BA32" t="inlineStr">
        <is>
          <t>2256246380002656</t>
        </is>
      </c>
      <c r="BB32" t="inlineStr">
        <is>
          <t>BOOK</t>
        </is>
      </c>
      <c r="BD32" t="inlineStr">
        <is>
          <t>9780130089069</t>
        </is>
      </c>
      <c r="BE32" t="inlineStr">
        <is>
          <t>30001004505618</t>
        </is>
      </c>
      <c r="BF32" t="inlineStr">
        <is>
          <t>893644297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QS 4 M386h 1997</t>
        </is>
      </c>
      <c r="E33" t="inlineStr">
        <is>
          <t>0                      QS 0004000M  386h        1997</t>
        </is>
      </c>
      <c r="F33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Martini, Frederic.</t>
        </is>
      </c>
      <c r="N33" t="inlineStr">
        <is>
          <t>Upper Saddle River, N.J. : Prentice Hall, c1997.</t>
        </is>
      </c>
      <c r="O33" t="inlineStr">
        <is>
          <t>1997</t>
        </is>
      </c>
      <c r="P33" t="inlineStr">
        <is>
          <t>2nd ed.</t>
        </is>
      </c>
      <c r="Q33" t="inlineStr">
        <is>
          <t>eng</t>
        </is>
      </c>
      <c r="R33" t="inlineStr">
        <is>
          <t>nju</t>
        </is>
      </c>
      <c r="T33" t="inlineStr">
        <is>
          <t xml:space="preserve">QS </t>
        </is>
      </c>
      <c r="U33" t="n">
        <v>122</v>
      </c>
      <c r="V33" t="n">
        <v>122</v>
      </c>
      <c r="W33" t="inlineStr">
        <is>
          <t>2007-08-24</t>
        </is>
      </c>
      <c r="X33" t="inlineStr">
        <is>
          <t>2007-08-24</t>
        </is>
      </c>
      <c r="Y33" t="inlineStr">
        <is>
          <t>1997-08-26</t>
        </is>
      </c>
      <c r="Z33" t="inlineStr">
        <is>
          <t>1997-08-26</t>
        </is>
      </c>
      <c r="AA33" t="n">
        <v>90</v>
      </c>
      <c r="AB33" t="n">
        <v>59</v>
      </c>
      <c r="AC33" t="n">
        <v>363</v>
      </c>
      <c r="AD33" t="n">
        <v>1</v>
      </c>
      <c r="AE33" t="n">
        <v>3</v>
      </c>
      <c r="AF33" t="n">
        <v>1</v>
      </c>
      <c r="AG33" t="n">
        <v>10</v>
      </c>
      <c r="AH33" t="n">
        <v>1</v>
      </c>
      <c r="AI33" t="n">
        <v>5</v>
      </c>
      <c r="AJ33" t="n">
        <v>0</v>
      </c>
      <c r="AK33" t="n">
        <v>1</v>
      </c>
      <c r="AL33" t="n">
        <v>0</v>
      </c>
      <c r="AM33" t="n">
        <v>5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33">
        <f>HYPERLINK("http://www.worldcat.org/oclc/35033588","WorldCat Record")</f>
        <v/>
      </c>
      <c r="AW33" t="inlineStr">
        <is>
          <t>4915145691:eng</t>
        </is>
      </c>
      <c r="AX33" t="inlineStr">
        <is>
          <t>35033588</t>
        </is>
      </c>
      <c r="AY33" t="inlineStr">
        <is>
          <t>991001269759702656</t>
        </is>
      </c>
      <c r="AZ33" t="inlineStr">
        <is>
          <t>991001269759702656</t>
        </is>
      </c>
      <c r="BA33" t="inlineStr">
        <is>
          <t>2269153580002656</t>
        </is>
      </c>
      <c r="BB33" t="inlineStr">
        <is>
          <t>BOOK</t>
        </is>
      </c>
      <c r="BD33" t="inlineStr">
        <is>
          <t>9780132676915</t>
        </is>
      </c>
      <c r="BE33" t="inlineStr">
        <is>
          <t>30001003694504</t>
        </is>
      </c>
      <c r="BF33" t="inlineStr">
        <is>
          <t>893134408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QS 4 M386h 2000</t>
        </is>
      </c>
      <c r="E34" t="inlineStr">
        <is>
          <t>0                      QS 0004000M  386h        2000</t>
        </is>
      </c>
      <c r="F34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Martini, Frederic.</t>
        </is>
      </c>
      <c r="N34" t="inlineStr">
        <is>
          <t>Upper Saddle River, N.J. : Prentice Hall, c2000.</t>
        </is>
      </c>
      <c r="O34" t="inlineStr">
        <is>
          <t>1999</t>
        </is>
      </c>
      <c r="P34" t="inlineStr">
        <is>
          <t>3rd ed.</t>
        </is>
      </c>
      <c r="Q34" t="inlineStr">
        <is>
          <t>eng</t>
        </is>
      </c>
      <c r="R34" t="inlineStr">
        <is>
          <t>nju</t>
        </is>
      </c>
      <c r="T34" t="inlineStr">
        <is>
          <t xml:space="preserve">QS </t>
        </is>
      </c>
      <c r="U34" t="n">
        <v>87</v>
      </c>
      <c r="V34" t="n">
        <v>87</v>
      </c>
      <c r="W34" t="inlineStr">
        <is>
          <t>2007-03-30</t>
        </is>
      </c>
      <c r="X34" t="inlineStr">
        <is>
          <t>2007-03-30</t>
        </is>
      </c>
      <c r="Y34" t="inlineStr">
        <is>
          <t>1999-08-25</t>
        </is>
      </c>
      <c r="Z34" t="inlineStr">
        <is>
          <t>1999-08-25</t>
        </is>
      </c>
      <c r="AA34" t="n">
        <v>115</v>
      </c>
      <c r="AB34" t="n">
        <v>72</v>
      </c>
      <c r="AC34" t="n">
        <v>74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HYPERLINK("http://catalog.hathitrust.org/Record/009925683","HathiTrust Record")</f>
        <v/>
      </c>
      <c r="AU34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34">
        <f>HYPERLINK("http://www.worldcat.org/oclc/41540206","WorldCat Record")</f>
        <v/>
      </c>
      <c r="AW34" t="inlineStr">
        <is>
          <t>10792768437:eng</t>
        </is>
      </c>
      <c r="AX34" t="inlineStr">
        <is>
          <t>41540206</t>
        </is>
      </c>
      <c r="AY34" t="inlineStr">
        <is>
          <t>991000583159702656</t>
        </is>
      </c>
      <c r="AZ34" t="inlineStr">
        <is>
          <t>991000583159702656</t>
        </is>
      </c>
      <c r="BA34" t="inlineStr">
        <is>
          <t>2267525340002656</t>
        </is>
      </c>
      <c r="BB34" t="inlineStr">
        <is>
          <t>BOOK</t>
        </is>
      </c>
      <c r="BD34" t="inlineStr">
        <is>
          <t>9780130100115</t>
        </is>
      </c>
      <c r="BE34" t="inlineStr">
        <is>
          <t>30001004214229</t>
        </is>
      </c>
      <c r="BF34" t="inlineStr">
        <is>
          <t>893824680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QS 4 M822c 1992</t>
        </is>
      </c>
      <c r="E35" t="inlineStr">
        <is>
          <t>0                      QS 0004000M  822c        1992</t>
        </is>
      </c>
      <c r="F35" t="inlineStr">
        <is>
          <t>Clinically oriented anatomy / Keith L. Moore.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Yes</t>
        </is>
      </c>
      <c r="L35" t="inlineStr">
        <is>
          <t>1</t>
        </is>
      </c>
      <c r="M35" t="inlineStr">
        <is>
          <t>Moore, Keith L.</t>
        </is>
      </c>
      <c r="N35" t="inlineStr">
        <is>
          <t>Baltimore : Williams &amp; Wilkins, c1992.</t>
        </is>
      </c>
      <c r="O35" t="inlineStr">
        <is>
          <t>1992</t>
        </is>
      </c>
      <c r="P35" t="inlineStr">
        <is>
          <t>3rd ed. / illustrated primarily by Dorothy Chubb ... [et al.] ; photography by John Kozie and Paul Schwartz.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QS </t>
        </is>
      </c>
      <c r="U35" t="n">
        <v>205</v>
      </c>
      <c r="V35" t="n">
        <v>326</v>
      </c>
      <c r="W35" t="inlineStr">
        <is>
          <t>2006-06-27</t>
        </is>
      </c>
      <c r="X35" t="inlineStr">
        <is>
          <t>2007-10-23</t>
        </is>
      </c>
      <c r="Y35" t="inlineStr">
        <is>
          <t>1992-06-09</t>
        </is>
      </c>
      <c r="Z35" t="inlineStr">
        <is>
          <t>1998-09-01</t>
        </is>
      </c>
      <c r="AA35" t="n">
        <v>364</v>
      </c>
      <c r="AB35" t="n">
        <v>229</v>
      </c>
      <c r="AC35" t="n">
        <v>1226</v>
      </c>
      <c r="AD35" t="n">
        <v>1</v>
      </c>
      <c r="AE35" t="n">
        <v>11</v>
      </c>
      <c r="AF35" t="n">
        <v>3</v>
      </c>
      <c r="AG35" t="n">
        <v>43</v>
      </c>
      <c r="AH35" t="n">
        <v>1</v>
      </c>
      <c r="AI35" t="n">
        <v>19</v>
      </c>
      <c r="AJ35" t="n">
        <v>0</v>
      </c>
      <c r="AK35" t="n">
        <v>6</v>
      </c>
      <c r="AL35" t="n">
        <v>2</v>
      </c>
      <c r="AM35" t="n">
        <v>17</v>
      </c>
      <c r="AN35" t="n">
        <v>0</v>
      </c>
      <c r="AO35" t="n">
        <v>9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HYPERLINK("http://catalog.hathitrust.org/Record/002551542","HathiTrust Record")</f>
        <v/>
      </c>
      <c r="AU35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5">
        <f>HYPERLINK("http://www.worldcat.org/oclc/24284338","WorldCat Record")</f>
        <v/>
      </c>
      <c r="AW35" t="inlineStr">
        <is>
          <t>347223:eng</t>
        </is>
      </c>
      <c r="AX35" t="inlineStr">
        <is>
          <t>24284338</t>
        </is>
      </c>
      <c r="AY35" t="inlineStr">
        <is>
          <t>991001306869702656</t>
        </is>
      </c>
      <c r="AZ35" t="inlineStr">
        <is>
          <t>991001306869702656</t>
        </is>
      </c>
      <c r="BA35" t="inlineStr">
        <is>
          <t>2266569060002656</t>
        </is>
      </c>
      <c r="BB35" t="inlineStr">
        <is>
          <t>BOOK</t>
        </is>
      </c>
      <c r="BD35" t="inlineStr">
        <is>
          <t>9780683061338</t>
        </is>
      </c>
      <c r="BE35" t="inlineStr">
        <is>
          <t>30001002414037</t>
        </is>
      </c>
      <c r="BF35" t="inlineStr">
        <is>
          <t>893816289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QS 4 M822c 1992</t>
        </is>
      </c>
      <c r="E36" t="inlineStr">
        <is>
          <t>0                      QS 0004000M  822c        1992</t>
        </is>
      </c>
      <c r="F36" t="inlineStr">
        <is>
          <t>Clinically oriented anatomy / Keith L. Moore.</t>
        </is>
      </c>
      <c r="H36" t="inlineStr">
        <is>
          <t>No</t>
        </is>
      </c>
      <c r="I36" t="inlineStr">
        <is>
          <t>2</t>
        </is>
      </c>
      <c r="J36" t="inlineStr">
        <is>
          <t>Yes</t>
        </is>
      </c>
      <c r="K36" t="inlineStr">
        <is>
          <t>Yes</t>
        </is>
      </c>
      <c r="L36" t="inlineStr">
        <is>
          <t>1</t>
        </is>
      </c>
      <c r="M36" t="inlineStr">
        <is>
          <t>Moore, Keith L.</t>
        </is>
      </c>
      <c r="N36" t="inlineStr">
        <is>
          <t>Baltimore : Williams &amp; Wilkins, c1992.</t>
        </is>
      </c>
      <c r="O36" t="inlineStr">
        <is>
          <t>1992</t>
        </is>
      </c>
      <c r="P36" t="inlineStr">
        <is>
          <t>3rd ed. / illustrated primarily by Dorothy Chubb ... [et al.] ; photography by John Kozie and Paul Schwartz.</t>
        </is>
      </c>
      <c r="Q36" t="inlineStr">
        <is>
          <t>eng</t>
        </is>
      </c>
      <c r="R36" t="inlineStr">
        <is>
          <t>mdu</t>
        </is>
      </c>
      <c r="T36" t="inlineStr">
        <is>
          <t xml:space="preserve">QS </t>
        </is>
      </c>
      <c r="U36" t="n">
        <v>121</v>
      </c>
      <c r="V36" t="n">
        <v>326</v>
      </c>
      <c r="W36" t="inlineStr">
        <is>
          <t>2007-10-23</t>
        </is>
      </c>
      <c r="X36" t="inlineStr">
        <is>
          <t>2007-10-23</t>
        </is>
      </c>
      <c r="Y36" t="inlineStr">
        <is>
          <t>1998-09-01</t>
        </is>
      </c>
      <c r="Z36" t="inlineStr">
        <is>
          <t>1998-09-01</t>
        </is>
      </c>
      <c r="AA36" t="n">
        <v>364</v>
      </c>
      <c r="AB36" t="n">
        <v>229</v>
      </c>
      <c r="AC36" t="n">
        <v>1226</v>
      </c>
      <c r="AD36" t="n">
        <v>1</v>
      </c>
      <c r="AE36" t="n">
        <v>11</v>
      </c>
      <c r="AF36" t="n">
        <v>3</v>
      </c>
      <c r="AG36" t="n">
        <v>43</v>
      </c>
      <c r="AH36" t="n">
        <v>1</v>
      </c>
      <c r="AI36" t="n">
        <v>19</v>
      </c>
      <c r="AJ36" t="n">
        <v>0</v>
      </c>
      <c r="AK36" t="n">
        <v>6</v>
      </c>
      <c r="AL36" t="n">
        <v>2</v>
      </c>
      <c r="AM36" t="n">
        <v>17</v>
      </c>
      <c r="AN36" t="n">
        <v>0</v>
      </c>
      <c r="AO36" t="n">
        <v>9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HYPERLINK("http://catalog.hathitrust.org/Record/002551542","HathiTrust Record")</f>
        <v/>
      </c>
      <c r="AU3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36">
        <f>HYPERLINK("http://www.worldcat.org/oclc/24284338","WorldCat Record")</f>
        <v/>
      </c>
      <c r="AW36" t="inlineStr">
        <is>
          <t>347223:eng</t>
        </is>
      </c>
      <c r="AX36" t="inlineStr">
        <is>
          <t>24284338</t>
        </is>
      </c>
      <c r="AY36" t="inlineStr">
        <is>
          <t>991001306869702656</t>
        </is>
      </c>
      <c r="AZ36" t="inlineStr">
        <is>
          <t>991001306869702656</t>
        </is>
      </c>
      <c r="BA36" t="inlineStr">
        <is>
          <t>2266569060002656</t>
        </is>
      </c>
      <c r="BB36" t="inlineStr">
        <is>
          <t>BOOK</t>
        </is>
      </c>
      <c r="BD36" t="inlineStr">
        <is>
          <t>9780683061338</t>
        </is>
      </c>
      <c r="BE36" t="inlineStr">
        <is>
          <t>30001004092443</t>
        </is>
      </c>
      <c r="BF36" t="inlineStr">
        <is>
          <t>893832088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QS 4 M876h 1942</t>
        </is>
      </c>
      <c r="E37" t="inlineStr">
        <is>
          <t>0                      QS 0004000M  876h        1942</t>
        </is>
      </c>
      <c r="F37" t="inlineStr">
        <is>
          <t>Morris' Human anatomy : a complete systematic treatise / edited by J. Parsons Schaeffer ; contributors: Leslie B. Arey, Raymond F. Blount, Eliot R. Clark ... [et al.].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Morris, Henry, Sir, 1844-1926.</t>
        </is>
      </c>
      <c r="N37" t="inlineStr">
        <is>
          <t>Philadelphia : The Blakiston company, c1942.</t>
        </is>
      </c>
      <c r="O37" t="inlineStr">
        <is>
          <t>1942</t>
        </is>
      </c>
      <c r="P37" t="inlineStr">
        <is>
          <t>10th ed.</t>
        </is>
      </c>
      <c r="Q37" t="inlineStr">
        <is>
          <t>eng</t>
        </is>
      </c>
      <c r="R37" t="inlineStr">
        <is>
          <t>pau</t>
        </is>
      </c>
      <c r="T37" t="inlineStr">
        <is>
          <t xml:space="preserve">QS </t>
        </is>
      </c>
      <c r="U37" t="n">
        <v>3</v>
      </c>
      <c r="V37" t="n">
        <v>3</v>
      </c>
      <c r="W37" t="inlineStr">
        <is>
          <t>1995-07-06</t>
        </is>
      </c>
      <c r="X37" t="inlineStr">
        <is>
          <t>1995-07-06</t>
        </is>
      </c>
      <c r="Y37" t="inlineStr">
        <is>
          <t>1988-01-07</t>
        </is>
      </c>
      <c r="Z37" t="inlineStr">
        <is>
          <t>1988-01-07</t>
        </is>
      </c>
      <c r="AA37" t="n">
        <v>106</v>
      </c>
      <c r="AB37" t="n">
        <v>98</v>
      </c>
      <c r="AC37" t="n">
        <v>217</v>
      </c>
      <c r="AD37" t="n">
        <v>2</v>
      </c>
      <c r="AE37" t="n">
        <v>2</v>
      </c>
      <c r="AF37" t="n">
        <v>1</v>
      </c>
      <c r="AG37" t="n">
        <v>5</v>
      </c>
      <c r="AH37" t="n">
        <v>0</v>
      </c>
      <c r="AI37" t="n">
        <v>2</v>
      </c>
      <c r="AJ37" t="n">
        <v>0</v>
      </c>
      <c r="AK37" t="n">
        <v>2</v>
      </c>
      <c r="AL37" t="n">
        <v>0</v>
      </c>
      <c r="AM37" t="n">
        <v>0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T37">
        <f>HYPERLINK("http://catalog.hathitrust.org/Record/001576560","HathiTrust Record")</f>
        <v/>
      </c>
      <c r="AU37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37">
        <f>HYPERLINK("http://www.worldcat.org/oclc/4320447","WorldCat Record")</f>
        <v/>
      </c>
      <c r="AW37" t="inlineStr">
        <is>
          <t>4921836012:eng</t>
        </is>
      </c>
      <c r="AX37" t="inlineStr">
        <is>
          <t>4320447</t>
        </is>
      </c>
      <c r="AY37" t="inlineStr">
        <is>
          <t>991000846339702656</t>
        </is>
      </c>
      <c r="AZ37" t="inlineStr">
        <is>
          <t>991000846339702656</t>
        </is>
      </c>
      <c r="BA37" t="inlineStr">
        <is>
          <t>2267841700002656</t>
        </is>
      </c>
      <c r="BB37" t="inlineStr">
        <is>
          <t>BOOK</t>
        </is>
      </c>
      <c r="BE37" t="inlineStr">
        <is>
          <t>30001000131047</t>
        </is>
      </c>
      <c r="BF37" t="inlineStr">
        <is>
          <t>893161343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QS 4 M966a 1980</t>
        </is>
      </c>
      <c r="E38" t="inlineStr">
        <is>
          <t>0                      QS 0004000M  966a        1980</t>
        </is>
      </c>
      <c r="F38" t="inlineStr">
        <is>
          <t>Anatomy - P[subscript x] : a practical introduction to anatomical correlates of the physical examination / Bryce L. Munger and Irwin L. Baird.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Munger, Bryce L.</t>
        </is>
      </c>
      <c r="N38" t="inlineStr">
        <is>
          <t>Baltimore : Williams &amp; Wilkins, c1980.</t>
        </is>
      </c>
      <c r="O38" t="inlineStr">
        <is>
          <t>1980</t>
        </is>
      </c>
      <c r="Q38" t="inlineStr">
        <is>
          <t>eng</t>
        </is>
      </c>
      <c r="R38" t="inlineStr">
        <is>
          <t>mdu</t>
        </is>
      </c>
      <c r="T38" t="inlineStr">
        <is>
          <t xml:space="preserve">QS </t>
        </is>
      </c>
      <c r="U38" t="n">
        <v>3</v>
      </c>
      <c r="V38" t="n">
        <v>3</v>
      </c>
      <c r="W38" t="inlineStr">
        <is>
          <t>1994-11-01</t>
        </is>
      </c>
      <c r="X38" t="inlineStr">
        <is>
          <t>1994-11-01</t>
        </is>
      </c>
      <c r="Y38" t="inlineStr">
        <is>
          <t>1988-01-07</t>
        </is>
      </c>
      <c r="Z38" t="inlineStr">
        <is>
          <t>1988-01-07</t>
        </is>
      </c>
      <c r="AA38" t="n">
        <v>61</v>
      </c>
      <c r="AB38" t="n">
        <v>51</v>
      </c>
      <c r="AC38" t="n">
        <v>51</v>
      </c>
      <c r="AD38" t="n">
        <v>2</v>
      </c>
      <c r="AE38" t="n">
        <v>2</v>
      </c>
      <c r="AF38" t="n">
        <v>1</v>
      </c>
      <c r="AG38" t="n">
        <v>1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38">
        <f>HYPERLINK("http://www.worldcat.org/oclc/5196757","WorldCat Record")</f>
        <v/>
      </c>
      <c r="AW38" t="inlineStr">
        <is>
          <t>3901822427:eng</t>
        </is>
      </c>
      <c r="AX38" t="inlineStr">
        <is>
          <t>5196757</t>
        </is>
      </c>
      <c r="AY38" t="inlineStr">
        <is>
          <t>991000846379702656</t>
        </is>
      </c>
      <c r="AZ38" t="inlineStr">
        <is>
          <t>991000846379702656</t>
        </is>
      </c>
      <c r="BA38" t="inlineStr">
        <is>
          <t>2258605150002656</t>
        </is>
      </c>
      <c r="BB38" t="inlineStr">
        <is>
          <t>BOOK</t>
        </is>
      </c>
      <c r="BD38" t="inlineStr">
        <is>
          <t>9780683061512</t>
        </is>
      </c>
      <c r="BE38" t="inlineStr">
        <is>
          <t>30001000131096</t>
        </is>
      </c>
      <c r="BF38" t="inlineStr">
        <is>
          <t>893735939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QS 4 M982h 1969</t>
        </is>
      </c>
      <c r="E39" t="inlineStr">
        <is>
          <t>0                      QS 0004000M  982h        1969</t>
        </is>
      </c>
      <c r="F39" t="inlineStr">
        <is>
          <t>Human anatomy made simple / MacKay Murray ; Illustrated by Eva Cellini.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Murray, I. MacKay (Irwin MacKay), 1919-</t>
        </is>
      </c>
      <c r="N39" t="inlineStr">
        <is>
          <t>Garden City, N.Y. : Doubleday, c1969.</t>
        </is>
      </c>
      <c r="O39" t="inlineStr">
        <is>
          <t>1969</t>
        </is>
      </c>
      <c r="P39" t="inlineStr">
        <is>
          <t>[1st ed.]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QS </t>
        </is>
      </c>
      <c r="U39" t="n">
        <v>34</v>
      </c>
      <c r="V39" t="n">
        <v>34</v>
      </c>
      <c r="W39" t="inlineStr">
        <is>
          <t>2004-10-27</t>
        </is>
      </c>
      <c r="X39" t="inlineStr">
        <is>
          <t>2004-10-27</t>
        </is>
      </c>
      <c r="Y39" t="inlineStr">
        <is>
          <t>1988-01-07</t>
        </is>
      </c>
      <c r="Z39" t="inlineStr">
        <is>
          <t>1988-01-07</t>
        </is>
      </c>
      <c r="AA39" t="n">
        <v>216</v>
      </c>
      <c r="AB39" t="n">
        <v>200</v>
      </c>
      <c r="AC39" t="n">
        <v>203</v>
      </c>
      <c r="AD39" t="n">
        <v>1</v>
      </c>
      <c r="AE39" t="n">
        <v>1</v>
      </c>
      <c r="AF39" t="n">
        <v>1</v>
      </c>
      <c r="AG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39">
        <f>HYPERLINK("http://www.worldcat.org/oclc/1250","WorldCat Record")</f>
        <v/>
      </c>
      <c r="AW39" t="inlineStr">
        <is>
          <t>2350270:eng</t>
        </is>
      </c>
      <c r="AX39" t="inlineStr">
        <is>
          <t>1250</t>
        </is>
      </c>
      <c r="AY39" t="inlineStr">
        <is>
          <t>991000846279702656</t>
        </is>
      </c>
      <c r="AZ39" t="inlineStr">
        <is>
          <t>991000846279702656</t>
        </is>
      </c>
      <c r="BA39" t="inlineStr">
        <is>
          <t>2271567340002656</t>
        </is>
      </c>
      <c r="BB39" t="inlineStr">
        <is>
          <t>BOOK</t>
        </is>
      </c>
      <c r="BE39" t="inlineStr">
        <is>
          <t>30001000131039</t>
        </is>
      </c>
      <c r="BF39" t="inlineStr">
        <is>
          <t>893455207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QS 4 S359a 1976</t>
        </is>
      </c>
      <c r="E40" t="inlineStr">
        <is>
          <t>0                      QS 0004000S  359a        1976</t>
        </is>
      </c>
      <c r="F40" t="inlineStr">
        <is>
          <t>Anatomical case histories : a problem-solving text in anatomy / Lawrence K. Schneider.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Schneider, Lawrence K.</t>
        </is>
      </c>
      <c r="N40" t="inlineStr">
        <is>
          <t>Chicago : Year Book Medical Publishers, c1976.</t>
        </is>
      </c>
      <c r="O40" t="inlineStr">
        <is>
          <t>1976</t>
        </is>
      </c>
      <c r="Q40" t="inlineStr">
        <is>
          <t>eng</t>
        </is>
      </c>
      <c r="R40" t="inlineStr">
        <is>
          <t>ilu</t>
        </is>
      </c>
      <c r="T40" t="inlineStr">
        <is>
          <t xml:space="preserve">QS </t>
        </is>
      </c>
      <c r="U40" t="n">
        <v>24</v>
      </c>
      <c r="V40" t="n">
        <v>24</v>
      </c>
      <c r="W40" t="inlineStr">
        <is>
          <t>2002-05-03</t>
        </is>
      </c>
      <c r="X40" t="inlineStr">
        <is>
          <t>2002-05-03</t>
        </is>
      </c>
      <c r="Y40" t="inlineStr">
        <is>
          <t>1988-01-07</t>
        </is>
      </c>
      <c r="Z40" t="inlineStr">
        <is>
          <t>1988-01-07</t>
        </is>
      </c>
      <c r="AA40" t="n">
        <v>96</v>
      </c>
      <c r="AB40" t="n">
        <v>76</v>
      </c>
      <c r="AC40" t="n">
        <v>76</v>
      </c>
      <c r="AD40" t="n">
        <v>2</v>
      </c>
      <c r="AE40" t="n">
        <v>2</v>
      </c>
      <c r="AF40" t="n">
        <v>3</v>
      </c>
      <c r="AG40" t="n">
        <v>3</v>
      </c>
      <c r="AH40" t="n">
        <v>0</v>
      </c>
      <c r="AI40" t="n">
        <v>0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40">
        <f>HYPERLINK("http://www.worldcat.org/oclc/2401424","WorldCat Record")</f>
        <v/>
      </c>
      <c r="AW40" t="inlineStr">
        <is>
          <t>4765167:eng</t>
        </is>
      </c>
      <c r="AX40" t="inlineStr">
        <is>
          <t>2401424</t>
        </is>
      </c>
      <c r="AY40" t="inlineStr">
        <is>
          <t>991000846419702656</t>
        </is>
      </c>
      <c r="AZ40" t="inlineStr">
        <is>
          <t>991000846419702656</t>
        </is>
      </c>
      <c r="BA40" t="inlineStr">
        <is>
          <t>2266360060002656</t>
        </is>
      </c>
      <c r="BB40" t="inlineStr">
        <is>
          <t>BOOK</t>
        </is>
      </c>
      <c r="BD40" t="inlineStr">
        <is>
          <t>9780815175612</t>
        </is>
      </c>
      <c r="BE40" t="inlineStr">
        <is>
          <t>30001000131153</t>
        </is>
      </c>
      <c r="BF40" t="inlineStr">
        <is>
          <t>893278352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QS 4 S587h 1980</t>
        </is>
      </c>
      <c r="E41" t="inlineStr">
        <is>
          <t>0                      QS 0004000S  587h        1980</t>
        </is>
      </c>
      <c r="F41" t="inlineStr">
        <is>
          <t>Human anatomy and physiology / Alvin Silverstein.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Silverstein, Alvin.</t>
        </is>
      </c>
      <c r="N41" t="inlineStr">
        <is>
          <t>New York : Wiley, c1980.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QS </t>
        </is>
      </c>
      <c r="U41" t="n">
        <v>14</v>
      </c>
      <c r="V41" t="n">
        <v>14</v>
      </c>
      <c r="W41" t="inlineStr">
        <is>
          <t>1992-09-27</t>
        </is>
      </c>
      <c r="X41" t="inlineStr">
        <is>
          <t>1992-09-27</t>
        </is>
      </c>
      <c r="Y41" t="inlineStr">
        <is>
          <t>1987-09-22</t>
        </is>
      </c>
      <c r="Z41" t="inlineStr">
        <is>
          <t>1987-09-22</t>
        </is>
      </c>
      <c r="AA41" t="n">
        <v>121</v>
      </c>
      <c r="AB41" t="n">
        <v>74</v>
      </c>
      <c r="AC41" t="n">
        <v>130</v>
      </c>
      <c r="AD41" t="n">
        <v>1</v>
      </c>
      <c r="AE41" t="n">
        <v>1</v>
      </c>
      <c r="AF41" t="n">
        <v>1</v>
      </c>
      <c r="AG41" t="n">
        <v>2</v>
      </c>
      <c r="AH41" t="n">
        <v>0</v>
      </c>
      <c r="AI41" t="n">
        <v>0</v>
      </c>
      <c r="AJ41" t="n">
        <v>1</v>
      </c>
      <c r="AK41" t="n">
        <v>2</v>
      </c>
      <c r="AL41" t="n">
        <v>0</v>
      </c>
      <c r="AM41" t="n">
        <v>1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41">
        <f>HYPERLINK("http://www.worldcat.org/oclc/4957201","WorldCat Record")</f>
        <v/>
      </c>
      <c r="AW41" t="inlineStr">
        <is>
          <t>15140131:eng</t>
        </is>
      </c>
      <c r="AX41" t="inlineStr">
        <is>
          <t>4957201</t>
        </is>
      </c>
      <c r="AY41" t="inlineStr">
        <is>
          <t>991000745919702656</t>
        </is>
      </c>
      <c r="AZ41" t="inlineStr">
        <is>
          <t>991000745919702656</t>
        </is>
      </c>
      <c r="BA41" t="inlineStr">
        <is>
          <t>2270542870002656</t>
        </is>
      </c>
      <c r="BB41" t="inlineStr">
        <is>
          <t>BOOK</t>
        </is>
      </c>
      <c r="BD41" t="inlineStr">
        <is>
          <t>9780471791669</t>
        </is>
      </c>
      <c r="BE41" t="inlineStr">
        <is>
          <t>30001000045346</t>
        </is>
      </c>
      <c r="BF41" t="inlineStr">
        <is>
          <t>893651501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QS 4 S671c 1981</t>
        </is>
      </c>
      <c r="E42" t="inlineStr">
        <is>
          <t>0                      QS 0004000S  671c        1981</t>
        </is>
      </c>
      <c r="F42" t="inlineStr">
        <is>
          <t>Clinical anatomy for medical students / Richard S. Snell.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Snell, Richard S.</t>
        </is>
      </c>
      <c r="N42" t="inlineStr">
        <is>
          <t>Boston : Little, Brown, c1981.</t>
        </is>
      </c>
      <c r="O42" t="inlineStr">
        <is>
          <t>1981</t>
        </is>
      </c>
      <c r="P42" t="inlineStr">
        <is>
          <t>2nd ed.</t>
        </is>
      </c>
      <c r="Q42" t="inlineStr">
        <is>
          <t>eng</t>
        </is>
      </c>
      <c r="R42" t="inlineStr">
        <is>
          <t>mau</t>
        </is>
      </c>
      <c r="T42" t="inlineStr">
        <is>
          <t xml:space="preserve">QS </t>
        </is>
      </c>
      <c r="U42" t="n">
        <v>23</v>
      </c>
      <c r="V42" t="n">
        <v>23</v>
      </c>
      <c r="W42" t="inlineStr">
        <is>
          <t>2010-10-25</t>
        </is>
      </c>
      <c r="X42" t="inlineStr">
        <is>
          <t>2010-10-25</t>
        </is>
      </c>
      <c r="Y42" t="inlineStr">
        <is>
          <t>1987-09-22</t>
        </is>
      </c>
      <c r="Z42" t="inlineStr">
        <is>
          <t>1987-09-22</t>
        </is>
      </c>
      <c r="AA42" t="n">
        <v>157</v>
      </c>
      <c r="AB42" t="n">
        <v>104</v>
      </c>
      <c r="AC42" t="n">
        <v>408</v>
      </c>
      <c r="AD42" t="n">
        <v>2</v>
      </c>
      <c r="AE42" t="n">
        <v>3</v>
      </c>
      <c r="AF42" t="n">
        <v>1</v>
      </c>
      <c r="AG42" t="n">
        <v>11</v>
      </c>
      <c r="AH42" t="n">
        <v>0</v>
      </c>
      <c r="AI42" t="n">
        <v>3</v>
      </c>
      <c r="AJ42" t="n">
        <v>0</v>
      </c>
      <c r="AK42" t="n">
        <v>4</v>
      </c>
      <c r="AL42" t="n">
        <v>0</v>
      </c>
      <c r="AM42" t="n">
        <v>6</v>
      </c>
      <c r="AN42" t="n">
        <v>1</v>
      </c>
      <c r="AO42" t="n">
        <v>2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HYPERLINK("http://catalog.hathitrust.org/Record/004415898","HathiTrust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42">
        <f>HYPERLINK("http://www.worldcat.org/oclc/7837047","WorldCat Record")</f>
        <v/>
      </c>
      <c r="AW42" t="inlineStr">
        <is>
          <t>57770316:eng</t>
        </is>
      </c>
      <c r="AX42" t="inlineStr">
        <is>
          <t>7837047</t>
        </is>
      </c>
      <c r="AY42" t="inlineStr">
        <is>
          <t>991000745969702656</t>
        </is>
      </c>
      <c r="AZ42" t="inlineStr">
        <is>
          <t>991000745969702656</t>
        </is>
      </c>
      <c r="BA42" t="inlineStr">
        <is>
          <t>2269188410002656</t>
        </is>
      </c>
      <c r="BB42" t="inlineStr">
        <is>
          <t>BOOK</t>
        </is>
      </c>
      <c r="BE42" t="inlineStr">
        <is>
          <t>30001000045353</t>
        </is>
      </c>
      <c r="BF42" t="inlineStr">
        <is>
          <t>893148205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QS 4 S744h 1987</t>
        </is>
      </c>
      <c r="E43" t="inlineStr">
        <is>
          <t>0                      QS 0004000S  744h        1987</t>
        </is>
      </c>
      <c r="F43" t="inlineStr">
        <is>
          <t>Human anatomy and physiology / Alexander P. Spence, Elliott B. Mason ; illustrations by Fran Milner.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Spence, Alexander P., 1929-</t>
        </is>
      </c>
      <c r="N43" t="inlineStr">
        <is>
          <t>Menlo Park, Calif. : Benjamin/Cummings Pub. Co., c1987.</t>
        </is>
      </c>
      <c r="O43" t="inlineStr">
        <is>
          <t>1987</t>
        </is>
      </c>
      <c r="P43" t="inlineStr">
        <is>
          <t>3rd ed.</t>
        </is>
      </c>
      <c r="Q43" t="inlineStr">
        <is>
          <t>eng</t>
        </is>
      </c>
      <c r="R43" t="inlineStr">
        <is>
          <t>xxu</t>
        </is>
      </c>
      <c r="S43" t="inlineStr">
        <is>
          <t>Benjamin/Cummings series in human anatomy and physiology</t>
        </is>
      </c>
      <c r="T43" t="inlineStr">
        <is>
          <t xml:space="preserve">QS </t>
        </is>
      </c>
      <c r="U43" t="n">
        <v>85</v>
      </c>
      <c r="V43" t="n">
        <v>85</v>
      </c>
      <c r="W43" t="inlineStr">
        <is>
          <t>2006-10-20</t>
        </is>
      </c>
      <c r="X43" t="inlineStr">
        <is>
          <t>2006-10-20</t>
        </is>
      </c>
      <c r="Y43" t="inlineStr">
        <is>
          <t>1989-12-18</t>
        </is>
      </c>
      <c r="Z43" t="inlineStr">
        <is>
          <t>1989-12-18</t>
        </is>
      </c>
      <c r="AA43" t="n">
        <v>223</v>
      </c>
      <c r="AB43" t="n">
        <v>147</v>
      </c>
      <c r="AC43" t="n">
        <v>402</v>
      </c>
      <c r="AD43" t="n">
        <v>1</v>
      </c>
      <c r="AE43" t="n">
        <v>3</v>
      </c>
      <c r="AF43" t="n">
        <v>2</v>
      </c>
      <c r="AG43" t="n">
        <v>7</v>
      </c>
      <c r="AH43" t="n">
        <v>0</v>
      </c>
      <c r="AI43" t="n">
        <v>1</v>
      </c>
      <c r="AJ43" t="n">
        <v>1</v>
      </c>
      <c r="AK43" t="n">
        <v>2</v>
      </c>
      <c r="AL43" t="n">
        <v>2</v>
      </c>
      <c r="AM43" t="n">
        <v>4</v>
      </c>
      <c r="AN43" t="n">
        <v>0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43">
        <f>HYPERLINK("http://www.worldcat.org/oclc/13902701","WorldCat Record")</f>
        <v/>
      </c>
      <c r="AW43" t="inlineStr">
        <is>
          <t>6850803:eng</t>
        </is>
      </c>
      <c r="AX43" t="inlineStr">
        <is>
          <t>13902701</t>
        </is>
      </c>
      <c r="AY43" t="inlineStr">
        <is>
          <t>991001376949702656</t>
        </is>
      </c>
      <c r="AZ43" t="inlineStr">
        <is>
          <t>991001376949702656</t>
        </is>
      </c>
      <c r="BA43" t="inlineStr">
        <is>
          <t>2261929670002656</t>
        </is>
      </c>
      <c r="BB43" t="inlineStr">
        <is>
          <t>BOOK</t>
        </is>
      </c>
      <c r="BD43" t="inlineStr">
        <is>
          <t>9780805369892</t>
        </is>
      </c>
      <c r="BE43" t="inlineStr">
        <is>
          <t>30001001798422</t>
        </is>
      </c>
      <c r="BF43" t="inlineStr">
        <is>
          <t>893816341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QS 4 T473c 1989</t>
        </is>
      </c>
      <c r="E44" t="inlineStr">
        <is>
          <t>0                      QS 0004000T  473c        1989</t>
        </is>
      </c>
      <c r="F44" t="inlineStr">
        <is>
          <t>Thompson's core textbook of anatomy.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Thompson, James S. (James Scott), 1919-1982.</t>
        </is>
      </c>
      <c r="N44" t="inlineStr">
        <is>
          <t>Philadelphia : Lippincott, c1989.</t>
        </is>
      </c>
      <c r="O44" t="inlineStr">
        <is>
          <t>1989</t>
        </is>
      </c>
      <c r="P44" t="inlineStr">
        <is>
          <t>2nd ed. / Elizabeth J. Akesson, Jacques A. Loeb, Linda Wilson-Pauwels.</t>
        </is>
      </c>
      <c r="Q44" t="inlineStr">
        <is>
          <t>eng</t>
        </is>
      </c>
      <c r="R44" t="inlineStr">
        <is>
          <t>xxu</t>
        </is>
      </c>
      <c r="T44" t="inlineStr">
        <is>
          <t xml:space="preserve">QS </t>
        </is>
      </c>
      <c r="U44" t="n">
        <v>13</v>
      </c>
      <c r="V44" t="n">
        <v>13</v>
      </c>
      <c r="W44" t="inlineStr">
        <is>
          <t>2002-10-03</t>
        </is>
      </c>
      <c r="X44" t="inlineStr">
        <is>
          <t>2002-10-03</t>
        </is>
      </c>
      <c r="Y44" t="inlineStr">
        <is>
          <t>1989-10-21</t>
        </is>
      </c>
      <c r="Z44" t="inlineStr">
        <is>
          <t>1989-10-21</t>
        </is>
      </c>
      <c r="AA44" t="n">
        <v>102</v>
      </c>
      <c r="AB44" t="n">
        <v>72</v>
      </c>
      <c r="AC44" t="n">
        <v>75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HYPERLINK("http://catalog.hathitrust.org/Record/001536913","HathiTrust Record")</f>
        <v/>
      </c>
      <c r="AU44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44">
        <f>HYPERLINK("http://www.worldcat.org/oclc/18350992","WorldCat Record")</f>
        <v/>
      </c>
      <c r="AW44" t="inlineStr">
        <is>
          <t>1781193359:eng</t>
        </is>
      </c>
      <c r="AX44" t="inlineStr">
        <is>
          <t>18350992</t>
        </is>
      </c>
      <c r="AY44" t="inlineStr">
        <is>
          <t>991001356419702656</t>
        </is>
      </c>
      <c r="AZ44" t="inlineStr">
        <is>
          <t>991001356419702656</t>
        </is>
      </c>
      <c r="BA44" t="inlineStr">
        <is>
          <t>2264050630002656</t>
        </is>
      </c>
      <c r="BB44" t="inlineStr">
        <is>
          <t>BOOK</t>
        </is>
      </c>
      <c r="BD44" t="inlineStr">
        <is>
          <t>9780397508495</t>
        </is>
      </c>
      <c r="BE44" t="inlineStr">
        <is>
          <t>30001001796145</t>
        </is>
      </c>
      <c r="BF44" t="inlineStr">
        <is>
          <t>893121432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QS 4 T712i 1994</t>
        </is>
      </c>
      <c r="E45" t="inlineStr">
        <is>
          <t>0                      QS 0004000T  712i        1994</t>
        </is>
      </c>
      <c r="F45" t="inlineStr">
        <is>
          <t>Introduction to the human body : the essentials of anatomy and the physiology / Gerald J. Tortora.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Tortora, Gerard J.</t>
        </is>
      </c>
      <c r="N45" t="inlineStr">
        <is>
          <t>New York, NY : HarperCollins College Publishers, c1994.</t>
        </is>
      </c>
      <c r="O45" t="inlineStr">
        <is>
          <t>1994</t>
        </is>
      </c>
      <c r="P45" t="inlineStr">
        <is>
          <t>3rd ed.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QS </t>
        </is>
      </c>
      <c r="U45" t="n">
        <v>25</v>
      </c>
      <c r="V45" t="n">
        <v>25</v>
      </c>
      <c r="W45" t="inlineStr">
        <is>
          <t>2006-01-27</t>
        </is>
      </c>
      <c r="X45" t="inlineStr">
        <is>
          <t>2006-01-27</t>
        </is>
      </c>
      <c r="Y45" t="inlineStr">
        <is>
          <t>1994-08-04</t>
        </is>
      </c>
      <c r="Z45" t="inlineStr">
        <is>
          <t>1994-08-04</t>
        </is>
      </c>
      <c r="AA45" t="n">
        <v>103</v>
      </c>
      <c r="AB45" t="n">
        <v>62</v>
      </c>
      <c r="AC45" t="n">
        <v>224</v>
      </c>
      <c r="AD45" t="n">
        <v>1</v>
      </c>
      <c r="AE45" t="n">
        <v>1</v>
      </c>
      <c r="AF45" t="n">
        <v>0</v>
      </c>
      <c r="AG45" t="n">
        <v>2</v>
      </c>
      <c r="AH45" t="n">
        <v>0</v>
      </c>
      <c r="AI45" t="n">
        <v>1</v>
      </c>
      <c r="AJ45" t="n">
        <v>0</v>
      </c>
      <c r="AK45" t="n">
        <v>2</v>
      </c>
      <c r="AL45" t="n">
        <v>0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45">
        <f>HYPERLINK("http://www.worldcat.org/oclc/28224626","WorldCat Record")</f>
        <v/>
      </c>
      <c r="AW45" t="inlineStr">
        <is>
          <t>2869551908:eng</t>
        </is>
      </c>
      <c r="AX45" t="inlineStr">
        <is>
          <t>28224626</t>
        </is>
      </c>
      <c r="AY45" t="inlineStr">
        <is>
          <t>991000652369702656</t>
        </is>
      </c>
      <c r="AZ45" t="inlineStr">
        <is>
          <t>991000652369702656</t>
        </is>
      </c>
      <c r="BA45" t="inlineStr">
        <is>
          <t>2260793730002656</t>
        </is>
      </c>
      <c r="BB45" t="inlineStr">
        <is>
          <t>BOOK</t>
        </is>
      </c>
      <c r="BD45" t="inlineStr">
        <is>
          <t>9780065013634</t>
        </is>
      </c>
      <c r="BE45" t="inlineStr">
        <is>
          <t>30001002691287</t>
        </is>
      </c>
      <c r="BF45" t="inlineStr">
        <is>
          <t>893814993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QS 4 T712p 1999</t>
        </is>
      </c>
      <c r="E46" t="inlineStr">
        <is>
          <t>0                      QS 0004000T  712p        1999</t>
        </is>
      </c>
      <c r="F46" t="inlineStr">
        <is>
          <t>Principles of anatomy and physiology / G.J. Tortora, S. R. Grabowski.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Tortora, Gerard J.</t>
        </is>
      </c>
      <c r="N46" t="inlineStr">
        <is>
          <t>New York ; Chichester : Wiley, c1999.</t>
        </is>
      </c>
      <c r="O46" t="inlineStr">
        <is>
          <t>1999</t>
        </is>
      </c>
      <c r="P46" t="inlineStr">
        <is>
          <t>9th ed.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QS </t>
        </is>
      </c>
      <c r="U46" t="n">
        <v>32</v>
      </c>
      <c r="V46" t="n">
        <v>32</v>
      </c>
      <c r="W46" t="inlineStr">
        <is>
          <t>2006-01-16</t>
        </is>
      </c>
      <c r="X46" t="inlineStr">
        <is>
          <t>2006-01-16</t>
        </is>
      </c>
      <c r="Y46" t="inlineStr">
        <is>
          <t>2000-04-04</t>
        </is>
      </c>
      <c r="Z46" t="inlineStr">
        <is>
          <t>2000-04-04</t>
        </is>
      </c>
      <c r="AA46" t="n">
        <v>137</v>
      </c>
      <c r="AB46" t="n">
        <v>70</v>
      </c>
      <c r="AC46" t="n">
        <v>561</v>
      </c>
      <c r="AD46" t="n">
        <v>1</v>
      </c>
      <c r="AE46" t="n">
        <v>1</v>
      </c>
      <c r="AF46" t="n">
        <v>1</v>
      </c>
      <c r="AG46" t="n">
        <v>10</v>
      </c>
      <c r="AH46" t="n">
        <v>0</v>
      </c>
      <c r="AI46" t="n">
        <v>5</v>
      </c>
      <c r="AJ46" t="n">
        <v>0</v>
      </c>
      <c r="AK46" t="n">
        <v>2</v>
      </c>
      <c r="AL46" t="n">
        <v>1</v>
      </c>
      <c r="AM46" t="n">
        <v>4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46">
        <f>HYPERLINK("http://www.worldcat.org/oclc/824654621","WorldCat Record")</f>
        <v/>
      </c>
      <c r="AW46" t="inlineStr">
        <is>
          <t>4535537799:eng</t>
        </is>
      </c>
      <c r="AX46" t="inlineStr">
        <is>
          <t>824654621</t>
        </is>
      </c>
      <c r="AY46" t="inlineStr">
        <is>
          <t>991001407649702656</t>
        </is>
      </c>
      <c r="AZ46" t="inlineStr">
        <is>
          <t>991001407649702656</t>
        </is>
      </c>
      <c r="BA46" t="inlineStr">
        <is>
          <t>2272423820002656</t>
        </is>
      </c>
      <c r="BB46" t="inlineStr">
        <is>
          <t>BOOK</t>
        </is>
      </c>
      <c r="BD46" t="inlineStr">
        <is>
          <t>9780471366928</t>
        </is>
      </c>
      <c r="BE46" t="inlineStr">
        <is>
          <t>30001003824457</t>
        </is>
      </c>
      <c r="BF46" t="inlineStr">
        <is>
          <t>893557944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QS 4 T712p 2000 Suppl.</t>
        </is>
      </c>
      <c r="E47" t="inlineStr">
        <is>
          <t>0                      QS 0004000T  712p        2000                                        Suppl.</t>
        </is>
      </c>
      <c r="F47" t="inlineStr">
        <is>
          <t>Atlas of the human skeleton : updated to accompany Principles of anatomy and physiology, 9/E / Gerard J. Tortora ; photographs prepared by Mark Nielsen.</t>
        </is>
      </c>
      <c r="G47" t="inlineStr">
        <is>
          <t>Suppl.*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Tortora, Gerard J.</t>
        </is>
      </c>
      <c r="N47" t="inlineStr">
        <is>
          <t>New York : J. Wiley &amp; Sons, c2000.</t>
        </is>
      </c>
      <c r="O47" t="inlineStr">
        <is>
          <t>2000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QS </t>
        </is>
      </c>
      <c r="U47" t="n">
        <v>8</v>
      </c>
      <c r="V47" t="n">
        <v>8</v>
      </c>
      <c r="W47" t="inlineStr">
        <is>
          <t>2010-07-16</t>
        </is>
      </c>
      <c r="X47" t="inlineStr">
        <is>
          <t>2010-07-16</t>
        </is>
      </c>
      <c r="Y47" t="inlineStr">
        <is>
          <t>2000-04-04</t>
        </is>
      </c>
      <c r="Z47" t="inlineStr">
        <is>
          <t>2000-04-04</t>
        </is>
      </c>
      <c r="AA47" t="n">
        <v>262</v>
      </c>
      <c r="AB47" t="n">
        <v>155</v>
      </c>
      <c r="AC47" t="n">
        <v>219</v>
      </c>
      <c r="AD47" t="n">
        <v>1</v>
      </c>
      <c r="AE47" t="n">
        <v>2</v>
      </c>
      <c r="AF47" t="n">
        <v>3</v>
      </c>
      <c r="AG47" t="n">
        <v>3</v>
      </c>
      <c r="AH47" t="n">
        <v>1</v>
      </c>
      <c r="AI47" t="n">
        <v>1</v>
      </c>
      <c r="AJ47" t="n">
        <v>1</v>
      </c>
      <c r="AK47" t="n">
        <v>1</v>
      </c>
      <c r="AL47" t="n">
        <v>2</v>
      </c>
      <c r="AM47" t="n">
        <v>2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47">
        <f>HYPERLINK("http://www.worldcat.org/oclc/43051402","WorldCat Record")</f>
        <v/>
      </c>
      <c r="AW47" t="inlineStr">
        <is>
          <t>9322672319:eng</t>
        </is>
      </c>
      <c r="AX47" t="inlineStr">
        <is>
          <t>43051402</t>
        </is>
      </c>
      <c r="AY47" t="inlineStr">
        <is>
          <t>991001442319702656</t>
        </is>
      </c>
      <c r="AZ47" t="inlineStr">
        <is>
          <t>991001442319702656</t>
        </is>
      </c>
      <c r="BA47" t="inlineStr">
        <is>
          <t>2258900580002656</t>
        </is>
      </c>
      <c r="BB47" t="inlineStr">
        <is>
          <t>BOOK</t>
        </is>
      </c>
      <c r="BD47" t="inlineStr">
        <is>
          <t>9780471374749</t>
        </is>
      </c>
      <c r="BE47" t="inlineStr">
        <is>
          <t>30001003882836</t>
        </is>
      </c>
      <c r="BF47" t="inlineStr">
        <is>
          <t>893465546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QS 4 T712pa 1992</t>
        </is>
      </c>
      <c r="E48" t="inlineStr">
        <is>
          <t>0                      QS 0004000T  712pa       1992</t>
        </is>
      </c>
      <c r="F48" t="inlineStr">
        <is>
          <t>Principles of human anatomy / Gerard J. Tortora.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Tortora, Gerard J.</t>
        </is>
      </c>
      <c r="N48" t="inlineStr">
        <is>
          <t>New York, NY : HarperCollins Publishers, c1992.</t>
        </is>
      </c>
      <c r="O48" t="inlineStr">
        <is>
          <t>1992</t>
        </is>
      </c>
      <c r="P48" t="inlineStr">
        <is>
          <t>6th ed.</t>
        </is>
      </c>
      <c r="Q48" t="inlineStr">
        <is>
          <t>eng</t>
        </is>
      </c>
      <c r="R48" t="inlineStr">
        <is>
          <t>xxu</t>
        </is>
      </c>
      <c r="T48" t="inlineStr">
        <is>
          <t xml:space="preserve">QS </t>
        </is>
      </c>
      <c r="U48" t="n">
        <v>97</v>
      </c>
      <c r="V48" t="n">
        <v>97</v>
      </c>
      <c r="W48" t="inlineStr">
        <is>
          <t>2002-06-24</t>
        </is>
      </c>
      <c r="X48" t="inlineStr">
        <is>
          <t>2002-06-24</t>
        </is>
      </c>
      <c r="Y48" t="inlineStr">
        <is>
          <t>1992-08-06</t>
        </is>
      </c>
      <c r="Z48" t="inlineStr">
        <is>
          <t>1992-08-06</t>
        </is>
      </c>
      <c r="AA48" t="n">
        <v>132</v>
      </c>
      <c r="AB48" t="n">
        <v>96</v>
      </c>
      <c r="AC48" t="n">
        <v>668</v>
      </c>
      <c r="AD48" t="n">
        <v>1</v>
      </c>
      <c r="AE48" t="n">
        <v>9</v>
      </c>
      <c r="AF48" t="n">
        <v>1</v>
      </c>
      <c r="AG48" t="n">
        <v>19</v>
      </c>
      <c r="AH48" t="n">
        <v>0</v>
      </c>
      <c r="AI48" t="n">
        <v>6</v>
      </c>
      <c r="AJ48" t="n">
        <v>0</v>
      </c>
      <c r="AK48" t="n">
        <v>2</v>
      </c>
      <c r="AL48" t="n">
        <v>1</v>
      </c>
      <c r="AM48" t="n">
        <v>8</v>
      </c>
      <c r="AN48" t="n">
        <v>0</v>
      </c>
      <c r="AO48" t="n">
        <v>7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HYPERLINK("http://catalog.hathitrust.org/Record/004983781","HathiTrust Record")</f>
        <v/>
      </c>
      <c r="AU48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48">
        <f>HYPERLINK("http://www.worldcat.org/oclc/23868409","WorldCat Record")</f>
        <v/>
      </c>
      <c r="AW48" t="inlineStr">
        <is>
          <t>3772340759:eng</t>
        </is>
      </c>
      <c r="AX48" t="inlineStr">
        <is>
          <t>23868409</t>
        </is>
      </c>
      <c r="AY48" t="inlineStr">
        <is>
          <t>991001305409702656</t>
        </is>
      </c>
      <c r="AZ48" t="inlineStr">
        <is>
          <t>991001305409702656</t>
        </is>
      </c>
      <c r="BA48" t="inlineStr">
        <is>
          <t>2261608120002656</t>
        </is>
      </c>
      <c r="BB48" t="inlineStr">
        <is>
          <t>BOOK</t>
        </is>
      </c>
      <c r="BD48" t="inlineStr">
        <is>
          <t>9780065002430</t>
        </is>
      </c>
      <c r="BE48" t="inlineStr">
        <is>
          <t>30001002413633</t>
        </is>
      </c>
      <c r="BF48" t="inlineStr">
        <is>
          <t>893121389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QS 5 T313 1975</t>
        </is>
      </c>
      <c r="E49" t="inlineStr">
        <is>
          <t>0                      QS 0005000T  313         1975</t>
        </is>
      </c>
      <c r="F49" t="inlineStr">
        <is>
          <t>Proceedings, tenth International Congress of Anatomists and eightieth annual meeting of Japanese Association of Anatomists : Tokyo, Japan, August 25-30, 1975 / edited by Eichi Yamada.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International Congress of Anatomists (10th : 1975 : Tokyo, Japan)</t>
        </is>
      </c>
      <c r="N49" t="inlineStr">
        <is>
          <t>[Tokyo] : Science Council of Japan, [1976?]</t>
        </is>
      </c>
      <c r="O49" t="inlineStr">
        <is>
          <t>1976</t>
        </is>
      </c>
      <c r="Q49" t="inlineStr">
        <is>
          <t>eng</t>
        </is>
      </c>
      <c r="R49" t="inlineStr">
        <is>
          <t xml:space="preserve">ja </t>
        </is>
      </c>
      <c r="T49" t="inlineStr">
        <is>
          <t xml:space="preserve">QS </t>
        </is>
      </c>
      <c r="U49" t="n">
        <v>3</v>
      </c>
      <c r="V49" t="n">
        <v>3</v>
      </c>
      <c r="W49" t="inlineStr">
        <is>
          <t>1994-04-15</t>
        </is>
      </c>
      <c r="X49" t="inlineStr">
        <is>
          <t>1994-04-15</t>
        </is>
      </c>
      <c r="Y49" t="inlineStr">
        <is>
          <t>1988-01-13</t>
        </is>
      </c>
      <c r="Z49" t="inlineStr">
        <is>
          <t>1988-01-13</t>
        </is>
      </c>
      <c r="AA49" t="n">
        <v>4</v>
      </c>
      <c r="AB49" t="n">
        <v>3</v>
      </c>
      <c r="AC49" t="n">
        <v>44</v>
      </c>
      <c r="AD49" t="n">
        <v>1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49">
        <f>HYPERLINK("http://www.worldcat.org/oclc/14382933","WorldCat Record")</f>
        <v/>
      </c>
      <c r="AW49" t="inlineStr">
        <is>
          <t>1937290704:eng</t>
        </is>
      </c>
      <c r="AX49" t="inlineStr">
        <is>
          <t>14382933</t>
        </is>
      </c>
      <c r="AY49" t="inlineStr">
        <is>
          <t>991000846529702656</t>
        </is>
      </c>
      <c r="AZ49" t="inlineStr">
        <is>
          <t>991000846529702656</t>
        </is>
      </c>
      <c r="BA49" t="inlineStr">
        <is>
          <t>2268249490002656</t>
        </is>
      </c>
      <c r="BB49" t="inlineStr">
        <is>
          <t>BOOK</t>
        </is>
      </c>
      <c r="BE49" t="inlineStr">
        <is>
          <t>30001000131302</t>
        </is>
      </c>
      <c r="BF49" t="inlineStr">
        <is>
          <t>893560706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QS 11 V575 1949</t>
        </is>
      </c>
      <c r="E50" t="inlineStr">
        <is>
          <t>0                      QS 0011000V  575         1949</t>
        </is>
      </c>
      <c r="F50" t="inlineStr">
        <is>
          <t>The epitome of Andreas Vesalius / Translated from the Latin with pref. and introd. by L.R. Lind ; with anatomical notes by C.W. Asling. Foreword by Logan Clendening.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Yes</t>
        </is>
      </c>
      <c r="L50" t="inlineStr">
        <is>
          <t>0</t>
        </is>
      </c>
      <c r="M50" t="inlineStr">
        <is>
          <t>Vesalius, Andreas, 1514-1564.</t>
        </is>
      </c>
      <c r="N50" t="inlineStr">
        <is>
          <t>New York : Macmillan Co., 1949.</t>
        </is>
      </c>
      <c r="O50" t="inlineStr">
        <is>
          <t>1949</t>
        </is>
      </c>
      <c r="Q50" t="inlineStr">
        <is>
          <t>eng</t>
        </is>
      </c>
      <c r="R50" t="inlineStr">
        <is>
          <t>nyu</t>
        </is>
      </c>
      <c r="S50" t="inlineStr">
        <is>
          <t>Historical Library, Yale Medical Library, Publication no.21</t>
        </is>
      </c>
      <c r="T50" t="inlineStr">
        <is>
          <t xml:space="preserve">QS </t>
        </is>
      </c>
      <c r="U50" t="n">
        <v>2</v>
      </c>
      <c r="V50" t="n">
        <v>2</v>
      </c>
      <c r="W50" t="inlineStr">
        <is>
          <t>1991-04-15</t>
        </is>
      </c>
      <c r="X50" t="inlineStr">
        <is>
          <t>1991-04-15</t>
        </is>
      </c>
      <c r="Y50" t="inlineStr">
        <is>
          <t>1988-01-13</t>
        </is>
      </c>
      <c r="Z50" t="inlineStr">
        <is>
          <t>1988-01-13</t>
        </is>
      </c>
      <c r="AA50" t="n">
        <v>328</v>
      </c>
      <c r="AB50" t="n">
        <v>286</v>
      </c>
      <c r="AC50" t="n">
        <v>477</v>
      </c>
      <c r="AD50" t="n">
        <v>1</v>
      </c>
      <c r="AE50" t="n">
        <v>4</v>
      </c>
      <c r="AF50" t="n">
        <v>14</v>
      </c>
      <c r="AG50" t="n">
        <v>17</v>
      </c>
      <c r="AH50" t="n">
        <v>3</v>
      </c>
      <c r="AI50" t="n">
        <v>3</v>
      </c>
      <c r="AJ50" t="n">
        <v>4</v>
      </c>
      <c r="AK50" t="n">
        <v>4</v>
      </c>
      <c r="AL50" t="n">
        <v>10</v>
      </c>
      <c r="AM50" t="n">
        <v>11</v>
      </c>
      <c r="AN50" t="n">
        <v>0</v>
      </c>
      <c r="AO50" t="n">
        <v>2</v>
      </c>
      <c r="AP50" t="n">
        <v>0</v>
      </c>
      <c r="AQ50" t="n">
        <v>0</v>
      </c>
      <c r="AR50" t="inlineStr">
        <is>
          <t>Yes</t>
        </is>
      </c>
      <c r="AS50" t="inlineStr">
        <is>
          <t>No</t>
        </is>
      </c>
      <c r="AT50">
        <f>HYPERLINK("http://catalog.hathitrust.org/Record/001691603","HathiTrust Record")</f>
        <v/>
      </c>
      <c r="AU50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50">
        <f>HYPERLINK("http://www.worldcat.org/oclc/1513508","WorldCat Record")</f>
        <v/>
      </c>
      <c r="AW50" t="inlineStr">
        <is>
          <t>10596542291:eng</t>
        </is>
      </c>
      <c r="AX50" t="inlineStr">
        <is>
          <t>1513508</t>
        </is>
      </c>
      <c r="AY50" t="inlineStr">
        <is>
          <t>991000846609702656</t>
        </is>
      </c>
      <c r="AZ50" t="inlineStr">
        <is>
          <t>991000846609702656</t>
        </is>
      </c>
      <c r="BA50" t="inlineStr">
        <is>
          <t>2258269520002656</t>
        </is>
      </c>
      <c r="BB50" t="inlineStr">
        <is>
          <t>BOOK</t>
        </is>
      </c>
      <c r="BE50" t="inlineStr">
        <is>
          <t>30001000131336</t>
        </is>
      </c>
      <c r="BF50" t="inlineStr">
        <is>
          <t>893455208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QS 11.1 G241p 1926</t>
        </is>
      </c>
      <c r="E51" t="inlineStr">
        <is>
          <t>0                      QS 0011100G  241p        1926</t>
        </is>
      </c>
      <c r="F51" t="inlineStr">
        <is>
          <t>The principles of anatomic illustration before Vesalius : an inquiry into the rationale of artistic anatomy / by Fielding H. Garrison.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Garrison, Fielding H. (Fielding Hudson), 1870-1935.</t>
        </is>
      </c>
      <c r="N51" t="inlineStr">
        <is>
          <t>New York : P.B. Hoeber, Inc., c1926.</t>
        </is>
      </c>
      <c r="O51" t="inlineStr">
        <is>
          <t>1926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QS </t>
        </is>
      </c>
      <c r="U51" t="n">
        <v>3</v>
      </c>
      <c r="V51" t="n">
        <v>3</v>
      </c>
      <c r="W51" t="inlineStr">
        <is>
          <t>1991-04-15</t>
        </is>
      </c>
      <c r="X51" t="inlineStr">
        <is>
          <t>1991-04-15</t>
        </is>
      </c>
      <c r="Y51" t="inlineStr">
        <is>
          <t>1988-01-07</t>
        </is>
      </c>
      <c r="Z51" t="inlineStr">
        <is>
          <t>1988-01-07</t>
        </is>
      </c>
      <c r="AA51" t="n">
        <v>117</v>
      </c>
      <c r="AB51" t="n">
        <v>97</v>
      </c>
      <c r="AC51" t="n">
        <v>103</v>
      </c>
      <c r="AD51" t="n">
        <v>1</v>
      </c>
      <c r="AE51" t="n">
        <v>1</v>
      </c>
      <c r="AF51" t="n">
        <v>1</v>
      </c>
      <c r="AG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1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Yes</t>
        </is>
      </c>
      <c r="AS51" t="inlineStr">
        <is>
          <t>No</t>
        </is>
      </c>
      <c r="AT51">
        <f>HYPERLINK("http://catalog.hathitrust.org/Record/001575936","HathiTrust Record")</f>
        <v/>
      </c>
      <c r="AU51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51">
        <f>HYPERLINK("http://www.worldcat.org/oclc/5723951","WorldCat Record")</f>
        <v/>
      </c>
      <c r="AW51" t="inlineStr">
        <is>
          <t>426184788:eng</t>
        </is>
      </c>
      <c r="AX51" t="inlineStr">
        <is>
          <t>5723951</t>
        </is>
      </c>
      <c r="AY51" t="inlineStr">
        <is>
          <t>991000846649702656</t>
        </is>
      </c>
      <c r="AZ51" t="inlineStr">
        <is>
          <t>991000846649702656</t>
        </is>
      </c>
      <c r="BA51" t="inlineStr">
        <is>
          <t>2261707700002656</t>
        </is>
      </c>
      <c r="BB51" t="inlineStr">
        <is>
          <t>BOOK</t>
        </is>
      </c>
      <c r="BE51" t="inlineStr">
        <is>
          <t>30001000131351</t>
        </is>
      </c>
      <c r="BF51" t="inlineStr">
        <is>
          <t>893815789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QS 17 A622a 1963</t>
        </is>
      </c>
      <c r="E52" t="inlineStr">
        <is>
          <t>0                      QS 0017000A  622a        1963</t>
        </is>
      </c>
      <c r="F52" t="inlineStr">
        <is>
          <t>An atlas of human anatomy.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Anson, Barry J. (Barry Joseph), 1894-1974.</t>
        </is>
      </c>
      <c r="N52" t="inlineStr">
        <is>
          <t>Philadelphia : Saunders, c1963.</t>
        </is>
      </c>
      <c r="O52" t="inlineStr">
        <is>
          <t>1963</t>
        </is>
      </c>
      <c r="P52" t="inlineStr">
        <is>
          <t>2nd ed.</t>
        </is>
      </c>
      <c r="Q52" t="inlineStr">
        <is>
          <t>eng</t>
        </is>
      </c>
      <c r="R52" t="inlineStr">
        <is>
          <t>pau</t>
        </is>
      </c>
      <c r="T52" t="inlineStr">
        <is>
          <t xml:space="preserve">QS </t>
        </is>
      </c>
      <c r="U52" t="n">
        <v>10</v>
      </c>
      <c r="V52" t="n">
        <v>10</v>
      </c>
      <c r="W52" t="inlineStr">
        <is>
          <t>1995-01-17</t>
        </is>
      </c>
      <c r="X52" t="inlineStr">
        <is>
          <t>1995-01-17</t>
        </is>
      </c>
      <c r="Y52" t="inlineStr">
        <is>
          <t>1988-03-01</t>
        </is>
      </c>
      <c r="Z52" t="inlineStr">
        <is>
          <t>1988-03-01</t>
        </is>
      </c>
      <c r="AA52" t="n">
        <v>194</v>
      </c>
      <c r="AB52" t="n">
        <v>163</v>
      </c>
      <c r="AC52" t="n">
        <v>289</v>
      </c>
      <c r="AD52" t="n">
        <v>2</v>
      </c>
      <c r="AE52" t="n">
        <v>3</v>
      </c>
      <c r="AF52" t="n">
        <v>7</v>
      </c>
      <c r="AG52" t="n">
        <v>14</v>
      </c>
      <c r="AH52" t="n">
        <v>3</v>
      </c>
      <c r="AI52" t="n">
        <v>7</v>
      </c>
      <c r="AJ52" t="n">
        <v>2</v>
      </c>
      <c r="AK52" t="n">
        <v>2</v>
      </c>
      <c r="AL52" t="n">
        <v>3</v>
      </c>
      <c r="AM52" t="n">
        <v>6</v>
      </c>
      <c r="AN52" t="n">
        <v>1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HYPERLINK("http://catalog.hathitrust.org/Record/002075742","HathiTrust Record")</f>
        <v/>
      </c>
      <c r="AU52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52">
        <f>HYPERLINK("http://www.worldcat.org/oclc/559751","WorldCat Record")</f>
        <v/>
      </c>
      <c r="AW52" t="inlineStr">
        <is>
          <t>1630696:eng</t>
        </is>
      </c>
      <c r="AX52" t="inlineStr">
        <is>
          <t>559751</t>
        </is>
      </c>
      <c r="AY52" t="inlineStr">
        <is>
          <t>991000846839702656</t>
        </is>
      </c>
      <c r="AZ52" t="inlineStr">
        <is>
          <t>991000846839702656</t>
        </is>
      </c>
      <c r="BA52" t="inlineStr">
        <is>
          <t>2262209570002656</t>
        </is>
      </c>
      <c r="BB52" t="inlineStr">
        <is>
          <t>BOOK</t>
        </is>
      </c>
      <c r="BE52" t="inlineStr">
        <is>
          <t>30001000131682</t>
        </is>
      </c>
      <c r="BF52" t="inlineStr">
        <is>
          <t>893278353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QS 17 A881 1973</t>
        </is>
      </c>
      <c r="E53" t="inlineStr">
        <is>
          <t>0                      QS 0017000A  881         1973</t>
        </is>
      </c>
      <c r="F53" t="inlineStr">
        <is>
          <t>Atlas d'anatomie du lapin : Atlas of rabbit anatomy / Par R. Barone.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Paris : Masson, 1973.</t>
        </is>
      </c>
      <c r="O53" t="inlineStr">
        <is>
          <t>1973</t>
        </is>
      </c>
      <c r="Q53" t="inlineStr">
        <is>
          <t>lat</t>
        </is>
      </c>
      <c r="R53" t="inlineStr">
        <is>
          <t xml:space="preserve">fr </t>
        </is>
      </c>
      <c r="T53" t="inlineStr">
        <is>
          <t xml:space="preserve">QS </t>
        </is>
      </c>
      <c r="U53" t="n">
        <v>21</v>
      </c>
      <c r="V53" t="n">
        <v>21</v>
      </c>
      <c r="W53" t="inlineStr">
        <is>
          <t>1993-08-24</t>
        </is>
      </c>
      <c r="X53" t="inlineStr">
        <is>
          <t>1993-08-24</t>
        </is>
      </c>
      <c r="Y53" t="inlineStr">
        <is>
          <t>1987-11-03</t>
        </is>
      </c>
      <c r="Z53" t="inlineStr">
        <is>
          <t>1987-11-03</t>
        </is>
      </c>
      <c r="AA53" t="n">
        <v>84</v>
      </c>
      <c r="AB53" t="n">
        <v>38</v>
      </c>
      <c r="AC53" t="n">
        <v>38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53">
        <f>HYPERLINK("http://www.worldcat.org/oclc/668177","WorldCat Record")</f>
        <v/>
      </c>
      <c r="AW53" t="inlineStr">
        <is>
          <t>1028107401:lat</t>
        </is>
      </c>
      <c r="AX53" t="inlineStr">
        <is>
          <t>668177</t>
        </is>
      </c>
      <c r="AY53" t="inlineStr">
        <is>
          <t>991000846689702656</t>
        </is>
      </c>
      <c r="AZ53" t="inlineStr">
        <is>
          <t>991000846689702656</t>
        </is>
      </c>
      <c r="BA53" t="inlineStr">
        <is>
          <t>2254880010002656</t>
        </is>
      </c>
      <c r="BB53" t="inlineStr">
        <is>
          <t>BOOK</t>
        </is>
      </c>
      <c r="BD53" t="inlineStr">
        <is>
          <t>9782225355301</t>
        </is>
      </c>
      <c r="BE53" t="inlineStr">
        <is>
          <t>30001000131401</t>
        </is>
      </c>
      <c r="BF53" t="inlineStr">
        <is>
          <t>893368822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QS 17 A88125 1997a</t>
        </is>
      </c>
      <c r="E54" t="inlineStr">
        <is>
          <t>0                      QS 0017000A  88125       1997a</t>
        </is>
      </c>
      <c r="F54" t="inlineStr">
        <is>
          <t>Sobotta atlas of human anatomy.</t>
        </is>
      </c>
      <c r="G54" t="inlineStr">
        <is>
          <t>V.2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2</t>
        </is>
      </c>
      <c r="M54" t="inlineStr">
        <is>
          <t>Atlas der Anatomie des Menschen. English.</t>
        </is>
      </c>
      <c r="N54" t="inlineStr">
        <is>
          <t>Baltimore : Williams &amp; Wilkins, c1997.</t>
        </is>
      </c>
      <c r="O54" t="inlineStr">
        <is>
          <t>1997</t>
        </is>
      </c>
      <c r="P54" t="inlineStr">
        <is>
          <t>12th English ed., nomenclature in English / edited by R. Putz, R. Pabst ; translated and edited by Anna N. Taylor.</t>
        </is>
      </c>
      <c r="Q54" t="inlineStr">
        <is>
          <t>eng</t>
        </is>
      </c>
      <c r="R54" t="inlineStr">
        <is>
          <t>mdu</t>
        </is>
      </c>
      <c r="T54" t="inlineStr">
        <is>
          <t xml:space="preserve">QS </t>
        </is>
      </c>
      <c r="U54" t="n">
        <v>19</v>
      </c>
      <c r="V54" t="n">
        <v>50</v>
      </c>
      <c r="W54" t="inlineStr">
        <is>
          <t>2010-06-14</t>
        </is>
      </c>
      <c r="X54" t="inlineStr">
        <is>
          <t>2010-06-14</t>
        </is>
      </c>
      <c r="Y54" t="inlineStr">
        <is>
          <t>1998-07-30</t>
        </is>
      </c>
      <c r="Z54" t="inlineStr">
        <is>
          <t>1998-07-30</t>
        </is>
      </c>
      <c r="AA54" t="n">
        <v>240</v>
      </c>
      <c r="AB54" t="n">
        <v>183</v>
      </c>
      <c r="AC54" t="n">
        <v>837</v>
      </c>
      <c r="AD54" t="n">
        <v>1</v>
      </c>
      <c r="AE54" t="n">
        <v>6</v>
      </c>
      <c r="AF54" t="n">
        <v>3</v>
      </c>
      <c r="AG54" t="n">
        <v>22</v>
      </c>
      <c r="AH54" t="n">
        <v>1</v>
      </c>
      <c r="AI54" t="n">
        <v>7</v>
      </c>
      <c r="AJ54" t="n">
        <v>0</v>
      </c>
      <c r="AK54" t="n">
        <v>6</v>
      </c>
      <c r="AL54" t="n">
        <v>2</v>
      </c>
      <c r="AM54" t="n">
        <v>10</v>
      </c>
      <c r="AN54" t="n">
        <v>0</v>
      </c>
      <c r="AO54" t="n">
        <v>3</v>
      </c>
      <c r="AP54" t="n">
        <v>0</v>
      </c>
      <c r="AQ54" t="n">
        <v>1</v>
      </c>
      <c r="AR54" t="inlineStr">
        <is>
          <t>No</t>
        </is>
      </c>
      <c r="AS54" t="inlineStr">
        <is>
          <t>Yes</t>
        </is>
      </c>
      <c r="AT54">
        <f>HYPERLINK("http://catalog.hathitrust.org/Record/003126234","HathiTrust Record")</f>
        <v/>
      </c>
      <c r="AU54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4">
        <f>HYPERLINK("http://www.worldcat.org/oclc/34283121","WorldCat Record")</f>
        <v/>
      </c>
      <c r="AW54" t="inlineStr">
        <is>
          <t>4714657640:eng</t>
        </is>
      </c>
      <c r="AX54" t="inlineStr">
        <is>
          <t>34283121</t>
        </is>
      </c>
      <c r="AY54" t="inlineStr">
        <is>
          <t>991001568549702656</t>
        </is>
      </c>
      <c r="AZ54" t="inlineStr">
        <is>
          <t>991001568549702656</t>
        </is>
      </c>
      <c r="BA54" t="inlineStr">
        <is>
          <t>2257478260002656</t>
        </is>
      </c>
      <c r="BB54" t="inlineStr">
        <is>
          <t>BOOK</t>
        </is>
      </c>
      <c r="BD54" t="inlineStr">
        <is>
          <t>9780683182095</t>
        </is>
      </c>
      <c r="BE54" t="inlineStr">
        <is>
          <t>30001004090884</t>
        </is>
      </c>
      <c r="BF54" t="inlineStr">
        <is>
          <t>893451336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QS 17 A88125 1997a</t>
        </is>
      </c>
      <c r="E55" t="inlineStr">
        <is>
          <t>0                      QS 0017000A  88125       1997a</t>
        </is>
      </c>
      <c r="F55" t="inlineStr">
        <is>
          <t>Sobotta atlas of human anatomy.</t>
        </is>
      </c>
      <c r="G55" t="inlineStr">
        <is>
          <t>V.1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Yes</t>
        </is>
      </c>
      <c r="L55" t="inlineStr">
        <is>
          <t>2</t>
        </is>
      </c>
      <c r="M55" t="inlineStr">
        <is>
          <t>Atlas der Anatomie des Menschen. English.</t>
        </is>
      </c>
      <c r="N55" t="inlineStr">
        <is>
          <t>Baltimore : Williams &amp; Wilkins, c1997.</t>
        </is>
      </c>
      <c r="O55" t="inlineStr">
        <is>
          <t>1997</t>
        </is>
      </c>
      <c r="P55" t="inlineStr">
        <is>
          <t>12th English ed., nomenclature in English / edited by R. Putz, R. Pabst ; translated and edited by Anna N. Taylor.</t>
        </is>
      </c>
      <c r="Q55" t="inlineStr">
        <is>
          <t>eng</t>
        </is>
      </c>
      <c r="R55" t="inlineStr">
        <is>
          <t>mdu</t>
        </is>
      </c>
      <c r="T55" t="inlineStr">
        <is>
          <t xml:space="preserve">QS </t>
        </is>
      </c>
      <c r="U55" t="n">
        <v>31</v>
      </c>
      <c r="V55" t="n">
        <v>50</v>
      </c>
      <c r="W55" t="inlineStr">
        <is>
          <t>2007-04-16</t>
        </is>
      </c>
      <c r="X55" t="inlineStr">
        <is>
          <t>2010-06-14</t>
        </is>
      </c>
      <c r="Y55" t="inlineStr">
        <is>
          <t>1998-07-30</t>
        </is>
      </c>
      <c r="Z55" t="inlineStr">
        <is>
          <t>1998-07-30</t>
        </is>
      </c>
      <c r="AA55" t="n">
        <v>240</v>
      </c>
      <c r="AB55" t="n">
        <v>183</v>
      </c>
      <c r="AC55" t="n">
        <v>837</v>
      </c>
      <c r="AD55" t="n">
        <v>1</v>
      </c>
      <c r="AE55" t="n">
        <v>6</v>
      </c>
      <c r="AF55" t="n">
        <v>3</v>
      </c>
      <c r="AG55" t="n">
        <v>22</v>
      </c>
      <c r="AH55" t="n">
        <v>1</v>
      </c>
      <c r="AI55" t="n">
        <v>7</v>
      </c>
      <c r="AJ55" t="n">
        <v>0</v>
      </c>
      <c r="AK55" t="n">
        <v>6</v>
      </c>
      <c r="AL55" t="n">
        <v>2</v>
      </c>
      <c r="AM55" t="n">
        <v>10</v>
      </c>
      <c r="AN55" t="n">
        <v>0</v>
      </c>
      <c r="AO55" t="n">
        <v>3</v>
      </c>
      <c r="AP55" t="n">
        <v>0</v>
      </c>
      <c r="AQ55" t="n">
        <v>1</v>
      </c>
      <c r="AR55" t="inlineStr">
        <is>
          <t>No</t>
        </is>
      </c>
      <c r="AS55" t="inlineStr">
        <is>
          <t>Yes</t>
        </is>
      </c>
      <c r="AT55">
        <f>HYPERLINK("http://catalog.hathitrust.org/Record/003126234","HathiTrust Record")</f>
        <v/>
      </c>
      <c r="AU5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55">
        <f>HYPERLINK("http://www.worldcat.org/oclc/34283121","WorldCat Record")</f>
        <v/>
      </c>
      <c r="AW55" t="inlineStr">
        <is>
          <t>4714657640:eng</t>
        </is>
      </c>
      <c r="AX55" t="inlineStr">
        <is>
          <t>34283121</t>
        </is>
      </c>
      <c r="AY55" t="inlineStr">
        <is>
          <t>991001568549702656</t>
        </is>
      </c>
      <c r="AZ55" t="inlineStr">
        <is>
          <t>991001568549702656</t>
        </is>
      </c>
      <c r="BA55" t="inlineStr">
        <is>
          <t>2257478260002656</t>
        </is>
      </c>
      <c r="BB55" t="inlineStr">
        <is>
          <t>BOOK</t>
        </is>
      </c>
      <c r="BD55" t="inlineStr">
        <is>
          <t>9780683182095</t>
        </is>
      </c>
      <c r="BE55" t="inlineStr">
        <is>
          <t>30001004090868</t>
        </is>
      </c>
      <c r="BF55" t="inlineStr">
        <is>
          <t>893465657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QS 17 B662b 1980</t>
        </is>
      </c>
      <c r="E56" t="inlineStr">
        <is>
          <t>0                      QS 0017000B  662b        1980</t>
        </is>
      </c>
      <c r="F56" t="inlineStr">
        <is>
          <t>Basic atlas of cross-sectional anatomy / Walter J. Bo, Isadore Meschan, Wayne A. Krueger ; ill. coordinated by George C. Lynch.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Bo, Walter J.</t>
        </is>
      </c>
      <c r="N56" t="inlineStr">
        <is>
          <t>Philadelphia : Saunders, c1980.</t>
        </is>
      </c>
      <c r="O56" t="inlineStr">
        <is>
          <t>1980</t>
        </is>
      </c>
      <c r="Q56" t="inlineStr">
        <is>
          <t>eng</t>
        </is>
      </c>
      <c r="R56" t="inlineStr">
        <is>
          <t>pau</t>
        </is>
      </c>
      <c r="T56" t="inlineStr">
        <is>
          <t xml:space="preserve">QS </t>
        </is>
      </c>
      <c r="U56" t="n">
        <v>20</v>
      </c>
      <c r="V56" t="n">
        <v>20</v>
      </c>
      <c r="W56" t="inlineStr">
        <is>
          <t>1998-08-06</t>
        </is>
      </c>
      <c r="X56" t="inlineStr">
        <is>
          <t>1998-08-06</t>
        </is>
      </c>
      <c r="Y56" t="inlineStr">
        <is>
          <t>1993-04-07</t>
        </is>
      </c>
      <c r="Z56" t="inlineStr">
        <is>
          <t>1993-04-07</t>
        </is>
      </c>
      <c r="AA56" t="n">
        <v>234</v>
      </c>
      <c r="AB56" t="n">
        <v>173</v>
      </c>
      <c r="AC56" t="n">
        <v>173</v>
      </c>
      <c r="AD56" t="n">
        <v>1</v>
      </c>
      <c r="AE56" t="n">
        <v>1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1</v>
      </c>
      <c r="AM56" t="n">
        <v>1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56">
        <f>HYPERLINK("http://www.worldcat.org/oclc/5890040","WorldCat Record")</f>
        <v/>
      </c>
      <c r="AW56" t="inlineStr">
        <is>
          <t>20277769:eng</t>
        </is>
      </c>
      <c r="AX56" t="inlineStr">
        <is>
          <t>5890040</t>
        </is>
      </c>
      <c r="AY56" t="inlineStr">
        <is>
          <t>991001477809702656</t>
        </is>
      </c>
      <c r="AZ56" t="inlineStr">
        <is>
          <t>991001477809702656</t>
        </is>
      </c>
      <c r="BA56" t="inlineStr">
        <is>
          <t>2262081180002656</t>
        </is>
      </c>
      <c r="BB56" t="inlineStr">
        <is>
          <t>BOOK</t>
        </is>
      </c>
      <c r="BD56" t="inlineStr">
        <is>
          <t>9780721617671</t>
        </is>
      </c>
      <c r="BE56" t="inlineStr">
        <is>
          <t>30001002564054</t>
        </is>
      </c>
      <c r="BF56" t="inlineStr">
        <is>
          <t>893168213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QS 17 C626a 1987</t>
        </is>
      </c>
      <c r="E57" t="inlineStr">
        <is>
          <t>0                      QS 0017000C  626a        1987</t>
        </is>
      </c>
      <c r="F57" t="inlineStr">
        <is>
          <t>Anatomy, a regional atlas of the human body / Carmine D. Clemente.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Clemente, Carmine D.</t>
        </is>
      </c>
      <c r="N57" t="inlineStr">
        <is>
          <t>Baltimore : Urban &amp; Schwarzenberg, c1987.</t>
        </is>
      </c>
      <c r="O57" t="inlineStr">
        <is>
          <t>1987</t>
        </is>
      </c>
      <c r="P57" t="inlineStr">
        <is>
          <t>3rd ed.</t>
        </is>
      </c>
      <c r="Q57" t="inlineStr">
        <is>
          <t>eng</t>
        </is>
      </c>
      <c r="R57" t="inlineStr">
        <is>
          <t>xxu</t>
        </is>
      </c>
      <c r="T57" t="inlineStr">
        <is>
          <t xml:space="preserve">QS </t>
        </is>
      </c>
      <c r="U57" t="n">
        <v>279</v>
      </c>
      <c r="V57" t="n">
        <v>279</v>
      </c>
      <c r="W57" t="inlineStr">
        <is>
          <t>2002-05-30</t>
        </is>
      </c>
      <c r="X57" t="inlineStr">
        <is>
          <t>2002-05-30</t>
        </is>
      </c>
      <c r="Y57" t="inlineStr">
        <is>
          <t>1993-05-07</t>
        </is>
      </c>
      <c r="Z57" t="inlineStr">
        <is>
          <t>1993-05-07</t>
        </is>
      </c>
      <c r="AA57" t="n">
        <v>387</v>
      </c>
      <c r="AB57" t="n">
        <v>308</v>
      </c>
      <c r="AC57" t="n">
        <v>1068</v>
      </c>
      <c r="AD57" t="n">
        <v>2</v>
      </c>
      <c r="AE57" t="n">
        <v>6</v>
      </c>
      <c r="AF57" t="n">
        <v>8</v>
      </c>
      <c r="AG57" t="n">
        <v>29</v>
      </c>
      <c r="AH57" t="n">
        <v>1</v>
      </c>
      <c r="AI57" t="n">
        <v>12</v>
      </c>
      <c r="AJ57" t="n">
        <v>3</v>
      </c>
      <c r="AK57" t="n">
        <v>5</v>
      </c>
      <c r="AL57" t="n">
        <v>4</v>
      </c>
      <c r="AM57" t="n">
        <v>11</v>
      </c>
      <c r="AN57" t="n">
        <v>1</v>
      </c>
      <c r="AO57" t="n">
        <v>5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HYPERLINK("http://catalog.hathitrust.org/Record/000811086","HathiTrust Record")</f>
        <v/>
      </c>
      <c r="AU57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57">
        <f>HYPERLINK("http://www.worldcat.org/oclc/12103085","WorldCat Record")</f>
        <v/>
      </c>
      <c r="AW57" t="inlineStr">
        <is>
          <t>4795706:eng</t>
        </is>
      </c>
      <c r="AX57" t="inlineStr">
        <is>
          <t>12103085</t>
        </is>
      </c>
      <c r="AY57" t="inlineStr">
        <is>
          <t>991001508819702656</t>
        </is>
      </c>
      <c r="AZ57" t="inlineStr">
        <is>
          <t>991001508819702656</t>
        </is>
      </c>
      <c r="BA57" t="inlineStr">
        <is>
          <t>2264284860002656</t>
        </is>
      </c>
      <c r="BB57" t="inlineStr">
        <is>
          <t>BOOK</t>
        </is>
      </c>
      <c r="BD57" t="inlineStr">
        <is>
          <t>9780806703237</t>
        </is>
      </c>
      <c r="BE57" t="inlineStr">
        <is>
          <t>30001002600312</t>
        </is>
      </c>
      <c r="BF57" t="inlineStr">
        <is>
          <t>893377315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QS 17 E44s 1995</t>
        </is>
      </c>
      <c r="E58" t="inlineStr">
        <is>
          <t>0                      QS 0017000E  44s         1995</t>
        </is>
      </c>
      <c r="F58" t="inlineStr">
        <is>
          <t>Sectional anatomy by MRI / Georges Y. El-Khoury, Ronald A. Bergman, William J. Montgomery.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El-Khoury, Georges Y.</t>
        </is>
      </c>
      <c r="N58" t="inlineStr">
        <is>
          <t>New York : Churchill Livingstone, c1995.</t>
        </is>
      </c>
      <c r="O58" t="inlineStr">
        <is>
          <t>1995</t>
        </is>
      </c>
      <c r="P58" t="inlineStr">
        <is>
          <t>2nd ed.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QS </t>
        </is>
      </c>
      <c r="U58" t="n">
        <v>6</v>
      </c>
      <c r="V58" t="n">
        <v>6</v>
      </c>
      <c r="W58" t="inlineStr">
        <is>
          <t>1995-09-18</t>
        </is>
      </c>
      <c r="X58" t="inlineStr">
        <is>
          <t>1995-09-18</t>
        </is>
      </c>
      <c r="Y58" t="inlineStr">
        <is>
          <t>1995-01-09</t>
        </is>
      </c>
      <c r="Z58" t="inlineStr">
        <is>
          <t>1995-01-09</t>
        </is>
      </c>
      <c r="AA58" t="n">
        <v>192</v>
      </c>
      <c r="AB58" t="n">
        <v>147</v>
      </c>
      <c r="AC58" t="n">
        <v>223</v>
      </c>
      <c r="AD58" t="n">
        <v>2</v>
      </c>
      <c r="AE58" t="n">
        <v>2</v>
      </c>
      <c r="AF58" t="n">
        <v>3</v>
      </c>
      <c r="AG58" t="n">
        <v>6</v>
      </c>
      <c r="AH58" t="n">
        <v>1</v>
      </c>
      <c r="AI58" t="n">
        <v>2</v>
      </c>
      <c r="AJ58" t="n">
        <v>0</v>
      </c>
      <c r="AK58" t="n">
        <v>1</v>
      </c>
      <c r="AL58" t="n">
        <v>1</v>
      </c>
      <c r="AM58" t="n">
        <v>2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58">
        <f>HYPERLINK("http://www.worldcat.org/oclc/31132539","WorldCat Record")</f>
        <v/>
      </c>
      <c r="AW58" t="inlineStr">
        <is>
          <t>22241630:eng</t>
        </is>
      </c>
      <c r="AX58" t="inlineStr">
        <is>
          <t>31132539</t>
        </is>
      </c>
      <c r="AY58" t="inlineStr">
        <is>
          <t>991000684819702656</t>
        </is>
      </c>
      <c r="AZ58" t="inlineStr">
        <is>
          <t>991000684819702656</t>
        </is>
      </c>
      <c r="BA58" t="inlineStr">
        <is>
          <t>2271317150002656</t>
        </is>
      </c>
      <c r="BB58" t="inlineStr">
        <is>
          <t>BOOK</t>
        </is>
      </c>
      <c r="BD58" t="inlineStr">
        <is>
          <t>9780443088902</t>
        </is>
      </c>
      <c r="BE58" t="inlineStr">
        <is>
          <t>30001002698738</t>
        </is>
      </c>
      <c r="BF58" t="inlineStr">
        <is>
          <t>893540224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QS 17 F593a 1993</t>
        </is>
      </c>
      <c r="E59" t="inlineStr">
        <is>
          <t>0                      QS 0017000F  593a        1993</t>
        </is>
      </c>
      <c r="F59" t="inlineStr">
        <is>
          <t>Anatomy in diagnostic imaging / Peter Fleckenstein &amp; Jørgen Tranum-Jensen.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Fleckenstein, Peter.</t>
        </is>
      </c>
      <c r="N59" t="inlineStr">
        <is>
          <t>Copenhagen : Munksgaard, c1993.</t>
        </is>
      </c>
      <c r="O59" t="inlineStr">
        <is>
          <t>1993</t>
        </is>
      </c>
      <c r="P59" t="inlineStr">
        <is>
          <t>1st ed.</t>
        </is>
      </c>
      <c r="Q59" t="inlineStr">
        <is>
          <t>eng</t>
        </is>
      </c>
      <c r="R59" t="inlineStr">
        <is>
          <t xml:space="preserve">dk </t>
        </is>
      </c>
      <c r="T59" t="inlineStr">
        <is>
          <t xml:space="preserve">QS </t>
        </is>
      </c>
      <c r="U59" t="n">
        <v>34</v>
      </c>
      <c r="V59" t="n">
        <v>34</v>
      </c>
      <c r="W59" t="inlineStr">
        <is>
          <t>2005-07-14</t>
        </is>
      </c>
      <c r="X59" t="inlineStr">
        <is>
          <t>2005-07-14</t>
        </is>
      </c>
      <c r="Y59" t="inlineStr">
        <is>
          <t>1995-10-20</t>
        </is>
      </c>
      <c r="Z59" t="inlineStr">
        <is>
          <t>1995-10-20</t>
        </is>
      </c>
      <c r="AA59" t="n">
        <v>89</v>
      </c>
      <c r="AB59" t="n">
        <v>57</v>
      </c>
      <c r="AC59" t="n">
        <v>286</v>
      </c>
      <c r="AD59" t="n">
        <v>1</v>
      </c>
      <c r="AE59" t="n">
        <v>3</v>
      </c>
      <c r="AF59" t="n">
        <v>1</v>
      </c>
      <c r="AG59" t="n">
        <v>6</v>
      </c>
      <c r="AH59" t="n">
        <v>0</v>
      </c>
      <c r="AI59" t="n">
        <v>1</v>
      </c>
      <c r="AJ59" t="n">
        <v>1</v>
      </c>
      <c r="AK59" t="n">
        <v>3</v>
      </c>
      <c r="AL59" t="n">
        <v>0</v>
      </c>
      <c r="AM59" t="n">
        <v>1</v>
      </c>
      <c r="AN59" t="n">
        <v>0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59">
        <f>HYPERLINK("http://www.worldcat.org/oclc/29686848","WorldCat Record")</f>
        <v/>
      </c>
      <c r="AW59" t="inlineStr">
        <is>
          <t>1989050:eng</t>
        </is>
      </c>
      <c r="AX59" t="inlineStr">
        <is>
          <t>29686848</t>
        </is>
      </c>
      <c r="AY59" t="inlineStr">
        <is>
          <t>991001494399702656</t>
        </is>
      </c>
      <c r="AZ59" t="inlineStr">
        <is>
          <t>991001494399702656</t>
        </is>
      </c>
      <c r="BA59" t="inlineStr">
        <is>
          <t>2259205740002656</t>
        </is>
      </c>
      <c r="BB59" t="inlineStr">
        <is>
          <t>BOOK</t>
        </is>
      </c>
      <c r="BD59" t="inlineStr">
        <is>
          <t>9780721640006</t>
        </is>
      </c>
      <c r="BE59" t="inlineStr">
        <is>
          <t>30001003261080</t>
        </is>
      </c>
      <c r="BF59" t="inlineStr">
        <is>
          <t>893638388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QS 17 H918 1983</t>
        </is>
      </c>
      <c r="E60" t="inlineStr">
        <is>
          <t>0                      QS 0017000H  918         1983</t>
        </is>
      </c>
      <c r="F60" t="inlineStr">
        <is>
          <t>The Human body on file / by the Diagram Group.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N60" t="inlineStr">
        <is>
          <t>New York : Facts on File, c1983.</t>
        </is>
      </c>
      <c r="O60" t="inlineStr">
        <is>
          <t>1983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QS </t>
        </is>
      </c>
      <c r="U60" t="n">
        <v>7</v>
      </c>
      <c r="V60" t="n">
        <v>7</v>
      </c>
      <c r="W60" t="inlineStr">
        <is>
          <t>2002-09-05</t>
        </is>
      </c>
      <c r="X60" t="inlineStr">
        <is>
          <t>2002-09-05</t>
        </is>
      </c>
      <c r="Y60" t="inlineStr">
        <is>
          <t>1987-10-30</t>
        </is>
      </c>
      <c r="Z60" t="inlineStr">
        <is>
          <t>1987-10-30</t>
        </is>
      </c>
      <c r="AA60" t="n">
        <v>928</v>
      </c>
      <c r="AB60" t="n">
        <v>861</v>
      </c>
      <c r="AC60" t="n">
        <v>902</v>
      </c>
      <c r="AD60" t="n">
        <v>5</v>
      </c>
      <c r="AE60" t="n">
        <v>5</v>
      </c>
      <c r="AF60" t="n">
        <v>6</v>
      </c>
      <c r="AG60" t="n">
        <v>6</v>
      </c>
      <c r="AH60" t="n">
        <v>0</v>
      </c>
      <c r="AI60" t="n">
        <v>0</v>
      </c>
      <c r="AJ60" t="n">
        <v>0</v>
      </c>
      <c r="AK60" t="n">
        <v>0</v>
      </c>
      <c r="AL60" t="n">
        <v>5</v>
      </c>
      <c r="AM60" t="n">
        <v>5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60">
        <f>HYPERLINK("http://www.worldcat.org/oclc/8689077","WorldCat Record")</f>
        <v/>
      </c>
      <c r="AW60" t="inlineStr">
        <is>
          <t>54513152:eng</t>
        </is>
      </c>
      <c r="AX60" t="inlineStr">
        <is>
          <t>8689077</t>
        </is>
      </c>
      <c r="AY60" t="inlineStr">
        <is>
          <t>991001280079702656</t>
        </is>
      </c>
      <c r="AZ60" t="inlineStr">
        <is>
          <t>991001280079702656</t>
        </is>
      </c>
      <c r="BA60" t="inlineStr">
        <is>
          <t>2272651440002656</t>
        </is>
      </c>
      <c r="BB60" t="inlineStr">
        <is>
          <t>BOOK</t>
        </is>
      </c>
      <c r="BD60" t="inlineStr">
        <is>
          <t>9780871967060</t>
        </is>
      </c>
      <c r="BE60" t="inlineStr">
        <is>
          <t>30001000367229</t>
        </is>
      </c>
      <c r="BF60" t="inlineStr">
        <is>
          <t>893643394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QS17 H918 1996</t>
        </is>
      </c>
      <c r="E61" t="inlineStr">
        <is>
          <t>0                      QS 0017000H  918         1996</t>
        </is>
      </c>
      <c r="F61" t="inlineStr">
        <is>
          <t>The Human body on file / by the Diagram Group.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N61" t="inlineStr">
        <is>
          <t>New York : Facts on File, c1996, 1983.</t>
        </is>
      </c>
      <c r="O61" t="inlineStr">
        <is>
          <t>1996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QS </t>
        </is>
      </c>
      <c r="U61" t="n">
        <v>3</v>
      </c>
      <c r="V61" t="n">
        <v>3</v>
      </c>
      <c r="W61" t="inlineStr">
        <is>
          <t>2003-01-21</t>
        </is>
      </c>
      <c r="X61" t="inlineStr">
        <is>
          <t>2003-01-21</t>
        </is>
      </c>
      <c r="Y61" t="inlineStr">
        <is>
          <t>2002-11-22</t>
        </is>
      </c>
      <c r="Z61" t="inlineStr">
        <is>
          <t>2002-11-22</t>
        </is>
      </c>
      <c r="AA61" t="n">
        <v>53</v>
      </c>
      <c r="AB61" t="n">
        <v>49</v>
      </c>
      <c r="AC61" t="n">
        <v>902</v>
      </c>
      <c r="AD61" t="n">
        <v>1</v>
      </c>
      <c r="AE61" t="n">
        <v>5</v>
      </c>
      <c r="AF61" t="n">
        <v>0</v>
      </c>
      <c r="AG61" t="n">
        <v>6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5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61">
        <f>HYPERLINK("http://www.worldcat.org/oclc/40993022","WorldCat Record")</f>
        <v/>
      </c>
      <c r="AW61" t="inlineStr">
        <is>
          <t>54513152:eng</t>
        </is>
      </c>
      <c r="AX61" t="inlineStr">
        <is>
          <t>40993022</t>
        </is>
      </c>
      <c r="AY61" t="inlineStr">
        <is>
          <t>991000332879702656</t>
        </is>
      </c>
      <c r="AZ61" t="inlineStr">
        <is>
          <t>991000332879702656</t>
        </is>
      </c>
      <c r="BA61" t="inlineStr">
        <is>
          <t>2272722780002656</t>
        </is>
      </c>
      <c r="BB61" t="inlineStr">
        <is>
          <t>BOOK</t>
        </is>
      </c>
      <c r="BD61" t="inlineStr">
        <is>
          <t>9780816035274</t>
        </is>
      </c>
      <c r="BE61" t="inlineStr">
        <is>
          <t>30001004500643</t>
        </is>
      </c>
      <c r="BF61" t="inlineStr">
        <is>
          <t>893452031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QS 17 J65j</t>
        </is>
      </c>
      <c r="E62" t="inlineStr">
        <is>
          <t>0                      QS 0017000J  65j</t>
        </is>
      </c>
      <c r="F62" t="inlineStr">
        <is>
          <t>The Johns Hopkins atlas of human functional anatomy / original ill. with descriptive legends by Leon Schlossberg ; text edited by George D. Zuidema.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Yes</t>
        </is>
      </c>
      <c r="L62" t="inlineStr">
        <is>
          <t>0</t>
        </is>
      </c>
      <c r="N62" t="inlineStr">
        <is>
          <t>Baltimore : Johns Hopkins University Press, c1977.</t>
        </is>
      </c>
      <c r="O62" t="inlineStr">
        <is>
          <t>1977</t>
        </is>
      </c>
      <c r="Q62" t="inlineStr">
        <is>
          <t>eng</t>
        </is>
      </c>
      <c r="R62" t="inlineStr">
        <is>
          <t>mdu</t>
        </is>
      </c>
      <c r="T62" t="inlineStr">
        <is>
          <t xml:space="preserve">QS </t>
        </is>
      </c>
      <c r="U62" t="n">
        <v>10</v>
      </c>
      <c r="V62" t="n">
        <v>10</v>
      </c>
      <c r="W62" t="inlineStr">
        <is>
          <t>2004-07-24</t>
        </is>
      </c>
      <c r="X62" t="inlineStr">
        <is>
          <t>2004-07-24</t>
        </is>
      </c>
      <c r="Y62" t="inlineStr">
        <is>
          <t>1988-01-18</t>
        </is>
      </c>
      <c r="Z62" t="inlineStr">
        <is>
          <t>1988-01-18</t>
        </is>
      </c>
      <c r="AA62" t="n">
        <v>660</v>
      </c>
      <c r="AB62" t="n">
        <v>605</v>
      </c>
      <c r="AC62" t="n">
        <v>1741</v>
      </c>
      <c r="AD62" t="n">
        <v>8</v>
      </c>
      <c r="AE62" t="n">
        <v>15</v>
      </c>
      <c r="AF62" t="n">
        <v>22</v>
      </c>
      <c r="AG62" t="n">
        <v>40</v>
      </c>
      <c r="AH62" t="n">
        <v>9</v>
      </c>
      <c r="AI62" t="n">
        <v>17</v>
      </c>
      <c r="AJ62" t="n">
        <v>6</v>
      </c>
      <c r="AK62" t="n">
        <v>9</v>
      </c>
      <c r="AL62" t="n">
        <v>4</v>
      </c>
      <c r="AM62" t="n">
        <v>13</v>
      </c>
      <c r="AN62" t="n">
        <v>5</v>
      </c>
      <c r="AO62" t="n">
        <v>8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HYPERLINK("http://catalog.hathitrust.org/Record/000729262","HathiTrust Record")</f>
        <v/>
      </c>
      <c r="AU62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62">
        <f>HYPERLINK("http://www.worldcat.org/oclc/2318030","WorldCat Record")</f>
        <v/>
      </c>
      <c r="AW62" t="inlineStr">
        <is>
          <t>350034911:eng</t>
        </is>
      </c>
      <c r="AX62" t="inlineStr">
        <is>
          <t>2318030</t>
        </is>
      </c>
      <c r="AY62" t="inlineStr">
        <is>
          <t>991000846769702656</t>
        </is>
      </c>
      <c r="AZ62" t="inlineStr">
        <is>
          <t>991000846769702656</t>
        </is>
      </c>
      <c r="BA62" t="inlineStr">
        <is>
          <t>2263967170002656</t>
        </is>
      </c>
      <c r="BB62" t="inlineStr">
        <is>
          <t>BOOK</t>
        </is>
      </c>
      <c r="BD62" t="inlineStr">
        <is>
          <t>9780801818028</t>
        </is>
      </c>
      <c r="BE62" t="inlineStr">
        <is>
          <t>30001000131641</t>
        </is>
      </c>
      <c r="BF62" t="inlineStr">
        <is>
          <t>893464897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QS 17 K29s 1997</t>
        </is>
      </c>
      <c r="E63" t="inlineStr">
        <is>
          <t>0                      QS 0017000K  29s         1997</t>
        </is>
      </c>
      <c r="F63" t="inlineStr">
        <is>
          <t>Sectional anatomy for imaging professionals / Lorrie L. Kelley, Connie M. Petersen.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Kelley, Lorrie L.</t>
        </is>
      </c>
      <c r="N63" t="inlineStr">
        <is>
          <t>St. Louis : Mosby, c1997.</t>
        </is>
      </c>
      <c r="O63" t="inlineStr">
        <is>
          <t>1997</t>
        </is>
      </c>
      <c r="Q63" t="inlineStr">
        <is>
          <t>eng</t>
        </is>
      </c>
      <c r="R63" t="inlineStr">
        <is>
          <t>mou</t>
        </is>
      </c>
      <c r="T63" t="inlineStr">
        <is>
          <t xml:space="preserve">QS </t>
        </is>
      </c>
      <c r="U63" t="n">
        <v>18</v>
      </c>
      <c r="V63" t="n">
        <v>18</v>
      </c>
      <c r="W63" t="inlineStr">
        <is>
          <t>2008-05-20</t>
        </is>
      </c>
      <c r="X63" t="inlineStr">
        <is>
          <t>2008-05-20</t>
        </is>
      </c>
      <c r="Y63" t="inlineStr">
        <is>
          <t>1997-11-19</t>
        </is>
      </c>
      <c r="Z63" t="inlineStr">
        <is>
          <t>1997-11-19</t>
        </is>
      </c>
      <c r="AA63" t="n">
        <v>139</v>
      </c>
      <c r="AB63" t="n">
        <v>121</v>
      </c>
      <c r="AC63" t="n">
        <v>389</v>
      </c>
      <c r="AD63" t="n">
        <v>1</v>
      </c>
      <c r="AE63" t="n">
        <v>3</v>
      </c>
      <c r="AF63" t="n">
        <v>0</v>
      </c>
      <c r="AG63" t="n">
        <v>3</v>
      </c>
      <c r="AH63" t="n">
        <v>0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2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HYPERLINK("http://catalog.hathitrust.org/Record/003122876","HathiTrust Record")</f>
        <v/>
      </c>
      <c r="AU63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63">
        <f>HYPERLINK("http://www.worldcat.org/oclc/35593727","WorldCat Record")</f>
        <v/>
      </c>
      <c r="AW63" t="inlineStr">
        <is>
          <t>2764109:eng</t>
        </is>
      </c>
      <c r="AX63" t="inlineStr">
        <is>
          <t>35593727</t>
        </is>
      </c>
      <c r="AY63" t="inlineStr">
        <is>
          <t>991001790499702656</t>
        </is>
      </c>
      <c r="AZ63" t="inlineStr">
        <is>
          <t>991001790499702656</t>
        </is>
      </c>
      <c r="BA63" t="inlineStr">
        <is>
          <t>2272022240002656</t>
        </is>
      </c>
      <c r="BB63" t="inlineStr">
        <is>
          <t>BOOK</t>
        </is>
      </c>
      <c r="BD63" t="inlineStr">
        <is>
          <t>9780815186656</t>
        </is>
      </c>
      <c r="BE63" t="inlineStr">
        <is>
          <t>30001003657790</t>
        </is>
      </c>
      <c r="BF63" t="inlineStr">
        <is>
          <t>893816682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QS 17 K47a</t>
        </is>
      </c>
      <c r="E64" t="inlineStr">
        <is>
          <t>0                      QS 0017000K  47a</t>
        </is>
      </c>
      <c r="F64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Kieffer, Stephen A. (Stephen Aaron), 1935-</t>
        </is>
      </c>
      <c r="N64" t="inlineStr">
        <is>
          <t>-- Hagerstown, Md. : Medical Dept., Harper &amp; Row, [c1979]</t>
        </is>
      </c>
      <c r="O64" t="inlineStr">
        <is>
          <t>1978</t>
        </is>
      </c>
      <c r="Q64" t="inlineStr">
        <is>
          <t>eng</t>
        </is>
      </c>
      <c r="R64" t="inlineStr">
        <is>
          <t>mdu</t>
        </is>
      </c>
      <c r="T64" t="inlineStr">
        <is>
          <t xml:space="preserve">QS </t>
        </is>
      </c>
      <c r="U64" t="n">
        <v>29</v>
      </c>
      <c r="V64" t="n">
        <v>29</v>
      </c>
      <c r="W64" t="inlineStr">
        <is>
          <t>2002-09-22</t>
        </is>
      </c>
      <c r="X64" t="inlineStr">
        <is>
          <t>2002-09-22</t>
        </is>
      </c>
      <c r="Y64" t="inlineStr">
        <is>
          <t>1988-01-07</t>
        </is>
      </c>
      <c r="Z64" t="inlineStr">
        <is>
          <t>1988-01-07</t>
        </is>
      </c>
      <c r="AA64" t="n">
        <v>205</v>
      </c>
      <c r="AB64" t="n">
        <v>154</v>
      </c>
      <c r="AC64" t="n">
        <v>157</v>
      </c>
      <c r="AD64" t="n">
        <v>2</v>
      </c>
      <c r="AE64" t="n">
        <v>2</v>
      </c>
      <c r="AF64" t="n">
        <v>4</v>
      </c>
      <c r="AG64" t="n">
        <v>4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HYPERLINK("http://catalog.hathitrust.org/Record/000176739","HathiTrust Record")</f>
        <v/>
      </c>
      <c r="AU64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64">
        <f>HYPERLINK("http://www.worldcat.org/oclc/4004645","WorldCat Record")</f>
        <v/>
      </c>
      <c r="AW64" t="inlineStr">
        <is>
          <t>836712694:eng</t>
        </is>
      </c>
      <c r="AX64" t="inlineStr">
        <is>
          <t>4004645</t>
        </is>
      </c>
      <c r="AY64" t="inlineStr">
        <is>
          <t>991000846799702656</t>
        </is>
      </c>
      <c r="AZ64" t="inlineStr">
        <is>
          <t>991000846799702656</t>
        </is>
      </c>
      <c r="BA64" t="inlineStr">
        <is>
          <t>2264861880002656</t>
        </is>
      </c>
      <c r="BB64" t="inlineStr">
        <is>
          <t>BOOK</t>
        </is>
      </c>
      <c r="BD64" t="inlineStr">
        <is>
          <t>9780061411526</t>
        </is>
      </c>
      <c r="BE64" t="inlineStr">
        <is>
          <t>30001000131658</t>
        </is>
      </c>
      <c r="BF64" t="inlineStr">
        <is>
          <t>893357868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QS 17 K84a 1983</t>
        </is>
      </c>
      <c r="E65" t="inlineStr">
        <is>
          <t>0                      QS 0017000K  84a         1983</t>
        </is>
      </c>
      <c r="F65" t="inlineStr">
        <is>
          <t>Atlas of sectional human anatomy / by Jean Georges Koritké and Henri Sick.</t>
        </is>
      </c>
      <c r="G65" t="inlineStr">
        <is>
          <t>V. 1</t>
        </is>
      </c>
      <c r="H65" t="inlineStr">
        <is>
          <t>Yes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Koritké, Jean-Georges, 1928-</t>
        </is>
      </c>
      <c r="N65" t="inlineStr">
        <is>
          <t>Munich ; Baltimore : Urban &amp; Schwarzenberg, c1983.</t>
        </is>
      </c>
      <c r="O65" t="inlineStr">
        <is>
          <t>1983</t>
        </is>
      </c>
      <c r="Q65" t="inlineStr">
        <is>
          <t>eng</t>
        </is>
      </c>
      <c r="R65" t="inlineStr">
        <is>
          <t xml:space="preserve">gw </t>
        </is>
      </c>
      <c r="T65" t="inlineStr">
        <is>
          <t xml:space="preserve">QS </t>
        </is>
      </c>
      <c r="U65" t="n">
        <v>23</v>
      </c>
      <c r="V65" t="n">
        <v>36</v>
      </c>
      <c r="W65" t="inlineStr">
        <is>
          <t>2000-01-24</t>
        </is>
      </c>
      <c r="X65" t="inlineStr">
        <is>
          <t>2000-01-24</t>
        </is>
      </c>
      <c r="Y65" t="inlineStr">
        <is>
          <t>1988-01-07</t>
        </is>
      </c>
      <c r="Z65" t="inlineStr">
        <is>
          <t>1988-01-07</t>
        </is>
      </c>
      <c r="AA65" t="n">
        <v>23</v>
      </c>
      <c r="AB65" t="n">
        <v>21</v>
      </c>
      <c r="AC65" t="n">
        <v>182</v>
      </c>
      <c r="AD65" t="n">
        <v>1</v>
      </c>
      <c r="AE65" t="n">
        <v>2</v>
      </c>
      <c r="AF65" t="n">
        <v>0</v>
      </c>
      <c r="AG65" t="n">
        <v>3</v>
      </c>
      <c r="AH65" t="n">
        <v>0</v>
      </c>
      <c r="AI65" t="n">
        <v>0</v>
      </c>
      <c r="AJ65" t="n">
        <v>0</v>
      </c>
      <c r="AK65" t="n">
        <v>1</v>
      </c>
      <c r="AL65" t="n">
        <v>0</v>
      </c>
      <c r="AM65" t="n">
        <v>1</v>
      </c>
      <c r="AN65" t="n">
        <v>0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5">
        <f>HYPERLINK("http://www.worldcat.org/oclc/8666754","WorldCat Record")</f>
        <v/>
      </c>
      <c r="AW65" t="inlineStr">
        <is>
          <t>3403149:eng</t>
        </is>
      </c>
      <c r="AX65" t="inlineStr">
        <is>
          <t>8666754</t>
        </is>
      </c>
      <c r="AY65" t="inlineStr">
        <is>
          <t>991000846879702656</t>
        </is>
      </c>
      <c r="AZ65" t="inlineStr">
        <is>
          <t>991000846879702656</t>
        </is>
      </c>
      <c r="BA65" t="inlineStr">
        <is>
          <t>2272421430002656</t>
        </is>
      </c>
      <c r="BB65" t="inlineStr">
        <is>
          <t>BOOK</t>
        </is>
      </c>
      <c r="BD65" t="inlineStr">
        <is>
          <t>9780806710303</t>
        </is>
      </c>
      <c r="BE65" t="inlineStr">
        <is>
          <t>30001000131724</t>
        </is>
      </c>
      <c r="BF65" t="inlineStr">
        <is>
          <t>893831556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QS 17 K84a 1983</t>
        </is>
      </c>
      <c r="E66" t="inlineStr">
        <is>
          <t>0                      QS 0017000K  84a         1983</t>
        </is>
      </c>
      <c r="F66" t="inlineStr">
        <is>
          <t>Atlas of sectional human anatomy / by Jean Georges Koritké and Henri Sick.</t>
        </is>
      </c>
      <c r="G66" t="inlineStr">
        <is>
          <t>V. 2</t>
        </is>
      </c>
      <c r="H66" t="inlineStr">
        <is>
          <t>Yes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Koritké, Jean-Georges, 1928-</t>
        </is>
      </c>
      <c r="N66" t="inlineStr">
        <is>
          <t>Munich ; Baltimore : Urban &amp; Schwarzenberg, c1983.</t>
        </is>
      </c>
      <c r="O66" t="inlineStr">
        <is>
          <t>1983</t>
        </is>
      </c>
      <c r="Q66" t="inlineStr">
        <is>
          <t>eng</t>
        </is>
      </c>
      <c r="R66" t="inlineStr">
        <is>
          <t xml:space="preserve">gw </t>
        </is>
      </c>
      <c r="T66" t="inlineStr">
        <is>
          <t xml:space="preserve">QS </t>
        </is>
      </c>
      <c r="U66" t="n">
        <v>13</v>
      </c>
      <c r="V66" t="n">
        <v>36</v>
      </c>
      <c r="W66" t="inlineStr">
        <is>
          <t>1997-01-15</t>
        </is>
      </c>
      <c r="X66" t="inlineStr">
        <is>
          <t>2000-01-24</t>
        </is>
      </c>
      <c r="Y66" t="inlineStr">
        <is>
          <t>1988-01-07</t>
        </is>
      </c>
      <c r="Z66" t="inlineStr">
        <is>
          <t>1988-01-07</t>
        </is>
      </c>
      <c r="AA66" t="n">
        <v>23</v>
      </c>
      <c r="AB66" t="n">
        <v>21</v>
      </c>
      <c r="AC66" t="n">
        <v>182</v>
      </c>
      <c r="AD66" t="n">
        <v>1</v>
      </c>
      <c r="AE66" t="n">
        <v>2</v>
      </c>
      <c r="AF66" t="n">
        <v>0</v>
      </c>
      <c r="AG66" t="n">
        <v>3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66">
        <f>HYPERLINK("http://www.worldcat.org/oclc/8666754","WorldCat Record")</f>
        <v/>
      </c>
      <c r="AW66" t="inlineStr">
        <is>
          <t>3403149:eng</t>
        </is>
      </c>
      <c r="AX66" t="inlineStr">
        <is>
          <t>8666754</t>
        </is>
      </c>
      <c r="AY66" t="inlineStr">
        <is>
          <t>991000846879702656</t>
        </is>
      </c>
      <c r="AZ66" t="inlineStr">
        <is>
          <t>991000846879702656</t>
        </is>
      </c>
      <c r="BA66" t="inlineStr">
        <is>
          <t>2272421430002656</t>
        </is>
      </c>
      <c r="BB66" t="inlineStr">
        <is>
          <t>BOOK</t>
        </is>
      </c>
      <c r="BD66" t="inlineStr">
        <is>
          <t>9780806710303</t>
        </is>
      </c>
      <c r="BE66" t="inlineStr">
        <is>
          <t>30001000131732</t>
        </is>
      </c>
      <c r="BF66" t="inlineStr">
        <is>
          <t>893826016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QS 17 L475c 1977</t>
        </is>
      </c>
      <c r="E67" t="inlineStr">
        <is>
          <t>0                      QS 0017000L  475c        1977</t>
        </is>
      </c>
      <c r="F67" t="inlineStr">
        <is>
          <t>Cross-sectional anatomy : an atlas for computerized tomography / Robert Steven Ledley, H. K. Huang, John C. Mazziotta ; prepared with the assistance of Faustino R. Suarez ... [et al.].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Ledley, Robert Steven.</t>
        </is>
      </c>
      <c r="N67" t="inlineStr">
        <is>
          <t>-- Baltimore : Williams &amp; Wilkins, 1977.</t>
        </is>
      </c>
      <c r="O67" t="inlineStr">
        <is>
          <t>1977</t>
        </is>
      </c>
      <c r="Q67" t="inlineStr">
        <is>
          <t>eng</t>
        </is>
      </c>
      <c r="R67" t="inlineStr">
        <is>
          <t>mdu</t>
        </is>
      </c>
      <c r="T67" t="inlineStr">
        <is>
          <t xml:space="preserve">QS </t>
        </is>
      </c>
      <c r="U67" t="n">
        <v>10</v>
      </c>
      <c r="V67" t="n">
        <v>10</v>
      </c>
      <c r="W67" t="inlineStr">
        <is>
          <t>1995-09-19</t>
        </is>
      </c>
      <c r="X67" t="inlineStr">
        <is>
          <t>1995-09-19</t>
        </is>
      </c>
      <c r="Y67" t="inlineStr">
        <is>
          <t>1987-09-23</t>
        </is>
      </c>
      <c r="Z67" t="inlineStr">
        <is>
          <t>1987-09-23</t>
        </is>
      </c>
      <c r="AA67" t="n">
        <v>149</v>
      </c>
      <c r="AB67" t="n">
        <v>101</v>
      </c>
      <c r="AC67" t="n">
        <v>103</v>
      </c>
      <c r="AD67" t="n">
        <v>2</v>
      </c>
      <c r="AE67" t="n">
        <v>2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HYPERLINK("http://catalog.hathitrust.org/Record/000250401","HathiTrust Record")</f>
        <v/>
      </c>
      <c r="AU67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67">
        <f>HYPERLINK("http://www.worldcat.org/oclc/2984308","WorldCat Record")</f>
        <v/>
      </c>
      <c r="AW67" t="inlineStr">
        <is>
          <t>7025326:eng</t>
        </is>
      </c>
      <c r="AX67" t="inlineStr">
        <is>
          <t>2984308</t>
        </is>
      </c>
      <c r="AY67" t="inlineStr">
        <is>
          <t>991000746189702656</t>
        </is>
      </c>
      <c r="AZ67" t="inlineStr">
        <is>
          <t>991000746189702656</t>
        </is>
      </c>
      <c r="BA67" t="inlineStr">
        <is>
          <t>2258285680002656</t>
        </is>
      </c>
      <c r="BB67" t="inlineStr">
        <is>
          <t>BOOK</t>
        </is>
      </c>
      <c r="BD67" t="inlineStr">
        <is>
          <t>9780683049206</t>
        </is>
      </c>
      <c r="BE67" t="inlineStr">
        <is>
          <t>30001000045478</t>
        </is>
      </c>
      <c r="BF67" t="inlineStr">
        <is>
          <t>893272968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QS 17 M167c 1982</t>
        </is>
      </c>
      <c r="E68" t="inlineStr">
        <is>
          <t>0                      QS 0017000M  167c        1982</t>
        </is>
      </c>
      <c r="F68" t="inlineStr">
        <is>
          <t>Color atlas of foot and ankle anatomy / R.M.H. McMinn, R.T. Hutchings, B.M. Logan.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McMinn, R. M. H. (Robert Matthew Hay)</t>
        </is>
      </c>
      <c r="N68" t="inlineStr">
        <is>
          <t>East Norwalk, Conn. : Appleton-Century-Crofts/Connecticut, c1982.</t>
        </is>
      </c>
      <c r="O68" t="inlineStr">
        <is>
          <t>1982</t>
        </is>
      </c>
      <c r="Q68" t="inlineStr">
        <is>
          <t>eng</t>
        </is>
      </c>
      <c r="R68" t="inlineStr">
        <is>
          <t>ctu</t>
        </is>
      </c>
      <c r="T68" t="inlineStr">
        <is>
          <t xml:space="preserve">QS </t>
        </is>
      </c>
      <c r="U68" t="n">
        <v>7</v>
      </c>
      <c r="V68" t="n">
        <v>7</v>
      </c>
      <c r="W68" t="inlineStr">
        <is>
          <t>1996-10-07</t>
        </is>
      </c>
      <c r="X68" t="inlineStr">
        <is>
          <t>1996-10-07</t>
        </is>
      </c>
      <c r="Y68" t="inlineStr">
        <is>
          <t>1987-10-30</t>
        </is>
      </c>
      <c r="Z68" t="inlineStr">
        <is>
          <t>1987-10-30</t>
        </is>
      </c>
      <c r="AA68" t="n">
        <v>90</v>
      </c>
      <c r="AB68" t="n">
        <v>80</v>
      </c>
      <c r="AC68" t="n">
        <v>185</v>
      </c>
      <c r="AD68" t="n">
        <v>1</v>
      </c>
      <c r="AE68" t="n">
        <v>1</v>
      </c>
      <c r="AF68" t="n">
        <v>1</v>
      </c>
      <c r="AG68" t="n">
        <v>3</v>
      </c>
      <c r="AH68" t="n">
        <v>1</v>
      </c>
      <c r="AI68" t="n">
        <v>3</v>
      </c>
      <c r="AJ68" t="n">
        <v>0</v>
      </c>
      <c r="AK68" t="n">
        <v>0</v>
      </c>
      <c r="AL68" t="n">
        <v>0</v>
      </c>
      <c r="AM68" t="n">
        <v>1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HYPERLINK("http://catalog.hathitrust.org/Record/000277493","HathiTrust Record")</f>
        <v/>
      </c>
      <c r="AU68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68">
        <f>HYPERLINK("http://www.worldcat.org/oclc/9195022","WorldCat Record")</f>
        <v/>
      </c>
      <c r="AW68" t="inlineStr">
        <is>
          <t>20343500:eng</t>
        </is>
      </c>
      <c r="AX68" t="inlineStr">
        <is>
          <t>9195022</t>
        </is>
      </c>
      <c r="AY68" t="inlineStr">
        <is>
          <t>991001280179702656</t>
        </is>
      </c>
      <c r="AZ68" t="inlineStr">
        <is>
          <t>991001280179702656</t>
        </is>
      </c>
      <c r="BA68" t="inlineStr">
        <is>
          <t>2266469320002656</t>
        </is>
      </c>
      <c r="BB68" t="inlineStr">
        <is>
          <t>BOOK</t>
        </is>
      </c>
      <c r="BD68" t="inlineStr">
        <is>
          <t>9780838511725</t>
        </is>
      </c>
      <c r="BE68" t="inlineStr">
        <is>
          <t>30001000367245</t>
        </is>
      </c>
      <c r="BF68" t="inlineStr">
        <is>
          <t>893560942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QS 17 M4785ca 1993</t>
        </is>
      </c>
      <c r="E69" t="inlineStr">
        <is>
          <t>0                      QS 0017000M  4785ca      1993</t>
        </is>
      </c>
      <c r="F69" t="inlineStr">
        <is>
          <t>A colour atlas of human anatomy / Robert M.H. McMinn, John Pegington, Peter H. Abrahams.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McMinn, R. M. H. (Robert Matthew Hay)</t>
        </is>
      </c>
      <c r="N69" t="inlineStr">
        <is>
          <t>St. Louis : Mosby Year Book, c1993.</t>
        </is>
      </c>
      <c r="O69" t="inlineStr">
        <is>
          <t>1993</t>
        </is>
      </c>
      <c r="P69" t="inlineStr">
        <is>
          <t>3rd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QS </t>
        </is>
      </c>
      <c r="U69" t="n">
        <v>128</v>
      </c>
      <c r="V69" t="n">
        <v>128</v>
      </c>
      <c r="W69" t="inlineStr">
        <is>
          <t>2007-11-28</t>
        </is>
      </c>
      <c r="X69" t="inlineStr">
        <is>
          <t>2007-11-28</t>
        </is>
      </c>
      <c r="Y69" t="inlineStr">
        <is>
          <t>1993-09-02</t>
        </is>
      </c>
      <c r="Z69" t="inlineStr">
        <is>
          <t>1993-09-02</t>
        </is>
      </c>
      <c r="AA69" t="n">
        <v>441</v>
      </c>
      <c r="AB69" t="n">
        <v>296</v>
      </c>
      <c r="AC69" t="n">
        <v>469</v>
      </c>
      <c r="AD69" t="n">
        <v>2</v>
      </c>
      <c r="AE69" t="n">
        <v>5</v>
      </c>
      <c r="AF69" t="n">
        <v>10</v>
      </c>
      <c r="AG69" t="n">
        <v>16</v>
      </c>
      <c r="AH69" t="n">
        <v>2</v>
      </c>
      <c r="AI69" t="n">
        <v>3</v>
      </c>
      <c r="AJ69" t="n">
        <v>2</v>
      </c>
      <c r="AK69" t="n">
        <v>3</v>
      </c>
      <c r="AL69" t="n">
        <v>7</v>
      </c>
      <c r="AM69" t="n">
        <v>9</v>
      </c>
      <c r="AN69" t="n">
        <v>1</v>
      </c>
      <c r="AO69" t="n">
        <v>3</v>
      </c>
      <c r="AP69" t="n">
        <v>0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HYPERLINK("http://catalog.hathitrust.org/Record/002727984","HathiTrust Record")</f>
        <v/>
      </c>
      <c r="AU69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69">
        <f>HYPERLINK("http://www.worldcat.org/oclc/26893648","WorldCat Record")</f>
        <v/>
      </c>
      <c r="AW69" t="inlineStr">
        <is>
          <t>4915182489:eng</t>
        </is>
      </c>
      <c r="AX69" t="inlineStr">
        <is>
          <t>26893648</t>
        </is>
      </c>
      <c r="AY69" t="inlineStr">
        <is>
          <t>991001547079702656</t>
        </is>
      </c>
      <c r="AZ69" t="inlineStr">
        <is>
          <t>991001547079702656</t>
        </is>
      </c>
      <c r="BA69" t="inlineStr">
        <is>
          <t>2269252920002656</t>
        </is>
      </c>
      <c r="BB69" t="inlineStr">
        <is>
          <t>BOOK</t>
        </is>
      </c>
      <c r="BD69" t="inlineStr">
        <is>
          <t>9780815158516</t>
        </is>
      </c>
      <c r="BE69" t="inlineStr">
        <is>
          <t>30001002643585</t>
        </is>
      </c>
      <c r="BF69" t="inlineStr">
        <is>
          <t>893274265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QS 17 N474c 1983 v.1,pt.1</t>
        </is>
      </c>
      <c r="E70" t="inlineStr">
        <is>
          <t>0                      QS 0017000N  474c        1983                                        v.1,pt.1</t>
        </is>
      </c>
      <c r="F70" t="inlineStr">
        <is>
          <t>The Ciba collection of medical illustrations / prepared by Frank H. Netter.</t>
        </is>
      </c>
      <c r="G70" t="inlineStr">
        <is>
          <t>V. 1 PT. 1</t>
        </is>
      </c>
      <c r="H70" t="inlineStr">
        <is>
          <t>Yes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M70" t="inlineStr">
        <is>
          <t>Netter, Frank H. (Frank Henry), 1906-1991.</t>
        </is>
      </c>
      <c r="O70" t="inlineStr">
        <is>
          <t>1983</t>
        </is>
      </c>
      <c r="P70" t="inlineStr">
        <is>
          <t>[New ed.]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QS </t>
        </is>
      </c>
      <c r="U70" t="n">
        <v>109</v>
      </c>
      <c r="V70" t="n">
        <v>109</v>
      </c>
      <c r="W70" t="inlineStr">
        <is>
          <t>2002-04-24</t>
        </is>
      </c>
      <c r="X70" t="inlineStr">
        <is>
          <t>2002-04-24</t>
        </is>
      </c>
      <c r="Y70" t="inlineStr">
        <is>
          <t>1987-10-05</t>
        </is>
      </c>
      <c r="Z70" t="inlineStr">
        <is>
          <t>1987-10-05</t>
        </is>
      </c>
      <c r="AA70" t="n">
        <v>967</v>
      </c>
      <c r="AB70" t="n">
        <v>913</v>
      </c>
      <c r="AC70" t="n">
        <v>1256</v>
      </c>
      <c r="AD70" t="n">
        <v>9</v>
      </c>
      <c r="AE70" t="n">
        <v>13</v>
      </c>
      <c r="AF70" t="n">
        <v>27</v>
      </c>
      <c r="AG70" t="n">
        <v>37</v>
      </c>
      <c r="AH70" t="n">
        <v>12</v>
      </c>
      <c r="AI70" t="n">
        <v>14</v>
      </c>
      <c r="AJ70" t="n">
        <v>4</v>
      </c>
      <c r="AK70" t="n">
        <v>6</v>
      </c>
      <c r="AL70" t="n">
        <v>10</v>
      </c>
      <c r="AM70" t="n">
        <v>14</v>
      </c>
      <c r="AN70" t="n">
        <v>5</v>
      </c>
      <c r="AO70" t="n">
        <v>9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HYPERLINK("http://catalog.hathitrust.org/Record/008744993","HathiTrust Record")</f>
        <v/>
      </c>
      <c r="AU70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70">
        <f>HYPERLINK("http://www.worldcat.org/oclc/557259","WorldCat Record")</f>
        <v/>
      </c>
      <c r="AW70" t="inlineStr">
        <is>
          <t>4663480028:eng</t>
        </is>
      </c>
      <c r="AX70" t="inlineStr">
        <is>
          <t>557259</t>
        </is>
      </c>
      <c r="AY70" t="inlineStr">
        <is>
          <t>991000756169702656</t>
        </is>
      </c>
      <c r="AZ70" t="inlineStr">
        <is>
          <t>991000756169702656</t>
        </is>
      </c>
      <c r="BA70" t="inlineStr">
        <is>
          <t>2265170040002656</t>
        </is>
      </c>
      <c r="BB70" t="inlineStr">
        <is>
          <t>BOOK</t>
        </is>
      </c>
      <c r="BD70" t="inlineStr">
        <is>
          <t>9780914168102</t>
        </is>
      </c>
      <c r="BE70" t="inlineStr">
        <is>
          <t>30001000053233</t>
        </is>
      </c>
      <c r="BF70" t="inlineStr">
        <is>
          <t>893167681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QS 17 N938L 1987</t>
        </is>
      </c>
      <c r="E71" t="inlineStr">
        <is>
          <t>0                      QS 0017000N  938L        1987</t>
        </is>
      </c>
      <c r="F71" t="inlineStr">
        <is>
          <t>Living anatomy : a working atlas using computed tomography, magnetic resonance, and angiography images / Robert A. Novelline, Lucy Frank Squire ; illustrations by Shelley Eshleman.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Novelline, Robert A.</t>
        </is>
      </c>
      <c r="N71" t="inlineStr">
        <is>
          <t>Philadelphia : Hanley &amp; Belfus ; St. Louis : Mosby [distributor], c1987.</t>
        </is>
      </c>
      <c r="O71" t="inlineStr">
        <is>
          <t>1987</t>
        </is>
      </c>
      <c r="Q71" t="inlineStr">
        <is>
          <t>eng</t>
        </is>
      </c>
      <c r="R71" t="inlineStr">
        <is>
          <t>xxu</t>
        </is>
      </c>
      <c r="T71" t="inlineStr">
        <is>
          <t xml:space="preserve">QS </t>
        </is>
      </c>
      <c r="U71" t="n">
        <v>17</v>
      </c>
      <c r="V71" t="n">
        <v>17</v>
      </c>
      <c r="W71" t="inlineStr">
        <is>
          <t>2003-01-13</t>
        </is>
      </c>
      <c r="X71" t="inlineStr">
        <is>
          <t>2003-01-13</t>
        </is>
      </c>
      <c r="Y71" t="inlineStr">
        <is>
          <t>1994-01-28</t>
        </is>
      </c>
      <c r="Z71" t="inlineStr">
        <is>
          <t>1994-01-28</t>
        </is>
      </c>
      <c r="AA71" t="n">
        <v>149</v>
      </c>
      <c r="AB71" t="n">
        <v>111</v>
      </c>
      <c r="AC71" t="n">
        <v>111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71">
        <f>HYPERLINK("http://www.worldcat.org/oclc/16900098","WorldCat Record")</f>
        <v/>
      </c>
      <c r="AW71" t="inlineStr">
        <is>
          <t>2948472:eng</t>
        </is>
      </c>
      <c r="AX71" t="inlineStr">
        <is>
          <t>16900098</t>
        </is>
      </c>
      <c r="AY71" t="inlineStr">
        <is>
          <t>991000668129702656</t>
        </is>
      </c>
      <c r="AZ71" t="inlineStr">
        <is>
          <t>991000668129702656</t>
        </is>
      </c>
      <c r="BA71" t="inlineStr">
        <is>
          <t>2266705010002656</t>
        </is>
      </c>
      <c r="BB71" t="inlineStr">
        <is>
          <t>BOOK</t>
        </is>
      </c>
      <c r="BD71" t="inlineStr">
        <is>
          <t>9780932883032</t>
        </is>
      </c>
      <c r="BE71" t="inlineStr">
        <is>
          <t>30001002695320</t>
        </is>
      </c>
      <c r="BF71" t="inlineStr">
        <is>
          <t>893368174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QS 17 P196r 1996</t>
        </is>
      </c>
      <c r="E72" t="inlineStr">
        <is>
          <t>0                      QS 0017000P  196r        1996</t>
        </is>
      </c>
      <c r="F72" t="inlineStr">
        <is>
          <t>Review of gross anatomy / text and illustrations by Ben Pansky.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Pansky, Ben.</t>
        </is>
      </c>
      <c r="N72" t="inlineStr">
        <is>
          <t>New York : McGraw-Hill, c1996.</t>
        </is>
      </c>
      <c r="O72" t="inlineStr">
        <is>
          <t>1996</t>
        </is>
      </c>
      <c r="P72" t="inlineStr">
        <is>
          <t>6th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QS </t>
        </is>
      </c>
      <c r="U72" t="n">
        <v>99</v>
      </c>
      <c r="V72" t="n">
        <v>99</v>
      </c>
      <c r="W72" t="inlineStr">
        <is>
          <t>2008-08-23</t>
        </is>
      </c>
      <c r="X72" t="inlineStr">
        <is>
          <t>2008-08-23</t>
        </is>
      </c>
      <c r="Y72" t="inlineStr">
        <is>
          <t>1995-11-14</t>
        </is>
      </c>
      <c r="Z72" t="inlineStr">
        <is>
          <t>1995-11-14</t>
        </is>
      </c>
      <c r="AA72" t="n">
        <v>218</v>
      </c>
      <c r="AB72" t="n">
        <v>165</v>
      </c>
      <c r="AC72" t="n">
        <v>391</v>
      </c>
      <c r="AD72" t="n">
        <v>1</v>
      </c>
      <c r="AE72" t="n">
        <v>2</v>
      </c>
      <c r="AF72" t="n">
        <v>1</v>
      </c>
      <c r="AG72" t="n">
        <v>6</v>
      </c>
      <c r="AH72" t="n">
        <v>0</v>
      </c>
      <c r="AI72" t="n">
        <v>2</v>
      </c>
      <c r="AJ72" t="n">
        <v>0</v>
      </c>
      <c r="AK72" t="n">
        <v>0</v>
      </c>
      <c r="AL72" t="n">
        <v>1</v>
      </c>
      <c r="AM72" t="n">
        <v>4</v>
      </c>
      <c r="AN72" t="n">
        <v>0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HYPERLINK("http://catalog.hathitrust.org/Record/003012068","HathiTrust Record")</f>
        <v/>
      </c>
      <c r="AU72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72">
        <f>HYPERLINK("http://www.worldcat.org/oclc/32591074","WorldCat Record")</f>
        <v/>
      </c>
      <c r="AW72" t="inlineStr">
        <is>
          <t>1128293:eng</t>
        </is>
      </c>
      <c r="AX72" t="inlineStr">
        <is>
          <t>32591074</t>
        </is>
      </c>
      <c r="AY72" t="inlineStr">
        <is>
          <t>991001497219702656</t>
        </is>
      </c>
      <c r="AZ72" t="inlineStr">
        <is>
          <t>991001497219702656</t>
        </is>
      </c>
      <c r="BA72" t="inlineStr">
        <is>
          <t>2269672350002656</t>
        </is>
      </c>
      <c r="BB72" t="inlineStr">
        <is>
          <t>BOOK</t>
        </is>
      </c>
      <c r="BD72" t="inlineStr">
        <is>
          <t>9780071054461</t>
        </is>
      </c>
      <c r="BE72" t="inlineStr">
        <is>
          <t>30001003261858</t>
        </is>
      </c>
      <c r="BF72" t="inlineStr">
        <is>
          <t>893821253</t>
        </is>
      </c>
    </row>
    <row r="73">
      <c r="B73" t="inlineStr">
        <is>
          <t>CUHSL</t>
        </is>
      </c>
      <c r="C73" t="inlineStr">
        <is>
          <t>RESERVES</t>
        </is>
      </c>
      <c r="D73" t="inlineStr">
        <is>
          <t>QS 17 P452a</t>
        </is>
      </c>
      <c r="E73" t="inlineStr">
        <is>
          <t>0                      QS 0017000P  452a</t>
        </is>
      </c>
      <c r="F73" t="inlineStr">
        <is>
          <t>Atlas of topographical and applied human anatomy / Edited by Helmut Ferner. Translated from German by Harry Monsen.</t>
        </is>
      </c>
      <c r="G73" t="inlineStr">
        <is>
          <t>V. 1 1963</t>
        </is>
      </c>
      <c r="H73" t="inlineStr">
        <is>
          <t>Yes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Pernkopf, Eduard, 1888-1959.</t>
        </is>
      </c>
      <c r="N73" t="inlineStr">
        <is>
          <t>Philadelphia : Saunders, 1963-64.</t>
        </is>
      </c>
      <c r="O73" t="inlineStr">
        <is>
          <t>1963</t>
        </is>
      </c>
      <c r="Q73" t="inlineStr">
        <is>
          <t>eng</t>
        </is>
      </c>
      <c r="R73" t="inlineStr">
        <is>
          <t>pau</t>
        </is>
      </c>
      <c r="T73" t="inlineStr">
        <is>
          <t xml:space="preserve">QS </t>
        </is>
      </c>
      <c r="U73" t="n">
        <v>68</v>
      </c>
      <c r="V73" t="n">
        <v>195</v>
      </c>
      <c r="W73" t="inlineStr">
        <is>
          <t>2009-12-21</t>
        </is>
      </c>
      <c r="X73" t="inlineStr">
        <is>
          <t>2009-12-21</t>
        </is>
      </c>
      <c r="Y73" t="inlineStr">
        <is>
          <t>1995-01-04</t>
        </is>
      </c>
      <c r="Z73" t="inlineStr">
        <is>
          <t>1995-01-04</t>
        </is>
      </c>
      <c r="AA73" t="n">
        <v>330</v>
      </c>
      <c r="AB73" t="n">
        <v>274</v>
      </c>
      <c r="AC73" t="n">
        <v>277</v>
      </c>
      <c r="AD73" t="n">
        <v>4</v>
      </c>
      <c r="AE73" t="n">
        <v>4</v>
      </c>
      <c r="AF73" t="n">
        <v>7</v>
      </c>
      <c r="AG73" t="n">
        <v>7</v>
      </c>
      <c r="AH73" t="n">
        <v>0</v>
      </c>
      <c r="AI73" t="n">
        <v>0</v>
      </c>
      <c r="AJ73" t="n">
        <v>2</v>
      </c>
      <c r="AK73" t="n">
        <v>2</v>
      </c>
      <c r="AL73" t="n">
        <v>4</v>
      </c>
      <c r="AM73" t="n">
        <v>4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HYPERLINK("http://catalog.hathitrust.org/Record/001552533","HathiTrust Record")</f>
        <v/>
      </c>
      <c r="AU73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3">
        <f>HYPERLINK("http://www.worldcat.org/oclc/965235","WorldCat Record")</f>
        <v/>
      </c>
      <c r="AW73" t="inlineStr">
        <is>
          <t>10278897526:eng</t>
        </is>
      </c>
      <c r="AX73" t="inlineStr">
        <is>
          <t>965235</t>
        </is>
      </c>
      <c r="AY73" t="inlineStr">
        <is>
          <t>991001309479702656</t>
        </is>
      </c>
      <c r="AZ73" t="inlineStr">
        <is>
          <t>991001309479702656</t>
        </is>
      </c>
      <c r="BA73" t="inlineStr">
        <is>
          <t>2258191540002656</t>
        </is>
      </c>
      <c r="BB73" t="inlineStr">
        <is>
          <t>BOOK</t>
        </is>
      </c>
      <c r="BE73" t="inlineStr">
        <is>
          <t>30001003086354</t>
        </is>
      </c>
      <c r="BF73" t="inlineStr">
        <is>
          <t>893736455</t>
        </is>
      </c>
    </row>
    <row r="74">
      <c r="B74" t="inlineStr">
        <is>
          <t>CUHSL</t>
        </is>
      </c>
      <c r="C74" t="inlineStr">
        <is>
          <t>RESERVES</t>
        </is>
      </c>
      <c r="D74" t="inlineStr">
        <is>
          <t>QS 17 P452a</t>
        </is>
      </c>
      <c r="E74" t="inlineStr">
        <is>
          <t>0                      QS 0017000P  452a</t>
        </is>
      </c>
      <c r="F74" t="inlineStr">
        <is>
          <t>Atlas of topographical and applied human anatomy / Edited by Helmut Ferner. Translated from German by Harry Monsen.</t>
        </is>
      </c>
      <c r="G74" t="inlineStr">
        <is>
          <t>V. 2 1963</t>
        </is>
      </c>
      <c r="H74" t="inlineStr">
        <is>
          <t>Yes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Pernkopf, Eduard, 1888-1959.</t>
        </is>
      </c>
      <c r="N74" t="inlineStr">
        <is>
          <t>Philadelphia : Saunders, 1963-64.</t>
        </is>
      </c>
      <c r="O74" t="inlineStr">
        <is>
          <t>1963</t>
        </is>
      </c>
      <c r="Q74" t="inlineStr">
        <is>
          <t>eng</t>
        </is>
      </c>
      <c r="R74" t="inlineStr">
        <is>
          <t>pau</t>
        </is>
      </c>
      <c r="T74" t="inlineStr">
        <is>
          <t xml:space="preserve">QS </t>
        </is>
      </c>
      <c r="U74" t="n">
        <v>127</v>
      </c>
      <c r="V74" t="n">
        <v>195</v>
      </c>
      <c r="W74" t="inlineStr">
        <is>
          <t>2009-12-21</t>
        </is>
      </c>
      <c r="X74" t="inlineStr">
        <is>
          <t>2009-12-21</t>
        </is>
      </c>
      <c r="Y74" t="inlineStr">
        <is>
          <t>1995-01-04</t>
        </is>
      </c>
      <c r="Z74" t="inlineStr">
        <is>
          <t>1995-01-04</t>
        </is>
      </c>
      <c r="AA74" t="n">
        <v>330</v>
      </c>
      <c r="AB74" t="n">
        <v>274</v>
      </c>
      <c r="AC74" t="n">
        <v>277</v>
      </c>
      <c r="AD74" t="n">
        <v>4</v>
      </c>
      <c r="AE74" t="n">
        <v>4</v>
      </c>
      <c r="AF74" t="n">
        <v>7</v>
      </c>
      <c r="AG74" t="n">
        <v>7</v>
      </c>
      <c r="AH74" t="n">
        <v>0</v>
      </c>
      <c r="AI74" t="n">
        <v>0</v>
      </c>
      <c r="AJ74" t="n">
        <v>2</v>
      </c>
      <c r="AK74" t="n">
        <v>2</v>
      </c>
      <c r="AL74" t="n">
        <v>4</v>
      </c>
      <c r="AM74" t="n">
        <v>4</v>
      </c>
      <c r="AN74" t="n">
        <v>2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HYPERLINK("http://catalog.hathitrust.org/Record/001552533","HathiTrust Record")</f>
        <v/>
      </c>
      <c r="AU7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74">
        <f>HYPERLINK("http://www.worldcat.org/oclc/965235","WorldCat Record")</f>
        <v/>
      </c>
      <c r="AW74" t="inlineStr">
        <is>
          <t>10278897526:eng</t>
        </is>
      </c>
      <c r="AX74" t="inlineStr">
        <is>
          <t>965235</t>
        </is>
      </c>
      <c r="AY74" t="inlineStr">
        <is>
          <t>991001309479702656</t>
        </is>
      </c>
      <c r="AZ74" t="inlineStr">
        <is>
          <t>991001309479702656</t>
        </is>
      </c>
      <c r="BA74" t="inlineStr">
        <is>
          <t>2258191540002656</t>
        </is>
      </c>
      <c r="BB74" t="inlineStr">
        <is>
          <t>BOOK</t>
        </is>
      </c>
      <c r="BE74" t="inlineStr">
        <is>
          <t>30001003086396</t>
        </is>
      </c>
      <c r="BF74" t="inlineStr">
        <is>
          <t>893740984</t>
        </is>
      </c>
    </row>
    <row r="75">
      <c r="B75" t="inlineStr">
        <is>
          <t>CUHSL</t>
        </is>
      </c>
      <c r="C75" t="inlineStr">
        <is>
          <t>RESERVES</t>
        </is>
      </c>
      <c r="D75" t="inlineStr">
        <is>
          <t>QS 17 P452a 1980 c.2</t>
        </is>
      </c>
      <c r="E75" t="inlineStr">
        <is>
          <t>0                      QS 0017000P  452a        1980                                        c.2</t>
        </is>
      </c>
      <c r="F75" t="inlineStr">
        <is>
          <t>Atlas of topographical and applied human anatomy / Edward Pernkopf ; edited by Helmut Ferner.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Pernkopf, Eduard, 1888-1959.</t>
        </is>
      </c>
      <c r="N75" t="inlineStr">
        <is>
          <t>Baltimore : Urban &amp; Schwarzenberg, c1980.</t>
        </is>
      </c>
      <c r="O75" t="inlineStr">
        <is>
          <t>1980</t>
        </is>
      </c>
      <c r="P75" t="inlineStr">
        <is>
          <t>2nd rev. ed.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80</v>
      </c>
      <c r="V75" t="n">
        <v>213</v>
      </c>
      <c r="W75" t="inlineStr">
        <is>
          <t>2009-12-21</t>
        </is>
      </c>
      <c r="X75" t="inlineStr">
        <is>
          <t>2009-12-21</t>
        </is>
      </c>
      <c r="Y75" t="inlineStr">
        <is>
          <t>1995-01-04</t>
        </is>
      </c>
      <c r="Z75" t="inlineStr">
        <is>
          <t>1995-01-04</t>
        </is>
      </c>
      <c r="AA75" t="n">
        <v>301</v>
      </c>
      <c r="AB75" t="n">
        <v>238</v>
      </c>
      <c r="AC75" t="n">
        <v>242</v>
      </c>
      <c r="AD75" t="n">
        <v>3</v>
      </c>
      <c r="AE75" t="n">
        <v>3</v>
      </c>
      <c r="AF75" t="n">
        <v>4</v>
      </c>
      <c r="AG75" t="n">
        <v>4</v>
      </c>
      <c r="AH75" t="n">
        <v>1</v>
      </c>
      <c r="AI75" t="n">
        <v>1</v>
      </c>
      <c r="AJ75" t="n">
        <v>2</v>
      </c>
      <c r="AK75" t="n">
        <v>2</v>
      </c>
      <c r="AL75" t="n">
        <v>1</v>
      </c>
      <c r="AM75" t="n">
        <v>1</v>
      </c>
      <c r="AN75" t="n">
        <v>1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HYPERLINK("http://catalog.hathitrust.org/Record/000181754","HathiTrust Record")</f>
        <v/>
      </c>
      <c r="AU75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5">
        <f>HYPERLINK("http://www.worldcat.org/oclc/5777138","WorldCat Record")</f>
        <v/>
      </c>
      <c r="AW75" t="inlineStr">
        <is>
          <t>1919316:eng</t>
        </is>
      </c>
      <c r="AX75" t="inlineStr">
        <is>
          <t>5777138</t>
        </is>
      </c>
      <c r="AY75" t="inlineStr">
        <is>
          <t>991001280229702656</t>
        </is>
      </c>
      <c r="AZ75" t="inlineStr">
        <is>
          <t>991001280229702656</t>
        </is>
      </c>
      <c r="BA75" t="inlineStr">
        <is>
          <t>2269620000002656</t>
        </is>
      </c>
      <c r="BB75" t="inlineStr">
        <is>
          <t>BOOK</t>
        </is>
      </c>
      <c r="BD75" t="inlineStr">
        <is>
          <t>9780806715520</t>
        </is>
      </c>
      <c r="BE75" t="inlineStr">
        <is>
          <t>30001003086412</t>
        </is>
      </c>
      <c r="BF75" t="inlineStr">
        <is>
          <t>893465366</t>
        </is>
      </c>
    </row>
    <row r="76">
      <c r="B76" t="inlineStr">
        <is>
          <t>CUHSL</t>
        </is>
      </c>
      <c r="C76" t="inlineStr">
        <is>
          <t>RESERVES</t>
        </is>
      </c>
      <c r="D76" t="inlineStr">
        <is>
          <t>QS 17 P452a 1980 c.2</t>
        </is>
      </c>
      <c r="E76" t="inlineStr">
        <is>
          <t>0                      QS 0017000P  452a        1980                                        c.2</t>
        </is>
      </c>
      <c r="F76" t="inlineStr">
        <is>
          <t>Atlas of topographical and applied human anatomy / Edward Pernkopf ; edited by Helmut Ferner.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Pernkopf, Eduard, 1888-1959.</t>
        </is>
      </c>
      <c r="N76" t="inlineStr">
        <is>
          <t>Baltimore : Urban &amp; Schwarzenberg, c1980.</t>
        </is>
      </c>
      <c r="O76" t="inlineStr">
        <is>
          <t>1980</t>
        </is>
      </c>
      <c r="P76" t="inlineStr">
        <is>
          <t>2nd rev.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74</v>
      </c>
      <c r="V76" t="n">
        <v>213</v>
      </c>
      <c r="W76" t="inlineStr">
        <is>
          <t>2009-12-21</t>
        </is>
      </c>
      <c r="X76" t="inlineStr">
        <is>
          <t>2009-12-21</t>
        </is>
      </c>
      <c r="Y76" t="inlineStr">
        <is>
          <t>1995-01-04</t>
        </is>
      </c>
      <c r="Z76" t="inlineStr">
        <is>
          <t>1995-01-04</t>
        </is>
      </c>
      <c r="AA76" t="n">
        <v>301</v>
      </c>
      <c r="AB76" t="n">
        <v>238</v>
      </c>
      <c r="AC76" t="n">
        <v>242</v>
      </c>
      <c r="AD76" t="n">
        <v>3</v>
      </c>
      <c r="AE76" t="n">
        <v>3</v>
      </c>
      <c r="AF76" t="n">
        <v>4</v>
      </c>
      <c r="AG76" t="n">
        <v>4</v>
      </c>
      <c r="AH76" t="n">
        <v>1</v>
      </c>
      <c r="AI76" t="n">
        <v>1</v>
      </c>
      <c r="AJ76" t="n">
        <v>2</v>
      </c>
      <c r="AK76" t="n">
        <v>2</v>
      </c>
      <c r="AL76" t="n">
        <v>1</v>
      </c>
      <c r="AM76" t="n">
        <v>1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HYPERLINK("http://catalog.hathitrust.org/Record/000181754","HathiTrust Record")</f>
        <v/>
      </c>
      <c r="AU7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6">
        <f>HYPERLINK("http://www.worldcat.org/oclc/5777138","WorldCat Record")</f>
        <v/>
      </c>
      <c r="AW76" t="inlineStr">
        <is>
          <t>1919316:eng</t>
        </is>
      </c>
      <c r="AX76" t="inlineStr">
        <is>
          <t>5777138</t>
        </is>
      </c>
      <c r="AY76" t="inlineStr">
        <is>
          <t>991001280229702656</t>
        </is>
      </c>
      <c r="AZ76" t="inlineStr">
        <is>
          <t>991001280229702656</t>
        </is>
      </c>
      <c r="BA76" t="inlineStr">
        <is>
          <t>2269620000002656</t>
        </is>
      </c>
      <c r="BB76" t="inlineStr">
        <is>
          <t>BOOK</t>
        </is>
      </c>
      <c r="BD76" t="inlineStr">
        <is>
          <t>9780806715520</t>
        </is>
      </c>
      <c r="BE76" t="inlineStr">
        <is>
          <t>30001003086438</t>
        </is>
      </c>
      <c r="BF76" t="inlineStr">
        <is>
          <t>893451021</t>
        </is>
      </c>
    </row>
    <row r="77">
      <c r="B77" t="inlineStr">
        <is>
          <t>CUHSL</t>
        </is>
      </c>
      <c r="C77" t="inlineStr">
        <is>
          <t>RESERVES</t>
        </is>
      </c>
      <c r="D77" t="inlineStr">
        <is>
          <t>QS 17 P452a 1980 c.2</t>
        </is>
      </c>
      <c r="E77" t="inlineStr">
        <is>
          <t>0                      QS 0017000P  452a        1980                                        c.2</t>
        </is>
      </c>
      <c r="F77" t="inlineStr">
        <is>
          <t>Atlas of topographical and applied human anatomy / Edward Pernkopf ; edited by Helmut Ferner.</t>
        </is>
      </c>
      <c r="G77" t="inlineStr">
        <is>
          <t>V. 2</t>
        </is>
      </c>
      <c r="H77" t="inlineStr">
        <is>
          <t>Yes</t>
        </is>
      </c>
      <c r="I77" t="inlineStr">
        <is>
          <t>2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M77" t="inlineStr">
        <is>
          <t>Pernkopf, Eduard, 1888-1959.</t>
        </is>
      </c>
      <c r="N77" t="inlineStr">
        <is>
          <t>Baltimore : Urban &amp; Schwarzenberg, c1980.</t>
        </is>
      </c>
      <c r="O77" t="inlineStr">
        <is>
          <t>1980</t>
        </is>
      </c>
      <c r="P77" t="inlineStr">
        <is>
          <t>2nd rev. ed.</t>
        </is>
      </c>
      <c r="Q77" t="inlineStr">
        <is>
          <t>eng</t>
        </is>
      </c>
      <c r="R77" t="inlineStr">
        <is>
          <t>xxu</t>
        </is>
      </c>
      <c r="T77" t="inlineStr">
        <is>
          <t xml:space="preserve">QS </t>
        </is>
      </c>
      <c r="U77" t="n">
        <v>53</v>
      </c>
      <c r="V77" t="n">
        <v>213</v>
      </c>
      <c r="W77" t="inlineStr">
        <is>
          <t>2009-12-21</t>
        </is>
      </c>
      <c r="X77" t="inlineStr">
        <is>
          <t>2009-12-21</t>
        </is>
      </c>
      <c r="Y77" t="inlineStr">
        <is>
          <t>1995-01-04</t>
        </is>
      </c>
      <c r="Z77" t="inlineStr">
        <is>
          <t>1995-01-04</t>
        </is>
      </c>
      <c r="AA77" t="n">
        <v>301</v>
      </c>
      <c r="AB77" t="n">
        <v>238</v>
      </c>
      <c r="AC77" t="n">
        <v>242</v>
      </c>
      <c r="AD77" t="n">
        <v>3</v>
      </c>
      <c r="AE77" t="n">
        <v>3</v>
      </c>
      <c r="AF77" t="n">
        <v>4</v>
      </c>
      <c r="AG77" t="n">
        <v>4</v>
      </c>
      <c r="AH77" t="n">
        <v>1</v>
      </c>
      <c r="AI77" t="n">
        <v>1</v>
      </c>
      <c r="AJ77" t="n">
        <v>2</v>
      </c>
      <c r="AK77" t="n">
        <v>2</v>
      </c>
      <c r="AL77" t="n">
        <v>1</v>
      </c>
      <c r="AM77" t="n">
        <v>1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HYPERLINK("http://catalog.hathitrust.org/Record/000181754","HathiTrust Record")</f>
        <v/>
      </c>
      <c r="AU7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7">
        <f>HYPERLINK("http://www.worldcat.org/oclc/5777138","WorldCat Record")</f>
        <v/>
      </c>
      <c r="AW77" t="inlineStr">
        <is>
          <t>1919316:eng</t>
        </is>
      </c>
      <c r="AX77" t="inlineStr">
        <is>
          <t>5777138</t>
        </is>
      </c>
      <c r="AY77" t="inlineStr">
        <is>
          <t>991001280229702656</t>
        </is>
      </c>
      <c r="AZ77" t="inlineStr">
        <is>
          <t>991001280229702656</t>
        </is>
      </c>
      <c r="BA77" t="inlineStr">
        <is>
          <t>2269620000002656</t>
        </is>
      </c>
      <c r="BB77" t="inlineStr">
        <is>
          <t>BOOK</t>
        </is>
      </c>
      <c r="BD77" t="inlineStr">
        <is>
          <t>9780806715520</t>
        </is>
      </c>
      <c r="BE77" t="inlineStr">
        <is>
          <t>30001003086453</t>
        </is>
      </c>
      <c r="BF77" t="inlineStr">
        <is>
          <t>893465365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QS 17 P452a 1980 c.2</t>
        </is>
      </c>
      <c r="E78" t="inlineStr">
        <is>
          <t>0                      QS 0017000P  452a        1980                                        c.2</t>
        </is>
      </c>
      <c r="F78" t="inlineStr">
        <is>
          <t>Atlas of topographical and applied human anatomy / Edward Pernkopf ; edited by Helmut Ferner.</t>
        </is>
      </c>
      <c r="G78" t="inlineStr">
        <is>
          <t>V. 1</t>
        </is>
      </c>
      <c r="H78" t="inlineStr">
        <is>
          <t>Yes</t>
        </is>
      </c>
      <c r="I78" t="inlineStr">
        <is>
          <t>2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Pernkopf, Eduard, 1888-1959.</t>
        </is>
      </c>
      <c r="N78" t="inlineStr">
        <is>
          <t>Baltimore : Urban &amp; Schwarzenberg, c1980.</t>
        </is>
      </c>
      <c r="O78" t="inlineStr">
        <is>
          <t>1980</t>
        </is>
      </c>
      <c r="P78" t="inlineStr">
        <is>
          <t>2nd rev. ed.</t>
        </is>
      </c>
      <c r="Q78" t="inlineStr">
        <is>
          <t>eng</t>
        </is>
      </c>
      <c r="R78" t="inlineStr">
        <is>
          <t>xxu</t>
        </is>
      </c>
      <c r="T78" t="inlineStr">
        <is>
          <t xml:space="preserve">QS </t>
        </is>
      </c>
      <c r="U78" t="n">
        <v>6</v>
      </c>
      <c r="V78" t="n">
        <v>213</v>
      </c>
      <c r="W78" t="inlineStr">
        <is>
          <t>2019-09-13</t>
        </is>
      </c>
      <c r="X78" t="inlineStr">
        <is>
          <t>2009-12-21</t>
        </is>
      </c>
      <c r="Y78" t="inlineStr">
        <is>
          <t>1992-11-05</t>
        </is>
      </c>
      <c r="Z78" t="inlineStr">
        <is>
          <t>1995-01-04</t>
        </is>
      </c>
      <c r="AA78" t="n">
        <v>301</v>
      </c>
      <c r="AB78" t="n">
        <v>238</v>
      </c>
      <c r="AC78" t="n">
        <v>242</v>
      </c>
      <c r="AD78" t="n">
        <v>3</v>
      </c>
      <c r="AE78" t="n">
        <v>3</v>
      </c>
      <c r="AF78" t="n">
        <v>4</v>
      </c>
      <c r="AG78" t="n">
        <v>4</v>
      </c>
      <c r="AH78" t="n">
        <v>1</v>
      </c>
      <c r="AI78" t="n">
        <v>1</v>
      </c>
      <c r="AJ78" t="n">
        <v>2</v>
      </c>
      <c r="AK78" t="n">
        <v>2</v>
      </c>
      <c r="AL78" t="n">
        <v>1</v>
      </c>
      <c r="AM78" t="n">
        <v>1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HYPERLINK("http://catalog.hathitrust.org/Record/000181754","HathiTrust Record")</f>
        <v/>
      </c>
      <c r="AU7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78">
        <f>HYPERLINK("http://www.worldcat.org/oclc/5777138","WorldCat Record")</f>
        <v/>
      </c>
      <c r="AW78" t="inlineStr">
        <is>
          <t>1919316:eng</t>
        </is>
      </c>
      <c r="AX78" t="inlineStr">
        <is>
          <t>5777138</t>
        </is>
      </c>
      <c r="AY78" t="inlineStr">
        <is>
          <t>991001280229702656</t>
        </is>
      </c>
      <c r="AZ78" t="inlineStr">
        <is>
          <t>991001280229702656</t>
        </is>
      </c>
      <c r="BA78" t="inlineStr">
        <is>
          <t>22101319360002656</t>
        </is>
      </c>
      <c r="BB78" t="inlineStr">
        <is>
          <t>BOOK</t>
        </is>
      </c>
      <c r="BD78" t="inlineStr">
        <is>
          <t>9780806715520</t>
        </is>
      </c>
      <c r="BE78" t="inlineStr">
        <is>
          <t>30001000367252</t>
        </is>
      </c>
      <c r="BF78" t="inlineStr">
        <is>
          <t>893465367</t>
        </is>
      </c>
    </row>
    <row r="79">
      <c r="B79" t="inlineStr">
        <is>
          <t>CUHSL</t>
        </is>
      </c>
      <c r="C79" t="inlineStr">
        <is>
          <t>RESERVES</t>
        </is>
      </c>
      <c r="D79" t="inlineStr">
        <is>
          <t>QS 17 P452t</t>
        </is>
      </c>
      <c r="E79" t="inlineStr">
        <is>
          <t>0                      QS 0017000P  452t</t>
        </is>
      </c>
      <c r="F79" t="inlineStr">
        <is>
          <t>Topographische Anatomie des Menschen, Lehrbuch und Atlas der Region̈ar-Stratigraphischen Práparation / von Eduard Pernkopf.</t>
        </is>
      </c>
      <c r="G79" t="inlineStr">
        <is>
          <t>V. 1 P. 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Pernkopf, Eduard, 1888-1959.</t>
        </is>
      </c>
      <c r="N79" t="inlineStr">
        <is>
          <t>Berlin : Urban &amp; Schwarzenberg, 1937-</t>
        </is>
      </c>
      <c r="O79" t="inlineStr">
        <is>
          <t>1943</t>
        </is>
      </c>
      <c r="P79" t="inlineStr">
        <is>
          <t>2., unveränderte Aufl.</t>
        </is>
      </c>
      <c r="Q79" t="inlineStr">
        <is>
          <t>ger</t>
        </is>
      </c>
      <c r="R79" t="inlineStr">
        <is>
          <t xml:space="preserve">gw </t>
        </is>
      </c>
      <c r="T79" t="inlineStr">
        <is>
          <t xml:space="preserve">QS </t>
        </is>
      </c>
      <c r="U79" t="n">
        <v>6</v>
      </c>
      <c r="V79" t="n">
        <v>47</v>
      </c>
      <c r="W79" t="inlineStr">
        <is>
          <t>2010-12-03</t>
        </is>
      </c>
      <c r="X79" t="inlineStr">
        <is>
          <t>2010-12-03</t>
        </is>
      </c>
      <c r="Y79" t="inlineStr">
        <is>
          <t>1987-10-30</t>
        </is>
      </c>
      <c r="Z79" t="inlineStr">
        <is>
          <t>1995-02-22</t>
        </is>
      </c>
      <c r="AA79" t="n">
        <v>58</v>
      </c>
      <c r="AB79" t="n">
        <v>48</v>
      </c>
      <c r="AC79" t="n">
        <v>62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1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79">
        <f>HYPERLINK("http://www.worldcat.org/oclc/5542222","WorldCat Record")</f>
        <v/>
      </c>
      <c r="AW79" t="inlineStr">
        <is>
          <t>3769814657:ger</t>
        </is>
      </c>
      <c r="AX79" t="inlineStr">
        <is>
          <t>5542222</t>
        </is>
      </c>
      <c r="AY79" t="inlineStr">
        <is>
          <t>991001280269702656</t>
        </is>
      </c>
      <c r="AZ79" t="inlineStr">
        <is>
          <t>991001280269702656</t>
        </is>
      </c>
      <c r="BA79" t="inlineStr">
        <is>
          <t>2261095780002656</t>
        </is>
      </c>
      <c r="BB79" t="inlineStr">
        <is>
          <t>BOOK</t>
        </is>
      </c>
      <c r="BE79" t="inlineStr">
        <is>
          <t>30001000367336</t>
        </is>
      </c>
      <c r="BF79" t="inlineStr">
        <is>
          <t>893816265</t>
        </is>
      </c>
    </row>
    <row r="80">
      <c r="B80" t="inlineStr">
        <is>
          <t>CUHSL</t>
        </is>
      </c>
      <c r="C80" t="inlineStr">
        <is>
          <t>RESERVES</t>
        </is>
      </c>
      <c r="D80" t="inlineStr">
        <is>
          <t>QS 17 P452t</t>
        </is>
      </c>
      <c r="E80" t="inlineStr">
        <is>
          <t>0                      QS 0017000P  452t</t>
        </is>
      </c>
      <c r="F80" t="inlineStr">
        <is>
          <t>Topographische Anatomie des Menschen, Lehrbuch und Atlas der Region̈ar-Stratigraphischen Práparation / von Eduard Pernkopf.</t>
        </is>
      </c>
      <c r="G80" t="inlineStr">
        <is>
          <t>V. 4 PT. 2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Pernkopf, Eduard, 1888-1959.</t>
        </is>
      </c>
      <c r="N80" t="inlineStr">
        <is>
          <t>Berlin : Urban &amp; Schwarzenberg, 1937-</t>
        </is>
      </c>
      <c r="O80" t="inlineStr">
        <is>
          <t>1943</t>
        </is>
      </c>
      <c r="P80" t="inlineStr">
        <is>
          <t>2., unveränderte Aufl.</t>
        </is>
      </c>
      <c r="Q80" t="inlineStr">
        <is>
          <t>ger</t>
        </is>
      </c>
      <c r="R80" t="inlineStr">
        <is>
          <t xml:space="preserve">gw </t>
        </is>
      </c>
      <c r="T80" t="inlineStr">
        <is>
          <t xml:space="preserve">QS </t>
        </is>
      </c>
      <c r="U80" t="n">
        <v>10</v>
      </c>
      <c r="V80" t="n">
        <v>47</v>
      </c>
      <c r="W80" t="inlineStr">
        <is>
          <t>2009-12-21</t>
        </is>
      </c>
      <c r="X80" t="inlineStr">
        <is>
          <t>2010-12-03</t>
        </is>
      </c>
      <c r="Y80" t="inlineStr">
        <is>
          <t>1995-02-22</t>
        </is>
      </c>
      <c r="Z80" t="inlineStr">
        <is>
          <t>1995-02-22</t>
        </is>
      </c>
      <c r="AA80" t="n">
        <v>58</v>
      </c>
      <c r="AB80" t="n">
        <v>48</v>
      </c>
      <c r="AC80" t="n">
        <v>62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1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0">
        <f>HYPERLINK("http://www.worldcat.org/oclc/5542222","WorldCat Record")</f>
        <v/>
      </c>
      <c r="AW80" t="inlineStr">
        <is>
          <t>3769814657:ger</t>
        </is>
      </c>
      <c r="AX80" t="inlineStr">
        <is>
          <t>5542222</t>
        </is>
      </c>
      <c r="AY80" t="inlineStr">
        <is>
          <t>991001280269702656</t>
        </is>
      </c>
      <c r="AZ80" t="inlineStr">
        <is>
          <t>991001280269702656</t>
        </is>
      </c>
      <c r="BA80" t="inlineStr">
        <is>
          <t>2261095780002656</t>
        </is>
      </c>
      <c r="BB80" t="inlineStr">
        <is>
          <t>BOOK</t>
        </is>
      </c>
      <c r="BE80" t="inlineStr">
        <is>
          <t>30001000367286</t>
        </is>
      </c>
      <c r="BF80" t="inlineStr">
        <is>
          <t>893832063</t>
        </is>
      </c>
    </row>
    <row r="81">
      <c r="B81" t="inlineStr">
        <is>
          <t>CUHSL</t>
        </is>
      </c>
      <c r="C81" t="inlineStr">
        <is>
          <t>RESERVES</t>
        </is>
      </c>
      <c r="D81" t="inlineStr">
        <is>
          <t>QS 17 P452t</t>
        </is>
      </c>
      <c r="E81" t="inlineStr">
        <is>
          <t>0                      QS 0017000P  452t</t>
        </is>
      </c>
      <c r="F81" t="inlineStr">
        <is>
          <t>Topographische Anatomie des Menschen, Lehrbuch und Atlas der Region̈ar-Stratigraphischen Práparation / von Eduard Pernkopf.</t>
        </is>
      </c>
      <c r="G81" t="inlineStr">
        <is>
          <t>V. 4 P.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Pernkopf, Eduard, 1888-1959.</t>
        </is>
      </c>
      <c r="N81" t="inlineStr">
        <is>
          <t>Berlin : Urban &amp; Schwarzenberg, 1937-</t>
        </is>
      </c>
      <c r="O81" t="inlineStr">
        <is>
          <t>1943</t>
        </is>
      </c>
      <c r="P81" t="inlineStr">
        <is>
          <t>2., unveränderte Aufl.</t>
        </is>
      </c>
      <c r="Q81" t="inlineStr">
        <is>
          <t>ger</t>
        </is>
      </c>
      <c r="R81" t="inlineStr">
        <is>
          <t xml:space="preserve">gw </t>
        </is>
      </c>
      <c r="T81" t="inlineStr">
        <is>
          <t xml:space="preserve">QS </t>
        </is>
      </c>
      <c r="U81" t="n">
        <v>7</v>
      </c>
      <c r="V81" t="n">
        <v>47</v>
      </c>
      <c r="W81" t="inlineStr">
        <is>
          <t>2009-12-21</t>
        </is>
      </c>
      <c r="X81" t="inlineStr">
        <is>
          <t>2010-12-03</t>
        </is>
      </c>
      <c r="Y81" t="inlineStr">
        <is>
          <t>1987-10-30</t>
        </is>
      </c>
      <c r="Z81" t="inlineStr">
        <is>
          <t>1995-02-22</t>
        </is>
      </c>
      <c r="AA81" t="n">
        <v>58</v>
      </c>
      <c r="AB81" t="n">
        <v>48</v>
      </c>
      <c r="AC81" t="n">
        <v>62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1">
        <f>HYPERLINK("http://www.worldcat.org/oclc/5542222","WorldCat Record")</f>
        <v/>
      </c>
      <c r="AW81" t="inlineStr">
        <is>
          <t>3769814657:ger</t>
        </is>
      </c>
      <c r="AX81" t="inlineStr">
        <is>
          <t>5542222</t>
        </is>
      </c>
      <c r="AY81" t="inlineStr">
        <is>
          <t>991001280269702656</t>
        </is>
      </c>
      <c r="AZ81" t="inlineStr">
        <is>
          <t>991001280269702656</t>
        </is>
      </c>
      <c r="BA81" t="inlineStr">
        <is>
          <t>2261095780002656</t>
        </is>
      </c>
      <c r="BB81" t="inlineStr">
        <is>
          <t>BOOK</t>
        </is>
      </c>
      <c r="BE81" t="inlineStr">
        <is>
          <t>30001000367278</t>
        </is>
      </c>
      <c r="BF81" t="inlineStr">
        <is>
          <t>893821086</t>
        </is>
      </c>
    </row>
    <row r="82">
      <c r="B82" t="inlineStr">
        <is>
          <t>CUHSL</t>
        </is>
      </c>
      <c r="C82" t="inlineStr">
        <is>
          <t>RESERVES</t>
        </is>
      </c>
      <c r="D82" t="inlineStr">
        <is>
          <t>QS 17 P452t</t>
        </is>
      </c>
      <c r="E82" t="inlineStr">
        <is>
          <t>0                      QS 0017000P  452t</t>
        </is>
      </c>
      <c r="F82" t="inlineStr">
        <is>
          <t>Topographische Anatomie des Menschen, Lehrbuch und Atlas der Region̈ar-Stratigraphischen Práparation / von Eduard Pernkopf.</t>
        </is>
      </c>
      <c r="G82" t="inlineStr">
        <is>
          <t>V. 3 1952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Pernkopf, Eduard, 1888-1959.</t>
        </is>
      </c>
      <c r="N82" t="inlineStr">
        <is>
          <t>Berlin : Urban &amp; Schwarzenberg, 1937-</t>
        </is>
      </c>
      <c r="O82" t="inlineStr">
        <is>
          <t>1943</t>
        </is>
      </c>
      <c r="P82" t="inlineStr">
        <is>
          <t>2., unveränderte Aufl.</t>
        </is>
      </c>
      <c r="Q82" t="inlineStr">
        <is>
          <t>ger</t>
        </is>
      </c>
      <c r="R82" t="inlineStr">
        <is>
          <t xml:space="preserve">gw </t>
        </is>
      </c>
      <c r="T82" t="inlineStr">
        <is>
          <t xml:space="preserve">QS </t>
        </is>
      </c>
      <c r="U82" t="n">
        <v>10</v>
      </c>
      <c r="V82" t="n">
        <v>47</v>
      </c>
      <c r="W82" t="inlineStr">
        <is>
          <t>2009-12-21</t>
        </is>
      </c>
      <c r="X82" t="inlineStr">
        <is>
          <t>2010-12-03</t>
        </is>
      </c>
      <c r="Y82" t="inlineStr">
        <is>
          <t>1995-01-04</t>
        </is>
      </c>
      <c r="Z82" t="inlineStr">
        <is>
          <t>1995-02-22</t>
        </is>
      </c>
      <c r="AA82" t="n">
        <v>58</v>
      </c>
      <c r="AB82" t="n">
        <v>48</v>
      </c>
      <c r="AC82" t="n">
        <v>62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2">
        <f>HYPERLINK("http://www.worldcat.org/oclc/5542222","WorldCat Record")</f>
        <v/>
      </c>
      <c r="AW82" t="inlineStr">
        <is>
          <t>3769814657:ger</t>
        </is>
      </c>
      <c r="AX82" t="inlineStr">
        <is>
          <t>5542222</t>
        </is>
      </c>
      <c r="AY82" t="inlineStr">
        <is>
          <t>991001280269702656</t>
        </is>
      </c>
      <c r="AZ82" t="inlineStr">
        <is>
          <t>991001280269702656</t>
        </is>
      </c>
      <c r="BA82" t="inlineStr">
        <is>
          <t>2261095780002656</t>
        </is>
      </c>
      <c r="BB82" t="inlineStr">
        <is>
          <t>BOOK</t>
        </is>
      </c>
      <c r="BE82" t="inlineStr">
        <is>
          <t>30001003086339</t>
        </is>
      </c>
      <c r="BF82" t="inlineStr">
        <is>
          <t>893816266</t>
        </is>
      </c>
    </row>
    <row r="83">
      <c r="B83" t="inlineStr">
        <is>
          <t>CUHSL</t>
        </is>
      </c>
      <c r="C83" t="inlineStr">
        <is>
          <t>RESERVES</t>
        </is>
      </c>
      <c r="D83" t="inlineStr">
        <is>
          <t>QS 17 P452t</t>
        </is>
      </c>
      <c r="E83" t="inlineStr">
        <is>
          <t>0                      QS 0017000P  452t</t>
        </is>
      </c>
      <c r="F83" t="inlineStr">
        <is>
          <t>Topographische Anatomie des Menschen, Lehrbuch und Atlas der Region̈ar-Stratigraphischen Práparation / von Eduard Pernkopf.</t>
        </is>
      </c>
      <c r="G83" t="inlineStr">
        <is>
          <t>V. 1 P. 1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Pernkopf, Eduard, 1888-1959.</t>
        </is>
      </c>
      <c r="N83" t="inlineStr">
        <is>
          <t>Berlin : Urban &amp; Schwarzenberg, 1937-</t>
        </is>
      </c>
      <c r="O83" t="inlineStr">
        <is>
          <t>1943</t>
        </is>
      </c>
      <c r="P83" t="inlineStr">
        <is>
          <t>2., unveränderte Aufl.</t>
        </is>
      </c>
      <c r="Q83" t="inlineStr">
        <is>
          <t>ger</t>
        </is>
      </c>
      <c r="R83" t="inlineStr">
        <is>
          <t xml:space="preserve">gw </t>
        </is>
      </c>
      <c r="T83" t="inlineStr">
        <is>
          <t xml:space="preserve">QS </t>
        </is>
      </c>
      <c r="U83" t="n">
        <v>6</v>
      </c>
      <c r="V83" t="n">
        <v>47</v>
      </c>
      <c r="W83" t="inlineStr">
        <is>
          <t>2009-12-21</t>
        </is>
      </c>
      <c r="X83" t="inlineStr">
        <is>
          <t>2010-12-03</t>
        </is>
      </c>
      <c r="Y83" t="inlineStr">
        <is>
          <t>1987-10-30</t>
        </is>
      </c>
      <c r="Z83" t="inlineStr">
        <is>
          <t>1995-02-22</t>
        </is>
      </c>
      <c r="AA83" t="n">
        <v>58</v>
      </c>
      <c r="AB83" t="n">
        <v>48</v>
      </c>
      <c r="AC83" t="n">
        <v>62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1</v>
      </c>
      <c r="AM83" t="n">
        <v>1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3">
        <f>HYPERLINK("http://www.worldcat.org/oclc/5542222","WorldCat Record")</f>
        <v/>
      </c>
      <c r="AW83" t="inlineStr">
        <is>
          <t>3769814657:ger</t>
        </is>
      </c>
      <c r="AX83" t="inlineStr">
        <is>
          <t>5542222</t>
        </is>
      </c>
      <c r="AY83" t="inlineStr">
        <is>
          <t>991001280269702656</t>
        </is>
      </c>
      <c r="AZ83" t="inlineStr">
        <is>
          <t>991001280269702656</t>
        </is>
      </c>
      <c r="BA83" t="inlineStr">
        <is>
          <t>2261095780002656</t>
        </is>
      </c>
      <c r="BB83" t="inlineStr">
        <is>
          <t>BOOK</t>
        </is>
      </c>
      <c r="BE83" t="inlineStr">
        <is>
          <t>30001000367328</t>
        </is>
      </c>
      <c r="BF83" t="inlineStr">
        <is>
          <t>893821087</t>
        </is>
      </c>
    </row>
    <row r="84">
      <c r="B84" t="inlineStr">
        <is>
          <t>CUHSL</t>
        </is>
      </c>
      <c r="C84" t="inlineStr">
        <is>
          <t>RESERVES</t>
        </is>
      </c>
      <c r="D84" t="inlineStr">
        <is>
          <t>QS 17 P452t</t>
        </is>
      </c>
      <c r="E84" t="inlineStr">
        <is>
          <t>0                      QS 0017000P  452t</t>
        </is>
      </c>
      <c r="F84" t="inlineStr">
        <is>
          <t>Topographische Anatomie des Menschen, Lehrbuch und Atlas der Region̈ar-Stratigraphischen Práparation / von Eduard Pernkopf.</t>
        </is>
      </c>
      <c r="G84" t="inlineStr">
        <is>
          <t>V. 2 P. 1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Pernkopf, Eduard, 1888-1959.</t>
        </is>
      </c>
      <c r="N84" t="inlineStr">
        <is>
          <t>Berlin : Urban &amp; Schwarzenberg, 1937-</t>
        </is>
      </c>
      <c r="O84" t="inlineStr">
        <is>
          <t>1943</t>
        </is>
      </c>
      <c r="P84" t="inlineStr">
        <is>
          <t>2., unveränderte Aufl.</t>
        </is>
      </c>
      <c r="Q84" t="inlineStr">
        <is>
          <t>ger</t>
        </is>
      </c>
      <c r="R84" t="inlineStr">
        <is>
          <t xml:space="preserve">gw </t>
        </is>
      </c>
      <c r="T84" t="inlineStr">
        <is>
          <t xml:space="preserve">QS </t>
        </is>
      </c>
      <c r="U84" t="n">
        <v>8</v>
      </c>
      <c r="V84" t="n">
        <v>47</v>
      </c>
      <c r="W84" t="inlineStr">
        <is>
          <t>2009-12-21</t>
        </is>
      </c>
      <c r="X84" t="inlineStr">
        <is>
          <t>2010-12-03</t>
        </is>
      </c>
      <c r="Y84" t="inlineStr">
        <is>
          <t>1987-10-30</t>
        </is>
      </c>
      <c r="Z84" t="inlineStr">
        <is>
          <t>1995-02-22</t>
        </is>
      </c>
      <c r="AA84" t="n">
        <v>58</v>
      </c>
      <c r="AB84" t="n">
        <v>48</v>
      </c>
      <c r="AC84" t="n">
        <v>62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0</v>
      </c>
      <c r="AJ84" t="n">
        <v>0</v>
      </c>
      <c r="AK84" t="n">
        <v>0</v>
      </c>
      <c r="AL84" t="n">
        <v>1</v>
      </c>
      <c r="AM84" t="n">
        <v>1</v>
      </c>
      <c r="AN84" t="n">
        <v>1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84">
        <f>HYPERLINK("http://www.worldcat.org/oclc/5542222","WorldCat Record")</f>
        <v/>
      </c>
      <c r="AW84" t="inlineStr">
        <is>
          <t>3769814657:ger</t>
        </is>
      </c>
      <c r="AX84" t="inlineStr">
        <is>
          <t>5542222</t>
        </is>
      </c>
      <c r="AY84" t="inlineStr">
        <is>
          <t>991001280269702656</t>
        </is>
      </c>
      <c r="AZ84" t="inlineStr">
        <is>
          <t>991001280269702656</t>
        </is>
      </c>
      <c r="BA84" t="inlineStr">
        <is>
          <t>2261095780002656</t>
        </is>
      </c>
      <c r="BB84" t="inlineStr">
        <is>
          <t>BOOK</t>
        </is>
      </c>
      <c r="BE84" t="inlineStr">
        <is>
          <t>30001000367310</t>
        </is>
      </c>
      <c r="BF84" t="inlineStr">
        <is>
          <t>893816267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QS 17 P485c 1980</t>
        </is>
      </c>
      <c r="E85" t="inlineStr">
        <is>
          <t>0                      QS 0017000P  485c        1980</t>
        </is>
      </c>
      <c r="F85" t="inlineStr">
        <is>
          <t>A cross-sectional approach to anatomy / Roy R. Peterson.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Peterson, Roy R.</t>
        </is>
      </c>
      <c r="N85" t="inlineStr">
        <is>
          <t>Chicago : Year Book Medical Publishers, c1980.</t>
        </is>
      </c>
      <c r="O85" t="inlineStr">
        <is>
          <t>1980</t>
        </is>
      </c>
      <c r="Q85" t="inlineStr">
        <is>
          <t>eng</t>
        </is>
      </c>
      <c r="R85" t="inlineStr">
        <is>
          <t xml:space="preserve">xx </t>
        </is>
      </c>
      <c r="T85" t="inlineStr">
        <is>
          <t xml:space="preserve">QS </t>
        </is>
      </c>
      <c r="U85" t="n">
        <v>22</v>
      </c>
      <c r="V85" t="n">
        <v>22</v>
      </c>
      <c r="W85" t="inlineStr">
        <is>
          <t>1996-08-10</t>
        </is>
      </c>
      <c r="X85" t="inlineStr">
        <is>
          <t>1996-08-10</t>
        </is>
      </c>
      <c r="Y85" t="inlineStr">
        <is>
          <t>1988-01-07</t>
        </is>
      </c>
      <c r="Z85" t="inlineStr">
        <is>
          <t>1988-01-07</t>
        </is>
      </c>
      <c r="AA85" t="n">
        <v>167</v>
      </c>
      <c r="AB85" t="n">
        <v>132</v>
      </c>
      <c r="AC85" t="n">
        <v>132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85">
        <f>HYPERLINK("http://www.worldcat.org/oclc/5777146","WorldCat Record")</f>
        <v/>
      </c>
      <c r="AW85" t="inlineStr">
        <is>
          <t>359305880:eng</t>
        </is>
      </c>
      <c r="AX85" t="inlineStr">
        <is>
          <t>5777146</t>
        </is>
      </c>
      <c r="AY85" t="inlineStr">
        <is>
          <t>991000847059702656</t>
        </is>
      </c>
      <c r="AZ85" t="inlineStr">
        <is>
          <t>991000847059702656</t>
        </is>
      </c>
      <c r="BA85" t="inlineStr">
        <is>
          <t>2267655770002656</t>
        </is>
      </c>
      <c r="BB85" t="inlineStr">
        <is>
          <t>BOOK</t>
        </is>
      </c>
      <c r="BD85" t="inlineStr">
        <is>
          <t>9780815166689</t>
        </is>
      </c>
      <c r="BE85" t="inlineStr">
        <is>
          <t>30001000131831</t>
        </is>
      </c>
      <c r="BF85" t="inlineStr">
        <is>
          <t>893133894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QS17 Q7a 2001</t>
        </is>
      </c>
      <c r="E86" t="inlineStr">
        <is>
          <t>0                      QS 0017000Q  7a          2001</t>
        </is>
      </c>
      <c r="F86" t="inlineStr">
        <is>
          <t>Anatomy for attorneys : a clinical atlas with case studies / Thomas H. Quinn, Terence R. Quinn, Robert H. Quinn ; illustrator, R. Spencer Phippen.</t>
        </is>
      </c>
      <c r="H86" t="inlineStr">
        <is>
          <t>No</t>
        </is>
      </c>
      <c r="I86" t="inlineStr">
        <is>
          <t>1</t>
        </is>
      </c>
      <c r="J86" t="inlineStr">
        <is>
          <t>Yes</t>
        </is>
      </c>
      <c r="K86" t="inlineStr">
        <is>
          <t>No</t>
        </is>
      </c>
      <c r="L86" t="inlineStr">
        <is>
          <t>0</t>
        </is>
      </c>
      <c r="M86" t="inlineStr">
        <is>
          <t>Quinn, Thomas H.</t>
        </is>
      </c>
      <c r="N86" t="inlineStr">
        <is>
          <t>St. Louis, Mo. : Quality Medical Pub., 2001.</t>
        </is>
      </c>
      <c r="O86" t="inlineStr">
        <is>
          <t>2001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QS </t>
        </is>
      </c>
      <c r="U86" t="n">
        <v>17</v>
      </c>
      <c r="V86" t="n">
        <v>19</v>
      </c>
      <c r="W86" t="inlineStr">
        <is>
          <t>2008-01-02</t>
        </is>
      </c>
      <c r="X86" t="inlineStr">
        <is>
          <t>2008-01-02</t>
        </is>
      </c>
      <c r="Y86" t="inlineStr">
        <is>
          <t>2001-08-14</t>
        </is>
      </c>
      <c r="Z86" t="inlineStr">
        <is>
          <t>2001-12-13</t>
        </is>
      </c>
      <c r="AA86" t="n">
        <v>20</v>
      </c>
      <c r="AB86" t="n">
        <v>19</v>
      </c>
      <c r="AC86" t="n">
        <v>19</v>
      </c>
      <c r="AD86" t="n">
        <v>2</v>
      </c>
      <c r="AE86" t="n">
        <v>2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86">
        <f>HYPERLINK("http://www.worldcat.org/oclc/40645350","WorldCat Record")</f>
        <v/>
      </c>
      <c r="AW86" t="inlineStr">
        <is>
          <t>1054391:eng</t>
        </is>
      </c>
      <c r="AX86" t="inlineStr">
        <is>
          <t>40645350</t>
        </is>
      </c>
      <c r="AY86" t="inlineStr">
        <is>
          <t>991001707489702656</t>
        </is>
      </c>
      <c r="AZ86" t="inlineStr">
        <is>
          <t>991001707489702656</t>
        </is>
      </c>
      <c r="BA86" t="inlineStr">
        <is>
          <t>2261140990002656</t>
        </is>
      </c>
      <c r="BB86" t="inlineStr">
        <is>
          <t>BOOK</t>
        </is>
      </c>
      <c r="BD86" t="inlineStr">
        <is>
          <t>9781576260302</t>
        </is>
      </c>
      <c r="BE86" t="inlineStr">
        <is>
          <t>30001004234706</t>
        </is>
      </c>
      <c r="BF86" t="inlineStr">
        <is>
          <t>893826912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QS 17 R737c 1986 Suppl.</t>
        </is>
      </c>
      <c r="E87" t="inlineStr">
        <is>
          <t>0                      QS 0017000R  737c        1986                                        Suppl.</t>
        </is>
      </c>
      <c r="F87" t="inlineStr">
        <is>
          <t>Dissection manual : companion to Rohen/Yokochi Color atlas of anatomy / Jack L. Wilson.</t>
        </is>
      </c>
      <c r="G87" t="inlineStr">
        <is>
          <t>Suppl.*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Wilson, Jack L.</t>
        </is>
      </c>
      <c r="N87" t="inlineStr">
        <is>
          <t>New York : Igaku-Shoin Medical Publishers, c1986.</t>
        </is>
      </c>
      <c r="O87" t="inlineStr">
        <is>
          <t>1986</t>
        </is>
      </c>
      <c r="P87" t="inlineStr">
        <is>
          <t>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QS </t>
        </is>
      </c>
      <c r="U87" t="n">
        <v>7</v>
      </c>
      <c r="V87" t="n">
        <v>7</v>
      </c>
      <c r="W87" t="inlineStr">
        <is>
          <t>2000-02-06</t>
        </is>
      </c>
      <c r="X87" t="inlineStr">
        <is>
          <t>2000-02-06</t>
        </is>
      </c>
      <c r="Y87" t="inlineStr">
        <is>
          <t>1988-01-07</t>
        </is>
      </c>
      <c r="Z87" t="inlineStr">
        <is>
          <t>1988-01-07</t>
        </is>
      </c>
      <c r="AA87" t="n">
        <v>32</v>
      </c>
      <c r="AB87" t="n">
        <v>27</v>
      </c>
      <c r="AC87" t="n">
        <v>91</v>
      </c>
      <c r="AD87" t="n">
        <v>1</v>
      </c>
      <c r="AE87" t="n">
        <v>1</v>
      </c>
      <c r="AF87" t="n">
        <v>0</v>
      </c>
      <c r="AG87" t="n">
        <v>1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87">
        <f>HYPERLINK("http://www.worldcat.org/oclc/13185370","WorldCat Record")</f>
        <v/>
      </c>
      <c r="AW87" t="inlineStr">
        <is>
          <t>5856892:eng</t>
        </is>
      </c>
      <c r="AX87" t="inlineStr">
        <is>
          <t>13185370</t>
        </is>
      </c>
      <c r="AY87" t="inlineStr">
        <is>
          <t>991000846959702656</t>
        </is>
      </c>
      <c r="AZ87" t="inlineStr">
        <is>
          <t>991000846959702656</t>
        </is>
      </c>
      <c r="BA87" t="inlineStr">
        <is>
          <t>2254719580002656</t>
        </is>
      </c>
      <c r="BB87" t="inlineStr">
        <is>
          <t>BOOK</t>
        </is>
      </c>
      <c r="BD87" t="inlineStr">
        <is>
          <t>9780896401174</t>
        </is>
      </c>
      <c r="BE87" t="inlineStr">
        <is>
          <t>30001000131773</t>
        </is>
      </c>
      <c r="BF87" t="inlineStr">
        <is>
          <t>893273403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QS 17 S677a 1977</t>
        </is>
      </c>
      <c r="E88" t="inlineStr">
        <is>
          <t>0                      QS 0017000S  677a        1977</t>
        </is>
      </c>
      <c r="F88" t="inlineStr">
        <is>
          <t>Atlas of human anatomy / original author Johannes Sobotta ; based upon the 17th German ed., edited by Helmut Ferner, Jochen Staubesand.</t>
        </is>
      </c>
      <c r="G88" t="inlineStr">
        <is>
          <t>V. 3</t>
        </is>
      </c>
      <c r="H88" t="inlineStr">
        <is>
          <t>Yes</t>
        </is>
      </c>
      <c r="I88" t="inlineStr">
        <is>
          <t>1</t>
        </is>
      </c>
      <c r="J88" t="inlineStr">
        <is>
          <t>No</t>
        </is>
      </c>
      <c r="K88" t="inlineStr">
        <is>
          <t>Yes</t>
        </is>
      </c>
      <c r="L88" t="inlineStr">
        <is>
          <t>2</t>
        </is>
      </c>
      <c r="M88" t="inlineStr">
        <is>
          <t>Sobotta, Johannes, 1869-1945.</t>
        </is>
      </c>
      <c r="N88" t="inlineStr">
        <is>
          <t>Baltimore : Urban &amp; Schwarzenberg, c1977.</t>
        </is>
      </c>
      <c r="O88" t="inlineStr">
        <is>
          <t>1977</t>
        </is>
      </c>
      <c r="P88" t="inlineStr">
        <is>
          <t>9th English ed. / by Frank H. J. Figge, Walter J. Hild.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QS </t>
        </is>
      </c>
      <c r="U88" t="n">
        <v>14</v>
      </c>
      <c r="V88" t="n">
        <v>43</v>
      </c>
      <c r="W88" t="inlineStr">
        <is>
          <t>1994-12-05</t>
        </is>
      </c>
      <c r="X88" t="inlineStr">
        <is>
          <t>1996-09-27</t>
        </is>
      </c>
      <c r="Y88" t="inlineStr">
        <is>
          <t>1988-01-07</t>
        </is>
      </c>
      <c r="Z88" t="inlineStr">
        <is>
          <t>1988-01-07</t>
        </is>
      </c>
      <c r="AA88" t="n">
        <v>71</v>
      </c>
      <c r="AB88" t="n">
        <v>67</v>
      </c>
      <c r="AC88" t="n">
        <v>837</v>
      </c>
      <c r="AD88" t="n">
        <v>1</v>
      </c>
      <c r="AE88" t="n">
        <v>6</v>
      </c>
      <c r="AF88" t="n">
        <v>2</v>
      </c>
      <c r="AG88" t="n">
        <v>22</v>
      </c>
      <c r="AH88" t="n">
        <v>1</v>
      </c>
      <c r="AI88" t="n">
        <v>7</v>
      </c>
      <c r="AJ88" t="n">
        <v>1</v>
      </c>
      <c r="AK88" t="n">
        <v>6</v>
      </c>
      <c r="AL88" t="n">
        <v>0</v>
      </c>
      <c r="AM88" t="n">
        <v>10</v>
      </c>
      <c r="AN88" t="n">
        <v>0</v>
      </c>
      <c r="AO88" t="n">
        <v>3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8">
        <f>HYPERLINK("http://www.worldcat.org/oclc/4041044","WorldCat Record")</f>
        <v/>
      </c>
      <c r="AW88" t="inlineStr">
        <is>
          <t>4714657640:eng</t>
        </is>
      </c>
      <c r="AX88" t="inlineStr">
        <is>
          <t>4041044</t>
        </is>
      </c>
      <c r="AY88" t="inlineStr">
        <is>
          <t>991000796329702656</t>
        </is>
      </c>
      <c r="AZ88" t="inlineStr">
        <is>
          <t>991000796329702656</t>
        </is>
      </c>
      <c r="BA88" t="inlineStr">
        <is>
          <t>2269554810002656</t>
        </is>
      </c>
      <c r="BB88" t="inlineStr">
        <is>
          <t>BOOK</t>
        </is>
      </c>
      <c r="BD88" t="inlineStr">
        <is>
          <t>9780806717197</t>
        </is>
      </c>
      <c r="BE88" t="inlineStr">
        <is>
          <t>30001000070773</t>
        </is>
      </c>
      <c r="BF88" t="inlineStr">
        <is>
          <t>893455041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QS 17 S677a 1977</t>
        </is>
      </c>
      <c r="E89" t="inlineStr">
        <is>
          <t>0                      QS 0017000S  677a        1977</t>
        </is>
      </c>
      <c r="F89" t="inlineStr">
        <is>
          <t>Atlas of human anatomy / original author Johannes Sobotta ; based upon the 17th German ed., edited by Helmut Ferner, Jochen Staubesand.</t>
        </is>
      </c>
      <c r="G89" t="inlineStr">
        <is>
          <t>V. 2</t>
        </is>
      </c>
      <c r="H89" t="inlineStr">
        <is>
          <t>Yes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2</t>
        </is>
      </c>
      <c r="M89" t="inlineStr">
        <is>
          <t>Sobotta, Johannes, 1869-1945.</t>
        </is>
      </c>
      <c r="N89" t="inlineStr">
        <is>
          <t>Baltimore : Urban &amp; Schwarzenberg, c1977.</t>
        </is>
      </c>
      <c r="O89" t="inlineStr">
        <is>
          <t>1977</t>
        </is>
      </c>
      <c r="P89" t="inlineStr">
        <is>
          <t>9th English ed. / by Frank H. J. Figge, Walter J. Hild.</t>
        </is>
      </c>
      <c r="Q89" t="inlineStr">
        <is>
          <t>eng</t>
        </is>
      </c>
      <c r="R89" t="inlineStr">
        <is>
          <t>mdu</t>
        </is>
      </c>
      <c r="T89" t="inlineStr">
        <is>
          <t xml:space="preserve">QS </t>
        </is>
      </c>
      <c r="U89" t="n">
        <v>11</v>
      </c>
      <c r="V89" t="n">
        <v>43</v>
      </c>
      <c r="W89" t="inlineStr">
        <is>
          <t>1996-09-27</t>
        </is>
      </c>
      <c r="X89" t="inlineStr">
        <is>
          <t>1996-09-27</t>
        </is>
      </c>
      <c r="Y89" t="inlineStr">
        <is>
          <t>1988-01-07</t>
        </is>
      </c>
      <c r="Z89" t="inlineStr">
        <is>
          <t>1988-01-07</t>
        </is>
      </c>
      <c r="AA89" t="n">
        <v>71</v>
      </c>
      <c r="AB89" t="n">
        <v>67</v>
      </c>
      <c r="AC89" t="n">
        <v>837</v>
      </c>
      <c r="AD89" t="n">
        <v>1</v>
      </c>
      <c r="AE89" t="n">
        <v>6</v>
      </c>
      <c r="AF89" t="n">
        <v>2</v>
      </c>
      <c r="AG89" t="n">
        <v>22</v>
      </c>
      <c r="AH89" t="n">
        <v>1</v>
      </c>
      <c r="AI89" t="n">
        <v>7</v>
      </c>
      <c r="AJ89" t="n">
        <v>1</v>
      </c>
      <c r="AK89" t="n">
        <v>6</v>
      </c>
      <c r="AL89" t="n">
        <v>0</v>
      </c>
      <c r="AM89" t="n">
        <v>10</v>
      </c>
      <c r="AN89" t="n">
        <v>0</v>
      </c>
      <c r="AO89" t="n">
        <v>3</v>
      </c>
      <c r="AP89" t="n">
        <v>0</v>
      </c>
      <c r="AQ89" t="n">
        <v>1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89">
        <f>HYPERLINK("http://www.worldcat.org/oclc/4041044","WorldCat Record")</f>
        <v/>
      </c>
      <c r="AW89" t="inlineStr">
        <is>
          <t>4714657640:eng</t>
        </is>
      </c>
      <c r="AX89" t="inlineStr">
        <is>
          <t>4041044</t>
        </is>
      </c>
      <c r="AY89" t="inlineStr">
        <is>
          <t>991000796329702656</t>
        </is>
      </c>
      <c r="AZ89" t="inlineStr">
        <is>
          <t>991000796329702656</t>
        </is>
      </c>
      <c r="BA89" t="inlineStr">
        <is>
          <t>2269554810002656</t>
        </is>
      </c>
      <c r="BB89" t="inlineStr">
        <is>
          <t>BOOK</t>
        </is>
      </c>
      <c r="BD89" t="inlineStr">
        <is>
          <t>9780806717197</t>
        </is>
      </c>
      <c r="BE89" t="inlineStr">
        <is>
          <t>30001000131864</t>
        </is>
      </c>
      <c r="BF89" t="inlineStr">
        <is>
          <t>893455040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QS 17 S677a 1977</t>
        </is>
      </c>
      <c r="E90" t="inlineStr">
        <is>
          <t>0                      QS 0017000S  677a        1977</t>
        </is>
      </c>
      <c r="F90" t="inlineStr">
        <is>
          <t>Atlas of human anatomy / original author Johannes Sobotta ; based upon the 17th German ed., edited by Helmut Ferner, Jochen Staubesand.</t>
        </is>
      </c>
      <c r="G90" t="inlineStr">
        <is>
          <t>V. 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2</t>
        </is>
      </c>
      <c r="M90" t="inlineStr">
        <is>
          <t>Sobotta, Johannes, 1869-1945.</t>
        </is>
      </c>
      <c r="N90" t="inlineStr">
        <is>
          <t>Baltimore : Urban &amp; Schwarzenberg, c1977.</t>
        </is>
      </c>
      <c r="O90" t="inlineStr">
        <is>
          <t>1977</t>
        </is>
      </c>
      <c r="P90" t="inlineStr">
        <is>
          <t>9th English ed. / by Frank H. J. Figge, Walter J. Hild.</t>
        </is>
      </c>
      <c r="Q90" t="inlineStr">
        <is>
          <t>eng</t>
        </is>
      </c>
      <c r="R90" t="inlineStr">
        <is>
          <t>mdu</t>
        </is>
      </c>
      <c r="T90" t="inlineStr">
        <is>
          <t xml:space="preserve">QS </t>
        </is>
      </c>
      <c r="U90" t="n">
        <v>18</v>
      </c>
      <c r="V90" t="n">
        <v>43</v>
      </c>
      <c r="W90" t="inlineStr">
        <is>
          <t>1996-09-27</t>
        </is>
      </c>
      <c r="X90" t="inlineStr">
        <is>
          <t>1996-09-27</t>
        </is>
      </c>
      <c r="Y90" t="inlineStr">
        <is>
          <t>1988-01-07</t>
        </is>
      </c>
      <c r="Z90" t="inlineStr">
        <is>
          <t>1988-01-07</t>
        </is>
      </c>
      <c r="AA90" t="n">
        <v>71</v>
      </c>
      <c r="AB90" t="n">
        <v>67</v>
      </c>
      <c r="AC90" t="n">
        <v>837</v>
      </c>
      <c r="AD90" t="n">
        <v>1</v>
      </c>
      <c r="AE90" t="n">
        <v>6</v>
      </c>
      <c r="AF90" t="n">
        <v>2</v>
      </c>
      <c r="AG90" t="n">
        <v>22</v>
      </c>
      <c r="AH90" t="n">
        <v>1</v>
      </c>
      <c r="AI90" t="n">
        <v>7</v>
      </c>
      <c r="AJ90" t="n">
        <v>1</v>
      </c>
      <c r="AK90" t="n">
        <v>6</v>
      </c>
      <c r="AL90" t="n">
        <v>0</v>
      </c>
      <c r="AM90" t="n">
        <v>10</v>
      </c>
      <c r="AN90" t="n">
        <v>0</v>
      </c>
      <c r="AO90" t="n">
        <v>3</v>
      </c>
      <c r="AP90" t="n">
        <v>0</v>
      </c>
      <c r="AQ90" t="n">
        <v>1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90">
        <f>HYPERLINK("http://www.worldcat.org/oclc/4041044","WorldCat Record")</f>
        <v/>
      </c>
      <c r="AW90" t="inlineStr">
        <is>
          <t>4714657640:eng</t>
        </is>
      </c>
      <c r="AX90" t="inlineStr">
        <is>
          <t>4041044</t>
        </is>
      </c>
      <c r="AY90" t="inlineStr">
        <is>
          <t>991000796329702656</t>
        </is>
      </c>
      <c r="AZ90" t="inlineStr">
        <is>
          <t>991000796329702656</t>
        </is>
      </c>
      <c r="BA90" t="inlineStr">
        <is>
          <t>2269554810002656</t>
        </is>
      </c>
      <c r="BB90" t="inlineStr">
        <is>
          <t>BOOK</t>
        </is>
      </c>
      <c r="BD90" t="inlineStr">
        <is>
          <t>9780806717197</t>
        </is>
      </c>
      <c r="BE90" t="inlineStr">
        <is>
          <t>30001000131765</t>
        </is>
      </c>
      <c r="BF90" t="inlineStr">
        <is>
          <t>893464747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QS 17 S978a 1973</t>
        </is>
      </c>
      <c r="E91" t="inlineStr">
        <is>
          <t>0                      QS 0017000S  978a        1973</t>
        </is>
      </c>
      <c r="F91" t="inlineStr">
        <is>
          <t>An atlas of primate gross anatomy: baboon, chimpanzee, and man / Daris R. Swindler and Charles D. Wood.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Swindler, Daris Ray.</t>
        </is>
      </c>
      <c r="N91" t="inlineStr">
        <is>
          <t>Seattle : University of Washington Press, [1973]</t>
        </is>
      </c>
      <c r="O91" t="inlineStr">
        <is>
          <t>1973</t>
        </is>
      </c>
      <c r="Q91" t="inlineStr">
        <is>
          <t>eng</t>
        </is>
      </c>
      <c r="R91" t="inlineStr">
        <is>
          <t>wau</t>
        </is>
      </c>
      <c r="T91" t="inlineStr">
        <is>
          <t xml:space="preserve">QS </t>
        </is>
      </c>
      <c r="U91" t="n">
        <v>4</v>
      </c>
      <c r="V91" t="n">
        <v>4</v>
      </c>
      <c r="W91" t="inlineStr">
        <is>
          <t>2004-12-03</t>
        </is>
      </c>
      <c r="X91" t="inlineStr">
        <is>
          <t>2004-12-03</t>
        </is>
      </c>
      <c r="Y91" t="inlineStr">
        <is>
          <t>1988-03-01</t>
        </is>
      </c>
      <c r="Z91" t="inlineStr">
        <is>
          <t>1988-03-01</t>
        </is>
      </c>
      <c r="AA91" t="n">
        <v>461</v>
      </c>
      <c r="AB91" t="n">
        <v>379</v>
      </c>
      <c r="AC91" t="n">
        <v>440</v>
      </c>
      <c r="AD91" t="n">
        <v>3</v>
      </c>
      <c r="AE91" t="n">
        <v>3</v>
      </c>
      <c r="AF91" t="n">
        <v>13</v>
      </c>
      <c r="AG91" t="n">
        <v>13</v>
      </c>
      <c r="AH91" t="n">
        <v>3</v>
      </c>
      <c r="AI91" t="n">
        <v>3</v>
      </c>
      <c r="AJ91" t="n">
        <v>3</v>
      </c>
      <c r="AK91" t="n">
        <v>3</v>
      </c>
      <c r="AL91" t="n">
        <v>7</v>
      </c>
      <c r="AM91" t="n">
        <v>7</v>
      </c>
      <c r="AN91" t="n">
        <v>2</v>
      </c>
      <c r="AO91" t="n">
        <v>2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91">
        <f>HYPERLINK("http://www.worldcat.org/oclc/624031","WorldCat Record")</f>
        <v/>
      </c>
      <c r="AW91" t="inlineStr">
        <is>
          <t>20575133:eng</t>
        </is>
      </c>
      <c r="AX91" t="inlineStr">
        <is>
          <t>624031</t>
        </is>
      </c>
      <c r="AY91" t="inlineStr">
        <is>
          <t>991000796359702656</t>
        </is>
      </c>
      <c r="AZ91" t="inlineStr">
        <is>
          <t>991000796359702656</t>
        </is>
      </c>
      <c r="BA91" t="inlineStr">
        <is>
          <t>2258664010002656</t>
        </is>
      </c>
      <c r="BB91" t="inlineStr">
        <is>
          <t>BOOK</t>
        </is>
      </c>
      <c r="BD91" t="inlineStr">
        <is>
          <t>9780295952611</t>
        </is>
      </c>
      <c r="BE91" t="inlineStr">
        <is>
          <t>30001000070781</t>
        </is>
      </c>
      <c r="BF91" t="inlineStr">
        <is>
          <t>893831297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QS 17 T675 1974</t>
        </is>
      </c>
      <c r="E92" t="inlineStr">
        <is>
          <t>0                      QS 0017000T  675         1974</t>
        </is>
      </c>
      <c r="F92" t="inlineStr">
        <is>
          <t>Topographical atlas of human anatomy / edited by Seiho Nishi.</t>
        </is>
      </c>
      <c r="G92" t="inlineStr">
        <is>
          <t>V. 2</t>
        </is>
      </c>
      <c r="H92" t="inlineStr">
        <is>
          <t>Yes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Tokyo : K. Shuppan, c1974.</t>
        </is>
      </c>
      <c r="O92" t="inlineStr">
        <is>
          <t>1974</t>
        </is>
      </c>
      <c r="P92" t="inlineStr">
        <is>
          <t>International ed.</t>
        </is>
      </c>
      <c r="Q92" t="inlineStr">
        <is>
          <t>eng</t>
        </is>
      </c>
      <c r="R92" t="inlineStr">
        <is>
          <t xml:space="preserve">ja </t>
        </is>
      </c>
      <c r="T92" t="inlineStr">
        <is>
          <t xml:space="preserve">QS </t>
        </is>
      </c>
      <c r="U92" t="n">
        <v>21</v>
      </c>
      <c r="V92" t="n">
        <v>59</v>
      </c>
      <c r="W92" t="inlineStr">
        <is>
          <t>2008-02-11</t>
        </is>
      </c>
      <c r="X92" t="inlineStr">
        <is>
          <t>2008-02-11</t>
        </is>
      </c>
      <c r="Y92" t="inlineStr">
        <is>
          <t>1988-03-01</t>
        </is>
      </c>
      <c r="Z92" t="inlineStr">
        <is>
          <t>1988-03-01</t>
        </is>
      </c>
      <c r="AA92" t="n">
        <v>11</v>
      </c>
      <c r="AB92" t="n">
        <v>7</v>
      </c>
      <c r="AC92" t="n">
        <v>9</v>
      </c>
      <c r="AD92" t="n">
        <v>1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2">
        <f>HYPERLINK("http://www.worldcat.org/oclc/2567846","WorldCat Record")</f>
        <v/>
      </c>
      <c r="AW92" t="inlineStr">
        <is>
          <t>3372962366:eng</t>
        </is>
      </c>
      <c r="AX92" t="inlineStr">
        <is>
          <t>2567846</t>
        </is>
      </c>
      <c r="AY92" t="inlineStr">
        <is>
          <t>991000796409702656</t>
        </is>
      </c>
      <c r="AZ92" t="inlineStr">
        <is>
          <t>991000796409702656</t>
        </is>
      </c>
      <c r="BA92" t="inlineStr">
        <is>
          <t>2255772640002656</t>
        </is>
      </c>
      <c r="BB92" t="inlineStr">
        <is>
          <t>BOOK</t>
        </is>
      </c>
      <c r="BE92" t="inlineStr">
        <is>
          <t>30001000131872</t>
        </is>
      </c>
      <c r="BF92" t="inlineStr">
        <is>
          <t>893726856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QS 17 T675 1974</t>
        </is>
      </c>
      <c r="E93" t="inlineStr">
        <is>
          <t>0                      QS 0017000T  675         1974</t>
        </is>
      </c>
      <c r="F93" t="inlineStr">
        <is>
          <t>Topographical atlas of human anatomy / edited by Seiho Nishi.</t>
        </is>
      </c>
      <c r="G93" t="inlineStr">
        <is>
          <t>V. 3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Tokyo : K. Shuppan, c1974.</t>
        </is>
      </c>
      <c r="O93" t="inlineStr">
        <is>
          <t>1974</t>
        </is>
      </c>
      <c r="P93" t="inlineStr">
        <is>
          <t>International ed.</t>
        </is>
      </c>
      <c r="Q93" t="inlineStr">
        <is>
          <t>eng</t>
        </is>
      </c>
      <c r="R93" t="inlineStr">
        <is>
          <t xml:space="preserve">ja </t>
        </is>
      </c>
      <c r="T93" t="inlineStr">
        <is>
          <t xml:space="preserve">QS </t>
        </is>
      </c>
      <c r="U93" t="n">
        <v>12</v>
      </c>
      <c r="V93" t="n">
        <v>59</v>
      </c>
      <c r="W93" t="inlineStr">
        <is>
          <t>1997-11-01</t>
        </is>
      </c>
      <c r="X93" t="inlineStr">
        <is>
          <t>2008-02-11</t>
        </is>
      </c>
      <c r="Y93" t="inlineStr">
        <is>
          <t>1988-03-01</t>
        </is>
      </c>
      <c r="Z93" t="inlineStr">
        <is>
          <t>1988-03-01</t>
        </is>
      </c>
      <c r="AA93" t="n">
        <v>11</v>
      </c>
      <c r="AB93" t="n">
        <v>7</v>
      </c>
      <c r="AC93" t="n">
        <v>9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3">
        <f>HYPERLINK("http://www.worldcat.org/oclc/2567846","WorldCat Record")</f>
        <v/>
      </c>
      <c r="AW93" t="inlineStr">
        <is>
          <t>3372962366:eng</t>
        </is>
      </c>
      <c r="AX93" t="inlineStr">
        <is>
          <t>2567846</t>
        </is>
      </c>
      <c r="AY93" t="inlineStr">
        <is>
          <t>991000796409702656</t>
        </is>
      </c>
      <c r="AZ93" t="inlineStr">
        <is>
          <t>991000796409702656</t>
        </is>
      </c>
      <c r="BA93" t="inlineStr">
        <is>
          <t>2255772640002656</t>
        </is>
      </c>
      <c r="BB93" t="inlineStr">
        <is>
          <t>BOOK</t>
        </is>
      </c>
      <c r="BE93" t="inlineStr">
        <is>
          <t>30001000070807</t>
        </is>
      </c>
      <c r="BF93" t="inlineStr">
        <is>
          <t>893743442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QS 17 T675 1974</t>
        </is>
      </c>
      <c r="E94" t="inlineStr">
        <is>
          <t>0                      QS 0017000T  675         1974</t>
        </is>
      </c>
      <c r="F94" t="inlineStr">
        <is>
          <t>Topographical atlas of human anatomy / edited by Seiho Nishi.</t>
        </is>
      </c>
      <c r="G94" t="inlineStr">
        <is>
          <t>V. 4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Tokyo : K. Shuppan, c1974.</t>
        </is>
      </c>
      <c r="O94" t="inlineStr">
        <is>
          <t>1974</t>
        </is>
      </c>
      <c r="P94" t="inlineStr">
        <is>
          <t>International ed.</t>
        </is>
      </c>
      <c r="Q94" t="inlineStr">
        <is>
          <t>eng</t>
        </is>
      </c>
      <c r="R94" t="inlineStr">
        <is>
          <t xml:space="preserve">ja </t>
        </is>
      </c>
      <c r="T94" t="inlineStr">
        <is>
          <t xml:space="preserve">QS </t>
        </is>
      </c>
      <c r="U94" t="n">
        <v>6</v>
      </c>
      <c r="V94" t="n">
        <v>59</v>
      </c>
      <c r="X94" t="inlineStr">
        <is>
          <t>2008-02-11</t>
        </is>
      </c>
      <c r="Y94" t="inlineStr">
        <is>
          <t>1988-03-01</t>
        </is>
      </c>
      <c r="Z94" t="inlineStr">
        <is>
          <t>1988-03-01</t>
        </is>
      </c>
      <c r="AA94" t="n">
        <v>11</v>
      </c>
      <c r="AB94" t="n">
        <v>7</v>
      </c>
      <c r="AC94" t="n">
        <v>9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4">
        <f>HYPERLINK("http://www.worldcat.org/oclc/2567846","WorldCat Record")</f>
        <v/>
      </c>
      <c r="AW94" t="inlineStr">
        <is>
          <t>3372962366:eng</t>
        </is>
      </c>
      <c r="AX94" t="inlineStr">
        <is>
          <t>2567846</t>
        </is>
      </c>
      <c r="AY94" t="inlineStr">
        <is>
          <t>991000796409702656</t>
        </is>
      </c>
      <c r="AZ94" t="inlineStr">
        <is>
          <t>991000796409702656</t>
        </is>
      </c>
      <c r="BA94" t="inlineStr">
        <is>
          <t>2255772640002656</t>
        </is>
      </c>
      <c r="BB94" t="inlineStr">
        <is>
          <t>BOOK</t>
        </is>
      </c>
      <c r="BE94" t="inlineStr">
        <is>
          <t>30001000070815</t>
        </is>
      </c>
      <c r="BF94" t="inlineStr">
        <is>
          <t>893726855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QS 17 T675 1974</t>
        </is>
      </c>
      <c r="E95" t="inlineStr">
        <is>
          <t>0                      QS 0017000T  675         1974</t>
        </is>
      </c>
      <c r="F95" t="inlineStr">
        <is>
          <t>Topographical atlas of human anatomy / edited by Seiho Nishi.</t>
        </is>
      </c>
      <c r="G95" t="inlineStr">
        <is>
          <t>V. 1</t>
        </is>
      </c>
      <c r="H95" t="inlineStr">
        <is>
          <t>Yes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Tokyo : K. Shuppan, c1974.</t>
        </is>
      </c>
      <c r="O95" t="inlineStr">
        <is>
          <t>1974</t>
        </is>
      </c>
      <c r="P95" t="inlineStr">
        <is>
          <t>International ed.</t>
        </is>
      </c>
      <c r="Q95" t="inlineStr">
        <is>
          <t>eng</t>
        </is>
      </c>
      <c r="R95" t="inlineStr">
        <is>
          <t xml:space="preserve">ja </t>
        </is>
      </c>
      <c r="T95" t="inlineStr">
        <is>
          <t xml:space="preserve">QS </t>
        </is>
      </c>
      <c r="U95" t="n">
        <v>20</v>
      </c>
      <c r="V95" t="n">
        <v>59</v>
      </c>
      <c r="W95" t="inlineStr">
        <is>
          <t>1997-09-13</t>
        </is>
      </c>
      <c r="X95" t="inlineStr">
        <is>
          <t>2008-02-11</t>
        </is>
      </c>
      <c r="Y95" t="inlineStr">
        <is>
          <t>1988-03-01</t>
        </is>
      </c>
      <c r="Z95" t="inlineStr">
        <is>
          <t>1988-03-01</t>
        </is>
      </c>
      <c r="AA95" t="n">
        <v>11</v>
      </c>
      <c r="AB95" t="n">
        <v>7</v>
      </c>
      <c r="AC95" t="n">
        <v>9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95">
        <f>HYPERLINK("http://www.worldcat.org/oclc/2567846","WorldCat Record")</f>
        <v/>
      </c>
      <c r="AW95" t="inlineStr">
        <is>
          <t>3372962366:eng</t>
        </is>
      </c>
      <c r="AX95" t="inlineStr">
        <is>
          <t>2567846</t>
        </is>
      </c>
      <c r="AY95" t="inlineStr">
        <is>
          <t>991000796409702656</t>
        </is>
      </c>
      <c r="AZ95" t="inlineStr">
        <is>
          <t>991000796409702656</t>
        </is>
      </c>
      <c r="BA95" t="inlineStr">
        <is>
          <t>2255772640002656</t>
        </is>
      </c>
      <c r="BB95" t="inlineStr">
        <is>
          <t>BOOK</t>
        </is>
      </c>
      <c r="BE95" t="inlineStr">
        <is>
          <t>30001000070799</t>
        </is>
      </c>
      <c r="BF95" t="inlineStr">
        <is>
          <t>893735797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QS 17 Z94s 1986</t>
        </is>
      </c>
      <c r="E96" t="inlineStr">
        <is>
          <t>0                      QS 0017000Z  94s         1986</t>
        </is>
      </c>
      <c r="F96" t="inlineStr">
        <is>
          <t>A system of practical anatomy for dental students : a guide and atlas / Lord Zuckerman, in collaboration with Deryk Darlington, F. Peter Lisowski.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Zuckerman, Solly, Baron, 1904-1993.</t>
        </is>
      </c>
      <c r="N96" t="inlineStr">
        <is>
          <t>Oxford ; New York : Oxford University Press, 1986.</t>
        </is>
      </c>
      <c r="O96" t="inlineStr">
        <is>
          <t>1986</t>
        </is>
      </c>
      <c r="Q96" t="inlineStr">
        <is>
          <t>eng</t>
        </is>
      </c>
      <c r="R96" t="inlineStr">
        <is>
          <t>enk</t>
        </is>
      </c>
      <c r="S96" t="inlineStr">
        <is>
          <t>Oxford medical publications</t>
        </is>
      </c>
      <c r="T96" t="inlineStr">
        <is>
          <t xml:space="preserve">QS </t>
        </is>
      </c>
      <c r="U96" t="n">
        <v>27</v>
      </c>
      <c r="V96" t="n">
        <v>27</v>
      </c>
      <c r="W96" t="inlineStr">
        <is>
          <t>2002-07-05</t>
        </is>
      </c>
      <c r="X96" t="inlineStr">
        <is>
          <t>2002-07-05</t>
        </is>
      </c>
      <c r="Y96" t="inlineStr">
        <is>
          <t>1988-01-09</t>
        </is>
      </c>
      <c r="Z96" t="inlineStr">
        <is>
          <t>1988-01-09</t>
        </is>
      </c>
      <c r="AA96" t="n">
        <v>98</v>
      </c>
      <c r="AB96" t="n">
        <v>48</v>
      </c>
      <c r="AC96" t="n">
        <v>50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HYPERLINK("http://catalog.hathitrust.org/Record/000622543","HathiTrust Record")</f>
        <v/>
      </c>
      <c r="AU96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96">
        <f>HYPERLINK("http://www.worldcat.org/oclc/11971377","WorldCat Record")</f>
        <v/>
      </c>
      <c r="AW96" t="inlineStr">
        <is>
          <t>4511287:eng</t>
        </is>
      </c>
      <c r="AX96" t="inlineStr">
        <is>
          <t>11971377</t>
        </is>
      </c>
      <c r="AY96" t="inlineStr">
        <is>
          <t>991000847089702656</t>
        </is>
      </c>
      <c r="AZ96" t="inlineStr">
        <is>
          <t>991000847089702656</t>
        </is>
      </c>
      <c r="BA96" t="inlineStr">
        <is>
          <t>2264491820002656</t>
        </is>
      </c>
      <c r="BB96" t="inlineStr">
        <is>
          <t>BOOK</t>
        </is>
      </c>
      <c r="BD96" t="inlineStr">
        <is>
          <t>9780192670052</t>
        </is>
      </c>
      <c r="BE96" t="inlineStr">
        <is>
          <t>30001000131880</t>
        </is>
      </c>
      <c r="BF96" t="inlineStr">
        <is>
          <t>893642868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QS 18 A5357 1985</t>
        </is>
      </c>
      <c r="E97" t="inlineStr">
        <is>
          <t>0                      QS 0018000A  5357        1985</t>
        </is>
      </c>
      <c r="F97" t="inlineStr">
        <is>
          <t>Anatomy and physiology : a self-instructional course.</t>
        </is>
      </c>
      <c r="G97" t="inlineStr">
        <is>
          <t>V. 5</t>
        </is>
      </c>
      <c r="H97" t="inlineStr">
        <is>
          <t>Yes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Edinburgh ; New York : Churchill Livingstone, c1985.</t>
        </is>
      </c>
      <c r="O97" t="inlineStr">
        <is>
          <t>1985</t>
        </is>
      </c>
      <c r="P97" t="inlineStr">
        <is>
          <t>2nd ed. / written and designed by Cambridge Communication Limited ; medical adviser, Bryan Broom.</t>
        </is>
      </c>
      <c r="Q97" t="inlineStr">
        <is>
          <t>eng</t>
        </is>
      </c>
      <c r="R97" t="inlineStr">
        <is>
          <t>xxu</t>
        </is>
      </c>
      <c r="T97" t="inlineStr">
        <is>
          <t xml:space="preserve">QS </t>
        </is>
      </c>
      <c r="U97" t="n">
        <v>19</v>
      </c>
      <c r="V97" t="n">
        <v>37</v>
      </c>
      <c r="W97" t="inlineStr">
        <is>
          <t>1999-10-19</t>
        </is>
      </c>
      <c r="X97" t="inlineStr">
        <is>
          <t>1999-10-19</t>
        </is>
      </c>
      <c r="Y97" t="inlineStr">
        <is>
          <t>1987-08-19</t>
        </is>
      </c>
      <c r="Z97" t="inlineStr">
        <is>
          <t>1987-09-23</t>
        </is>
      </c>
      <c r="AA97" t="n">
        <v>66</v>
      </c>
      <c r="AB97" t="n">
        <v>28</v>
      </c>
      <c r="AC97" t="n">
        <v>28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7">
        <f>HYPERLINK("http://www.worldcat.org/oclc/10506837","WorldCat Record")</f>
        <v/>
      </c>
      <c r="AW97" t="inlineStr">
        <is>
          <t>5218145940:eng</t>
        </is>
      </c>
      <c r="AX97" t="inlineStr">
        <is>
          <t>10506837</t>
        </is>
      </c>
      <c r="AY97" t="inlineStr">
        <is>
          <t>991000746419702656</t>
        </is>
      </c>
      <c r="AZ97" t="inlineStr">
        <is>
          <t>991000746419702656</t>
        </is>
      </c>
      <c r="BA97" t="inlineStr">
        <is>
          <t>2262685430002656</t>
        </is>
      </c>
      <c r="BB97" t="inlineStr">
        <is>
          <t>BOOK</t>
        </is>
      </c>
      <c r="BD97" t="inlineStr">
        <is>
          <t>9780443031700</t>
        </is>
      </c>
      <c r="BE97" t="inlineStr">
        <is>
          <t>30001000045668</t>
        </is>
      </c>
      <c r="BF97" t="inlineStr">
        <is>
          <t>893545765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QS 18 A5357 1985</t>
        </is>
      </c>
      <c r="E98" t="inlineStr">
        <is>
          <t>0                      QS 0018000A  5357        1985</t>
        </is>
      </c>
      <c r="F98" t="inlineStr">
        <is>
          <t>Anatomy and physiology : a self-instructional course.</t>
        </is>
      </c>
      <c r="G98" t="inlineStr">
        <is>
          <t>V. 4</t>
        </is>
      </c>
      <c r="H98" t="inlineStr">
        <is>
          <t>Yes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Edinburgh ; New York : Churchill Livingstone, c1985.</t>
        </is>
      </c>
      <c r="O98" t="inlineStr">
        <is>
          <t>1985</t>
        </is>
      </c>
      <c r="P98" t="inlineStr">
        <is>
          <t>2nd ed. / written and designed by Cambridge Communication Limited ; medical adviser, Bryan Broom.</t>
        </is>
      </c>
      <c r="Q98" t="inlineStr">
        <is>
          <t>eng</t>
        </is>
      </c>
      <c r="R98" t="inlineStr">
        <is>
          <t>xxu</t>
        </is>
      </c>
      <c r="T98" t="inlineStr">
        <is>
          <t xml:space="preserve">QS </t>
        </is>
      </c>
      <c r="U98" t="n">
        <v>2</v>
      </c>
      <c r="V98" t="n">
        <v>37</v>
      </c>
      <c r="W98" t="inlineStr">
        <is>
          <t>1999-10-19</t>
        </is>
      </c>
      <c r="X98" t="inlineStr">
        <is>
          <t>1999-10-19</t>
        </is>
      </c>
      <c r="Y98" t="inlineStr">
        <is>
          <t>1987-09-23</t>
        </is>
      </c>
      <c r="Z98" t="inlineStr">
        <is>
          <t>1987-09-23</t>
        </is>
      </c>
      <c r="AA98" t="n">
        <v>66</v>
      </c>
      <c r="AB98" t="n">
        <v>28</v>
      </c>
      <c r="AC98" t="n">
        <v>28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8">
        <f>HYPERLINK("http://www.worldcat.org/oclc/10506837","WorldCat Record")</f>
        <v/>
      </c>
      <c r="AW98" t="inlineStr">
        <is>
          <t>5218145940:eng</t>
        </is>
      </c>
      <c r="AX98" t="inlineStr">
        <is>
          <t>10506837</t>
        </is>
      </c>
      <c r="AY98" t="inlineStr">
        <is>
          <t>991000746419702656</t>
        </is>
      </c>
      <c r="AZ98" t="inlineStr">
        <is>
          <t>991000746419702656</t>
        </is>
      </c>
      <c r="BA98" t="inlineStr">
        <is>
          <t>2262685430002656</t>
        </is>
      </c>
      <c r="BB98" t="inlineStr">
        <is>
          <t>BOOK</t>
        </is>
      </c>
      <c r="BD98" t="inlineStr">
        <is>
          <t>9780443031700</t>
        </is>
      </c>
      <c r="BE98" t="inlineStr">
        <is>
          <t>30001000045676</t>
        </is>
      </c>
      <c r="BF98" t="inlineStr">
        <is>
          <t>893545764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QS 18 A5357 1985</t>
        </is>
      </c>
      <c r="E99" t="inlineStr">
        <is>
          <t>0                      QS 0018000A  5357        1985</t>
        </is>
      </c>
      <c r="F99" t="inlineStr">
        <is>
          <t>Anatomy and physiology : a self-instructional course.</t>
        </is>
      </c>
      <c r="G99" t="inlineStr">
        <is>
          <t>V. 2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Edinburgh ; New York : Churchill Livingstone, c1985.</t>
        </is>
      </c>
      <c r="O99" t="inlineStr">
        <is>
          <t>1985</t>
        </is>
      </c>
      <c r="P99" t="inlineStr">
        <is>
          <t>2nd ed. / written and designed by Cambridge Communication Limited ; medical adviser, Bryan Broom.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5</v>
      </c>
      <c r="V99" t="n">
        <v>37</v>
      </c>
      <c r="W99" t="inlineStr">
        <is>
          <t>1999-10-19</t>
        </is>
      </c>
      <c r="X99" t="inlineStr">
        <is>
          <t>1999-10-19</t>
        </is>
      </c>
      <c r="Y99" t="inlineStr">
        <is>
          <t>1987-09-23</t>
        </is>
      </c>
      <c r="Z99" t="inlineStr">
        <is>
          <t>1987-09-23</t>
        </is>
      </c>
      <c r="AA99" t="n">
        <v>66</v>
      </c>
      <c r="AB99" t="n">
        <v>28</v>
      </c>
      <c r="AC99" t="n">
        <v>28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99">
        <f>HYPERLINK("http://www.worldcat.org/oclc/10506837","WorldCat Record")</f>
        <v/>
      </c>
      <c r="AW99" t="inlineStr">
        <is>
          <t>5218145940:eng</t>
        </is>
      </c>
      <c r="AX99" t="inlineStr">
        <is>
          <t>10506837</t>
        </is>
      </c>
      <c r="AY99" t="inlineStr">
        <is>
          <t>991000746419702656</t>
        </is>
      </c>
      <c r="AZ99" t="inlineStr">
        <is>
          <t>991000746419702656</t>
        </is>
      </c>
      <c r="BA99" t="inlineStr">
        <is>
          <t>2262685430002656</t>
        </is>
      </c>
      <c r="BB99" t="inlineStr">
        <is>
          <t>BOOK</t>
        </is>
      </c>
      <c r="BD99" t="inlineStr">
        <is>
          <t>9780443031700</t>
        </is>
      </c>
      <c r="BE99" t="inlineStr">
        <is>
          <t>30001000045692</t>
        </is>
      </c>
      <c r="BF99" t="inlineStr">
        <is>
          <t>893540370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QS 18 A5357 1985</t>
        </is>
      </c>
      <c r="E100" t="inlineStr">
        <is>
          <t>0                      QS 0018000A  5357        1985</t>
        </is>
      </c>
      <c r="F100" t="inlineStr">
        <is>
          <t>Anatomy and physiology : a self-instructional course.</t>
        </is>
      </c>
      <c r="G100" t="inlineStr">
        <is>
          <t>V. 1</t>
        </is>
      </c>
      <c r="H100" t="inlineStr">
        <is>
          <t>Yes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Edinburgh ; New York : Churchill Livingstone, c1985.</t>
        </is>
      </c>
      <c r="O100" t="inlineStr">
        <is>
          <t>1985</t>
        </is>
      </c>
      <c r="P100" t="inlineStr">
        <is>
          <t>2nd ed. / written and designed by Cambridge Communication Limited ; medical adviser, Bryan Broom.</t>
        </is>
      </c>
      <c r="Q100" t="inlineStr">
        <is>
          <t>eng</t>
        </is>
      </c>
      <c r="R100" t="inlineStr">
        <is>
          <t>xxu</t>
        </is>
      </c>
      <c r="T100" t="inlineStr">
        <is>
          <t xml:space="preserve">QS </t>
        </is>
      </c>
      <c r="U100" t="n">
        <v>8</v>
      </c>
      <c r="V100" t="n">
        <v>37</v>
      </c>
      <c r="W100" t="inlineStr">
        <is>
          <t>1999-10-19</t>
        </is>
      </c>
      <c r="X100" t="inlineStr">
        <is>
          <t>1999-10-19</t>
        </is>
      </c>
      <c r="Y100" t="inlineStr">
        <is>
          <t>1987-09-23</t>
        </is>
      </c>
      <c r="Z100" t="inlineStr">
        <is>
          <t>1987-09-23</t>
        </is>
      </c>
      <c r="AA100" t="n">
        <v>66</v>
      </c>
      <c r="AB100" t="n">
        <v>28</v>
      </c>
      <c r="AC100" t="n">
        <v>28</v>
      </c>
      <c r="AD100" t="n">
        <v>1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0">
        <f>HYPERLINK("http://www.worldcat.org/oclc/10506837","WorldCat Record")</f>
        <v/>
      </c>
      <c r="AW100" t="inlineStr">
        <is>
          <t>5218145940:eng</t>
        </is>
      </c>
      <c r="AX100" t="inlineStr">
        <is>
          <t>10506837</t>
        </is>
      </c>
      <c r="AY100" t="inlineStr">
        <is>
          <t>991000746419702656</t>
        </is>
      </c>
      <c r="AZ100" t="inlineStr">
        <is>
          <t>991000746419702656</t>
        </is>
      </c>
      <c r="BA100" t="inlineStr">
        <is>
          <t>2262685430002656</t>
        </is>
      </c>
      <c r="BB100" t="inlineStr">
        <is>
          <t>BOOK</t>
        </is>
      </c>
      <c r="BD100" t="inlineStr">
        <is>
          <t>9780443031700</t>
        </is>
      </c>
      <c r="BE100" t="inlineStr">
        <is>
          <t>30001000045700</t>
        </is>
      </c>
      <c r="BF100" t="inlineStr">
        <is>
          <t>893540371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QS 18 A5357 1985</t>
        </is>
      </c>
      <c r="E101" t="inlineStr">
        <is>
          <t>0                      QS 0018000A  5357        1985</t>
        </is>
      </c>
      <c r="F101" t="inlineStr">
        <is>
          <t>Anatomy and physiology : a self-instructional course.</t>
        </is>
      </c>
      <c r="G101" t="inlineStr">
        <is>
          <t>V. 3</t>
        </is>
      </c>
      <c r="H101" t="inlineStr">
        <is>
          <t>Yes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Edinburgh ; New York : Churchill Livingstone, c1985.</t>
        </is>
      </c>
      <c r="O101" t="inlineStr">
        <is>
          <t>1985</t>
        </is>
      </c>
      <c r="P101" t="inlineStr">
        <is>
          <t>2nd ed. / written and designed by Cambridge Communication Limited ; medical adviser, Bryan Broom.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QS </t>
        </is>
      </c>
      <c r="U101" t="n">
        <v>3</v>
      </c>
      <c r="V101" t="n">
        <v>37</v>
      </c>
      <c r="W101" t="inlineStr">
        <is>
          <t>1999-10-19</t>
        </is>
      </c>
      <c r="X101" t="inlineStr">
        <is>
          <t>1999-10-19</t>
        </is>
      </c>
      <c r="Y101" t="inlineStr">
        <is>
          <t>1987-09-23</t>
        </is>
      </c>
      <c r="Z101" t="inlineStr">
        <is>
          <t>1987-09-23</t>
        </is>
      </c>
      <c r="AA101" t="n">
        <v>66</v>
      </c>
      <c r="AB101" t="n">
        <v>28</v>
      </c>
      <c r="AC101" t="n">
        <v>28</v>
      </c>
      <c r="AD101" t="n">
        <v>1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01">
        <f>HYPERLINK("http://www.worldcat.org/oclc/10506837","WorldCat Record")</f>
        <v/>
      </c>
      <c r="AW101" t="inlineStr">
        <is>
          <t>5218145940:eng</t>
        </is>
      </c>
      <c r="AX101" t="inlineStr">
        <is>
          <t>10506837</t>
        </is>
      </c>
      <c r="AY101" t="inlineStr">
        <is>
          <t>991000746419702656</t>
        </is>
      </c>
      <c r="AZ101" t="inlineStr">
        <is>
          <t>991000746419702656</t>
        </is>
      </c>
      <c r="BA101" t="inlineStr">
        <is>
          <t>2262685430002656</t>
        </is>
      </c>
      <c r="BB101" t="inlineStr">
        <is>
          <t>BOOK</t>
        </is>
      </c>
      <c r="BD101" t="inlineStr">
        <is>
          <t>9780443031700</t>
        </is>
      </c>
      <c r="BE101" t="inlineStr">
        <is>
          <t>30001000045684</t>
        </is>
      </c>
      <c r="BF101" t="inlineStr">
        <is>
          <t>893560487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QS 18 A537 1988</t>
        </is>
      </c>
      <c r="E102" t="inlineStr">
        <is>
          <t>0                      QS 0018000A  537         1988</t>
        </is>
      </c>
      <c r="F102" t="inlineStr">
        <is>
          <t>Anatomy : PreTest self-assessment and review / edited by Ernest W. April.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Colorado Springs : McGraw-Hill, Health Professions Division, PreTest Series, c1988.</t>
        </is>
      </c>
      <c r="O102" t="inlineStr">
        <is>
          <t>1988</t>
        </is>
      </c>
      <c r="P102" t="inlineStr">
        <is>
          <t>5th ed.</t>
        </is>
      </c>
      <c r="Q102" t="inlineStr">
        <is>
          <t>eng</t>
        </is>
      </c>
      <c r="R102" t="inlineStr">
        <is>
          <t>xxu</t>
        </is>
      </c>
      <c r="S102" t="inlineStr">
        <is>
          <t>Basic sciences series</t>
        </is>
      </c>
      <c r="T102" t="inlineStr">
        <is>
          <t xml:space="preserve">QS </t>
        </is>
      </c>
      <c r="U102" t="n">
        <v>31</v>
      </c>
      <c r="V102" t="n">
        <v>31</v>
      </c>
      <c r="W102" t="inlineStr">
        <is>
          <t>2005-07-07</t>
        </is>
      </c>
      <c r="X102" t="inlineStr">
        <is>
          <t>2005-07-07</t>
        </is>
      </c>
      <c r="Y102" t="inlineStr">
        <is>
          <t>1989-01-14</t>
        </is>
      </c>
      <c r="Z102" t="inlineStr">
        <is>
          <t>1989-01-14</t>
        </is>
      </c>
      <c r="AA102" t="n">
        <v>48</v>
      </c>
      <c r="AB102" t="n">
        <v>33</v>
      </c>
      <c r="AC102" t="n">
        <v>313</v>
      </c>
      <c r="AD102" t="n">
        <v>1</v>
      </c>
      <c r="AE102" t="n">
        <v>2</v>
      </c>
      <c r="AF102" t="n">
        <v>1</v>
      </c>
      <c r="AG102" t="n">
        <v>7</v>
      </c>
      <c r="AH102" t="n">
        <v>0</v>
      </c>
      <c r="AI102" t="n">
        <v>0</v>
      </c>
      <c r="AJ102" t="n">
        <v>0</v>
      </c>
      <c r="AK102" t="n">
        <v>3</v>
      </c>
      <c r="AL102" t="n">
        <v>1</v>
      </c>
      <c r="AM102" t="n">
        <v>5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02">
        <f>HYPERLINK("http://www.worldcat.org/oclc/17203016","WorldCat Record")</f>
        <v/>
      </c>
      <c r="AW102" t="inlineStr">
        <is>
          <t>836917869:eng</t>
        </is>
      </c>
      <c r="AX102" t="inlineStr">
        <is>
          <t>17203016</t>
        </is>
      </c>
      <c r="AY102" t="inlineStr">
        <is>
          <t>991001107649702656</t>
        </is>
      </c>
      <c r="AZ102" t="inlineStr">
        <is>
          <t>991001107649702656</t>
        </is>
      </c>
      <c r="BA102" t="inlineStr">
        <is>
          <t>2255321570002656</t>
        </is>
      </c>
      <c r="BB102" t="inlineStr">
        <is>
          <t>BOOK</t>
        </is>
      </c>
      <c r="BD102" t="inlineStr">
        <is>
          <t>9780070519619</t>
        </is>
      </c>
      <c r="BE102" t="inlineStr">
        <is>
          <t>30001001611468</t>
        </is>
      </c>
      <c r="BF102" t="inlineStr">
        <is>
          <t>893557595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QS 18 B659m 1979</t>
        </is>
      </c>
      <c r="E103" t="inlineStr">
        <is>
          <t>0                      QS 0018000B  659m        1979</t>
        </is>
      </c>
      <c r="F103" t="inlineStr">
        <is>
          <t>Multiple choice questions in anatomy and neurobiology for undergraduates / Michael J. Blunt, M. Girgis.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Blunt, Michael J.</t>
        </is>
      </c>
      <c r="N103" t="inlineStr">
        <is>
          <t>London ; Boston : Butterworths, 1979.</t>
        </is>
      </c>
      <c r="O103" t="inlineStr">
        <is>
          <t>1979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QS </t>
        </is>
      </c>
      <c r="U103" t="n">
        <v>20</v>
      </c>
      <c r="V103" t="n">
        <v>20</v>
      </c>
      <c r="W103" t="inlineStr">
        <is>
          <t>2001-02-08</t>
        </is>
      </c>
      <c r="X103" t="inlineStr">
        <is>
          <t>2001-02-08</t>
        </is>
      </c>
      <c r="Y103" t="inlineStr">
        <is>
          <t>1987-09-23</t>
        </is>
      </c>
      <c r="Z103" t="inlineStr">
        <is>
          <t>1987-09-23</t>
        </is>
      </c>
      <c r="AA103" t="n">
        <v>68</v>
      </c>
      <c r="AB103" t="n">
        <v>23</v>
      </c>
      <c r="AC103" t="n">
        <v>73</v>
      </c>
      <c r="AD103" t="n">
        <v>2</v>
      </c>
      <c r="AE103" t="n">
        <v>3</v>
      </c>
      <c r="AF103" t="n">
        <v>2</v>
      </c>
      <c r="AG103" t="n">
        <v>6</v>
      </c>
      <c r="AH103" t="n">
        <v>0</v>
      </c>
      <c r="AI103" t="n">
        <v>2</v>
      </c>
      <c r="AJ103" t="n">
        <v>0</v>
      </c>
      <c r="AK103" t="n">
        <v>2</v>
      </c>
      <c r="AL103" t="n">
        <v>1</v>
      </c>
      <c r="AM103" t="n">
        <v>1</v>
      </c>
      <c r="AN103" t="n">
        <v>1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03">
        <f>HYPERLINK("http://www.worldcat.org/oclc/4494495","WorldCat Record")</f>
        <v/>
      </c>
      <c r="AW103" t="inlineStr">
        <is>
          <t>14768814:eng</t>
        </is>
      </c>
      <c r="AX103" t="inlineStr">
        <is>
          <t>4494495</t>
        </is>
      </c>
      <c r="AY103" t="inlineStr">
        <is>
          <t>991000746279702656</t>
        </is>
      </c>
      <c r="AZ103" t="inlineStr">
        <is>
          <t>991000746279702656</t>
        </is>
      </c>
      <c r="BA103" t="inlineStr">
        <is>
          <t>2267710030002656</t>
        </is>
      </c>
      <c r="BB103" t="inlineStr">
        <is>
          <t>BOOK</t>
        </is>
      </c>
      <c r="BD103" t="inlineStr">
        <is>
          <t>9780407001534</t>
        </is>
      </c>
      <c r="BE103" t="inlineStr">
        <is>
          <t>30001000045635</t>
        </is>
      </c>
      <c r="BF103" t="inlineStr">
        <is>
          <t>893545763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QS 18 C652eb 1992</t>
        </is>
      </c>
      <c r="E104" t="inlineStr">
        <is>
          <t>0                      QS 0018000C  652eb       1992</t>
        </is>
      </c>
      <c r="F104" t="inlineStr">
        <is>
          <t>Embryology / Robert E. Coalson, James J. Tomasek.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Coalson, Robert E.</t>
        </is>
      </c>
      <c r="N104" t="inlineStr">
        <is>
          <t>New York : Springer-Verlag, c1992.</t>
        </is>
      </c>
      <c r="O104" t="inlineStr">
        <is>
          <t>1992</t>
        </is>
      </c>
      <c r="P104" t="inlineStr">
        <is>
          <t>2nd ed.</t>
        </is>
      </c>
      <c r="Q104" t="inlineStr">
        <is>
          <t>eng</t>
        </is>
      </c>
      <c r="R104" t="inlineStr">
        <is>
          <t>nyu</t>
        </is>
      </c>
      <c r="S104" t="inlineStr">
        <is>
          <t>Oklahoma notes</t>
        </is>
      </c>
      <c r="T104" t="inlineStr">
        <is>
          <t xml:space="preserve">QS </t>
        </is>
      </c>
      <c r="U104" t="n">
        <v>12</v>
      </c>
      <c r="V104" t="n">
        <v>12</v>
      </c>
      <c r="W104" t="inlineStr">
        <is>
          <t>2002-10-10</t>
        </is>
      </c>
      <c r="X104" t="inlineStr">
        <is>
          <t>2002-10-10</t>
        </is>
      </c>
      <c r="Y104" t="inlineStr">
        <is>
          <t>1992-04-23</t>
        </is>
      </c>
      <c r="Z104" t="inlineStr">
        <is>
          <t>1992-04-23</t>
        </is>
      </c>
      <c r="AA104" t="n">
        <v>85</v>
      </c>
      <c r="AB104" t="n">
        <v>59</v>
      </c>
      <c r="AC104" t="n">
        <v>115</v>
      </c>
      <c r="AD104" t="n">
        <v>1</v>
      </c>
      <c r="AE104" t="n">
        <v>1</v>
      </c>
      <c r="AF104" t="n">
        <v>3</v>
      </c>
      <c r="AG104" t="n">
        <v>3</v>
      </c>
      <c r="AH104" t="n">
        <v>0</v>
      </c>
      <c r="AI104" t="n">
        <v>0</v>
      </c>
      <c r="AJ104" t="n">
        <v>1</v>
      </c>
      <c r="AK104" t="n">
        <v>1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04">
        <f>HYPERLINK("http://www.worldcat.org/oclc/25095894","WorldCat Record")</f>
        <v/>
      </c>
      <c r="AW104" t="inlineStr">
        <is>
          <t>8571972:eng</t>
        </is>
      </c>
      <c r="AX104" t="inlineStr">
        <is>
          <t>25095894</t>
        </is>
      </c>
      <c r="AY104" t="inlineStr">
        <is>
          <t>991001302719702656</t>
        </is>
      </c>
      <c r="AZ104" t="inlineStr">
        <is>
          <t>991001302719702656</t>
        </is>
      </c>
      <c r="BA104" t="inlineStr">
        <is>
          <t>2264206360002656</t>
        </is>
      </c>
      <c r="BB104" t="inlineStr">
        <is>
          <t>BOOK</t>
        </is>
      </c>
      <c r="BD104" t="inlineStr">
        <is>
          <t>9780387977768</t>
        </is>
      </c>
      <c r="BE104" t="inlineStr">
        <is>
          <t>30001004474369</t>
        </is>
      </c>
      <c r="BF104" t="inlineStr">
        <is>
          <t>893826642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QS 18 C678a 1984</t>
        </is>
      </c>
      <c r="E105" t="inlineStr">
        <is>
          <t>0                      QS 0018000C  678a        1984</t>
        </is>
      </c>
      <c r="F105" t="inlineStr">
        <is>
          <t>Anatomy : 750 multiple choice questions with referenced explanatory answers / Sidney A. Cohn, Marvin I. Gottlieb.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Cohn, Sidney A.</t>
        </is>
      </c>
      <c r="N105" t="inlineStr">
        <is>
          <t>New Hyde Park, N.Y. : Medical Examination Pub. Co., c1984.</t>
        </is>
      </c>
      <c r="O105" t="inlineStr">
        <is>
          <t>1984</t>
        </is>
      </c>
      <c r="P105" t="inlineStr">
        <is>
          <t>7th ed.</t>
        </is>
      </c>
      <c r="Q105" t="inlineStr">
        <is>
          <t>eng</t>
        </is>
      </c>
      <c r="R105" t="inlineStr">
        <is>
          <t>xxu</t>
        </is>
      </c>
      <c r="S105" t="inlineStr">
        <is>
          <t>Medical examination review</t>
        </is>
      </c>
      <c r="T105" t="inlineStr">
        <is>
          <t xml:space="preserve">QS </t>
        </is>
      </c>
      <c r="U105" t="n">
        <v>20</v>
      </c>
      <c r="V105" t="n">
        <v>20</v>
      </c>
      <c r="W105" t="inlineStr">
        <is>
          <t>2003-12-01</t>
        </is>
      </c>
      <c r="X105" t="inlineStr">
        <is>
          <t>2003-12-01</t>
        </is>
      </c>
      <c r="Y105" t="inlineStr">
        <is>
          <t>1987-09-23</t>
        </is>
      </c>
      <c r="Z105" t="inlineStr">
        <is>
          <t>1987-09-23</t>
        </is>
      </c>
      <c r="AA105" t="n">
        <v>43</v>
      </c>
      <c r="AB105" t="n">
        <v>30</v>
      </c>
      <c r="AC105" t="n">
        <v>30</v>
      </c>
      <c r="AD105" t="n">
        <v>1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05">
        <f>HYPERLINK("http://www.worldcat.org/oclc/10402595","WorldCat Record")</f>
        <v/>
      </c>
      <c r="AW105" t="inlineStr">
        <is>
          <t>3855298285:eng</t>
        </is>
      </c>
      <c r="AX105" t="inlineStr">
        <is>
          <t>10402595</t>
        </is>
      </c>
      <c r="AY105" t="inlineStr">
        <is>
          <t>991000746329702656</t>
        </is>
      </c>
      <c r="AZ105" t="inlineStr">
        <is>
          <t>991000746329702656</t>
        </is>
      </c>
      <c r="BA105" t="inlineStr">
        <is>
          <t>2269334700002656</t>
        </is>
      </c>
      <c r="BB105" t="inlineStr">
        <is>
          <t>BOOK</t>
        </is>
      </c>
      <c r="BD105" t="inlineStr">
        <is>
          <t>9780874882018</t>
        </is>
      </c>
      <c r="BE105" t="inlineStr">
        <is>
          <t>30001000045650</t>
        </is>
      </c>
      <c r="BF105" t="inlineStr">
        <is>
          <t>893459774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QS 18 J663a 1992</t>
        </is>
      </c>
      <c r="E106" t="inlineStr">
        <is>
          <t>0                      QS 0018000J  663a        1992</t>
        </is>
      </c>
      <c r="F106" t="inlineStr">
        <is>
          <t>Anatomy : review for new national boards / Kurt E. Johnson, Frank J. Slaby.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Johnson, Kurt E.</t>
        </is>
      </c>
      <c r="N106" t="inlineStr">
        <is>
          <t>Alexandria, Va. : J&amp;S Pub. Co., c1992.</t>
        </is>
      </c>
      <c r="O106" t="inlineStr">
        <is>
          <t>1992</t>
        </is>
      </c>
      <c r="Q106" t="inlineStr">
        <is>
          <t>eng</t>
        </is>
      </c>
      <c r="R106" t="inlineStr">
        <is>
          <t>vau</t>
        </is>
      </c>
      <c r="T106" t="inlineStr">
        <is>
          <t xml:space="preserve">QS </t>
        </is>
      </c>
      <c r="U106" t="n">
        <v>50</v>
      </c>
      <c r="V106" t="n">
        <v>50</v>
      </c>
      <c r="W106" t="inlineStr">
        <is>
          <t>2009-06-23</t>
        </is>
      </c>
      <c r="X106" t="inlineStr">
        <is>
          <t>2009-06-23</t>
        </is>
      </c>
      <c r="Y106" t="inlineStr">
        <is>
          <t>1995-05-15</t>
        </is>
      </c>
      <c r="Z106" t="inlineStr">
        <is>
          <t>1995-05-15</t>
        </is>
      </c>
      <c r="AA106" t="n">
        <v>73</v>
      </c>
      <c r="AB106" t="n">
        <v>56</v>
      </c>
      <c r="AC106" t="n">
        <v>63</v>
      </c>
      <c r="AD106" t="n">
        <v>1</v>
      </c>
      <c r="AE106" t="n">
        <v>1</v>
      </c>
      <c r="AF106" t="n">
        <v>1</v>
      </c>
      <c r="AG106" t="n">
        <v>1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HYPERLINK("http://catalog.hathitrust.org/Record/009864836","HathiTrust Record")</f>
        <v/>
      </c>
      <c r="AU106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06">
        <f>HYPERLINK("http://www.worldcat.org/oclc/25904441","WorldCat Record")</f>
        <v/>
      </c>
      <c r="AW106" t="inlineStr">
        <is>
          <t>891316974:eng</t>
        </is>
      </c>
      <c r="AX106" t="inlineStr">
        <is>
          <t>25904441</t>
        </is>
      </c>
      <c r="AY106" t="inlineStr">
        <is>
          <t>991001400609702656</t>
        </is>
      </c>
      <c r="AZ106" t="inlineStr">
        <is>
          <t>991001400609702656</t>
        </is>
      </c>
      <c r="BA106" t="inlineStr">
        <is>
          <t>2271621980002656</t>
        </is>
      </c>
      <c r="BB106" t="inlineStr">
        <is>
          <t>BOOK</t>
        </is>
      </c>
      <c r="BD106" t="inlineStr">
        <is>
          <t>9780963287304</t>
        </is>
      </c>
      <c r="BE106" t="inlineStr">
        <is>
          <t>30001003147867</t>
        </is>
      </c>
      <c r="BF106" t="inlineStr">
        <is>
          <t>893287392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QS 18 M478p 1986</t>
        </is>
      </c>
      <c r="E107" t="inlineStr">
        <is>
          <t>0                      QS 0018000M  478p        1986</t>
        </is>
      </c>
      <c r="F107" t="inlineStr">
        <is>
          <t>Picture tests in anatomy / R.M.H. McMinn, R.T. Hutchings, B.M. Logan.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McMinn, R. M. H. (Robert Matthew Hay)</t>
        </is>
      </c>
      <c r="N107" t="inlineStr">
        <is>
          <t>Chicago : Year Book Medical Publishers, c1986.</t>
        </is>
      </c>
      <c r="O107" t="inlineStr">
        <is>
          <t>1986</t>
        </is>
      </c>
      <c r="Q107" t="inlineStr">
        <is>
          <t>eng</t>
        </is>
      </c>
      <c r="R107" t="inlineStr">
        <is>
          <t>xxu</t>
        </is>
      </c>
      <c r="T107" t="inlineStr">
        <is>
          <t xml:space="preserve">QS </t>
        </is>
      </c>
      <c r="U107" t="n">
        <v>17</v>
      </c>
      <c r="V107" t="n">
        <v>17</v>
      </c>
      <c r="W107" t="inlineStr">
        <is>
          <t>2006-11-29</t>
        </is>
      </c>
      <c r="X107" t="inlineStr">
        <is>
          <t>2006-11-29</t>
        </is>
      </c>
      <c r="Y107" t="inlineStr">
        <is>
          <t>1987-09-23</t>
        </is>
      </c>
      <c r="Z107" t="inlineStr">
        <is>
          <t>1987-09-23</t>
        </is>
      </c>
      <c r="AA107" t="n">
        <v>73</v>
      </c>
      <c r="AB107" t="n">
        <v>14</v>
      </c>
      <c r="AC107" t="n">
        <v>48</v>
      </c>
      <c r="AD107" t="n">
        <v>1</v>
      </c>
      <c r="AE107" t="n">
        <v>1</v>
      </c>
      <c r="AF107" t="n">
        <v>0</v>
      </c>
      <c r="AG107" t="n">
        <v>2</v>
      </c>
      <c r="AH107" t="n">
        <v>0</v>
      </c>
      <c r="AI107" t="n">
        <v>1</v>
      </c>
      <c r="AJ107" t="n">
        <v>0</v>
      </c>
      <c r="AK107" t="n">
        <v>0</v>
      </c>
      <c r="AL107" t="n">
        <v>0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07">
        <f>HYPERLINK("http://www.worldcat.org/oclc/12369995","WorldCat Record")</f>
        <v/>
      </c>
      <c r="AW107" t="inlineStr">
        <is>
          <t>1862310224:eng</t>
        </is>
      </c>
      <c r="AX107" t="inlineStr">
        <is>
          <t>12369995</t>
        </is>
      </c>
      <c r="AY107" t="inlineStr">
        <is>
          <t>991000746229702656</t>
        </is>
      </c>
      <c r="AZ107" t="inlineStr">
        <is>
          <t>991000746229702656</t>
        </is>
      </c>
      <c r="BA107" t="inlineStr">
        <is>
          <t>2269140720002656</t>
        </is>
      </c>
      <c r="BB107" t="inlineStr">
        <is>
          <t>BOOK</t>
        </is>
      </c>
      <c r="BD107" t="inlineStr">
        <is>
          <t>9780815158363</t>
        </is>
      </c>
      <c r="BE107" t="inlineStr">
        <is>
          <t>30001000045619</t>
        </is>
      </c>
      <c r="BF107" t="inlineStr">
        <is>
          <t>893540369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QS 18 S933 1976</t>
        </is>
      </c>
      <c r="E108" t="inlineStr">
        <is>
          <t>0                      QS 0018000S  933         1976</t>
        </is>
      </c>
      <c r="F108" t="inlineStr">
        <is>
          <t>Study guide and review manual of human anatomy : regional, systemic, applied / Keith L. Moore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-- Philadelphia : Saunders, 1976.</t>
        </is>
      </c>
      <c r="O108" t="inlineStr">
        <is>
          <t>1976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18</v>
      </c>
      <c r="V108" t="n">
        <v>18</v>
      </c>
      <c r="W108" t="inlineStr">
        <is>
          <t>1996-12-05</t>
        </is>
      </c>
      <c r="X108" t="inlineStr">
        <is>
          <t>1996-12-05</t>
        </is>
      </c>
      <c r="Y108" t="inlineStr">
        <is>
          <t>1987-09-23</t>
        </is>
      </c>
      <c r="Z108" t="inlineStr">
        <is>
          <t>1987-09-23</t>
        </is>
      </c>
      <c r="AA108" t="n">
        <v>61</v>
      </c>
      <c r="AB108" t="n">
        <v>43</v>
      </c>
      <c r="AC108" t="n">
        <v>61</v>
      </c>
      <c r="AD108" t="n">
        <v>2</v>
      </c>
      <c r="AE108" t="n">
        <v>2</v>
      </c>
      <c r="AF108" t="n">
        <v>1</v>
      </c>
      <c r="AG108" t="n">
        <v>2</v>
      </c>
      <c r="AH108" t="n">
        <v>0</v>
      </c>
      <c r="AI108" t="n">
        <v>1</v>
      </c>
      <c r="AJ108" t="n">
        <v>0</v>
      </c>
      <c r="AK108" t="n">
        <v>0</v>
      </c>
      <c r="AL108" t="n">
        <v>0</v>
      </c>
      <c r="AM108" t="n">
        <v>1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08">
        <f>HYPERLINK("http://www.worldcat.org/oclc/2645047","WorldCat Record")</f>
        <v/>
      </c>
      <c r="AW108" t="inlineStr">
        <is>
          <t>54146166:eng</t>
        </is>
      </c>
      <c r="AX108" t="inlineStr">
        <is>
          <t>2645047</t>
        </is>
      </c>
      <c r="AY108" t="inlineStr">
        <is>
          <t>991000746379702656</t>
        </is>
      </c>
      <c r="AZ108" t="inlineStr">
        <is>
          <t>991000746379702656</t>
        </is>
      </c>
      <c r="BA108" t="inlineStr">
        <is>
          <t>2256506590002656</t>
        </is>
      </c>
      <c r="BB108" t="inlineStr">
        <is>
          <t>BOOK</t>
        </is>
      </c>
      <c r="BD108" t="inlineStr">
        <is>
          <t>9780721664941</t>
        </is>
      </c>
      <c r="BE108" t="inlineStr">
        <is>
          <t>30001000045643</t>
        </is>
      </c>
      <c r="BF108" t="inlineStr">
        <is>
          <t>893450175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QS 25 B315s 1983</t>
        </is>
      </c>
      <c r="E109" t="inlineStr">
        <is>
          <t>0                      QS 0025000B  315s        1983</t>
        </is>
      </c>
      <c r="F109" t="inlineStr">
        <is>
          <t>Surface anatomy : an instruction manual / John V. Basmajian.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Basmajian, John V., 1921-</t>
        </is>
      </c>
      <c r="N109" t="inlineStr">
        <is>
          <t>Baltimore : Williams &amp; Wilkins, c1983.</t>
        </is>
      </c>
      <c r="O109" t="inlineStr">
        <is>
          <t>1983</t>
        </is>
      </c>
      <c r="P109" t="inlineStr">
        <is>
          <t>2nd ed.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12</v>
      </c>
      <c r="V109" t="n">
        <v>12</v>
      </c>
      <c r="W109" t="inlineStr">
        <is>
          <t>1995-10-30</t>
        </is>
      </c>
      <c r="X109" t="inlineStr">
        <is>
          <t>1995-10-30</t>
        </is>
      </c>
      <c r="Y109" t="inlineStr">
        <is>
          <t>1988-01-09</t>
        </is>
      </c>
      <c r="Z109" t="inlineStr">
        <is>
          <t>1988-01-09</t>
        </is>
      </c>
      <c r="AA109" t="n">
        <v>108</v>
      </c>
      <c r="AB109" t="n">
        <v>61</v>
      </c>
      <c r="AC109" t="n">
        <v>116</v>
      </c>
      <c r="AD109" t="n">
        <v>1</v>
      </c>
      <c r="AE109" t="n">
        <v>1</v>
      </c>
      <c r="AF109" t="n">
        <v>1</v>
      </c>
      <c r="AG109" t="n">
        <v>3</v>
      </c>
      <c r="AH109" t="n">
        <v>0</v>
      </c>
      <c r="AI109" t="n">
        <v>1</v>
      </c>
      <c r="AJ109" t="n">
        <v>0</v>
      </c>
      <c r="AK109" t="n">
        <v>0</v>
      </c>
      <c r="AL109" t="n">
        <v>1</v>
      </c>
      <c r="AM109" t="n">
        <v>3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09">
        <f>HYPERLINK("http://www.worldcat.org/oclc/8953630","WorldCat Record")</f>
        <v/>
      </c>
      <c r="AW109" t="inlineStr">
        <is>
          <t>6419683:eng</t>
        </is>
      </c>
      <c r="AX109" t="inlineStr">
        <is>
          <t>8953630</t>
        </is>
      </c>
      <c r="AY109" t="inlineStr">
        <is>
          <t>991000796589702656</t>
        </is>
      </c>
      <c r="AZ109" t="inlineStr">
        <is>
          <t>991000796589702656</t>
        </is>
      </c>
      <c r="BA109" t="inlineStr">
        <is>
          <t>2269696600002656</t>
        </is>
      </c>
      <c r="BB109" t="inlineStr">
        <is>
          <t>BOOK</t>
        </is>
      </c>
      <c r="BD109" t="inlineStr">
        <is>
          <t>9780683003598</t>
        </is>
      </c>
      <c r="BE109" t="inlineStr">
        <is>
          <t>30001000071102</t>
        </is>
      </c>
      <c r="BF109" t="inlineStr">
        <is>
          <t>893815510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QS 25 H729L 1991</t>
        </is>
      </c>
      <c r="E110" t="inlineStr">
        <is>
          <t>0                      QS 0025000H  729L        1991</t>
        </is>
      </c>
      <c r="F110" t="inlineStr">
        <is>
          <t>Laboratory manual [for] Human anatomy and physiology / John W. Hole, Jr., Karen A. Koos.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Hole, John W.</t>
        </is>
      </c>
      <c r="N110" t="inlineStr">
        <is>
          <t>Dubuque, Iowa : W.C. Brown, c1991.</t>
        </is>
      </c>
      <c r="O110" t="inlineStr">
        <is>
          <t>1991</t>
        </is>
      </c>
      <c r="Q110" t="inlineStr">
        <is>
          <t>eng</t>
        </is>
      </c>
      <c r="R110" t="inlineStr">
        <is>
          <t>iau</t>
        </is>
      </c>
      <c r="T110" t="inlineStr">
        <is>
          <t xml:space="preserve">QS </t>
        </is>
      </c>
      <c r="U110" t="n">
        <v>7</v>
      </c>
      <c r="V110" t="n">
        <v>7</v>
      </c>
      <c r="W110" t="inlineStr">
        <is>
          <t>1993-09-27</t>
        </is>
      </c>
      <c r="X110" t="inlineStr">
        <is>
          <t>1993-09-27</t>
        </is>
      </c>
      <c r="Y110" t="inlineStr">
        <is>
          <t>1991-04-25</t>
        </is>
      </c>
      <c r="Z110" t="inlineStr">
        <is>
          <t>1991-04-25</t>
        </is>
      </c>
      <c r="AA110" t="n">
        <v>1</v>
      </c>
      <c r="AB110" t="n">
        <v>1</v>
      </c>
      <c r="AC110" t="n">
        <v>10</v>
      </c>
      <c r="AD110" t="n">
        <v>1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10">
        <f>HYPERLINK("http://www.worldcat.org/oclc/23686001","WorldCat Record")</f>
        <v/>
      </c>
      <c r="AW110" t="inlineStr">
        <is>
          <t>3768750373:eng</t>
        </is>
      </c>
      <c r="AX110" t="inlineStr">
        <is>
          <t>23686001</t>
        </is>
      </c>
      <c r="AY110" t="inlineStr">
        <is>
          <t>991000933589702656</t>
        </is>
      </c>
      <c r="AZ110" t="inlineStr">
        <is>
          <t>991000933589702656</t>
        </is>
      </c>
      <c r="BA110" t="inlineStr">
        <is>
          <t>2268627750002656</t>
        </is>
      </c>
      <c r="BB110" t="inlineStr">
        <is>
          <t>BOOK</t>
        </is>
      </c>
      <c r="BD110" t="inlineStr">
        <is>
          <t>9780697012340</t>
        </is>
      </c>
      <c r="BE110" t="inlineStr">
        <is>
          <t>30001002190272</t>
        </is>
      </c>
      <c r="BF110" t="inlineStr">
        <is>
          <t>893632513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QS 26 H918 1986-87</t>
        </is>
      </c>
      <c r="E111" t="inlineStr">
        <is>
          <t>0                      QS 0026000H  918         1986                                        -87</t>
        </is>
      </c>
      <c r="F111" t="inlineStr">
        <is>
          <t>Catalog of cell lines, 1986/1987 : NIGMS human genetic mutant cell repository.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[Bethesda, MD] : U.S. Dept of Health and Human Services, Public Health Services, National Institutes of Helth, 1986.</t>
        </is>
      </c>
      <c r="O111" t="inlineStr">
        <is>
          <t>1986</t>
        </is>
      </c>
      <c r="P111" t="inlineStr">
        <is>
          <t>[13th ed.]</t>
        </is>
      </c>
      <c r="Q111" t="inlineStr">
        <is>
          <t>eng</t>
        </is>
      </c>
      <c r="R111" t="inlineStr">
        <is>
          <t>mdu</t>
        </is>
      </c>
      <c r="S111" t="inlineStr">
        <is>
          <t>NIH publication ; no. 87-2011</t>
        </is>
      </c>
      <c r="T111" t="inlineStr">
        <is>
          <t xml:space="preserve">QS </t>
        </is>
      </c>
      <c r="U111" t="n">
        <v>3</v>
      </c>
      <c r="V111" t="n">
        <v>3</v>
      </c>
      <c r="W111" t="inlineStr">
        <is>
          <t>1990-12-18</t>
        </is>
      </c>
      <c r="X111" t="inlineStr">
        <is>
          <t>1990-12-18</t>
        </is>
      </c>
      <c r="Y111" t="inlineStr">
        <is>
          <t>1987-10-30</t>
        </is>
      </c>
      <c r="Z111" t="inlineStr">
        <is>
          <t>1987-10-30</t>
        </is>
      </c>
      <c r="AA111" t="n">
        <v>6</v>
      </c>
      <c r="AB111" t="n">
        <v>6</v>
      </c>
      <c r="AC111" t="n">
        <v>6</v>
      </c>
      <c r="AD111" t="n">
        <v>1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11">
        <f>HYPERLINK("http://www.worldcat.org/oclc/15190879","WorldCat Record")</f>
        <v/>
      </c>
      <c r="AW111" t="inlineStr">
        <is>
          <t>9325326:eng</t>
        </is>
      </c>
      <c r="AX111" t="inlineStr">
        <is>
          <t>15190879</t>
        </is>
      </c>
      <c r="AY111" t="inlineStr">
        <is>
          <t>991001280309702656</t>
        </is>
      </c>
      <c r="AZ111" t="inlineStr">
        <is>
          <t>991001280309702656</t>
        </is>
      </c>
      <c r="BA111" t="inlineStr">
        <is>
          <t>2265791720002656</t>
        </is>
      </c>
      <c r="BB111" t="inlineStr">
        <is>
          <t>BOOK</t>
        </is>
      </c>
      <c r="BE111" t="inlineStr">
        <is>
          <t>30001000367369</t>
        </is>
      </c>
      <c r="BF111" t="inlineStr">
        <is>
          <t>893832064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QS 130 C156m 1994</t>
        </is>
      </c>
      <c r="E112" t="inlineStr">
        <is>
          <t>0                      QS 0130000C  156m        1994</t>
        </is>
      </c>
      <c r="F112" t="inlineStr">
        <is>
          <t>Manual for human dissection : photographs with clinical applications / Gerald Callas.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Callas, Gerald.</t>
        </is>
      </c>
      <c r="N112" t="inlineStr">
        <is>
          <t>Norwalk, Conn. : Appleton &amp; Lange, c1994.</t>
        </is>
      </c>
      <c r="O112" t="inlineStr">
        <is>
          <t>1994</t>
        </is>
      </c>
      <c r="Q112" t="inlineStr">
        <is>
          <t>eng</t>
        </is>
      </c>
      <c r="R112" t="inlineStr">
        <is>
          <t>ctu</t>
        </is>
      </c>
      <c r="T112" t="inlineStr">
        <is>
          <t xml:space="preserve">QS </t>
        </is>
      </c>
      <c r="U112" t="n">
        <v>7</v>
      </c>
      <c r="V112" t="n">
        <v>7</v>
      </c>
      <c r="W112" t="inlineStr">
        <is>
          <t>2004-07-24</t>
        </is>
      </c>
      <c r="X112" t="inlineStr">
        <is>
          <t>2004-07-24</t>
        </is>
      </c>
      <c r="Y112" t="inlineStr">
        <is>
          <t>1995-08-14</t>
        </is>
      </c>
      <c r="Z112" t="inlineStr">
        <is>
          <t>1995-08-14</t>
        </is>
      </c>
      <c r="AA112" t="n">
        <v>80</v>
      </c>
      <c r="AB112" t="n">
        <v>58</v>
      </c>
      <c r="AC112" t="n">
        <v>58</v>
      </c>
      <c r="AD112" t="n">
        <v>1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12">
        <f>HYPERLINK("http://www.worldcat.org/oclc/29563971","WorldCat Record")</f>
        <v/>
      </c>
      <c r="AW112" t="inlineStr">
        <is>
          <t>815271219:eng</t>
        </is>
      </c>
      <c r="AX112" t="inlineStr">
        <is>
          <t>29563971</t>
        </is>
      </c>
      <c r="AY112" t="inlineStr">
        <is>
          <t>991001403779702656</t>
        </is>
      </c>
      <c r="AZ112" t="inlineStr">
        <is>
          <t>991001403779702656</t>
        </is>
      </c>
      <c r="BA112" t="inlineStr">
        <is>
          <t>2263638540002656</t>
        </is>
      </c>
      <c r="BB112" t="inlineStr">
        <is>
          <t>BOOK</t>
        </is>
      </c>
      <c r="BD112" t="inlineStr">
        <is>
          <t>9780838561331</t>
        </is>
      </c>
      <c r="BE112" t="inlineStr">
        <is>
          <t>30001003149285</t>
        </is>
      </c>
      <c r="BF112" t="inlineStr">
        <is>
          <t>893821174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QS 130 C973d 1986</t>
        </is>
      </c>
      <c r="E113" t="inlineStr">
        <is>
          <t>0                      QS 0130000C  973d        1986</t>
        </is>
      </c>
      <c r="F113" t="inlineStr">
        <is>
          <t>Cunningham's manual of practical anatomy.</t>
        </is>
      </c>
      <c r="G113" t="inlineStr">
        <is>
          <t>V. 1</t>
        </is>
      </c>
      <c r="H113" t="inlineStr">
        <is>
          <t>Yes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Cunningham, D. J. (Daniel John), 1850-1909.</t>
        </is>
      </c>
      <c r="N113" t="inlineStr">
        <is>
          <t>Oxford ; New York : Oxford University Press, c1986.</t>
        </is>
      </c>
      <c r="O113" t="inlineStr">
        <is>
          <t>1986</t>
        </is>
      </c>
      <c r="P113" t="inlineStr">
        <is>
          <t>15th ed. / G.J. Romanes.</t>
        </is>
      </c>
      <c r="Q113" t="inlineStr">
        <is>
          <t>eng</t>
        </is>
      </c>
      <c r="R113" t="inlineStr">
        <is>
          <t>enk</t>
        </is>
      </c>
      <c r="S113" t="inlineStr">
        <is>
          <t>Oxford medical publications</t>
        </is>
      </c>
      <c r="T113" t="inlineStr">
        <is>
          <t xml:space="preserve">QS </t>
        </is>
      </c>
      <c r="U113" t="n">
        <v>16</v>
      </c>
      <c r="V113" t="n">
        <v>63</v>
      </c>
      <c r="W113" t="inlineStr">
        <is>
          <t>2008-10-17</t>
        </is>
      </c>
      <c r="X113" t="inlineStr">
        <is>
          <t>2008-10-17</t>
        </is>
      </c>
      <c r="Y113" t="inlineStr">
        <is>
          <t>1990-08-08</t>
        </is>
      </c>
      <c r="Z113" t="inlineStr">
        <is>
          <t>1990-08-08</t>
        </is>
      </c>
      <c r="AA113" t="n">
        <v>298</v>
      </c>
      <c r="AB113" t="n">
        <v>148</v>
      </c>
      <c r="AC113" t="n">
        <v>315</v>
      </c>
      <c r="AD113" t="n">
        <v>1</v>
      </c>
      <c r="AE113" t="n">
        <v>2</v>
      </c>
      <c r="AF113" t="n">
        <v>4</v>
      </c>
      <c r="AG113" t="n">
        <v>8</v>
      </c>
      <c r="AH113" t="n">
        <v>0</v>
      </c>
      <c r="AI113" t="n">
        <v>1</v>
      </c>
      <c r="AJ113" t="n">
        <v>1</v>
      </c>
      <c r="AK113" t="n">
        <v>2</v>
      </c>
      <c r="AL113" t="n">
        <v>3</v>
      </c>
      <c r="AM113" t="n">
        <v>4</v>
      </c>
      <c r="AN113" t="n">
        <v>0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3">
        <f>HYPERLINK("http://www.worldcat.org/oclc/13820772","WorldCat Record")</f>
        <v/>
      </c>
      <c r="AW113" t="inlineStr">
        <is>
          <t>10792229503:eng</t>
        </is>
      </c>
      <c r="AX113" t="inlineStr">
        <is>
          <t>13820772</t>
        </is>
      </c>
      <c r="AY113" t="inlineStr">
        <is>
          <t>991001452259702656</t>
        </is>
      </c>
      <c r="AZ113" t="inlineStr">
        <is>
          <t>991001452259702656</t>
        </is>
      </c>
      <c r="BA113" t="inlineStr">
        <is>
          <t>2270174440002656</t>
        </is>
      </c>
      <c r="BB113" t="inlineStr">
        <is>
          <t>BOOK</t>
        </is>
      </c>
      <c r="BD113" t="inlineStr">
        <is>
          <t>9780192631381</t>
        </is>
      </c>
      <c r="BE113" t="inlineStr">
        <is>
          <t>30001001883513</t>
        </is>
      </c>
      <c r="BF113" t="inlineStr">
        <is>
          <t>893816429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QS 130 C973d 1986</t>
        </is>
      </c>
      <c r="E114" t="inlineStr">
        <is>
          <t>0                      QS 0130000C  973d        1986</t>
        </is>
      </c>
      <c r="F114" t="inlineStr">
        <is>
          <t>Cunningham's manual of practical anatomy.</t>
        </is>
      </c>
      <c r="G114" t="inlineStr">
        <is>
          <t>V. 2</t>
        </is>
      </c>
      <c r="H114" t="inlineStr">
        <is>
          <t>Yes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Cunningham, D. J. (Daniel John), 1850-1909.</t>
        </is>
      </c>
      <c r="N114" t="inlineStr">
        <is>
          <t>Oxford ; New York : Oxford University Press, c1986.</t>
        </is>
      </c>
      <c r="O114" t="inlineStr">
        <is>
          <t>1986</t>
        </is>
      </c>
      <c r="P114" t="inlineStr">
        <is>
          <t>15th ed. / G.J. Romanes.</t>
        </is>
      </c>
      <c r="Q114" t="inlineStr">
        <is>
          <t>eng</t>
        </is>
      </c>
      <c r="R114" t="inlineStr">
        <is>
          <t>enk</t>
        </is>
      </c>
      <c r="S114" t="inlineStr">
        <is>
          <t>Oxford medical publications</t>
        </is>
      </c>
      <c r="T114" t="inlineStr">
        <is>
          <t xml:space="preserve">QS </t>
        </is>
      </c>
      <c r="U114" t="n">
        <v>30</v>
      </c>
      <c r="V114" t="n">
        <v>63</v>
      </c>
      <c r="W114" t="inlineStr">
        <is>
          <t>2008-10-17</t>
        </is>
      </c>
      <c r="X114" t="inlineStr">
        <is>
          <t>2008-10-17</t>
        </is>
      </c>
      <c r="Y114" t="inlineStr">
        <is>
          <t>1990-08-08</t>
        </is>
      </c>
      <c r="Z114" t="inlineStr">
        <is>
          <t>1990-08-08</t>
        </is>
      </c>
      <c r="AA114" t="n">
        <v>298</v>
      </c>
      <c r="AB114" t="n">
        <v>148</v>
      </c>
      <c r="AC114" t="n">
        <v>315</v>
      </c>
      <c r="AD114" t="n">
        <v>1</v>
      </c>
      <c r="AE114" t="n">
        <v>2</v>
      </c>
      <c r="AF114" t="n">
        <v>4</v>
      </c>
      <c r="AG114" t="n">
        <v>8</v>
      </c>
      <c r="AH114" t="n">
        <v>0</v>
      </c>
      <c r="AI114" t="n">
        <v>1</v>
      </c>
      <c r="AJ114" t="n">
        <v>1</v>
      </c>
      <c r="AK114" t="n">
        <v>2</v>
      </c>
      <c r="AL114" t="n">
        <v>3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4">
        <f>HYPERLINK("http://www.worldcat.org/oclc/13820772","WorldCat Record")</f>
        <v/>
      </c>
      <c r="AW114" t="inlineStr">
        <is>
          <t>10792229503:eng</t>
        </is>
      </c>
      <c r="AX114" t="inlineStr">
        <is>
          <t>13820772</t>
        </is>
      </c>
      <c r="AY114" t="inlineStr">
        <is>
          <t>991001452259702656</t>
        </is>
      </c>
      <c r="AZ114" t="inlineStr">
        <is>
          <t>991001452259702656</t>
        </is>
      </c>
      <c r="BA114" t="inlineStr">
        <is>
          <t>2270174440002656</t>
        </is>
      </c>
      <c r="BB114" t="inlineStr">
        <is>
          <t>BOOK</t>
        </is>
      </c>
      <c r="BD114" t="inlineStr">
        <is>
          <t>9780192631381</t>
        </is>
      </c>
      <c r="BE114" t="inlineStr">
        <is>
          <t>30001001883539</t>
        </is>
      </c>
      <c r="BF114" t="inlineStr">
        <is>
          <t>893816428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QS 130 C973d 1986</t>
        </is>
      </c>
      <c r="E115" t="inlineStr">
        <is>
          <t>0                      QS 0130000C  973d        1986</t>
        </is>
      </c>
      <c r="F115" t="inlineStr">
        <is>
          <t>Cunningham's manual of practical anatomy.</t>
        </is>
      </c>
      <c r="G115" t="inlineStr">
        <is>
          <t>V. 3</t>
        </is>
      </c>
      <c r="H115" t="inlineStr">
        <is>
          <t>Yes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Cunningham, D. J. (Daniel John), 1850-1909.</t>
        </is>
      </c>
      <c r="N115" t="inlineStr">
        <is>
          <t>Oxford ; New York : Oxford University Press, c1986.</t>
        </is>
      </c>
      <c r="O115" t="inlineStr">
        <is>
          <t>1986</t>
        </is>
      </c>
      <c r="P115" t="inlineStr">
        <is>
          <t>15th ed. / G.J. Romanes.</t>
        </is>
      </c>
      <c r="Q115" t="inlineStr">
        <is>
          <t>eng</t>
        </is>
      </c>
      <c r="R115" t="inlineStr">
        <is>
          <t>enk</t>
        </is>
      </c>
      <c r="S115" t="inlineStr">
        <is>
          <t>Oxford medical publications</t>
        </is>
      </c>
      <c r="T115" t="inlineStr">
        <is>
          <t xml:space="preserve">QS </t>
        </is>
      </c>
      <c r="U115" t="n">
        <v>17</v>
      </c>
      <c r="V115" t="n">
        <v>63</v>
      </c>
      <c r="W115" t="inlineStr">
        <is>
          <t>1997-04-06</t>
        </is>
      </c>
      <c r="X115" t="inlineStr">
        <is>
          <t>2008-10-17</t>
        </is>
      </c>
      <c r="Y115" t="inlineStr">
        <is>
          <t>1990-08-08</t>
        </is>
      </c>
      <c r="Z115" t="inlineStr">
        <is>
          <t>1990-08-08</t>
        </is>
      </c>
      <c r="AA115" t="n">
        <v>298</v>
      </c>
      <c r="AB115" t="n">
        <v>148</v>
      </c>
      <c r="AC115" t="n">
        <v>315</v>
      </c>
      <c r="AD115" t="n">
        <v>1</v>
      </c>
      <c r="AE115" t="n">
        <v>2</v>
      </c>
      <c r="AF115" t="n">
        <v>4</v>
      </c>
      <c r="AG115" t="n">
        <v>8</v>
      </c>
      <c r="AH115" t="n">
        <v>0</v>
      </c>
      <c r="AI115" t="n">
        <v>1</v>
      </c>
      <c r="AJ115" t="n">
        <v>1</v>
      </c>
      <c r="AK115" t="n">
        <v>2</v>
      </c>
      <c r="AL115" t="n">
        <v>3</v>
      </c>
      <c r="AM115" t="n">
        <v>4</v>
      </c>
      <c r="AN115" t="n">
        <v>0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15">
        <f>HYPERLINK("http://www.worldcat.org/oclc/13820772","WorldCat Record")</f>
        <v/>
      </c>
      <c r="AW115" t="inlineStr">
        <is>
          <t>10792229503:eng</t>
        </is>
      </c>
      <c r="AX115" t="inlineStr">
        <is>
          <t>13820772</t>
        </is>
      </c>
      <c r="AY115" t="inlineStr">
        <is>
          <t>991001452259702656</t>
        </is>
      </c>
      <c r="AZ115" t="inlineStr">
        <is>
          <t>991001452259702656</t>
        </is>
      </c>
      <c r="BA115" t="inlineStr">
        <is>
          <t>2270174440002656</t>
        </is>
      </c>
      <c r="BB115" t="inlineStr">
        <is>
          <t>BOOK</t>
        </is>
      </c>
      <c r="BD115" t="inlineStr">
        <is>
          <t>9780192631381</t>
        </is>
      </c>
      <c r="BE115" t="inlineStr">
        <is>
          <t>30001001883554</t>
        </is>
      </c>
      <c r="BF115" t="inlineStr">
        <is>
          <t>893826768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QS 130 H918 1995</t>
        </is>
      </c>
      <c r="E116" t="inlineStr">
        <is>
          <t>0                      QS 0130000H  918         1995</t>
        </is>
      </c>
      <c r="F116" t="inlineStr">
        <is>
          <t>Human anatomy : manual of human dissection / Kyle E. Rarey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Gainesville, Fla. : Gold Standard Multimedia, c1995.</t>
        </is>
      </c>
      <c r="O116" t="inlineStr">
        <is>
          <t>1995</t>
        </is>
      </c>
      <c r="P116" t="inlineStr">
        <is>
          <t>1995-1999 Rev. ed.</t>
        </is>
      </c>
      <c r="Q116" t="inlineStr">
        <is>
          <t>eng</t>
        </is>
      </c>
      <c r="R116" t="inlineStr">
        <is>
          <t>flu</t>
        </is>
      </c>
      <c r="T116" t="inlineStr">
        <is>
          <t xml:space="preserve">QS </t>
        </is>
      </c>
      <c r="U116" t="n">
        <v>2</v>
      </c>
      <c r="V116" t="n">
        <v>2</v>
      </c>
      <c r="W116" t="inlineStr">
        <is>
          <t>2002-01-15</t>
        </is>
      </c>
      <c r="X116" t="inlineStr">
        <is>
          <t>2002-01-15</t>
        </is>
      </c>
      <c r="Y116" t="inlineStr">
        <is>
          <t>2000-01-11</t>
        </is>
      </c>
      <c r="Z116" t="inlineStr">
        <is>
          <t>2000-01-11</t>
        </is>
      </c>
      <c r="AA116" t="n">
        <v>12</v>
      </c>
      <c r="AB116" t="n">
        <v>10</v>
      </c>
      <c r="AC116" t="n">
        <v>13</v>
      </c>
      <c r="AD116" t="n">
        <v>1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16">
        <f>HYPERLINK("http://www.worldcat.org/oclc/33885814","WorldCat Record")</f>
        <v/>
      </c>
      <c r="AW116" t="inlineStr">
        <is>
          <t>39501134:eng</t>
        </is>
      </c>
      <c r="AX116" t="inlineStr">
        <is>
          <t>33885814</t>
        </is>
      </c>
      <c r="AY116" t="inlineStr">
        <is>
          <t>991001455769702656</t>
        </is>
      </c>
      <c r="AZ116" t="inlineStr">
        <is>
          <t>991001455769702656</t>
        </is>
      </c>
      <c r="BA116" t="inlineStr">
        <is>
          <t>2272808560002656</t>
        </is>
      </c>
      <c r="BB116" t="inlineStr">
        <is>
          <t>BOOK</t>
        </is>
      </c>
      <c r="BD116" t="inlineStr">
        <is>
          <t>9781885966001</t>
        </is>
      </c>
      <c r="BE116" t="inlineStr">
        <is>
          <t>30001003890268</t>
        </is>
      </c>
      <c r="BF116" t="inlineStr">
        <is>
          <t>893284835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QS 130 S541m 1989</t>
        </is>
      </c>
      <c r="E117" t="inlineStr">
        <is>
          <t>0                      QS 0130000S  541m        1989</t>
        </is>
      </c>
      <c r="F117" t="inlineStr">
        <is>
          <t>Shearer's manual of human dissection.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Shearer, Edwin Morrill, 1902-</t>
        </is>
      </c>
      <c r="N117" t="inlineStr">
        <is>
          <t>New York : McGraw-Hill Information Services, c1989.</t>
        </is>
      </c>
      <c r="O117" t="inlineStr">
        <is>
          <t>1989</t>
        </is>
      </c>
      <c r="P117" t="inlineStr">
        <is>
          <t>7th ed. / John J. Jacobs.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</v>
      </c>
      <c r="V117" t="n">
        <v>3</v>
      </c>
      <c r="W117" t="inlineStr">
        <is>
          <t>2004-07-24</t>
        </is>
      </c>
      <c r="X117" t="inlineStr">
        <is>
          <t>2004-07-24</t>
        </is>
      </c>
      <c r="Y117" t="inlineStr">
        <is>
          <t>1997-01-17</t>
        </is>
      </c>
      <c r="Z117" t="inlineStr">
        <is>
          <t>1997-01-17</t>
        </is>
      </c>
      <c r="AA117" t="n">
        <v>84</v>
      </c>
      <c r="AB117" t="n">
        <v>63</v>
      </c>
      <c r="AC117" t="n">
        <v>176</v>
      </c>
      <c r="AD117" t="n">
        <v>1</v>
      </c>
      <c r="AE117" t="n">
        <v>1</v>
      </c>
      <c r="AF117" t="n">
        <v>2</v>
      </c>
      <c r="AG117" t="n">
        <v>4</v>
      </c>
      <c r="AH117" t="n">
        <v>1</v>
      </c>
      <c r="AI117" t="n">
        <v>2</v>
      </c>
      <c r="AJ117" t="n">
        <v>0</v>
      </c>
      <c r="AK117" t="n">
        <v>0</v>
      </c>
      <c r="AL117" t="n">
        <v>1</v>
      </c>
      <c r="AM117" t="n">
        <v>2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17">
        <f>HYPERLINK("http://www.worldcat.org/oclc/18949060","WorldCat Record")</f>
        <v/>
      </c>
      <c r="AW117" t="inlineStr">
        <is>
          <t>3856122981:eng</t>
        </is>
      </c>
      <c r="AX117" t="inlineStr">
        <is>
          <t>18949060</t>
        </is>
      </c>
      <c r="AY117" t="inlineStr">
        <is>
          <t>991001552019702656</t>
        </is>
      </c>
      <c r="AZ117" t="inlineStr">
        <is>
          <t>991001552019702656</t>
        </is>
      </c>
      <c r="BA117" t="inlineStr">
        <is>
          <t>2270628820002656</t>
        </is>
      </c>
      <c r="BB117" t="inlineStr">
        <is>
          <t>BOOK</t>
        </is>
      </c>
      <c r="BD117" t="inlineStr">
        <is>
          <t>9780070321779</t>
        </is>
      </c>
      <c r="BE117" t="inlineStr">
        <is>
          <t>30001003474071</t>
        </is>
      </c>
      <c r="BF117" t="inlineStr">
        <is>
          <t>893832305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QS 130 Z94n 1981</t>
        </is>
      </c>
      <c r="E118" t="inlineStr">
        <is>
          <t>0                      QS 0130000Z  94n         1981</t>
        </is>
      </c>
      <c r="F118" t="inlineStr">
        <is>
          <t>A new system of anatomy : a dissector's guide and atlas / Lord Zuckerman.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Zuckerman, Solly, Baron, 1904-1993.</t>
        </is>
      </c>
      <c r="N118" t="inlineStr">
        <is>
          <t>Oxford ; New York : Oxford University Press, c1981.</t>
        </is>
      </c>
      <c r="O118" t="inlineStr">
        <is>
          <t>1981</t>
        </is>
      </c>
      <c r="P118" t="inlineStr">
        <is>
          <t>2nd ed. / rev. in collaboration with Deryk Darlington, F. Peter Lisowski.</t>
        </is>
      </c>
      <c r="Q118" t="inlineStr">
        <is>
          <t>eng</t>
        </is>
      </c>
      <c r="R118" t="inlineStr">
        <is>
          <t>enk</t>
        </is>
      </c>
      <c r="S118" t="inlineStr">
        <is>
          <t>Oxford medical publications</t>
        </is>
      </c>
      <c r="T118" t="inlineStr">
        <is>
          <t xml:space="preserve">QS </t>
        </is>
      </c>
      <c r="U118" t="n">
        <v>33</v>
      </c>
      <c r="V118" t="n">
        <v>33</v>
      </c>
      <c r="W118" t="inlineStr">
        <is>
          <t>2001-03-27</t>
        </is>
      </c>
      <c r="X118" t="inlineStr">
        <is>
          <t>2001-03-27</t>
        </is>
      </c>
      <c r="Y118" t="inlineStr">
        <is>
          <t>1987-09-23</t>
        </is>
      </c>
      <c r="Z118" t="inlineStr">
        <is>
          <t>1987-09-23</t>
        </is>
      </c>
      <c r="AA118" t="n">
        <v>143</v>
      </c>
      <c r="AB118" t="n">
        <v>82</v>
      </c>
      <c r="AC118" t="n">
        <v>82</v>
      </c>
      <c r="AD118" t="n">
        <v>1</v>
      </c>
      <c r="AE118" t="n">
        <v>1</v>
      </c>
      <c r="AF118" t="n">
        <v>1</v>
      </c>
      <c r="AG118" t="n">
        <v>1</v>
      </c>
      <c r="AH118" t="n">
        <v>0</v>
      </c>
      <c r="AI118" t="n">
        <v>0</v>
      </c>
      <c r="AJ118" t="n">
        <v>1</v>
      </c>
      <c r="AK118" t="n">
        <v>1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18">
        <f>HYPERLINK("http://www.worldcat.org/oclc/5777393","WorldCat Record")</f>
        <v/>
      </c>
      <c r="AW118" t="inlineStr">
        <is>
          <t>3862007091:eng</t>
        </is>
      </c>
      <c r="AX118" t="inlineStr">
        <is>
          <t>5777393</t>
        </is>
      </c>
      <c r="AY118" t="inlineStr">
        <is>
          <t>991000757509702656</t>
        </is>
      </c>
      <c r="AZ118" t="inlineStr">
        <is>
          <t>991000757509702656</t>
        </is>
      </c>
      <c r="BA118" t="inlineStr">
        <is>
          <t>2271405780002656</t>
        </is>
      </c>
      <c r="BB118" t="inlineStr">
        <is>
          <t>BOOK</t>
        </is>
      </c>
      <c r="BD118" t="inlineStr">
        <is>
          <t>9780192631367</t>
        </is>
      </c>
      <c r="BE118" t="inlineStr">
        <is>
          <t>30001000054249</t>
        </is>
      </c>
      <c r="BF118" t="inlineStr">
        <is>
          <t>893726704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QS 504 A511h 1983</t>
        </is>
      </c>
      <c r="E119" t="inlineStr">
        <is>
          <t>0                      QS 0504000A  511h        1983</t>
        </is>
      </c>
      <c r="F119" t="inlineStr">
        <is>
          <t>Histology / Peter S. Amenta.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Amenta, Peter S. (Peter Sebastian), 1927-</t>
        </is>
      </c>
      <c r="N119" t="inlineStr">
        <is>
          <t>New Hyde Park, N.Y. : Medical Examination Pub. Co., c1983.</t>
        </is>
      </c>
      <c r="O119" t="inlineStr">
        <is>
          <t>1983</t>
        </is>
      </c>
      <c r="P119" t="inlineStr">
        <is>
          <t>3rd ed.</t>
        </is>
      </c>
      <c r="Q119" t="inlineStr">
        <is>
          <t>eng</t>
        </is>
      </c>
      <c r="R119" t="inlineStr">
        <is>
          <t>xxu</t>
        </is>
      </c>
      <c r="S119" t="inlineStr">
        <is>
          <t>Medical outline series</t>
        </is>
      </c>
      <c r="T119" t="inlineStr">
        <is>
          <t xml:space="preserve">QS </t>
        </is>
      </c>
      <c r="U119" t="n">
        <v>17</v>
      </c>
      <c r="V119" t="n">
        <v>17</v>
      </c>
      <c r="W119" t="inlineStr">
        <is>
          <t>1993-12-11</t>
        </is>
      </c>
      <c r="X119" t="inlineStr">
        <is>
          <t>1993-12-11</t>
        </is>
      </c>
      <c r="Y119" t="inlineStr">
        <is>
          <t>1987-09-23</t>
        </is>
      </c>
      <c r="Z119" t="inlineStr">
        <is>
          <t>1987-09-23</t>
        </is>
      </c>
      <c r="AA119" t="n">
        <v>72</v>
      </c>
      <c r="AB119" t="n">
        <v>59</v>
      </c>
      <c r="AC119" t="n">
        <v>156</v>
      </c>
      <c r="AD119" t="n">
        <v>1</v>
      </c>
      <c r="AE119" t="n">
        <v>2</v>
      </c>
      <c r="AF119" t="n">
        <v>1</v>
      </c>
      <c r="AG119" t="n">
        <v>5</v>
      </c>
      <c r="AH119" t="n">
        <v>1</v>
      </c>
      <c r="AI119" t="n">
        <v>2</v>
      </c>
      <c r="AJ119" t="n">
        <v>0</v>
      </c>
      <c r="AK119" t="n">
        <v>1</v>
      </c>
      <c r="AL119" t="n">
        <v>1</v>
      </c>
      <c r="AM119" t="n">
        <v>3</v>
      </c>
      <c r="AN119" t="n">
        <v>0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19">
        <f>HYPERLINK("http://www.worldcat.org/oclc/9620489","WorldCat Record")</f>
        <v/>
      </c>
      <c r="AW119" t="inlineStr">
        <is>
          <t>1594810:eng</t>
        </is>
      </c>
      <c r="AX119" t="inlineStr">
        <is>
          <t>9620489</t>
        </is>
      </c>
      <c r="AY119" t="inlineStr">
        <is>
          <t>991000757569702656</t>
        </is>
      </c>
      <c r="AZ119" t="inlineStr">
        <is>
          <t>991000757569702656</t>
        </is>
      </c>
      <c r="BA119" t="inlineStr">
        <is>
          <t>2269176350002656</t>
        </is>
      </c>
      <c r="BB119" t="inlineStr">
        <is>
          <t>BOOK</t>
        </is>
      </c>
      <c r="BD119" t="inlineStr">
        <is>
          <t>9780874886627</t>
        </is>
      </c>
      <c r="BE119" t="inlineStr">
        <is>
          <t>30001000054256</t>
        </is>
      </c>
      <c r="BF119" t="inlineStr">
        <is>
          <t>893133685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QS 504 B491L 1983</t>
        </is>
      </c>
      <c r="E120" t="inlineStr">
        <is>
          <t>0                      QS 0504000B  491L        1983</t>
        </is>
      </c>
      <c r="F120" t="inlineStr">
        <is>
          <t>Lecture notes on histology / William A. Beresford.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Beresford, William Anthony.</t>
        </is>
      </c>
      <c r="N120" t="inlineStr">
        <is>
          <t>Oxford : Blackwell Scientific Publications, c1983.</t>
        </is>
      </c>
      <c r="O120" t="inlineStr">
        <is>
          <t>1983</t>
        </is>
      </c>
      <c r="P120" t="inlineStr">
        <is>
          <t>3rd ed.</t>
        </is>
      </c>
      <c r="Q120" t="inlineStr">
        <is>
          <t>eng</t>
        </is>
      </c>
      <c r="R120" t="inlineStr">
        <is>
          <t>enk</t>
        </is>
      </c>
      <c r="T120" t="inlineStr">
        <is>
          <t xml:space="preserve">QS </t>
        </is>
      </c>
      <c r="U120" t="n">
        <v>28</v>
      </c>
      <c r="V120" t="n">
        <v>28</v>
      </c>
      <c r="W120" t="inlineStr">
        <is>
          <t>1995-02-25</t>
        </is>
      </c>
      <c r="X120" t="inlineStr">
        <is>
          <t>1995-02-25</t>
        </is>
      </c>
      <c r="Y120" t="inlineStr">
        <is>
          <t>1987-09-23</t>
        </is>
      </c>
      <c r="Z120" t="inlineStr">
        <is>
          <t>1987-09-23</t>
        </is>
      </c>
      <c r="AA120" t="n">
        <v>81</v>
      </c>
      <c r="AB120" t="n">
        <v>32</v>
      </c>
      <c r="AC120" t="n">
        <v>122</v>
      </c>
      <c r="AD120" t="n">
        <v>1</v>
      </c>
      <c r="AE120" t="n">
        <v>3</v>
      </c>
      <c r="AF120" t="n">
        <v>1</v>
      </c>
      <c r="AG120" t="n">
        <v>4</v>
      </c>
      <c r="AH120" t="n">
        <v>0</v>
      </c>
      <c r="AI120" t="n">
        <v>1</v>
      </c>
      <c r="AJ120" t="n">
        <v>0</v>
      </c>
      <c r="AK120" t="n">
        <v>0</v>
      </c>
      <c r="AL120" t="n">
        <v>1</v>
      </c>
      <c r="AM120" t="n">
        <v>1</v>
      </c>
      <c r="AN120" t="n">
        <v>0</v>
      </c>
      <c r="AO120" t="n">
        <v>2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20">
        <f>HYPERLINK("http://www.worldcat.org/oclc/10628642","WorldCat Record")</f>
        <v/>
      </c>
      <c r="AW120" t="inlineStr">
        <is>
          <t>1165165:eng</t>
        </is>
      </c>
      <c r="AX120" t="inlineStr">
        <is>
          <t>10628642</t>
        </is>
      </c>
      <c r="AY120" t="inlineStr">
        <is>
          <t>991000757629702656</t>
        </is>
      </c>
      <c r="AZ120" t="inlineStr">
        <is>
          <t>991000757629702656</t>
        </is>
      </c>
      <c r="BA120" t="inlineStr">
        <is>
          <t>2267950010002656</t>
        </is>
      </c>
      <c r="BB120" t="inlineStr">
        <is>
          <t>BOOK</t>
        </is>
      </c>
      <c r="BD120" t="inlineStr">
        <is>
          <t>9780632011346</t>
        </is>
      </c>
      <c r="BE120" t="inlineStr">
        <is>
          <t>30001000054280</t>
        </is>
      </c>
      <c r="BF120" t="inlineStr">
        <is>
          <t>893825616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QS 504 B655t 1986</t>
        </is>
      </c>
      <c r="E121" t="inlineStr">
        <is>
          <t>0                      QS 0504000B  655t        1986</t>
        </is>
      </c>
      <c r="F121" t="inlineStr">
        <is>
          <t>A textbook of histology / Bloom and Fawcett.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Bloom, William, 1899-1972.</t>
        </is>
      </c>
      <c r="N121" t="inlineStr">
        <is>
          <t>Philadelphia : Saunders, c1986.</t>
        </is>
      </c>
      <c r="O121" t="inlineStr">
        <is>
          <t>1986</t>
        </is>
      </c>
      <c r="P121" t="inlineStr">
        <is>
          <t>11th ed. / Don W. Fawcett.</t>
        </is>
      </c>
      <c r="Q121" t="inlineStr">
        <is>
          <t>eng</t>
        </is>
      </c>
      <c r="R121" t="inlineStr">
        <is>
          <t>xxu</t>
        </is>
      </c>
      <c r="T121" t="inlineStr">
        <is>
          <t xml:space="preserve">QS </t>
        </is>
      </c>
      <c r="U121" t="n">
        <v>25</v>
      </c>
      <c r="V121" t="n">
        <v>25</v>
      </c>
      <c r="W121" t="inlineStr">
        <is>
          <t>2004-02-10</t>
        </is>
      </c>
      <c r="X121" t="inlineStr">
        <is>
          <t>2004-02-10</t>
        </is>
      </c>
      <c r="Y121" t="inlineStr">
        <is>
          <t>1987-09-23</t>
        </is>
      </c>
      <c r="Z121" t="inlineStr">
        <is>
          <t>1987-09-23</t>
        </is>
      </c>
      <c r="AA121" t="n">
        <v>366</v>
      </c>
      <c r="AB121" t="n">
        <v>257</v>
      </c>
      <c r="AC121" t="n">
        <v>1161</v>
      </c>
      <c r="AD121" t="n">
        <v>1</v>
      </c>
      <c r="AE121" t="n">
        <v>11</v>
      </c>
      <c r="AF121" t="n">
        <v>6</v>
      </c>
      <c r="AG121" t="n">
        <v>38</v>
      </c>
      <c r="AH121" t="n">
        <v>2</v>
      </c>
      <c r="AI121" t="n">
        <v>13</v>
      </c>
      <c r="AJ121" t="n">
        <v>1</v>
      </c>
      <c r="AK121" t="n">
        <v>7</v>
      </c>
      <c r="AL121" t="n">
        <v>5</v>
      </c>
      <c r="AM121" t="n">
        <v>18</v>
      </c>
      <c r="AN121" t="n">
        <v>0</v>
      </c>
      <c r="AO121" t="n">
        <v>7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HYPERLINK("http://catalog.hathitrust.org/Record/005135589","HathiTrust Record")</f>
        <v/>
      </c>
      <c r="AU121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21">
        <f>HYPERLINK("http://www.worldcat.org/oclc/11971037","WorldCat Record")</f>
        <v/>
      </c>
      <c r="AW121" t="inlineStr">
        <is>
          <t>2973739267:eng</t>
        </is>
      </c>
      <c r="AX121" t="inlineStr">
        <is>
          <t>11971037</t>
        </is>
      </c>
      <c r="AY121" t="inlineStr">
        <is>
          <t>991000757699702656</t>
        </is>
      </c>
      <c r="AZ121" t="inlineStr">
        <is>
          <t>991000757699702656</t>
        </is>
      </c>
      <c r="BA121" t="inlineStr">
        <is>
          <t>2262056050002656</t>
        </is>
      </c>
      <c r="BB121" t="inlineStr">
        <is>
          <t>BOOK</t>
        </is>
      </c>
      <c r="BD121" t="inlineStr">
        <is>
          <t>9780721617299</t>
        </is>
      </c>
      <c r="BE121" t="inlineStr">
        <is>
          <t>30001000054272</t>
        </is>
      </c>
      <c r="BF121" t="inlineStr">
        <is>
          <t>893560561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QS 504 H198h 1987</t>
        </is>
      </c>
      <c r="E122" t="inlineStr">
        <is>
          <t>0                      QS 0504000H  198h        1987</t>
        </is>
      </c>
      <c r="F122" t="inlineStr">
        <is>
          <t>Ham's histology / David H. Cormack.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Ham, Arthur W. (Arthur Worth), 1902-1992.</t>
        </is>
      </c>
      <c r="N122" t="inlineStr">
        <is>
          <t>Philadelphia : Lippincott, c1987.</t>
        </is>
      </c>
      <c r="O122" t="inlineStr">
        <is>
          <t>1987</t>
        </is>
      </c>
      <c r="P122" t="inlineStr">
        <is>
          <t>9th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QS </t>
        </is>
      </c>
      <c r="U122" t="n">
        <v>32</v>
      </c>
      <c r="V122" t="n">
        <v>32</v>
      </c>
      <c r="W122" t="inlineStr">
        <is>
          <t>1994-05-05</t>
        </is>
      </c>
      <c r="X122" t="inlineStr">
        <is>
          <t>1994-05-05</t>
        </is>
      </c>
      <c r="Y122" t="inlineStr">
        <is>
          <t>1988-02-20</t>
        </is>
      </c>
      <c r="Z122" t="inlineStr">
        <is>
          <t>1988-02-20</t>
        </is>
      </c>
      <c r="AA122" t="n">
        <v>334</v>
      </c>
      <c r="AB122" t="n">
        <v>236</v>
      </c>
      <c r="AC122" t="n">
        <v>243</v>
      </c>
      <c r="AD122" t="n">
        <v>2</v>
      </c>
      <c r="AE122" t="n">
        <v>2</v>
      </c>
      <c r="AF122" t="n">
        <v>6</v>
      </c>
      <c r="AG122" t="n">
        <v>6</v>
      </c>
      <c r="AH122" t="n">
        <v>1</v>
      </c>
      <c r="AI122" t="n">
        <v>1</v>
      </c>
      <c r="AJ122" t="n">
        <v>3</v>
      </c>
      <c r="AK122" t="n">
        <v>3</v>
      </c>
      <c r="AL122" t="n">
        <v>3</v>
      </c>
      <c r="AM122" t="n">
        <v>3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HYPERLINK("http://catalog.hathitrust.org/Record/000848312","HathiTrust Record")</f>
        <v/>
      </c>
      <c r="AU122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22">
        <f>HYPERLINK("http://www.worldcat.org/oclc/15017289","WorldCat Record")</f>
        <v/>
      </c>
      <c r="AW122" t="inlineStr">
        <is>
          <t>10792210612:eng</t>
        </is>
      </c>
      <c r="AX122" t="inlineStr">
        <is>
          <t>15017289</t>
        </is>
      </c>
      <c r="AY122" t="inlineStr">
        <is>
          <t>991001173459702656</t>
        </is>
      </c>
      <c r="AZ122" t="inlineStr">
        <is>
          <t>991001173459702656</t>
        </is>
      </c>
      <c r="BA122" t="inlineStr">
        <is>
          <t>2265548950002656</t>
        </is>
      </c>
      <c r="BB122" t="inlineStr">
        <is>
          <t>BOOK</t>
        </is>
      </c>
      <c r="BE122" t="inlineStr">
        <is>
          <t>30001000975518</t>
        </is>
      </c>
      <c r="BF122" t="inlineStr">
        <is>
          <t>893731727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QS 504 J95b 1992</t>
        </is>
      </c>
      <c r="E123" t="inlineStr">
        <is>
          <t>0                      QS 0504000J  95b         1992</t>
        </is>
      </c>
      <c r="F123" t="inlineStr">
        <is>
          <t>Basic histology / L. Carlos Junqueira, José Carneiro, Robert O. Kelly.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Yes</t>
        </is>
      </c>
      <c r="L123" t="inlineStr">
        <is>
          <t>0</t>
        </is>
      </c>
      <c r="M123" t="inlineStr">
        <is>
          <t>Junqueira, Luiz Carlos Uchôa, 1920-</t>
        </is>
      </c>
      <c r="N123" t="inlineStr">
        <is>
          <t>Norwalk, Conn. : Appleton &amp; Lange, c1992.</t>
        </is>
      </c>
      <c r="O123" t="inlineStr">
        <is>
          <t>1992</t>
        </is>
      </c>
      <c r="P123" t="inlineStr">
        <is>
          <t>7th ed.</t>
        </is>
      </c>
      <c r="Q123" t="inlineStr">
        <is>
          <t>eng</t>
        </is>
      </c>
      <c r="R123" t="inlineStr">
        <is>
          <t>ctu</t>
        </is>
      </c>
      <c r="T123" t="inlineStr">
        <is>
          <t xml:space="preserve">QS </t>
        </is>
      </c>
      <c r="U123" t="n">
        <v>49</v>
      </c>
      <c r="V123" t="n">
        <v>49</v>
      </c>
      <c r="W123" t="inlineStr">
        <is>
          <t>2002-08-26</t>
        </is>
      </c>
      <c r="X123" t="inlineStr">
        <is>
          <t>2002-08-26</t>
        </is>
      </c>
      <c r="Y123" t="inlineStr">
        <is>
          <t>1992-06-05</t>
        </is>
      </c>
      <c r="Z123" t="inlineStr">
        <is>
          <t>1992-06-05</t>
        </is>
      </c>
      <c r="AA123" t="n">
        <v>244</v>
      </c>
      <c r="AB123" t="n">
        <v>173</v>
      </c>
      <c r="AC123" t="n">
        <v>459</v>
      </c>
      <c r="AD123" t="n">
        <v>2</v>
      </c>
      <c r="AE123" t="n">
        <v>2</v>
      </c>
      <c r="AF123" t="n">
        <v>3</v>
      </c>
      <c r="AG123" t="n">
        <v>9</v>
      </c>
      <c r="AH123" t="n">
        <v>1</v>
      </c>
      <c r="AI123" t="n">
        <v>5</v>
      </c>
      <c r="AJ123" t="n">
        <v>0</v>
      </c>
      <c r="AK123" t="n">
        <v>1</v>
      </c>
      <c r="AL123" t="n">
        <v>2</v>
      </c>
      <c r="AM123" t="n">
        <v>4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HYPERLINK("http://catalog.hathitrust.org/Record/002545565","HathiTrust Record")</f>
        <v/>
      </c>
      <c r="AU123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23">
        <f>HYPERLINK("http://www.worldcat.org/oclc/27227952","WorldCat Record")</f>
        <v/>
      </c>
      <c r="AW123" t="inlineStr">
        <is>
          <t>9985051262:eng</t>
        </is>
      </c>
      <c r="AX123" t="inlineStr">
        <is>
          <t>27227952</t>
        </is>
      </c>
      <c r="AY123" t="inlineStr">
        <is>
          <t>991001305939702656</t>
        </is>
      </c>
      <c r="AZ123" t="inlineStr">
        <is>
          <t>991001305939702656</t>
        </is>
      </c>
      <c r="BA123" t="inlineStr">
        <is>
          <t>2262044590002656</t>
        </is>
      </c>
      <c r="BB123" t="inlineStr">
        <is>
          <t>BOOK</t>
        </is>
      </c>
      <c r="BD123" t="inlineStr">
        <is>
          <t>9780838505762</t>
        </is>
      </c>
      <c r="BE123" t="inlineStr">
        <is>
          <t>30001002413831</t>
        </is>
      </c>
      <c r="BF123" t="inlineStr">
        <is>
          <t>893643446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QS 504 J95h 1995</t>
        </is>
      </c>
      <c r="E124" t="inlineStr">
        <is>
          <t>0                      QS 0504000J  95h         1995</t>
        </is>
      </c>
      <c r="F124" t="inlineStr">
        <is>
          <t>Basic histology / L. Carlos Junqueira, José Carneiro, Robert O. Kelley.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Yes</t>
        </is>
      </c>
      <c r="L124" t="inlineStr">
        <is>
          <t>0</t>
        </is>
      </c>
      <c r="M124" t="inlineStr">
        <is>
          <t>Junqueira, Luiz Carlos Uchôa, 1920-</t>
        </is>
      </c>
      <c r="N124" t="inlineStr">
        <is>
          <t>Norwalk, Conn. : Appleton &amp; Lange, c1995.</t>
        </is>
      </c>
      <c r="O124" t="inlineStr">
        <is>
          <t>1995</t>
        </is>
      </c>
      <c r="P124" t="inlineStr">
        <is>
          <t>8th ed.</t>
        </is>
      </c>
      <c r="Q124" t="inlineStr">
        <is>
          <t>eng</t>
        </is>
      </c>
      <c r="R124" t="inlineStr">
        <is>
          <t>xxu</t>
        </is>
      </c>
      <c r="T124" t="inlineStr">
        <is>
          <t xml:space="preserve">QS </t>
        </is>
      </c>
      <c r="U124" t="n">
        <v>146</v>
      </c>
      <c r="V124" t="n">
        <v>146</v>
      </c>
      <c r="W124" t="inlineStr">
        <is>
          <t>2009-12-04</t>
        </is>
      </c>
      <c r="X124" t="inlineStr">
        <is>
          <t>2009-12-04</t>
        </is>
      </c>
      <c r="Y124" t="inlineStr">
        <is>
          <t>1996-06-24</t>
        </is>
      </c>
      <c r="Z124" t="inlineStr">
        <is>
          <t>1996-06-24</t>
        </is>
      </c>
      <c r="AA124" t="n">
        <v>240</v>
      </c>
      <c r="AB124" t="n">
        <v>191</v>
      </c>
      <c r="AC124" t="n">
        <v>459</v>
      </c>
      <c r="AD124" t="n">
        <v>1</v>
      </c>
      <c r="AE124" t="n">
        <v>2</v>
      </c>
      <c r="AF124" t="n">
        <v>2</v>
      </c>
      <c r="AG124" t="n">
        <v>9</v>
      </c>
      <c r="AH124" t="n">
        <v>1</v>
      </c>
      <c r="AI124" t="n">
        <v>5</v>
      </c>
      <c r="AJ124" t="n">
        <v>0</v>
      </c>
      <c r="AK124" t="n">
        <v>1</v>
      </c>
      <c r="AL124" t="n">
        <v>1</v>
      </c>
      <c r="AM124" t="n">
        <v>4</v>
      </c>
      <c r="AN124" t="n">
        <v>0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HYPERLINK("http://catalog.hathitrust.org/Record/002966865","HathiTrust Record")</f>
        <v/>
      </c>
      <c r="AU124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24">
        <f>HYPERLINK("http://www.worldcat.org/oclc/32209125","WorldCat Record")</f>
        <v/>
      </c>
      <c r="AW124" t="inlineStr">
        <is>
          <t>9985051262:eng</t>
        </is>
      </c>
      <c r="AX124" t="inlineStr">
        <is>
          <t>32209125</t>
        </is>
      </c>
      <c r="AY124" t="inlineStr">
        <is>
          <t>991000832909702656</t>
        </is>
      </c>
      <c r="AZ124" t="inlineStr">
        <is>
          <t>991000832909702656</t>
        </is>
      </c>
      <c r="BA124" t="inlineStr">
        <is>
          <t>2259524590002656</t>
        </is>
      </c>
      <c r="BB124" t="inlineStr">
        <is>
          <t>BOOK</t>
        </is>
      </c>
      <c r="BD124" t="inlineStr">
        <is>
          <t>9780838505670</t>
        </is>
      </c>
      <c r="BE124" t="inlineStr">
        <is>
          <t>30001003440080</t>
        </is>
      </c>
      <c r="BF124" t="inlineStr">
        <is>
          <t>893455166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QS 504 J95h 1998</t>
        </is>
      </c>
      <c r="E125" t="inlineStr">
        <is>
          <t>0                      QS 0504000J  95h         1998</t>
        </is>
      </c>
      <c r="F125" t="inlineStr">
        <is>
          <t>Basic histology / Luiz Carlos Junqueira, José Carneiro, Robert O. Kelley.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Junqueira, Luiz Carlos Uchôa, 1920-</t>
        </is>
      </c>
      <c r="N125" t="inlineStr">
        <is>
          <t>Stamford, Conn. : Appleton &amp; Lange, c1998.</t>
        </is>
      </c>
      <c r="O125" t="inlineStr">
        <is>
          <t>1998</t>
        </is>
      </c>
      <c r="P125" t="inlineStr">
        <is>
          <t>9th ed.</t>
        </is>
      </c>
      <c r="Q125" t="inlineStr">
        <is>
          <t>eng</t>
        </is>
      </c>
      <c r="R125" t="inlineStr">
        <is>
          <t>ctu</t>
        </is>
      </c>
      <c r="S125" t="inlineStr">
        <is>
          <t>A Lange medical book</t>
        </is>
      </c>
      <c r="T125" t="inlineStr">
        <is>
          <t xml:space="preserve">QS </t>
        </is>
      </c>
      <c r="U125" t="n">
        <v>121</v>
      </c>
      <c r="V125" t="n">
        <v>121</v>
      </c>
      <c r="W125" t="inlineStr">
        <is>
          <t>2009-12-04</t>
        </is>
      </c>
      <c r="X125" t="inlineStr">
        <is>
          <t>2009-12-04</t>
        </is>
      </c>
      <c r="Y125" t="inlineStr">
        <is>
          <t>1998-09-10</t>
        </is>
      </c>
      <c r="Z125" t="inlineStr">
        <is>
          <t>1998-09-10</t>
        </is>
      </c>
      <c r="AA125" t="n">
        <v>271</v>
      </c>
      <c r="AB125" t="n">
        <v>193</v>
      </c>
      <c r="AC125" t="n">
        <v>459</v>
      </c>
      <c r="AD125" t="n">
        <v>1</v>
      </c>
      <c r="AE125" t="n">
        <v>2</v>
      </c>
      <c r="AF125" t="n">
        <v>2</v>
      </c>
      <c r="AG125" t="n">
        <v>9</v>
      </c>
      <c r="AH125" t="n">
        <v>2</v>
      </c>
      <c r="AI125" t="n">
        <v>5</v>
      </c>
      <c r="AJ125" t="n">
        <v>0</v>
      </c>
      <c r="AK125" t="n">
        <v>1</v>
      </c>
      <c r="AL125" t="n">
        <v>1</v>
      </c>
      <c r="AM125" t="n">
        <v>4</v>
      </c>
      <c r="AN125" t="n">
        <v>0</v>
      </c>
      <c r="AO125" t="n">
        <v>1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HYPERLINK("http://catalog.hathitrust.org/Record/003290543","HathiTrust Record")</f>
        <v/>
      </c>
      <c r="AU125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25">
        <f>HYPERLINK("http://www.worldcat.org/oclc/39396367","WorldCat Record")</f>
        <v/>
      </c>
      <c r="AW125" t="inlineStr">
        <is>
          <t>9985051262:eng</t>
        </is>
      </c>
      <c r="AX125" t="inlineStr">
        <is>
          <t>39396367</t>
        </is>
      </c>
      <c r="AY125" t="inlineStr">
        <is>
          <t>991000825399702656</t>
        </is>
      </c>
      <c r="AZ125" t="inlineStr">
        <is>
          <t>991000825399702656</t>
        </is>
      </c>
      <c r="BA125" t="inlineStr">
        <is>
          <t>2260417920002656</t>
        </is>
      </c>
      <c r="BB125" t="inlineStr">
        <is>
          <t>BOOK</t>
        </is>
      </c>
      <c r="BD125" t="inlineStr">
        <is>
          <t>9780838505908</t>
        </is>
      </c>
      <c r="BE125" t="inlineStr">
        <is>
          <t>30001004092542</t>
        </is>
      </c>
      <c r="BF125" t="inlineStr">
        <is>
          <t>893120496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QS504 J95h 2003</t>
        </is>
      </c>
      <c r="E126" t="inlineStr">
        <is>
          <t>0                      QS 0504000J  95h         2003</t>
        </is>
      </c>
      <c r="F126" t="inlineStr">
        <is>
          <t>Basic histology : text &amp; atlas / Luiz Carlos Junqueira, José Carneiro.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0</t>
        </is>
      </c>
      <c r="M126" t="inlineStr">
        <is>
          <t>Junqueira, Luiz Carlos Uchôa, 1920-</t>
        </is>
      </c>
      <c r="N126" t="inlineStr">
        <is>
          <t>New York : Lange Medical Books, McGraw-Hill, Medical Pub. Division, c2003.</t>
        </is>
      </c>
      <c r="O126" t="inlineStr">
        <is>
          <t>2003</t>
        </is>
      </c>
      <c r="P126" t="inlineStr">
        <is>
          <t>10th ed.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QS </t>
        </is>
      </c>
      <c r="U126" t="n">
        <v>49</v>
      </c>
      <c r="V126" t="n">
        <v>49</v>
      </c>
      <c r="W126" t="inlineStr">
        <is>
          <t>2009-02-15</t>
        </is>
      </c>
      <c r="X126" t="inlineStr">
        <is>
          <t>2009-02-15</t>
        </is>
      </c>
      <c r="Y126" t="inlineStr">
        <is>
          <t>2003-08-20</t>
        </is>
      </c>
      <c r="Z126" t="inlineStr">
        <is>
          <t>2003-08-20</t>
        </is>
      </c>
      <c r="AA126" t="n">
        <v>210</v>
      </c>
      <c r="AB126" t="n">
        <v>147</v>
      </c>
      <c r="AC126" t="n">
        <v>313</v>
      </c>
      <c r="AD126" t="n">
        <v>2</v>
      </c>
      <c r="AE126" t="n">
        <v>5</v>
      </c>
      <c r="AF126" t="n">
        <v>3</v>
      </c>
      <c r="AG126" t="n">
        <v>9</v>
      </c>
      <c r="AH126" t="n">
        <v>0</v>
      </c>
      <c r="AI126" t="n">
        <v>3</v>
      </c>
      <c r="AJ126" t="n">
        <v>1</v>
      </c>
      <c r="AK126" t="n">
        <v>1</v>
      </c>
      <c r="AL126" t="n">
        <v>1</v>
      </c>
      <c r="AM126" t="n">
        <v>3</v>
      </c>
      <c r="AN126" t="n">
        <v>1</v>
      </c>
      <c r="AO126" t="n">
        <v>3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HYPERLINK("http://catalog.hathitrust.org/Record/003818436","HathiTrust Record")</f>
        <v/>
      </c>
      <c r="AU126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26">
        <f>HYPERLINK("http://www.worldcat.org/oclc/51304387","WorldCat Record")</f>
        <v/>
      </c>
      <c r="AW126" t="inlineStr">
        <is>
          <t>5346075895:eng</t>
        </is>
      </c>
      <c r="AX126" t="inlineStr">
        <is>
          <t>51304387</t>
        </is>
      </c>
      <c r="AY126" t="inlineStr">
        <is>
          <t>991000354779702656</t>
        </is>
      </c>
      <c r="AZ126" t="inlineStr">
        <is>
          <t>991000354779702656</t>
        </is>
      </c>
      <c r="BA126" t="inlineStr">
        <is>
          <t>2254781400002656</t>
        </is>
      </c>
      <c r="BB126" t="inlineStr">
        <is>
          <t>BOOK</t>
        </is>
      </c>
      <c r="BC126" t="inlineStr">
        <is>
          <t>WORK_ORDER_DEPARTMENT</t>
        </is>
      </c>
      <c r="BD126" t="inlineStr">
        <is>
          <t>9780071378291</t>
        </is>
      </c>
      <c r="BE126" t="inlineStr">
        <is>
          <t>30001004505535</t>
        </is>
      </c>
      <c r="BF126" t="inlineStr">
        <is>
          <t>893553448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QS 504 K913c 1981</t>
        </is>
      </c>
      <c r="E127" t="inlineStr">
        <is>
          <t>0                      QS 0504000K  913c        1981</t>
        </is>
      </c>
      <c r="F127" t="inlineStr">
        <is>
          <t>Concise text of histology / William J. Krause, J. Harry Cutts.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Krause, William J., II, 1942-</t>
        </is>
      </c>
      <c r="N127" t="inlineStr">
        <is>
          <t>Baltimore : Williams &amp; Wilkins, c1981.</t>
        </is>
      </c>
      <c r="O127" t="inlineStr">
        <is>
          <t>1981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QS </t>
        </is>
      </c>
      <c r="U127" t="n">
        <v>17</v>
      </c>
      <c r="V127" t="n">
        <v>17</v>
      </c>
      <c r="W127" t="inlineStr">
        <is>
          <t>2004-01-06</t>
        </is>
      </c>
      <c r="X127" t="inlineStr">
        <is>
          <t>2004-01-06</t>
        </is>
      </c>
      <c r="Y127" t="inlineStr">
        <is>
          <t>1987-09-23</t>
        </is>
      </c>
      <c r="Z127" t="inlineStr">
        <is>
          <t>1987-09-23</t>
        </is>
      </c>
      <c r="AA127" t="n">
        <v>153</v>
      </c>
      <c r="AB127" t="n">
        <v>105</v>
      </c>
      <c r="AC127" t="n">
        <v>188</v>
      </c>
      <c r="AD127" t="n">
        <v>2</v>
      </c>
      <c r="AE127" t="n">
        <v>4</v>
      </c>
      <c r="AF127" t="n">
        <v>3</v>
      </c>
      <c r="AG127" t="n">
        <v>8</v>
      </c>
      <c r="AH127" t="n">
        <v>2</v>
      </c>
      <c r="AI127" t="n">
        <v>4</v>
      </c>
      <c r="AJ127" t="n">
        <v>0</v>
      </c>
      <c r="AK127" t="n">
        <v>0</v>
      </c>
      <c r="AL127" t="n">
        <v>1</v>
      </c>
      <c r="AM127" t="n">
        <v>3</v>
      </c>
      <c r="AN127" t="n">
        <v>1</v>
      </c>
      <c r="AO127" t="n">
        <v>3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HYPERLINK("http://catalog.hathitrust.org/Record/000146348","HathiTrust Record")</f>
        <v/>
      </c>
      <c r="AU127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27">
        <f>HYPERLINK("http://www.worldcat.org/oclc/6330954","WorldCat Record")</f>
        <v/>
      </c>
      <c r="AW127" t="inlineStr">
        <is>
          <t>432541:eng</t>
        </is>
      </c>
      <c r="AX127" t="inlineStr">
        <is>
          <t>6330954</t>
        </is>
      </c>
      <c r="AY127" t="inlineStr">
        <is>
          <t>991000757809702656</t>
        </is>
      </c>
      <c r="AZ127" t="inlineStr">
        <is>
          <t>991000757809702656</t>
        </is>
      </c>
      <c r="BA127" t="inlineStr">
        <is>
          <t>2257175920002656</t>
        </is>
      </c>
      <c r="BB127" t="inlineStr">
        <is>
          <t>BOOK</t>
        </is>
      </c>
      <c r="BD127" t="inlineStr">
        <is>
          <t>9780683047844</t>
        </is>
      </c>
      <c r="BE127" t="inlineStr">
        <is>
          <t>30001000054322</t>
        </is>
      </c>
      <c r="BF127" t="inlineStr">
        <is>
          <t>893551555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QS 504 L4872t 1988</t>
        </is>
      </c>
      <c r="E128" t="inlineStr">
        <is>
          <t>0                      QS 0504000L  4872t       1988</t>
        </is>
      </c>
      <c r="F128" t="inlineStr">
        <is>
          <t>Text/atlas of histology / Thomas S. Leeson, C. Roland Leeson, Anthony A. Paparo.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Leeson, Thomas Sydney.</t>
        </is>
      </c>
      <c r="N128" t="inlineStr">
        <is>
          <t>Philadelphia : Saunders, c1988.</t>
        </is>
      </c>
      <c r="O128" t="inlineStr">
        <is>
          <t>1988</t>
        </is>
      </c>
      <c r="Q128" t="inlineStr">
        <is>
          <t>eng</t>
        </is>
      </c>
      <c r="R128" t="inlineStr">
        <is>
          <t>pau</t>
        </is>
      </c>
      <c r="T128" t="inlineStr">
        <is>
          <t xml:space="preserve">QS </t>
        </is>
      </c>
      <c r="U128" t="n">
        <v>25</v>
      </c>
      <c r="V128" t="n">
        <v>25</v>
      </c>
      <c r="W128" t="inlineStr">
        <is>
          <t>2001-09-23</t>
        </is>
      </c>
      <c r="X128" t="inlineStr">
        <is>
          <t>2001-09-23</t>
        </is>
      </c>
      <c r="Y128" t="inlineStr">
        <is>
          <t>1992-08-12</t>
        </is>
      </c>
      <c r="Z128" t="inlineStr">
        <is>
          <t>1992-08-12</t>
        </is>
      </c>
      <c r="AA128" t="n">
        <v>320</v>
      </c>
      <c r="AB128" t="n">
        <v>209</v>
      </c>
      <c r="AC128" t="n">
        <v>211</v>
      </c>
      <c r="AD128" t="n">
        <v>2</v>
      </c>
      <c r="AE128" t="n">
        <v>2</v>
      </c>
      <c r="AF128" t="n">
        <v>8</v>
      </c>
      <c r="AG128" t="n">
        <v>8</v>
      </c>
      <c r="AH128" t="n">
        <v>1</v>
      </c>
      <c r="AI128" t="n">
        <v>1</v>
      </c>
      <c r="AJ128" t="n">
        <v>3</v>
      </c>
      <c r="AK128" t="n">
        <v>3</v>
      </c>
      <c r="AL128" t="n">
        <v>4</v>
      </c>
      <c r="AM128" t="n">
        <v>4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HYPERLINK("http://catalog.hathitrust.org/Record/000845589","HathiTrust Record")</f>
        <v/>
      </c>
      <c r="AU128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28">
        <f>HYPERLINK("http://www.worldcat.org/oclc/16803043","WorldCat Record")</f>
        <v/>
      </c>
      <c r="AW128" t="inlineStr">
        <is>
          <t>1881803555:eng</t>
        </is>
      </c>
      <c r="AX128" t="inlineStr">
        <is>
          <t>16803043</t>
        </is>
      </c>
      <c r="AY128" t="inlineStr">
        <is>
          <t>991001339929702656</t>
        </is>
      </c>
      <c r="AZ128" t="inlineStr">
        <is>
          <t>991001339929702656</t>
        </is>
      </c>
      <c r="BA128" t="inlineStr">
        <is>
          <t>2269054950002656</t>
        </is>
      </c>
      <c r="BB128" t="inlineStr">
        <is>
          <t>BOOK</t>
        </is>
      </c>
      <c r="BD128" t="inlineStr">
        <is>
          <t>9780721623863</t>
        </is>
      </c>
      <c r="BE128" t="inlineStr">
        <is>
          <t>30001002455220</t>
        </is>
      </c>
      <c r="BF128" t="inlineStr">
        <is>
          <t>893832107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QS 504 P755a 1977</t>
        </is>
      </c>
      <c r="E129" t="inlineStr">
        <is>
          <t>0                      QS 0504000P  755a        1977</t>
        </is>
      </c>
      <c r="F129" t="inlineStr">
        <is>
          <t>Review of medical histology / Jacques Poirier, Jean-Louis Ribadeau Dumas ; translated by Ursula Taube ; edited and adapted by Peter S. Amenta.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Poirier, Jacques, 1937-</t>
        </is>
      </c>
      <c r="N129" t="inlineStr">
        <is>
          <t>-- Philadelphia : Saunders, 1977.</t>
        </is>
      </c>
      <c r="O129" t="inlineStr">
        <is>
          <t>1977</t>
        </is>
      </c>
      <c r="Q129" t="inlineStr">
        <is>
          <t>eng</t>
        </is>
      </c>
      <c r="R129" t="inlineStr">
        <is>
          <t>pau</t>
        </is>
      </c>
      <c r="T129" t="inlineStr">
        <is>
          <t xml:space="preserve">QS </t>
        </is>
      </c>
      <c r="U129" t="n">
        <v>27</v>
      </c>
      <c r="V129" t="n">
        <v>27</v>
      </c>
      <c r="W129" t="inlineStr">
        <is>
          <t>2007-11-20</t>
        </is>
      </c>
      <c r="X129" t="inlineStr">
        <is>
          <t>2007-11-20</t>
        </is>
      </c>
      <c r="Y129" t="inlineStr">
        <is>
          <t>1987-09-25</t>
        </is>
      </c>
      <c r="Z129" t="inlineStr">
        <is>
          <t>1987-09-25</t>
        </is>
      </c>
      <c r="AA129" t="n">
        <v>109</v>
      </c>
      <c r="AB129" t="n">
        <v>80</v>
      </c>
      <c r="AC129" t="n">
        <v>85</v>
      </c>
      <c r="AD129" t="n">
        <v>2</v>
      </c>
      <c r="AE129" t="n">
        <v>2</v>
      </c>
      <c r="AF129" t="n">
        <v>3</v>
      </c>
      <c r="AG129" t="n">
        <v>3</v>
      </c>
      <c r="AH129" t="n">
        <v>1</v>
      </c>
      <c r="AI129" t="n">
        <v>1</v>
      </c>
      <c r="AJ129" t="n">
        <v>0</v>
      </c>
      <c r="AK129" t="n">
        <v>0</v>
      </c>
      <c r="AL129" t="n">
        <v>1</v>
      </c>
      <c r="AM129" t="n">
        <v>1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129">
        <f>HYPERLINK("http://www.worldcat.org/oclc/53286739","WorldCat Record")</f>
        <v/>
      </c>
      <c r="AW129" t="inlineStr">
        <is>
          <t>2017512:eng</t>
        </is>
      </c>
      <c r="AX129" t="inlineStr">
        <is>
          <t>53286739</t>
        </is>
      </c>
      <c r="AY129" t="inlineStr">
        <is>
          <t>991000757759702656</t>
        </is>
      </c>
      <c r="AZ129" t="inlineStr">
        <is>
          <t>991000757759702656</t>
        </is>
      </c>
      <c r="BA129" t="inlineStr">
        <is>
          <t>2268652440002656</t>
        </is>
      </c>
      <c r="BB129" t="inlineStr">
        <is>
          <t>BOOK</t>
        </is>
      </c>
      <c r="BD129" t="inlineStr">
        <is>
          <t>9780721672731</t>
        </is>
      </c>
      <c r="BE129" t="inlineStr">
        <is>
          <t>30001000054314</t>
        </is>
      </c>
      <c r="BF129" t="inlineStr">
        <is>
          <t>893735611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QS 504 S671c 1984</t>
        </is>
      </c>
      <c r="E130" t="inlineStr">
        <is>
          <t>0                      QS 0504000S  671c        1984</t>
        </is>
      </c>
      <c r="F130" t="inlineStr">
        <is>
          <t>Clinical and functional histology for medical students / Richard S. Snell.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Snell, Richard S.</t>
        </is>
      </c>
      <c r="N130" t="inlineStr">
        <is>
          <t>Boston : Little, Brown, c1984.</t>
        </is>
      </c>
      <c r="O130" t="inlineStr">
        <is>
          <t>1984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xx </t>
        </is>
      </c>
      <c r="T130" t="inlineStr">
        <is>
          <t xml:space="preserve">QS </t>
        </is>
      </c>
      <c r="U130" t="n">
        <v>4</v>
      </c>
      <c r="V130" t="n">
        <v>4</v>
      </c>
      <c r="W130" t="inlineStr">
        <is>
          <t>2008-03-13</t>
        </is>
      </c>
      <c r="X130" t="inlineStr">
        <is>
          <t>2008-03-13</t>
        </is>
      </c>
      <c r="Y130" t="inlineStr">
        <is>
          <t>1987-09-25</t>
        </is>
      </c>
      <c r="Z130" t="inlineStr">
        <is>
          <t>1987-09-25</t>
        </is>
      </c>
      <c r="AA130" t="n">
        <v>159</v>
      </c>
      <c r="AB130" t="n">
        <v>108</v>
      </c>
      <c r="AC130" t="n">
        <v>110</v>
      </c>
      <c r="AD130" t="n">
        <v>1</v>
      </c>
      <c r="AE130" t="n">
        <v>1</v>
      </c>
      <c r="AF130" t="n">
        <v>3</v>
      </c>
      <c r="AG130" t="n">
        <v>3</v>
      </c>
      <c r="AH130" t="n">
        <v>2</v>
      </c>
      <c r="AI130" t="n">
        <v>2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HYPERLINK("http://catalog.hathitrust.org/Record/000325798","HathiTrust Record")</f>
        <v/>
      </c>
      <c r="AU130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130">
        <f>HYPERLINK("http://www.worldcat.org/oclc/10411544","WorldCat Record")</f>
        <v/>
      </c>
      <c r="AW130" t="inlineStr">
        <is>
          <t>3031304:eng</t>
        </is>
      </c>
      <c r="AX130" t="inlineStr">
        <is>
          <t>10411544</t>
        </is>
      </c>
      <c r="AY130" t="inlineStr">
        <is>
          <t>991000757859702656</t>
        </is>
      </c>
      <c r="AZ130" t="inlineStr">
        <is>
          <t>991000757859702656</t>
        </is>
      </c>
      <c r="BA130" t="inlineStr">
        <is>
          <t>2263190770002656</t>
        </is>
      </c>
      <c r="BB130" t="inlineStr">
        <is>
          <t>BOOK</t>
        </is>
      </c>
      <c r="BD130" t="inlineStr">
        <is>
          <t>9780316802161</t>
        </is>
      </c>
      <c r="BE130" t="inlineStr">
        <is>
          <t>30001000054348</t>
        </is>
      </c>
      <c r="BF130" t="inlineStr">
        <is>
          <t>893632034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QS 504 S844h 1997</t>
        </is>
      </c>
      <c r="E131" t="inlineStr">
        <is>
          <t>0                      QS 0504000S  844h        1997</t>
        </is>
      </c>
      <c r="F131" t="inlineStr">
        <is>
          <t>Human histology / Alan Stevens, James S. Lowe.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M131" t="inlineStr">
        <is>
          <t>Stevens, Alan (Pathologist)</t>
        </is>
      </c>
      <c r="N131" t="inlineStr">
        <is>
          <t>London ; Baltimore : Mosby, c1997.</t>
        </is>
      </c>
      <c r="O131" t="inlineStr">
        <is>
          <t>1997</t>
        </is>
      </c>
      <c r="P131" t="inlineStr">
        <is>
          <t>2nd ed.</t>
        </is>
      </c>
      <c r="Q131" t="inlineStr">
        <is>
          <t>eng</t>
        </is>
      </c>
      <c r="R131" t="inlineStr">
        <is>
          <t>enk</t>
        </is>
      </c>
      <c r="T131" t="inlineStr">
        <is>
          <t xml:space="preserve">QS </t>
        </is>
      </c>
      <c r="U131" t="n">
        <v>105</v>
      </c>
      <c r="V131" t="n">
        <v>105</v>
      </c>
      <c r="W131" t="inlineStr">
        <is>
          <t>2002-11-10</t>
        </is>
      </c>
      <c r="X131" t="inlineStr">
        <is>
          <t>2002-11-10</t>
        </is>
      </c>
      <c r="Y131" t="inlineStr">
        <is>
          <t>1997-08-25</t>
        </is>
      </c>
      <c r="Z131" t="inlineStr">
        <is>
          <t>1997-08-25</t>
        </is>
      </c>
      <c r="AA131" t="n">
        <v>257</v>
      </c>
      <c r="AB131" t="n">
        <v>115</v>
      </c>
      <c r="AC131" t="n">
        <v>193</v>
      </c>
      <c r="AD131" t="n">
        <v>1</v>
      </c>
      <c r="AE131" t="n">
        <v>3</v>
      </c>
      <c r="AF131" t="n">
        <v>3</v>
      </c>
      <c r="AG131" t="n">
        <v>7</v>
      </c>
      <c r="AH131" t="n">
        <v>1</v>
      </c>
      <c r="AI131" t="n">
        <v>3</v>
      </c>
      <c r="AJ131" t="n">
        <v>1</v>
      </c>
      <c r="AK131" t="n">
        <v>1</v>
      </c>
      <c r="AL131" t="n">
        <v>2</v>
      </c>
      <c r="AM131" t="n">
        <v>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HYPERLINK("http://catalog.hathitrust.org/Record/003102679","HathiTrust Record")</f>
        <v/>
      </c>
      <c r="AU131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131">
        <f>HYPERLINK("http://www.worldcat.org/oclc/35652355","WorldCat Record")</f>
        <v/>
      </c>
      <c r="AW131" t="inlineStr">
        <is>
          <t>4917745177:eng</t>
        </is>
      </c>
      <c r="AX131" t="inlineStr">
        <is>
          <t>35652355</t>
        </is>
      </c>
      <c r="AY131" t="inlineStr">
        <is>
          <t>991001260509702656</t>
        </is>
      </c>
      <c r="AZ131" t="inlineStr">
        <is>
          <t>991001260509702656</t>
        </is>
      </c>
      <c r="BA131" t="inlineStr">
        <is>
          <t>2262292610002656</t>
        </is>
      </c>
      <c r="BB131" t="inlineStr">
        <is>
          <t>BOOK</t>
        </is>
      </c>
      <c r="BD131" t="inlineStr">
        <is>
          <t>9780723424857</t>
        </is>
      </c>
      <c r="BE131" t="inlineStr">
        <is>
          <t>30001003691039</t>
        </is>
      </c>
      <c r="BF131" t="inlineStr">
        <is>
          <t>893168101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QS 517 B516c 1998</t>
        </is>
      </c>
      <c r="E132" t="inlineStr">
        <is>
          <t>0                      QS 0517000B  516c        1998</t>
        </is>
      </c>
      <c r="F132" t="inlineStr">
        <is>
          <t>Color atlas of basic histology / Irwin Berman.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Berman, Irwin, 1924-</t>
        </is>
      </c>
      <c r="N132" t="inlineStr">
        <is>
          <t>Stamford, Conn. : Appleton &amp; Lange, c1998.</t>
        </is>
      </c>
      <c r="O132" t="inlineStr">
        <is>
          <t>1998</t>
        </is>
      </c>
      <c r="P132" t="inlineStr">
        <is>
          <t>2nd ed.</t>
        </is>
      </c>
      <c r="Q132" t="inlineStr">
        <is>
          <t>eng</t>
        </is>
      </c>
      <c r="R132" t="inlineStr">
        <is>
          <t>ctu</t>
        </is>
      </c>
      <c r="T132" t="inlineStr">
        <is>
          <t xml:space="preserve">QS </t>
        </is>
      </c>
      <c r="U132" t="n">
        <v>97</v>
      </c>
      <c r="V132" t="n">
        <v>97</v>
      </c>
      <c r="W132" t="inlineStr">
        <is>
          <t>2005-08-23</t>
        </is>
      </c>
      <c r="X132" t="inlineStr">
        <is>
          <t>2005-08-23</t>
        </is>
      </c>
      <c r="Y132" t="inlineStr">
        <is>
          <t>1999-08-17</t>
        </is>
      </c>
      <c r="Z132" t="inlineStr">
        <is>
          <t>1999-08-17</t>
        </is>
      </c>
      <c r="AA132" t="n">
        <v>169</v>
      </c>
      <c r="AB132" t="n">
        <v>128</v>
      </c>
      <c r="AC132" t="n">
        <v>325</v>
      </c>
      <c r="AD132" t="n">
        <v>1</v>
      </c>
      <c r="AE132" t="n">
        <v>3</v>
      </c>
      <c r="AF132" t="n">
        <v>4</v>
      </c>
      <c r="AG132" t="n">
        <v>14</v>
      </c>
      <c r="AH132" t="n">
        <v>3</v>
      </c>
      <c r="AI132" t="n">
        <v>6</v>
      </c>
      <c r="AJ132" t="n">
        <v>0</v>
      </c>
      <c r="AK132" t="n">
        <v>2</v>
      </c>
      <c r="AL132" t="n">
        <v>3</v>
      </c>
      <c r="AM132" t="n">
        <v>8</v>
      </c>
      <c r="AN132" t="n">
        <v>0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HYPERLINK("http://catalog.hathitrust.org/Record/003945647","HathiTrust Record")</f>
        <v/>
      </c>
      <c r="AU132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132">
        <f>HYPERLINK("http://www.worldcat.org/oclc/37586572","WorldCat Record")</f>
        <v/>
      </c>
      <c r="AW132" t="inlineStr">
        <is>
          <t>981599:eng</t>
        </is>
      </c>
      <c r="AX132" t="inlineStr">
        <is>
          <t>37586572</t>
        </is>
      </c>
      <c r="AY132" t="inlineStr">
        <is>
          <t>991000863499702656</t>
        </is>
      </c>
      <c r="AZ132" t="inlineStr">
        <is>
          <t>991000863499702656</t>
        </is>
      </c>
      <c r="BA132" t="inlineStr">
        <is>
          <t>2257029750002656</t>
        </is>
      </c>
      <c r="BB132" t="inlineStr">
        <is>
          <t>BOOK</t>
        </is>
      </c>
      <c r="BD132" t="inlineStr">
        <is>
          <t>9780838514351</t>
        </is>
      </c>
      <c r="BE132" t="inlineStr">
        <is>
          <t>30001004149904</t>
        </is>
      </c>
      <c r="BF132" t="inlineStr">
        <is>
          <t>893161396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QS 517 D569a 1981</t>
        </is>
      </c>
      <c r="E133" t="inlineStr">
        <is>
          <t>0                      QS 0517000D  569a        1981</t>
        </is>
      </c>
      <c r="F133" t="inlineStr">
        <is>
          <t>Atlas of human histology / Mariano S.H. di Fiore, with the collaboration of Ida G. Schmidt.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M133" t="inlineStr">
        <is>
          <t>Fiore, Mariano S. H. di.</t>
        </is>
      </c>
      <c r="N133" t="inlineStr">
        <is>
          <t>Philadelphia : Lea &amp; Febiger, 1981.</t>
        </is>
      </c>
      <c r="O133" t="inlineStr">
        <is>
          <t>1981</t>
        </is>
      </c>
      <c r="P133" t="inlineStr">
        <is>
          <t>5th ed.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QS </t>
        </is>
      </c>
      <c r="U133" t="n">
        <v>41</v>
      </c>
      <c r="V133" t="n">
        <v>41</v>
      </c>
      <c r="W133" t="inlineStr">
        <is>
          <t>1998-12-10</t>
        </is>
      </c>
      <c r="X133" t="inlineStr">
        <is>
          <t>1998-12-10</t>
        </is>
      </c>
      <c r="Y133" t="inlineStr">
        <is>
          <t>1987-09-25</t>
        </is>
      </c>
      <c r="Z133" t="inlineStr">
        <is>
          <t>1987-09-25</t>
        </is>
      </c>
      <c r="AA133" t="n">
        <v>492</v>
      </c>
      <c r="AB133" t="n">
        <v>390</v>
      </c>
      <c r="AC133" t="n">
        <v>1031</v>
      </c>
      <c r="AD133" t="n">
        <v>2</v>
      </c>
      <c r="AE133" t="n">
        <v>8</v>
      </c>
      <c r="AF133" t="n">
        <v>11</v>
      </c>
      <c r="AG133" t="n">
        <v>32</v>
      </c>
      <c r="AH133" t="n">
        <v>3</v>
      </c>
      <c r="AI133" t="n">
        <v>15</v>
      </c>
      <c r="AJ133" t="n">
        <v>3</v>
      </c>
      <c r="AK133" t="n">
        <v>6</v>
      </c>
      <c r="AL133" t="n">
        <v>6</v>
      </c>
      <c r="AM133" t="n">
        <v>13</v>
      </c>
      <c r="AN133" t="n">
        <v>1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HYPERLINK("http://catalog.hathitrust.org/Record/000182185","HathiTrust Record")</f>
        <v/>
      </c>
      <c r="AU133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133">
        <f>HYPERLINK("http://www.worldcat.org/oclc/7555683","WorldCat Record")</f>
        <v/>
      </c>
      <c r="AW133" t="inlineStr">
        <is>
          <t>4915290359:eng</t>
        </is>
      </c>
      <c r="AX133" t="inlineStr">
        <is>
          <t>7555683</t>
        </is>
      </c>
      <c r="AY133" t="inlineStr">
        <is>
          <t>991000757979702656</t>
        </is>
      </c>
      <c r="AZ133" t="inlineStr">
        <is>
          <t>991000757979702656</t>
        </is>
      </c>
      <c r="BA133" t="inlineStr">
        <is>
          <t>2260805510002656</t>
        </is>
      </c>
      <c r="BB133" t="inlineStr">
        <is>
          <t>BOOK</t>
        </is>
      </c>
      <c r="BD133" t="inlineStr">
        <is>
          <t>9780812107562</t>
        </is>
      </c>
      <c r="BE133" t="inlineStr">
        <is>
          <t>30001000054462</t>
        </is>
      </c>
      <c r="BF133" t="inlineStr">
        <is>
          <t>893454835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QS 517 E69c 1992</t>
        </is>
      </c>
      <c r="E134" t="inlineStr">
        <is>
          <t>0                      QS 0517000E  69c         1992</t>
        </is>
      </c>
      <c r="F134" t="inlineStr">
        <is>
          <t>Color atlas of histology / Stanley L. Erlandsen, Jean E. Magney.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Erlandsen, Stanley L.</t>
        </is>
      </c>
      <c r="N134" t="inlineStr">
        <is>
          <t>St. Louis : Mosby Year Book, c1992.</t>
        </is>
      </c>
      <c r="O134" t="inlineStr">
        <is>
          <t>1992</t>
        </is>
      </c>
      <c r="Q134" t="inlineStr">
        <is>
          <t>eng</t>
        </is>
      </c>
      <c r="R134" t="inlineStr">
        <is>
          <t>xxu</t>
        </is>
      </c>
      <c r="T134" t="inlineStr">
        <is>
          <t xml:space="preserve">QS </t>
        </is>
      </c>
      <c r="U134" t="n">
        <v>70</v>
      </c>
      <c r="V134" t="n">
        <v>70</v>
      </c>
      <c r="W134" t="inlineStr">
        <is>
          <t>2008-03-28</t>
        </is>
      </c>
      <c r="X134" t="inlineStr">
        <is>
          <t>2008-03-28</t>
        </is>
      </c>
      <c r="Y134" t="inlineStr">
        <is>
          <t>1993-08-09</t>
        </is>
      </c>
      <c r="Z134" t="inlineStr">
        <is>
          <t>1993-08-09</t>
        </is>
      </c>
      <c r="AA134" t="n">
        <v>157</v>
      </c>
      <c r="AB134" t="n">
        <v>96</v>
      </c>
      <c r="AC134" t="n">
        <v>98</v>
      </c>
      <c r="AD134" t="n">
        <v>1</v>
      </c>
      <c r="AE134" t="n">
        <v>1</v>
      </c>
      <c r="AF134" t="n">
        <v>3</v>
      </c>
      <c r="AG134" t="n">
        <v>3</v>
      </c>
      <c r="AH134" t="n">
        <v>0</v>
      </c>
      <c r="AI134" t="n">
        <v>0</v>
      </c>
      <c r="AJ134" t="n">
        <v>1</v>
      </c>
      <c r="AK134" t="n">
        <v>1</v>
      </c>
      <c r="AL134" t="n">
        <v>3</v>
      </c>
      <c r="AM134" t="n">
        <v>3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HYPERLINK("http://catalog.hathitrust.org/Record/002530702","HathiTrust Record")</f>
        <v/>
      </c>
      <c r="AU134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134">
        <f>HYPERLINK("http://www.worldcat.org/oclc/28293057","WorldCat Record")</f>
        <v/>
      </c>
      <c r="AW134" t="inlineStr">
        <is>
          <t>30962119:eng</t>
        </is>
      </c>
      <c r="AX134" t="inlineStr">
        <is>
          <t>28293057</t>
        </is>
      </c>
      <c r="AY134" t="inlineStr">
        <is>
          <t>991001432229702656</t>
        </is>
      </c>
      <c r="AZ134" t="inlineStr">
        <is>
          <t>991001432229702656</t>
        </is>
      </c>
      <c r="BA134" t="inlineStr">
        <is>
          <t>2258727140002656</t>
        </is>
      </c>
      <c r="BB134" t="inlineStr">
        <is>
          <t>BOOK</t>
        </is>
      </c>
      <c r="BD134" t="inlineStr">
        <is>
          <t>9780801615603</t>
        </is>
      </c>
      <c r="BE134" t="inlineStr">
        <is>
          <t>30001002529792</t>
        </is>
      </c>
      <c r="BF134" t="inlineStr">
        <is>
          <t>893465520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QS 517 E71d 1993</t>
        </is>
      </c>
      <c r="E135" t="inlineStr">
        <is>
          <t>0                      QS 0517000E  71d         1993</t>
        </is>
      </c>
      <c r="F135" t="inlineStr">
        <is>
          <t>Di Fiore's atlas of histology with functional correlations / Victor P. Eroschenko.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0</t>
        </is>
      </c>
      <c r="M135" t="inlineStr">
        <is>
          <t>Eroschenko, Victor P.</t>
        </is>
      </c>
      <c r="N135" t="inlineStr">
        <is>
          <t>Philadelphia : Lea &amp; Febiger, c1993.</t>
        </is>
      </c>
      <c r="O135" t="inlineStr">
        <is>
          <t>1993</t>
        </is>
      </c>
      <c r="P135" t="inlineStr">
        <is>
          <t>7th ed.</t>
        </is>
      </c>
      <c r="Q135" t="inlineStr">
        <is>
          <t>eng</t>
        </is>
      </c>
      <c r="R135" t="inlineStr">
        <is>
          <t>xxu</t>
        </is>
      </c>
      <c r="T135" t="inlineStr">
        <is>
          <t xml:space="preserve">QS </t>
        </is>
      </c>
      <c r="U135" t="n">
        <v>102</v>
      </c>
      <c r="V135" t="n">
        <v>102</v>
      </c>
      <c r="W135" t="inlineStr">
        <is>
          <t>2004-03-20</t>
        </is>
      </c>
      <c r="X135" t="inlineStr">
        <is>
          <t>2004-03-20</t>
        </is>
      </c>
      <c r="Y135" t="inlineStr">
        <is>
          <t>1993-08-09</t>
        </is>
      </c>
      <c r="Z135" t="inlineStr">
        <is>
          <t>1993-08-09</t>
        </is>
      </c>
      <c r="AA135" t="n">
        <v>187</v>
      </c>
      <c r="AB135" t="n">
        <v>139</v>
      </c>
      <c r="AC135" t="n">
        <v>555</v>
      </c>
      <c r="AD135" t="n">
        <v>1</v>
      </c>
      <c r="AE135" t="n">
        <v>4</v>
      </c>
      <c r="AF135" t="n">
        <v>5</v>
      </c>
      <c r="AG135" t="n">
        <v>17</v>
      </c>
      <c r="AH135" t="n">
        <v>0</v>
      </c>
      <c r="AI135" t="n">
        <v>5</v>
      </c>
      <c r="AJ135" t="n">
        <v>2</v>
      </c>
      <c r="AK135" t="n">
        <v>5</v>
      </c>
      <c r="AL135" t="n">
        <v>5</v>
      </c>
      <c r="AM135" t="n">
        <v>8</v>
      </c>
      <c r="AN135" t="n">
        <v>0</v>
      </c>
      <c r="AO135" t="n">
        <v>2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HYPERLINK("http://catalog.hathitrust.org/Record/002752609","HathiTrust Record")</f>
        <v/>
      </c>
      <c r="AU135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135">
        <f>HYPERLINK("http://www.worldcat.org/oclc/26256944","WorldCat Record")</f>
        <v/>
      </c>
      <c r="AW135" t="inlineStr">
        <is>
          <t>47972:eng</t>
        </is>
      </c>
      <c r="AX135" t="inlineStr">
        <is>
          <t>26256944</t>
        </is>
      </c>
      <c r="AY135" t="inlineStr">
        <is>
          <t>991001472319702656</t>
        </is>
      </c>
      <c r="AZ135" t="inlineStr">
        <is>
          <t>991001472319702656</t>
        </is>
      </c>
      <c r="BA135" t="inlineStr">
        <is>
          <t>2259724100002656</t>
        </is>
      </c>
      <c r="BB135" t="inlineStr">
        <is>
          <t>BOOK</t>
        </is>
      </c>
      <c r="BD135" t="inlineStr">
        <is>
          <t>9780812115604</t>
        </is>
      </c>
      <c r="BE135" t="inlineStr">
        <is>
          <t>30001002563213</t>
        </is>
      </c>
      <c r="BF135" t="inlineStr">
        <is>
          <t>893736617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QS 517 E71d 2000</t>
        </is>
      </c>
      <c r="E136" t="inlineStr">
        <is>
          <t>0                      QS 0517000E  71d         2000</t>
        </is>
      </c>
      <c r="F136" t="inlineStr">
        <is>
          <t>Di Fiore's atlas of histology with functional correlations / Victor P. Eroschenko.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Yes</t>
        </is>
      </c>
      <c r="L136" t="inlineStr">
        <is>
          <t>0</t>
        </is>
      </c>
      <c r="M136" t="inlineStr">
        <is>
          <t>Eroschenko, Victor P.</t>
        </is>
      </c>
      <c r="N136" t="inlineStr">
        <is>
          <t>Philadelphia : Lippincott Williams &amp; Wilkins, c2000.</t>
        </is>
      </c>
      <c r="O136" t="inlineStr">
        <is>
          <t>2000</t>
        </is>
      </c>
      <c r="P136" t="inlineStr">
        <is>
          <t>9th ed.</t>
        </is>
      </c>
      <c r="Q136" t="inlineStr">
        <is>
          <t>eng</t>
        </is>
      </c>
      <c r="R136" t="inlineStr">
        <is>
          <t>pau</t>
        </is>
      </c>
      <c r="T136" t="inlineStr">
        <is>
          <t xml:space="preserve">QS </t>
        </is>
      </c>
      <c r="U136" t="n">
        <v>12</v>
      </c>
      <c r="V136" t="n">
        <v>12</v>
      </c>
      <c r="W136" t="inlineStr">
        <is>
          <t>2002-09-25</t>
        </is>
      </c>
      <c r="X136" t="inlineStr">
        <is>
          <t>2002-09-25</t>
        </is>
      </c>
      <c r="Y136" t="inlineStr">
        <is>
          <t>2000-07-31</t>
        </is>
      </c>
      <c r="Z136" t="inlineStr">
        <is>
          <t>2000-07-31</t>
        </is>
      </c>
      <c r="AA136" t="n">
        <v>379</v>
      </c>
      <c r="AB136" t="n">
        <v>278</v>
      </c>
      <c r="AC136" t="n">
        <v>555</v>
      </c>
      <c r="AD136" t="n">
        <v>3</v>
      </c>
      <c r="AE136" t="n">
        <v>4</v>
      </c>
      <c r="AF136" t="n">
        <v>9</v>
      </c>
      <c r="AG136" t="n">
        <v>17</v>
      </c>
      <c r="AH136" t="n">
        <v>3</v>
      </c>
      <c r="AI136" t="n">
        <v>5</v>
      </c>
      <c r="AJ136" t="n">
        <v>3</v>
      </c>
      <c r="AK136" t="n">
        <v>5</v>
      </c>
      <c r="AL136" t="n">
        <v>3</v>
      </c>
      <c r="AM136" t="n">
        <v>8</v>
      </c>
      <c r="AN136" t="n">
        <v>1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HYPERLINK("http://catalog.hathitrust.org/Record/004116006","HathiTrust Record")</f>
        <v/>
      </c>
      <c r="AU136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136">
        <f>HYPERLINK("http://www.worldcat.org/oclc/43286612","WorldCat Record")</f>
        <v/>
      </c>
      <c r="AW136" t="inlineStr">
        <is>
          <t>47972:eng</t>
        </is>
      </c>
      <c r="AX136" t="inlineStr">
        <is>
          <t>43286612</t>
        </is>
      </c>
      <c r="AY136" t="inlineStr">
        <is>
          <t>991000278039702656</t>
        </is>
      </c>
      <c r="AZ136" t="inlineStr">
        <is>
          <t>991000278039702656</t>
        </is>
      </c>
      <c r="BA136" t="inlineStr">
        <is>
          <t>2258477490002656</t>
        </is>
      </c>
      <c r="BB136" t="inlineStr">
        <is>
          <t>BOOK</t>
        </is>
      </c>
      <c r="BD136" t="inlineStr">
        <is>
          <t>9780683307498</t>
        </is>
      </c>
      <c r="BE136" t="inlineStr">
        <is>
          <t>30001003934702</t>
        </is>
      </c>
      <c r="BF136" t="inlineStr">
        <is>
          <t>893279869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QS 517 E71d 2005</t>
        </is>
      </c>
      <c r="E137" t="inlineStr">
        <is>
          <t>0                      QS 0517000E  71d         2005</t>
        </is>
      </c>
      <c r="F137" t="inlineStr">
        <is>
          <t>Di Fiore's atlas of histology with functional correlations.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Eroschenko, Victor P.</t>
        </is>
      </c>
      <c r="N137" t="inlineStr">
        <is>
          <t>Philadelphia : Lippincott Williams &amp; Wilkins, c2005.</t>
        </is>
      </c>
      <c r="O137" t="inlineStr">
        <is>
          <t>2005</t>
        </is>
      </c>
      <c r="P137" t="inlineStr">
        <is>
          <t>10th ed. / Victor P. Eroschenko.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QS </t>
        </is>
      </c>
      <c r="U137" t="n">
        <v>16</v>
      </c>
      <c r="V137" t="n">
        <v>16</v>
      </c>
      <c r="W137" t="inlineStr">
        <is>
          <t>2008-06-05</t>
        </is>
      </c>
      <c r="X137" t="inlineStr">
        <is>
          <t>2008-06-05</t>
        </is>
      </c>
      <c r="Y137" t="inlineStr">
        <is>
          <t>2004-10-08</t>
        </is>
      </c>
      <c r="Z137" t="inlineStr">
        <is>
          <t>2004-10-08</t>
        </is>
      </c>
      <c r="AA137" t="n">
        <v>378</v>
      </c>
      <c r="AB137" t="n">
        <v>274</v>
      </c>
      <c r="AC137" t="n">
        <v>555</v>
      </c>
      <c r="AD137" t="n">
        <v>3</v>
      </c>
      <c r="AE137" t="n">
        <v>4</v>
      </c>
      <c r="AF137" t="n">
        <v>11</v>
      </c>
      <c r="AG137" t="n">
        <v>17</v>
      </c>
      <c r="AH137" t="n">
        <v>2</v>
      </c>
      <c r="AI137" t="n">
        <v>5</v>
      </c>
      <c r="AJ137" t="n">
        <v>3</v>
      </c>
      <c r="AK137" t="n">
        <v>5</v>
      </c>
      <c r="AL137" t="n">
        <v>5</v>
      </c>
      <c r="AM137" t="n">
        <v>8</v>
      </c>
      <c r="AN137" t="n">
        <v>2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137">
        <f>HYPERLINK("http://www.worldcat.org/oclc/54501240","WorldCat Record")</f>
        <v/>
      </c>
      <c r="AW137" t="inlineStr">
        <is>
          <t>47972:eng</t>
        </is>
      </c>
      <c r="AX137" t="inlineStr">
        <is>
          <t>54501240</t>
        </is>
      </c>
      <c r="AY137" t="inlineStr">
        <is>
          <t>991000399899702656</t>
        </is>
      </c>
      <c r="AZ137" t="inlineStr">
        <is>
          <t>991000399899702656</t>
        </is>
      </c>
      <c r="BA137" t="inlineStr">
        <is>
          <t>2265016570002656</t>
        </is>
      </c>
      <c r="BB137" t="inlineStr">
        <is>
          <t>BOOK</t>
        </is>
      </c>
      <c r="BD137" t="inlineStr">
        <is>
          <t>9780781750219</t>
        </is>
      </c>
      <c r="BE137" t="inlineStr">
        <is>
          <t>30001004923860</t>
        </is>
      </c>
      <c r="BF137" t="inlineStr">
        <is>
          <t>893447267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QS 517 F518a 1989</t>
        </is>
      </c>
      <c r="E138" t="inlineStr">
        <is>
          <t>0                      QS 0517000F  518a        1989</t>
        </is>
      </c>
      <c r="F138" t="inlineStr">
        <is>
          <t>Atlas of normal histology / Mariano S.H. di Fiore.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Yes</t>
        </is>
      </c>
      <c r="L138" t="inlineStr">
        <is>
          <t>0</t>
        </is>
      </c>
      <c r="M138" t="inlineStr">
        <is>
          <t>Fiore, Mariano S. H. di.</t>
        </is>
      </c>
      <c r="N138" t="inlineStr">
        <is>
          <t>Philadelphia : Lea &amp; Febiger, 1989, 1988.</t>
        </is>
      </c>
      <c r="O138" t="inlineStr">
        <is>
          <t>1988</t>
        </is>
      </c>
      <c r="P138" t="inlineStr">
        <is>
          <t>6th ed. / rev. and edited by Victor P. Eroschenko.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QS </t>
        </is>
      </c>
      <c r="U138" t="n">
        <v>120</v>
      </c>
      <c r="V138" t="n">
        <v>120</v>
      </c>
      <c r="W138" t="inlineStr">
        <is>
          <t>2000-10-08</t>
        </is>
      </c>
      <c r="X138" t="inlineStr">
        <is>
          <t>2000-10-08</t>
        </is>
      </c>
      <c r="Y138" t="inlineStr">
        <is>
          <t>1988-12-27</t>
        </is>
      </c>
      <c r="Z138" t="inlineStr">
        <is>
          <t>1988-12-27</t>
        </is>
      </c>
      <c r="AA138" t="n">
        <v>375</v>
      </c>
      <c r="AB138" t="n">
        <v>287</v>
      </c>
      <c r="AC138" t="n">
        <v>1031</v>
      </c>
      <c r="AD138" t="n">
        <v>3</v>
      </c>
      <c r="AE138" t="n">
        <v>8</v>
      </c>
      <c r="AF138" t="n">
        <v>9</v>
      </c>
      <c r="AG138" t="n">
        <v>32</v>
      </c>
      <c r="AH138" t="n">
        <v>4</v>
      </c>
      <c r="AI138" t="n">
        <v>15</v>
      </c>
      <c r="AJ138" t="n">
        <v>1</v>
      </c>
      <c r="AK138" t="n">
        <v>6</v>
      </c>
      <c r="AL138" t="n">
        <v>3</v>
      </c>
      <c r="AM138" t="n">
        <v>13</v>
      </c>
      <c r="AN138" t="n">
        <v>2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HYPERLINK("http://catalog.hathitrust.org/Record/000942065","HathiTrust Record")</f>
        <v/>
      </c>
      <c r="AU138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138">
        <f>HYPERLINK("http://www.worldcat.org/oclc/18162770","WorldCat Record")</f>
        <v/>
      </c>
      <c r="AW138" t="inlineStr">
        <is>
          <t>4915290359:eng</t>
        </is>
      </c>
      <c r="AX138" t="inlineStr">
        <is>
          <t>18162770</t>
        </is>
      </c>
      <c r="AY138" t="inlineStr">
        <is>
          <t>991001105439702656</t>
        </is>
      </c>
      <c r="AZ138" t="inlineStr">
        <is>
          <t>991001105439702656</t>
        </is>
      </c>
      <c r="BA138" t="inlineStr">
        <is>
          <t>2260083770002656</t>
        </is>
      </c>
      <c r="BB138" t="inlineStr">
        <is>
          <t>BOOK</t>
        </is>
      </c>
      <c r="BD138" t="inlineStr">
        <is>
          <t>9780812111262</t>
        </is>
      </c>
      <c r="BE138" t="inlineStr">
        <is>
          <t>30001001610825</t>
        </is>
      </c>
      <c r="BF138" t="inlineStr">
        <is>
          <t>893450877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QS 517 G244c 1994</t>
        </is>
      </c>
      <c r="E139" t="inlineStr">
        <is>
          <t>0                      QS 0517000G  244c        1994</t>
        </is>
      </c>
      <c r="F139" t="inlineStr">
        <is>
          <t>Color atlas of histology / Leslie P. Gartner, James L. Hiatt.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Gartner, Leslie P., 1943-</t>
        </is>
      </c>
      <c r="N139" t="inlineStr">
        <is>
          <t>Baltimore : William &amp; Wilkins, c1994.</t>
        </is>
      </c>
      <c r="O139" t="inlineStr">
        <is>
          <t>1994</t>
        </is>
      </c>
      <c r="P139" t="inlineStr">
        <is>
          <t>2nd ed.</t>
        </is>
      </c>
      <c r="Q139" t="inlineStr">
        <is>
          <t>eng</t>
        </is>
      </c>
      <c r="R139" t="inlineStr">
        <is>
          <t>mdu</t>
        </is>
      </c>
      <c r="T139" t="inlineStr">
        <is>
          <t xml:space="preserve">QS </t>
        </is>
      </c>
      <c r="U139" t="n">
        <v>94</v>
      </c>
      <c r="V139" t="n">
        <v>94</v>
      </c>
      <c r="W139" t="inlineStr">
        <is>
          <t>2008-06-05</t>
        </is>
      </c>
      <c r="X139" t="inlineStr">
        <is>
          <t>2008-06-05</t>
        </is>
      </c>
      <c r="Y139" t="inlineStr">
        <is>
          <t>1994-08-04</t>
        </is>
      </c>
      <c r="Z139" t="inlineStr">
        <is>
          <t>1994-08-04</t>
        </is>
      </c>
      <c r="AA139" t="n">
        <v>236</v>
      </c>
      <c r="AB139" t="n">
        <v>159</v>
      </c>
      <c r="AC139" t="n">
        <v>585</v>
      </c>
      <c r="AD139" t="n">
        <v>1</v>
      </c>
      <c r="AE139" t="n">
        <v>6</v>
      </c>
      <c r="AF139" t="n">
        <v>6</v>
      </c>
      <c r="AG139" t="n">
        <v>19</v>
      </c>
      <c r="AH139" t="n">
        <v>2</v>
      </c>
      <c r="AI139" t="n">
        <v>7</v>
      </c>
      <c r="AJ139" t="n">
        <v>0</v>
      </c>
      <c r="AK139" t="n">
        <v>3</v>
      </c>
      <c r="AL139" t="n">
        <v>5</v>
      </c>
      <c r="AM139" t="n">
        <v>10</v>
      </c>
      <c r="AN139" t="n">
        <v>0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HYPERLINK("http://catalog.hathitrust.org/Record/002911853","HathiTrust Record")</f>
        <v/>
      </c>
      <c r="AU139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139">
        <f>HYPERLINK("http://www.worldcat.org/oclc/29030228","WorldCat Record")</f>
        <v/>
      </c>
      <c r="AW139" t="inlineStr">
        <is>
          <t>847031:eng</t>
        </is>
      </c>
      <c r="AX139" t="inlineStr">
        <is>
          <t>29030228</t>
        </is>
      </c>
      <c r="AY139" t="inlineStr">
        <is>
          <t>991001119619702656</t>
        </is>
      </c>
      <c r="AZ139" t="inlineStr">
        <is>
          <t>991001119619702656</t>
        </is>
      </c>
      <c r="BA139" t="inlineStr">
        <is>
          <t>2264776470002656</t>
        </is>
      </c>
      <c r="BB139" t="inlineStr">
        <is>
          <t>BOOK</t>
        </is>
      </c>
      <c r="BD139" t="inlineStr">
        <is>
          <t>9780683034288</t>
        </is>
      </c>
      <c r="BE139" t="inlineStr">
        <is>
          <t>30001002950170</t>
        </is>
      </c>
      <c r="BF139" t="inlineStr">
        <is>
          <t>893450887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QS 517 H224h 1985a</t>
        </is>
      </c>
      <c r="E140" t="inlineStr">
        <is>
          <t>0                      QS 0517000H  224h        1985a</t>
        </is>
      </c>
      <c r="F140" t="inlineStr">
        <is>
          <t>Histology : color atlas of microscopic anatomy / Frithjof Hammersen.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Hammersen, Frithjof.</t>
        </is>
      </c>
      <c r="N140" t="inlineStr">
        <is>
          <t>Baltimore : Urban &amp; Schwarzenberg, c1985.</t>
        </is>
      </c>
      <c r="O140" t="inlineStr">
        <is>
          <t>1985</t>
        </is>
      </c>
      <c r="P140" t="inlineStr">
        <is>
          <t>3rd ed., rev. and enl.</t>
        </is>
      </c>
      <c r="Q140" t="inlineStr">
        <is>
          <t>eng</t>
        </is>
      </c>
      <c r="R140" t="inlineStr">
        <is>
          <t>xxu</t>
        </is>
      </c>
      <c r="T140" t="inlineStr">
        <is>
          <t xml:space="preserve">QS </t>
        </is>
      </c>
      <c r="U140" t="n">
        <v>106</v>
      </c>
      <c r="V140" t="n">
        <v>106</v>
      </c>
      <c r="W140" t="inlineStr">
        <is>
          <t>2002-03-08</t>
        </is>
      </c>
      <c r="X140" t="inlineStr">
        <is>
          <t>2002-03-08</t>
        </is>
      </c>
      <c r="Y140" t="inlineStr">
        <is>
          <t>1987-09-26</t>
        </is>
      </c>
      <c r="Z140" t="inlineStr">
        <is>
          <t>1987-09-26</t>
        </is>
      </c>
      <c r="AA140" t="n">
        <v>333</v>
      </c>
      <c r="AB140" t="n">
        <v>262</v>
      </c>
      <c r="AC140" t="n">
        <v>270</v>
      </c>
      <c r="AD140" t="n">
        <v>2</v>
      </c>
      <c r="AE140" t="n">
        <v>2</v>
      </c>
      <c r="AF140" t="n">
        <v>10</v>
      </c>
      <c r="AG140" t="n">
        <v>10</v>
      </c>
      <c r="AH140" t="n">
        <v>3</v>
      </c>
      <c r="AI140" t="n">
        <v>3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HYPERLINK("http://catalog.hathitrust.org/Record/000370890","HathiTrust Record")</f>
        <v/>
      </c>
      <c r="AU140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140">
        <f>HYPERLINK("http://www.worldcat.org/oclc/11550642","WorldCat Record")</f>
        <v/>
      </c>
      <c r="AW140" t="inlineStr">
        <is>
          <t>4915427123:eng</t>
        </is>
      </c>
      <c r="AX140" t="inlineStr">
        <is>
          <t>11550642</t>
        </is>
      </c>
      <c r="AY140" t="inlineStr">
        <is>
          <t>991000746699702656</t>
        </is>
      </c>
      <c r="AZ140" t="inlineStr">
        <is>
          <t>991000746699702656</t>
        </is>
      </c>
      <c r="BA140" t="inlineStr">
        <is>
          <t>2263404910002656</t>
        </is>
      </c>
      <c r="BB140" t="inlineStr">
        <is>
          <t>BOOK</t>
        </is>
      </c>
      <c r="BD140" t="inlineStr">
        <is>
          <t>9780806717432</t>
        </is>
      </c>
      <c r="BE140" t="inlineStr">
        <is>
          <t>30001000045858</t>
        </is>
      </c>
      <c r="BF140" t="inlineStr">
        <is>
          <t>893648036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QS 517 H564a 1966</t>
        </is>
      </c>
      <c r="E141" t="inlineStr">
        <is>
          <t>0                      QS 0517000H  564a        1966</t>
        </is>
      </c>
      <c r="F141" t="inlineStr">
        <is>
          <t>Atlas of histology : normal microscopic anatomy of man / Translated by C. Hans Keysser and Peter H. Bartels.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Herrath, Ernst von, 1907-</t>
        </is>
      </c>
      <c r="N141" t="inlineStr">
        <is>
          <t>New York : Hafner Pub. Co., 1966, c1965.</t>
        </is>
      </c>
      <c r="O141" t="inlineStr">
        <is>
          <t>1966</t>
        </is>
      </c>
      <c r="P141" t="inlineStr">
        <is>
          <t>[1st ed.]</t>
        </is>
      </c>
      <c r="Q141" t="inlineStr">
        <is>
          <t>eng</t>
        </is>
      </c>
      <c r="R141" t="inlineStr">
        <is>
          <t>|||</t>
        </is>
      </c>
      <c r="T141" t="inlineStr">
        <is>
          <t xml:space="preserve">QS </t>
        </is>
      </c>
      <c r="U141" t="n">
        <v>30</v>
      </c>
      <c r="V141" t="n">
        <v>30</v>
      </c>
      <c r="W141" t="inlineStr">
        <is>
          <t>2001-03-17</t>
        </is>
      </c>
      <c r="X141" t="inlineStr">
        <is>
          <t>2001-03-17</t>
        </is>
      </c>
      <c r="Y141" t="inlineStr">
        <is>
          <t>1988-01-10</t>
        </is>
      </c>
      <c r="Z141" t="inlineStr">
        <is>
          <t>1988-01-10</t>
        </is>
      </c>
      <c r="AA141" t="n">
        <v>137</v>
      </c>
      <c r="AB141" t="n">
        <v>112</v>
      </c>
      <c r="AC141" t="n">
        <v>119</v>
      </c>
      <c r="AD141" t="n">
        <v>2</v>
      </c>
      <c r="AE141" t="n">
        <v>2</v>
      </c>
      <c r="AF141" t="n">
        <v>5</v>
      </c>
      <c r="AG141" t="n">
        <v>5</v>
      </c>
      <c r="AH141" t="n">
        <v>1</v>
      </c>
      <c r="AI141" t="n">
        <v>1</v>
      </c>
      <c r="AJ141" t="n">
        <v>1</v>
      </c>
      <c r="AK141" t="n">
        <v>1</v>
      </c>
      <c r="AL141" t="n">
        <v>2</v>
      </c>
      <c r="AM141" t="n">
        <v>2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HYPERLINK("http://catalog.hathitrust.org/Record/001553027","HathiTrust Record")</f>
        <v/>
      </c>
      <c r="AU141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141">
        <f>HYPERLINK("http://www.worldcat.org/oclc/1134754","WorldCat Record")</f>
        <v/>
      </c>
      <c r="AW141" t="inlineStr">
        <is>
          <t>2051671:eng</t>
        </is>
      </c>
      <c r="AX141" t="inlineStr">
        <is>
          <t>1134754</t>
        </is>
      </c>
      <c r="AY141" t="inlineStr">
        <is>
          <t>991000796759702656</t>
        </is>
      </c>
      <c r="AZ141" t="inlineStr">
        <is>
          <t>991000796759702656</t>
        </is>
      </c>
      <c r="BA141" t="inlineStr">
        <is>
          <t>2265507140002656</t>
        </is>
      </c>
      <c r="BB141" t="inlineStr">
        <is>
          <t>BOOK</t>
        </is>
      </c>
      <c r="BE141" t="inlineStr">
        <is>
          <t>30001000071474</t>
        </is>
      </c>
      <c r="BF141" t="inlineStr">
        <is>
          <t>893133808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QS 517 K41a 1999</t>
        </is>
      </c>
      <c r="E142" t="inlineStr">
        <is>
          <t>0                      QS 0517000K  41a         1999</t>
        </is>
      </c>
      <c r="F142" t="inlineStr">
        <is>
          <t>Atlas of functional histology / Jeffrey B. Kerr.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Kerr, Jeffrey B.</t>
        </is>
      </c>
      <c r="N142" t="inlineStr">
        <is>
          <t>London ; St. Louis : Mosby, 1999.</t>
        </is>
      </c>
      <c r="O142" t="inlineStr">
        <is>
          <t>1999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2006-10-25</t>
        </is>
      </c>
      <c r="X142" t="inlineStr">
        <is>
          <t>2006-10-25</t>
        </is>
      </c>
      <c r="Y142" t="inlineStr">
        <is>
          <t>2002-07-26</t>
        </is>
      </c>
      <c r="Z142" t="inlineStr">
        <is>
          <t>2002-07-26</t>
        </is>
      </c>
      <c r="AA142" t="n">
        <v>216</v>
      </c>
      <c r="AB142" t="n">
        <v>183</v>
      </c>
      <c r="AC142" t="n">
        <v>223</v>
      </c>
      <c r="AD142" t="n">
        <v>2</v>
      </c>
      <c r="AE142" t="n">
        <v>3</v>
      </c>
      <c r="AF142" t="n">
        <v>11</v>
      </c>
      <c r="AG142" t="n">
        <v>12</v>
      </c>
      <c r="AH142" t="n">
        <v>5</v>
      </c>
      <c r="AI142" t="n">
        <v>5</v>
      </c>
      <c r="AJ142" t="n">
        <v>2</v>
      </c>
      <c r="AK142" t="n">
        <v>2</v>
      </c>
      <c r="AL142" t="n">
        <v>6</v>
      </c>
      <c r="AM142" t="n">
        <v>6</v>
      </c>
      <c r="AN142" t="n">
        <v>1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142">
        <f>HYPERLINK("http://www.worldcat.org/oclc/40347416","WorldCat Record")</f>
        <v/>
      </c>
      <c r="AW142" t="inlineStr">
        <is>
          <t>1989094:eng</t>
        </is>
      </c>
      <c r="AX142" t="inlineStr">
        <is>
          <t>40347416</t>
        </is>
      </c>
      <c r="AY142" t="inlineStr">
        <is>
          <t>991000325689702656</t>
        </is>
      </c>
      <c r="AZ142" t="inlineStr">
        <is>
          <t>991000325689702656</t>
        </is>
      </c>
      <c r="BA142" t="inlineStr">
        <is>
          <t>2254703380002656</t>
        </is>
      </c>
      <c r="BB142" t="inlineStr">
        <is>
          <t>BOOK</t>
        </is>
      </c>
      <c r="BD142" t="inlineStr">
        <is>
          <t>9780723430728</t>
        </is>
      </c>
      <c r="BE142" t="inlineStr">
        <is>
          <t>30001004377109</t>
        </is>
      </c>
      <c r="BF142" t="inlineStr">
        <is>
          <t>893365305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QS 517 K42t 1979</t>
        </is>
      </c>
      <c r="E143" t="inlineStr">
        <is>
          <t>0                      QS 0517000K  42t         1979</t>
        </is>
      </c>
      <c r="F143" t="inlineStr">
        <is>
          <t>Tissues and organs : a text-atlas of scanning electron microscopy / Richard G. Kessel, Randy H. Kardon.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Kessel, Richard G., 1931-</t>
        </is>
      </c>
      <c r="N143" t="inlineStr">
        <is>
          <t>San Francisco : Freeman, c1979.</t>
        </is>
      </c>
      <c r="O143" t="inlineStr">
        <is>
          <t>1979</t>
        </is>
      </c>
      <c r="Q143" t="inlineStr">
        <is>
          <t>eng</t>
        </is>
      </c>
      <c r="R143" t="inlineStr">
        <is>
          <t>cau</t>
        </is>
      </c>
      <c r="T143" t="inlineStr">
        <is>
          <t xml:space="preserve">QS </t>
        </is>
      </c>
      <c r="U143" t="n">
        <v>33</v>
      </c>
      <c r="V143" t="n">
        <v>33</v>
      </c>
      <c r="W143" t="inlineStr">
        <is>
          <t>1995-03-31</t>
        </is>
      </c>
      <c r="X143" t="inlineStr">
        <is>
          <t>1995-03-31</t>
        </is>
      </c>
      <c r="Y143" t="inlineStr">
        <is>
          <t>1987-09-26</t>
        </is>
      </c>
      <c r="Z143" t="inlineStr">
        <is>
          <t>1987-09-26</t>
        </is>
      </c>
      <c r="AA143" t="n">
        <v>1056</v>
      </c>
      <c r="AB143" t="n">
        <v>867</v>
      </c>
      <c r="AC143" t="n">
        <v>874</v>
      </c>
      <c r="AD143" t="n">
        <v>8</v>
      </c>
      <c r="AE143" t="n">
        <v>8</v>
      </c>
      <c r="AF143" t="n">
        <v>25</v>
      </c>
      <c r="AG143" t="n">
        <v>25</v>
      </c>
      <c r="AH143" t="n">
        <v>8</v>
      </c>
      <c r="AI143" t="n">
        <v>8</v>
      </c>
      <c r="AJ143" t="n">
        <v>2</v>
      </c>
      <c r="AK143" t="n">
        <v>2</v>
      </c>
      <c r="AL143" t="n">
        <v>12</v>
      </c>
      <c r="AM143" t="n">
        <v>12</v>
      </c>
      <c r="AN143" t="n">
        <v>6</v>
      </c>
      <c r="AO143" t="n">
        <v>6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143">
        <f>HYPERLINK("http://www.worldcat.org/oclc/4493023","WorldCat Record")</f>
        <v/>
      </c>
      <c r="AW143" t="inlineStr">
        <is>
          <t>889660511:eng</t>
        </is>
      </c>
      <c r="AX143" t="inlineStr">
        <is>
          <t>4493023</t>
        </is>
      </c>
      <c r="AY143" t="inlineStr">
        <is>
          <t>991000746749702656</t>
        </is>
      </c>
      <c r="AZ143" t="inlineStr">
        <is>
          <t>991000746749702656</t>
        </is>
      </c>
      <c r="BA143" t="inlineStr">
        <is>
          <t>2263274200002656</t>
        </is>
      </c>
      <c r="BB143" t="inlineStr">
        <is>
          <t>BOOK</t>
        </is>
      </c>
      <c r="BD143" t="inlineStr">
        <is>
          <t>9780716700913</t>
        </is>
      </c>
      <c r="BE143" t="inlineStr">
        <is>
          <t>30001000045874</t>
        </is>
      </c>
      <c r="BF143" t="inlineStr">
        <is>
          <t>893545785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QS 517 R379a 1977</t>
        </is>
      </c>
      <c r="E144" t="inlineStr">
        <is>
          <t>0                      QS 0517000R  379a        1977</t>
        </is>
      </c>
      <c r="F144" t="inlineStr">
        <is>
          <t>Atlas of descriptive histology / Edward J. Reith, Michael H. Ross.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Yes</t>
        </is>
      </c>
      <c r="L144" t="inlineStr">
        <is>
          <t>0</t>
        </is>
      </c>
      <c r="M144" t="inlineStr">
        <is>
          <t>Reith, Edward J.</t>
        </is>
      </c>
      <c r="N144" t="inlineStr">
        <is>
          <t>New York : Harper &amp; Row, c1977.</t>
        </is>
      </c>
      <c r="O144" t="inlineStr">
        <is>
          <t>1977</t>
        </is>
      </c>
      <c r="P144" t="inlineStr">
        <is>
          <t>3d ed.</t>
        </is>
      </c>
      <c r="Q144" t="inlineStr">
        <is>
          <t>eng</t>
        </is>
      </c>
      <c r="R144" t="inlineStr">
        <is>
          <t>nyu</t>
        </is>
      </c>
      <c r="T144" t="inlineStr">
        <is>
          <t xml:space="preserve">QS </t>
        </is>
      </c>
      <c r="U144" t="n">
        <v>9</v>
      </c>
      <c r="V144" t="n">
        <v>9</v>
      </c>
      <c r="W144" t="inlineStr">
        <is>
          <t>2002-02-09</t>
        </is>
      </c>
      <c r="X144" t="inlineStr">
        <is>
          <t>2002-02-09</t>
        </is>
      </c>
      <c r="Y144" t="inlineStr">
        <is>
          <t>1987-09-26</t>
        </is>
      </c>
      <c r="Z144" t="inlineStr">
        <is>
          <t>1987-09-26</t>
        </is>
      </c>
      <c r="AA144" t="n">
        <v>385</v>
      </c>
      <c r="AB144" t="n">
        <v>292</v>
      </c>
      <c r="AC144" t="n">
        <v>664</v>
      </c>
      <c r="AD144" t="n">
        <v>1</v>
      </c>
      <c r="AE144" t="n">
        <v>7</v>
      </c>
      <c r="AF144" t="n">
        <v>9</v>
      </c>
      <c r="AG144" t="n">
        <v>23</v>
      </c>
      <c r="AH144" t="n">
        <v>4</v>
      </c>
      <c r="AI144" t="n">
        <v>8</v>
      </c>
      <c r="AJ144" t="n">
        <v>2</v>
      </c>
      <c r="AK144" t="n">
        <v>4</v>
      </c>
      <c r="AL144" t="n">
        <v>6</v>
      </c>
      <c r="AM144" t="n">
        <v>10</v>
      </c>
      <c r="AN144" t="n">
        <v>0</v>
      </c>
      <c r="AO144" t="n">
        <v>5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HYPERLINK("http://catalog.hathitrust.org/Record/000254265","HathiTrust Record")</f>
        <v/>
      </c>
      <c r="AU144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144">
        <f>HYPERLINK("http://www.worldcat.org/oclc/3089933","WorldCat Record")</f>
        <v/>
      </c>
      <c r="AW144" t="inlineStr">
        <is>
          <t>1330722:eng</t>
        </is>
      </c>
      <c r="AX144" t="inlineStr">
        <is>
          <t>3089933</t>
        </is>
      </c>
      <c r="AY144" t="inlineStr">
        <is>
          <t>991000746799702656</t>
        </is>
      </c>
      <c r="AZ144" t="inlineStr">
        <is>
          <t>991000746799702656</t>
        </is>
      </c>
      <c r="BA144" t="inlineStr">
        <is>
          <t>2263045800002656</t>
        </is>
      </c>
      <c r="BB144" t="inlineStr">
        <is>
          <t>BOOK</t>
        </is>
      </c>
      <c r="BD144" t="inlineStr">
        <is>
          <t>9780060453688</t>
        </is>
      </c>
      <c r="BE144" t="inlineStr">
        <is>
          <t>30001000045890</t>
        </is>
      </c>
      <c r="BF144" t="inlineStr">
        <is>
          <t>893161093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QS 517 R825h 1989</t>
        </is>
      </c>
      <c r="E145" t="inlineStr">
        <is>
          <t>0                      QS 0517000R  825h        1989</t>
        </is>
      </c>
      <c r="F145" t="inlineStr">
        <is>
          <t>Histology : a text and atlas / Michael H. Ross, Lynn Romrell.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0</t>
        </is>
      </c>
      <c r="M145" t="inlineStr">
        <is>
          <t>Ross, Michael H.</t>
        </is>
      </c>
      <c r="N145" t="inlineStr">
        <is>
          <t>Baltimore : Williams &amp; Wilkins, c1989.</t>
        </is>
      </c>
      <c r="O145" t="inlineStr">
        <is>
          <t>1989</t>
        </is>
      </c>
      <c r="P145" t="inlineStr">
        <is>
          <t>2nd ed.</t>
        </is>
      </c>
      <c r="Q145" t="inlineStr">
        <is>
          <t>eng</t>
        </is>
      </c>
      <c r="R145" t="inlineStr">
        <is>
          <t>xxu</t>
        </is>
      </c>
      <c r="T145" t="inlineStr">
        <is>
          <t xml:space="preserve">QS </t>
        </is>
      </c>
      <c r="U145" t="n">
        <v>74</v>
      </c>
      <c r="V145" t="n">
        <v>74</v>
      </c>
      <c r="W145" t="inlineStr">
        <is>
          <t>2003-08-14</t>
        </is>
      </c>
      <c r="X145" t="inlineStr">
        <is>
          <t>2003-08-14</t>
        </is>
      </c>
      <c r="Y145" t="inlineStr">
        <is>
          <t>1989-11-20</t>
        </is>
      </c>
      <c r="Z145" t="inlineStr">
        <is>
          <t>1989-11-20</t>
        </is>
      </c>
      <c r="AA145" t="n">
        <v>270</v>
      </c>
      <c r="AB145" t="n">
        <v>174</v>
      </c>
      <c r="AC145" t="n">
        <v>488</v>
      </c>
      <c r="AD145" t="n">
        <v>2</v>
      </c>
      <c r="AE145" t="n">
        <v>4</v>
      </c>
      <c r="AF145" t="n">
        <v>2</v>
      </c>
      <c r="AG145" t="n">
        <v>13</v>
      </c>
      <c r="AH145" t="n">
        <v>0</v>
      </c>
      <c r="AI145" t="n">
        <v>3</v>
      </c>
      <c r="AJ145" t="n">
        <v>1</v>
      </c>
      <c r="AK145" t="n">
        <v>4</v>
      </c>
      <c r="AL145" t="n">
        <v>1</v>
      </c>
      <c r="AM145" t="n">
        <v>6</v>
      </c>
      <c r="AN145" t="n">
        <v>0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HYPERLINK("http://catalog.hathitrust.org/Record/001105420","HathiTrust Record")</f>
        <v/>
      </c>
      <c r="AU145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145">
        <f>HYPERLINK("http://www.worldcat.org/oclc/18351645","WorldCat Record")</f>
        <v/>
      </c>
      <c r="AW145" t="inlineStr">
        <is>
          <t>4157090:eng</t>
        </is>
      </c>
      <c r="AX145" t="inlineStr">
        <is>
          <t>18351645</t>
        </is>
      </c>
      <c r="AY145" t="inlineStr">
        <is>
          <t>991001368089702656</t>
        </is>
      </c>
      <c r="AZ145" t="inlineStr">
        <is>
          <t>991001368089702656</t>
        </is>
      </c>
      <c r="BA145" t="inlineStr">
        <is>
          <t>2266273160002656</t>
        </is>
      </c>
      <c r="BB145" t="inlineStr">
        <is>
          <t>BOOK</t>
        </is>
      </c>
      <c r="BD145" t="inlineStr">
        <is>
          <t>9780683073683</t>
        </is>
      </c>
      <c r="BE145" t="inlineStr">
        <is>
          <t>30001001797457</t>
        </is>
      </c>
      <c r="BF145" t="inlineStr">
        <is>
          <t>893451114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QS 517 R825h 1995</t>
        </is>
      </c>
      <c r="E146" t="inlineStr">
        <is>
          <t>0                      QS 0517000R  825h        1995</t>
        </is>
      </c>
      <c r="F146" t="inlineStr">
        <is>
          <t>Histology : a text and atlas / Michael H. Ross, Gordon I. Kaye, Lynn J. Romrell ; with illustrations by Lydia V. Kibiuk.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M146" t="inlineStr">
        <is>
          <t>Ross, Michael H.</t>
        </is>
      </c>
      <c r="N146" t="inlineStr">
        <is>
          <t>Baltimore : Williams &amp; Wilkins, c1995.</t>
        </is>
      </c>
      <c r="O146" t="inlineStr">
        <is>
          <t>1995</t>
        </is>
      </c>
      <c r="P146" t="inlineStr">
        <is>
          <t>3rd ed.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QS </t>
        </is>
      </c>
      <c r="U146" t="n">
        <v>102</v>
      </c>
      <c r="V146" t="n">
        <v>102</v>
      </c>
      <c r="W146" t="inlineStr">
        <is>
          <t>2010-08-23</t>
        </is>
      </c>
      <c r="X146" t="inlineStr">
        <is>
          <t>2010-08-23</t>
        </is>
      </c>
      <c r="Y146" t="inlineStr">
        <is>
          <t>1995-01-19</t>
        </is>
      </c>
      <c r="Z146" t="inlineStr">
        <is>
          <t>1995-01-19</t>
        </is>
      </c>
      <c r="AA146" t="n">
        <v>297</v>
      </c>
      <c r="AB146" t="n">
        <v>183</v>
      </c>
      <c r="AC146" t="n">
        <v>488</v>
      </c>
      <c r="AD146" t="n">
        <v>2</v>
      </c>
      <c r="AE146" t="n">
        <v>4</v>
      </c>
      <c r="AF146" t="n">
        <v>7</v>
      </c>
      <c r="AG146" t="n">
        <v>13</v>
      </c>
      <c r="AH146" t="n">
        <v>3</v>
      </c>
      <c r="AI146" t="n">
        <v>3</v>
      </c>
      <c r="AJ146" t="n">
        <v>2</v>
      </c>
      <c r="AK146" t="n">
        <v>4</v>
      </c>
      <c r="AL146" t="n">
        <v>3</v>
      </c>
      <c r="AM146" t="n">
        <v>6</v>
      </c>
      <c r="AN146" t="n">
        <v>1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HYPERLINK("http://catalog.hathitrust.org/Record/002932475","HathiTrust Record")</f>
        <v/>
      </c>
      <c r="AU146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146">
        <f>HYPERLINK("http://www.worldcat.org/oclc/30112653","WorldCat Record")</f>
        <v/>
      </c>
      <c r="AW146" t="inlineStr">
        <is>
          <t>4157090:eng</t>
        </is>
      </c>
      <c r="AX146" t="inlineStr">
        <is>
          <t>30112653</t>
        </is>
      </c>
      <c r="AY146" t="inlineStr">
        <is>
          <t>991001336009702656</t>
        </is>
      </c>
      <c r="AZ146" t="inlineStr">
        <is>
          <t>991001336009702656</t>
        </is>
      </c>
      <c r="BA146" t="inlineStr">
        <is>
          <t>2259160270002656</t>
        </is>
      </c>
      <c r="BB146" t="inlineStr">
        <is>
          <t>BOOK</t>
        </is>
      </c>
      <c r="BD146" t="inlineStr">
        <is>
          <t>9780683073690</t>
        </is>
      </c>
      <c r="BE146" t="inlineStr">
        <is>
          <t>30001004541134</t>
        </is>
      </c>
      <c r="BF146" t="inlineStr">
        <is>
          <t>893832105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QS 517 T271s 1970</t>
        </is>
      </c>
      <c r="E147" t="inlineStr">
        <is>
          <t>0                      QS 0517000T  271s        1970</t>
        </is>
      </c>
      <c r="F147" t="inlineStr">
        <is>
          <t>Scope manual on look-alikes in histology.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Telford, Ira Rockwood, 1907-</t>
        </is>
      </c>
      <c r="N147" t="inlineStr">
        <is>
          <t>Kalamazoo, Mich : Upjohn Co., [c1970]</t>
        </is>
      </c>
      <c r="O147" t="inlineStr">
        <is>
          <t>1970</t>
        </is>
      </c>
      <c r="Q147" t="inlineStr">
        <is>
          <t>eng</t>
        </is>
      </c>
      <c r="R147" t="inlineStr">
        <is>
          <t>miu</t>
        </is>
      </c>
      <c r="T147" t="inlineStr">
        <is>
          <t xml:space="preserve">QS </t>
        </is>
      </c>
      <c r="U147" t="n">
        <v>40</v>
      </c>
      <c r="V147" t="n">
        <v>40</v>
      </c>
      <c r="W147" t="inlineStr">
        <is>
          <t>1997-09-26</t>
        </is>
      </c>
      <c r="X147" t="inlineStr">
        <is>
          <t>1997-09-26</t>
        </is>
      </c>
      <c r="Y147" t="inlineStr">
        <is>
          <t>1988-03-26</t>
        </is>
      </c>
      <c r="Z147" t="inlineStr">
        <is>
          <t>1988-03-26</t>
        </is>
      </c>
      <c r="AA147" t="n">
        <v>29</v>
      </c>
      <c r="AB147" t="n">
        <v>26</v>
      </c>
      <c r="AC147" t="n">
        <v>66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HYPERLINK("http://catalog.hathitrust.org/Record/002076130","HathiTrust Record")</f>
        <v/>
      </c>
      <c r="AU147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147">
        <f>HYPERLINK("http://www.worldcat.org/oclc/3283586","WorldCat Record")</f>
        <v/>
      </c>
      <c r="AW147" t="inlineStr">
        <is>
          <t>3856160710:eng</t>
        </is>
      </c>
      <c r="AX147" t="inlineStr">
        <is>
          <t>3283586</t>
        </is>
      </c>
      <c r="AY147" t="inlineStr">
        <is>
          <t>991000796799702656</t>
        </is>
      </c>
      <c r="AZ147" t="inlineStr">
        <is>
          <t>991000796799702656</t>
        </is>
      </c>
      <c r="BA147" t="inlineStr">
        <is>
          <t>2265349690002656</t>
        </is>
      </c>
      <c r="BB147" t="inlineStr">
        <is>
          <t>BOOK</t>
        </is>
      </c>
      <c r="BE147" t="inlineStr">
        <is>
          <t>30001000071631</t>
        </is>
      </c>
      <c r="BF147" t="inlineStr">
        <is>
          <t>893459867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QS 517 W556f 1987</t>
        </is>
      </c>
      <c r="E148" t="inlineStr">
        <is>
          <t>0                      QS 0517000W  556f        1987</t>
        </is>
      </c>
      <c r="F148" t="inlineStr">
        <is>
          <t>Functional histology : a text and colour atlas / Paul R. Wheater and H. George Burkill.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Yes</t>
        </is>
      </c>
      <c r="L148" t="inlineStr">
        <is>
          <t>0</t>
        </is>
      </c>
      <c r="M148" t="inlineStr">
        <is>
          <t>Wheater, Paul R.</t>
        </is>
      </c>
      <c r="N148" t="inlineStr">
        <is>
          <t>Edinburgh ; New York : Churchill Livingstone, c1987.</t>
        </is>
      </c>
      <c r="O148" t="inlineStr">
        <is>
          <t>1987</t>
        </is>
      </c>
      <c r="P148" t="inlineStr">
        <is>
          <t>2nd ed.</t>
        </is>
      </c>
      <c r="Q148" t="inlineStr">
        <is>
          <t>eng</t>
        </is>
      </c>
      <c r="R148" t="inlineStr">
        <is>
          <t>stk</t>
        </is>
      </c>
      <c r="T148" t="inlineStr">
        <is>
          <t xml:space="preserve">QS </t>
        </is>
      </c>
      <c r="U148" t="n">
        <v>90</v>
      </c>
      <c r="V148" t="n">
        <v>90</v>
      </c>
      <c r="W148" t="inlineStr">
        <is>
          <t>2004-10-03</t>
        </is>
      </c>
      <c r="X148" t="inlineStr">
        <is>
          <t>2004-10-03</t>
        </is>
      </c>
      <c r="Y148" t="inlineStr">
        <is>
          <t>1987-09-26</t>
        </is>
      </c>
      <c r="Z148" t="inlineStr">
        <is>
          <t>1987-09-26</t>
        </is>
      </c>
      <c r="AA148" t="n">
        <v>341</v>
      </c>
      <c r="AB148" t="n">
        <v>187</v>
      </c>
      <c r="AC148" t="n">
        <v>295</v>
      </c>
      <c r="AD148" t="n">
        <v>2</v>
      </c>
      <c r="AE148" t="n">
        <v>4</v>
      </c>
      <c r="AF148" t="n">
        <v>4</v>
      </c>
      <c r="AG148" t="n">
        <v>7</v>
      </c>
      <c r="AH148" t="n">
        <v>1</v>
      </c>
      <c r="AI148" t="n">
        <v>2</v>
      </c>
      <c r="AJ148" t="n">
        <v>0</v>
      </c>
      <c r="AK148" t="n">
        <v>0</v>
      </c>
      <c r="AL148" t="n">
        <v>3</v>
      </c>
      <c r="AM148" t="n">
        <v>4</v>
      </c>
      <c r="AN148" t="n">
        <v>1</v>
      </c>
      <c r="AO148" t="n">
        <v>2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HYPERLINK("http://catalog.hathitrust.org/Record/000822060","HathiTrust Record")</f>
        <v/>
      </c>
      <c r="AU148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148">
        <f>HYPERLINK("http://www.worldcat.org/oclc/13902596","WorldCat Record")</f>
        <v/>
      </c>
      <c r="AW148" t="inlineStr">
        <is>
          <t>796471584:eng</t>
        </is>
      </c>
      <c r="AX148" t="inlineStr">
        <is>
          <t>13902596</t>
        </is>
      </c>
      <c r="AY148" t="inlineStr">
        <is>
          <t>991001264509702656</t>
        </is>
      </c>
      <c r="AZ148" t="inlineStr">
        <is>
          <t>991001264509702656</t>
        </is>
      </c>
      <c r="BA148" t="inlineStr">
        <is>
          <t>2268680080002656</t>
        </is>
      </c>
      <c r="BB148" t="inlineStr">
        <is>
          <t>BOOK</t>
        </is>
      </c>
      <c r="BD148" t="inlineStr">
        <is>
          <t>9780443023415</t>
        </is>
      </c>
      <c r="BE148" t="inlineStr">
        <is>
          <t>30001000352353</t>
        </is>
      </c>
      <c r="BF148" t="inlineStr">
        <is>
          <t>893161818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QS 518 A511h 1990</t>
        </is>
      </c>
      <c r="E149" t="inlineStr">
        <is>
          <t>0                      QS 0518000A  511h        1990</t>
        </is>
      </c>
      <c r="F149" t="inlineStr">
        <is>
          <t>Histology / Peter S. Amenta.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Yes</t>
        </is>
      </c>
      <c r="L149" t="inlineStr">
        <is>
          <t>0</t>
        </is>
      </c>
      <c r="M149" t="inlineStr">
        <is>
          <t>Amenta, Peter S. (Peter Sebastian), 1927-</t>
        </is>
      </c>
      <c r="N149" t="inlineStr">
        <is>
          <t>New York, N.Y. : Medical Examination Pub. Co., c1990.</t>
        </is>
      </c>
      <c r="O149" t="inlineStr">
        <is>
          <t>1990</t>
        </is>
      </c>
      <c r="P149" t="inlineStr">
        <is>
          <t>4th ed.</t>
        </is>
      </c>
      <c r="Q149" t="inlineStr">
        <is>
          <t>eng</t>
        </is>
      </c>
      <c r="R149" t="inlineStr">
        <is>
          <t>xxu</t>
        </is>
      </c>
      <c r="S149" t="inlineStr">
        <is>
          <t>Medical outline series</t>
        </is>
      </c>
      <c r="T149" t="inlineStr">
        <is>
          <t xml:space="preserve">QS </t>
        </is>
      </c>
      <c r="U149" t="n">
        <v>11</v>
      </c>
      <c r="V149" t="n">
        <v>11</v>
      </c>
      <c r="W149" t="inlineStr">
        <is>
          <t>2002-04-17</t>
        </is>
      </c>
      <c r="X149" t="inlineStr">
        <is>
          <t>2002-04-17</t>
        </is>
      </c>
      <c r="Y149" t="inlineStr">
        <is>
          <t>1990-08-08</t>
        </is>
      </c>
      <c r="Z149" t="inlineStr">
        <is>
          <t>1990-08-08</t>
        </is>
      </c>
      <c r="AA149" t="n">
        <v>95</v>
      </c>
      <c r="AB149" t="n">
        <v>69</v>
      </c>
      <c r="AC149" t="n">
        <v>156</v>
      </c>
      <c r="AD149" t="n">
        <v>1</v>
      </c>
      <c r="AE149" t="n">
        <v>2</v>
      </c>
      <c r="AF149" t="n">
        <v>3</v>
      </c>
      <c r="AG149" t="n">
        <v>5</v>
      </c>
      <c r="AH149" t="n">
        <v>1</v>
      </c>
      <c r="AI149" t="n">
        <v>2</v>
      </c>
      <c r="AJ149" t="n">
        <v>1</v>
      </c>
      <c r="AK149" t="n">
        <v>1</v>
      </c>
      <c r="AL149" t="n">
        <v>2</v>
      </c>
      <c r="AM149" t="n">
        <v>3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HYPERLINK("http://catalog.hathitrust.org/Record/001817909","HathiTrust Record")</f>
        <v/>
      </c>
      <c r="AU149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149">
        <f>HYPERLINK("http://www.worldcat.org/oclc/19981204","WorldCat Record")</f>
        <v/>
      </c>
      <c r="AW149" t="inlineStr">
        <is>
          <t>1594810:eng</t>
        </is>
      </c>
      <c r="AX149" t="inlineStr">
        <is>
          <t>19981204</t>
        </is>
      </c>
      <c r="AY149" t="inlineStr">
        <is>
          <t>991001452209702656</t>
        </is>
      </c>
      <c r="AZ149" t="inlineStr">
        <is>
          <t>991001452209702656</t>
        </is>
      </c>
      <c r="BA149" t="inlineStr">
        <is>
          <t>2259828760002656</t>
        </is>
      </c>
      <c r="BB149" t="inlineStr">
        <is>
          <t>BOOK</t>
        </is>
      </c>
      <c r="BD149" t="inlineStr">
        <is>
          <t>9780444014931</t>
        </is>
      </c>
      <c r="BE149" t="inlineStr">
        <is>
          <t>30001001883505</t>
        </is>
      </c>
      <c r="BF149" t="inlineStr">
        <is>
          <t>893541422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QS523 C337 2003</t>
        </is>
      </c>
      <c r="E150" t="inlineStr">
        <is>
          <t>0                      QS 0523000C  337         2003</t>
        </is>
      </c>
      <c r="F150" t="inlineStr">
        <is>
          <t>Case studies of existing human tissue repositories : "best practices" for a biospecimen resource for the genomic and proteomic era / Elisa Eiseman ... [et al.].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2</t>
        </is>
      </c>
      <c r="N150" t="inlineStr">
        <is>
          <t>Santa Monica, CA : RAND, c2003.</t>
        </is>
      </c>
      <c r="O150" t="inlineStr">
        <is>
          <t>2003</t>
        </is>
      </c>
      <c r="Q150" t="inlineStr">
        <is>
          <t>eng</t>
        </is>
      </c>
      <c r="R150" t="inlineStr">
        <is>
          <t>cau</t>
        </is>
      </c>
      <c r="T150" t="inlineStr">
        <is>
          <t xml:space="preserve">QS </t>
        </is>
      </c>
      <c r="U150" t="n">
        <v>0</v>
      </c>
      <c r="V150" t="n">
        <v>0</v>
      </c>
      <c r="W150" t="inlineStr">
        <is>
          <t>2004-11-16</t>
        </is>
      </c>
      <c r="X150" t="inlineStr">
        <is>
          <t>2004-11-16</t>
        </is>
      </c>
      <c r="Y150" t="inlineStr">
        <is>
          <t>2004-11-16</t>
        </is>
      </c>
      <c r="Z150" t="inlineStr">
        <is>
          <t>2004-11-16</t>
        </is>
      </c>
      <c r="AA150" t="n">
        <v>151</v>
      </c>
      <c r="AB150" t="n">
        <v>136</v>
      </c>
      <c r="AC150" t="n">
        <v>1555</v>
      </c>
      <c r="AD150" t="n">
        <v>1</v>
      </c>
      <c r="AE150" t="n">
        <v>36</v>
      </c>
      <c r="AF150" t="n">
        <v>2</v>
      </c>
      <c r="AG150" t="n">
        <v>50</v>
      </c>
      <c r="AH150" t="n">
        <v>0</v>
      </c>
      <c r="AI150" t="n">
        <v>14</v>
      </c>
      <c r="AJ150" t="n">
        <v>1</v>
      </c>
      <c r="AK150" t="n">
        <v>10</v>
      </c>
      <c r="AL150" t="n">
        <v>2</v>
      </c>
      <c r="AM150" t="n">
        <v>15</v>
      </c>
      <c r="AN150" t="n">
        <v>0</v>
      </c>
      <c r="AO150" t="n">
        <v>16</v>
      </c>
      <c r="AP150" t="n">
        <v>0</v>
      </c>
      <c r="AQ150" t="n">
        <v>2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HYPERLINK("http://catalog.hathitrust.org/Record/005033531","HathiTrust Record")</f>
        <v/>
      </c>
      <c r="AU150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150">
        <f>HYPERLINK("http://www.worldcat.org/oclc/53477927","WorldCat Record")</f>
        <v/>
      </c>
      <c r="AW150" t="inlineStr">
        <is>
          <t>1117988271:eng</t>
        </is>
      </c>
      <c r="AX150" t="inlineStr">
        <is>
          <t>53477927</t>
        </is>
      </c>
      <c r="AY150" t="inlineStr">
        <is>
          <t>991000411089702656</t>
        </is>
      </c>
      <c r="AZ150" t="inlineStr">
        <is>
          <t>991000411089702656</t>
        </is>
      </c>
      <c r="BA150" t="inlineStr">
        <is>
          <t>2270327420002656</t>
        </is>
      </c>
      <c r="BB150" t="inlineStr">
        <is>
          <t>BOOK</t>
        </is>
      </c>
      <c r="BD150" t="inlineStr">
        <is>
          <t>9780833035271</t>
        </is>
      </c>
      <c r="BE150" t="inlineStr">
        <is>
          <t>30001004925360</t>
        </is>
      </c>
      <c r="BF150" t="inlineStr">
        <is>
          <t>893639155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QS 525 B213m 1984</t>
        </is>
      </c>
      <c r="E151" t="inlineStr">
        <is>
          <t>0                      QS 0525000B  213m        1984</t>
        </is>
      </c>
      <c r="F151" t="inlineStr">
        <is>
          <t>Manual of histological techniques / John D. Bancroft, Harry C. Cook ; foreword by David R. Turner.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Bancroft, John D.</t>
        </is>
      </c>
      <c r="N151" t="inlineStr">
        <is>
          <t>Edinburgh ; New York : Churchill Livingstone, 1984.</t>
        </is>
      </c>
      <c r="O151" t="inlineStr">
        <is>
          <t>1984</t>
        </is>
      </c>
      <c r="Q151" t="inlineStr">
        <is>
          <t>eng</t>
        </is>
      </c>
      <c r="R151" t="inlineStr">
        <is>
          <t>stk</t>
        </is>
      </c>
      <c r="T151" t="inlineStr">
        <is>
          <t xml:space="preserve">QS </t>
        </is>
      </c>
      <c r="U151" t="n">
        <v>17</v>
      </c>
      <c r="V151" t="n">
        <v>17</v>
      </c>
      <c r="W151" t="inlineStr">
        <is>
          <t>2002-09-20</t>
        </is>
      </c>
      <c r="X151" t="inlineStr">
        <is>
          <t>2002-09-20</t>
        </is>
      </c>
      <c r="Y151" t="inlineStr">
        <is>
          <t>1988-01-10</t>
        </is>
      </c>
      <c r="Z151" t="inlineStr">
        <is>
          <t>1988-01-10</t>
        </is>
      </c>
      <c r="AA151" t="n">
        <v>148</v>
      </c>
      <c r="AB151" t="n">
        <v>74</v>
      </c>
      <c r="AC151" t="n">
        <v>75</v>
      </c>
      <c r="AD151" t="n">
        <v>2</v>
      </c>
      <c r="AE151" t="n">
        <v>2</v>
      </c>
      <c r="AF151" t="n">
        <v>2</v>
      </c>
      <c r="AG151" t="n">
        <v>2</v>
      </c>
      <c r="AH151" t="n">
        <v>1</v>
      </c>
      <c r="AI151" t="n">
        <v>1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HYPERLINK("http://catalog.hathitrust.org/Record/000433252","HathiTrust Record")</f>
        <v/>
      </c>
      <c r="AU151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151">
        <f>HYPERLINK("http://www.worldcat.org/oclc/10277454","WorldCat Record")</f>
        <v/>
      </c>
      <c r="AW151" t="inlineStr">
        <is>
          <t>3372118760:eng</t>
        </is>
      </c>
      <c r="AX151" t="inlineStr">
        <is>
          <t>10277454</t>
        </is>
      </c>
      <c r="AY151" t="inlineStr">
        <is>
          <t>991000796829702656</t>
        </is>
      </c>
      <c r="AZ151" t="inlineStr">
        <is>
          <t>991000796829702656</t>
        </is>
      </c>
      <c r="BA151" t="inlineStr">
        <is>
          <t>2267513230002656</t>
        </is>
      </c>
      <c r="BB151" t="inlineStr">
        <is>
          <t>BOOK</t>
        </is>
      </c>
      <c r="BD151" t="inlineStr">
        <is>
          <t>9780443028700</t>
        </is>
      </c>
      <c r="BE151" t="inlineStr">
        <is>
          <t>30001000071664</t>
        </is>
      </c>
      <c r="BF151" t="inlineStr">
        <is>
          <t>893642567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QS 525 H673 1990</t>
        </is>
      </c>
      <c r="E152" t="inlineStr">
        <is>
          <t>0                      QS 0525000H  673         1990</t>
        </is>
      </c>
      <c r="F152" t="inlineStr">
        <is>
          <t>Histochemistry in pathology / edited by M. Isabel Filipe, Brian D. Lake.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Edinburgh ; New York : Churchill Livingstone, c1990.</t>
        </is>
      </c>
      <c r="O152" t="inlineStr">
        <is>
          <t>1990</t>
        </is>
      </c>
      <c r="P152" t="inlineStr">
        <is>
          <t>2nd ed.</t>
        </is>
      </c>
      <c r="Q152" t="inlineStr">
        <is>
          <t>eng</t>
        </is>
      </c>
      <c r="R152" t="inlineStr">
        <is>
          <t>stk</t>
        </is>
      </c>
      <c r="T152" t="inlineStr">
        <is>
          <t xml:space="preserve">QS </t>
        </is>
      </c>
      <c r="U152" t="n">
        <v>8</v>
      </c>
      <c r="V152" t="n">
        <v>8</v>
      </c>
      <c r="W152" t="inlineStr">
        <is>
          <t>1998-10-11</t>
        </is>
      </c>
      <c r="X152" t="inlineStr">
        <is>
          <t>1998-10-11</t>
        </is>
      </c>
      <c r="Y152" t="inlineStr">
        <is>
          <t>1991-02-16</t>
        </is>
      </c>
      <c r="Z152" t="inlineStr">
        <is>
          <t>1991-02-16</t>
        </is>
      </c>
      <c r="AA152" t="n">
        <v>111</v>
      </c>
      <c r="AB152" t="n">
        <v>53</v>
      </c>
      <c r="AC152" t="n">
        <v>96</v>
      </c>
      <c r="AD152" t="n">
        <v>2</v>
      </c>
      <c r="AE152" t="n">
        <v>2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HYPERLINK("http://catalog.hathitrust.org/Record/002424217","HathiTrust Record")</f>
        <v/>
      </c>
      <c r="AU152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152">
        <f>HYPERLINK("http://www.worldcat.org/oclc/21562488","WorldCat Record")</f>
        <v/>
      </c>
      <c r="AW152" t="inlineStr">
        <is>
          <t>364069356:eng</t>
        </is>
      </c>
      <c r="AX152" t="inlineStr">
        <is>
          <t>21562488</t>
        </is>
      </c>
      <c r="AY152" t="inlineStr">
        <is>
          <t>991000820679702656</t>
        </is>
      </c>
      <c r="AZ152" t="inlineStr">
        <is>
          <t>991000820679702656</t>
        </is>
      </c>
      <c r="BA152" t="inlineStr">
        <is>
          <t>2264444870002656</t>
        </is>
      </c>
      <c r="BB152" t="inlineStr">
        <is>
          <t>BOOK</t>
        </is>
      </c>
      <c r="BD152" t="inlineStr">
        <is>
          <t>9780443040191</t>
        </is>
      </c>
      <c r="BE152" t="inlineStr">
        <is>
          <t>30001002087486</t>
        </is>
      </c>
      <c r="BF152" t="inlineStr">
        <is>
          <t>893273266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QS 525 H9175 1996</t>
        </is>
      </c>
      <c r="E153" t="inlineStr">
        <is>
          <t>0                      QS 0525000H  9175        1996</t>
        </is>
      </c>
      <c r="F153" t="inlineStr">
        <is>
          <t>Human cell culture protocols / edited by Gareth E. Jones.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Totowa, N.J. : Humana Press, c1996.</t>
        </is>
      </c>
      <c r="O153" t="inlineStr">
        <is>
          <t>1996</t>
        </is>
      </c>
      <c r="Q153" t="inlineStr">
        <is>
          <t>eng</t>
        </is>
      </c>
      <c r="R153" t="inlineStr">
        <is>
          <t>nju</t>
        </is>
      </c>
      <c r="S153" t="inlineStr">
        <is>
          <t>Methods in molecular medicine</t>
        </is>
      </c>
      <c r="T153" t="inlineStr">
        <is>
          <t xml:space="preserve">QS </t>
        </is>
      </c>
      <c r="U153" t="n">
        <v>22</v>
      </c>
      <c r="V153" t="n">
        <v>22</v>
      </c>
      <c r="W153" t="inlineStr">
        <is>
          <t>2003-09-25</t>
        </is>
      </c>
      <c r="X153" t="inlineStr">
        <is>
          <t>2003-09-25</t>
        </is>
      </c>
      <c r="Y153" t="inlineStr">
        <is>
          <t>1997-06-04</t>
        </is>
      </c>
      <c r="Z153" t="inlineStr">
        <is>
          <t>1997-06-04</t>
        </is>
      </c>
      <c r="AA153" t="n">
        <v>216</v>
      </c>
      <c r="AB153" t="n">
        <v>141</v>
      </c>
      <c r="AC153" t="n">
        <v>213</v>
      </c>
      <c r="AD153" t="n">
        <v>1</v>
      </c>
      <c r="AE153" t="n">
        <v>3</v>
      </c>
      <c r="AF153" t="n">
        <v>3</v>
      </c>
      <c r="AG153" t="n">
        <v>7</v>
      </c>
      <c r="AH153" t="n">
        <v>0</v>
      </c>
      <c r="AI153" t="n">
        <v>1</v>
      </c>
      <c r="AJ153" t="n">
        <v>0</v>
      </c>
      <c r="AK153" t="n">
        <v>1</v>
      </c>
      <c r="AL153" t="n">
        <v>3</v>
      </c>
      <c r="AM153" t="n">
        <v>4</v>
      </c>
      <c r="AN153" t="n">
        <v>0</v>
      </c>
      <c r="AO153" t="n">
        <v>2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HYPERLINK("http://catalog.hathitrust.org/Record/003062801","HathiTrust Record")</f>
        <v/>
      </c>
      <c r="AU153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153">
        <f>HYPERLINK("http://www.worldcat.org/oclc/34121059","WorldCat Record")</f>
        <v/>
      </c>
      <c r="AW153" t="inlineStr">
        <is>
          <t>863731175:eng</t>
        </is>
      </c>
      <c r="AX153" t="inlineStr">
        <is>
          <t>34121059</t>
        </is>
      </c>
      <c r="AY153" t="inlineStr">
        <is>
          <t>991001249799702656</t>
        </is>
      </c>
      <c r="AZ153" t="inlineStr">
        <is>
          <t>991001249799702656</t>
        </is>
      </c>
      <c r="BA153" t="inlineStr">
        <is>
          <t>2269200820002656</t>
        </is>
      </c>
      <c r="BB153" t="inlineStr">
        <is>
          <t>BOOK</t>
        </is>
      </c>
      <c r="BD153" t="inlineStr">
        <is>
          <t>9780896033351</t>
        </is>
      </c>
      <c r="BE153" t="inlineStr">
        <is>
          <t>30001003682616</t>
        </is>
      </c>
      <c r="BF153" t="inlineStr">
        <is>
          <t>893273933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QS 525 K47h 1999</t>
        </is>
      </c>
      <c r="E154" t="inlineStr">
        <is>
          <t>0                      QS 0525000K  47h         1999</t>
        </is>
      </c>
      <c r="F154" t="inlineStr">
        <is>
          <t>Histological and histochemical methods : theory and practice / J.A. Kiernan.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Kiernan, J. A. (John Alan)</t>
        </is>
      </c>
      <c r="N154" t="inlineStr">
        <is>
          <t>Oxford ; Boston : Butterworth Heinemann, 1999.</t>
        </is>
      </c>
      <c r="O154" t="inlineStr">
        <is>
          <t>1999</t>
        </is>
      </c>
      <c r="P154" t="inlineStr">
        <is>
          <t>3rd ed.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QS </t>
        </is>
      </c>
      <c r="U154" t="n">
        <v>8</v>
      </c>
      <c r="V154" t="n">
        <v>8</v>
      </c>
      <c r="W154" t="inlineStr">
        <is>
          <t>2005-04-04</t>
        </is>
      </c>
      <c r="X154" t="inlineStr">
        <is>
          <t>2005-04-04</t>
        </is>
      </c>
      <c r="Y154" t="inlineStr">
        <is>
          <t>2000-04-13</t>
        </is>
      </c>
      <c r="Z154" t="inlineStr">
        <is>
          <t>2000-04-13</t>
        </is>
      </c>
      <c r="AA154" t="n">
        <v>140</v>
      </c>
      <c r="AB154" t="n">
        <v>96</v>
      </c>
      <c r="AC154" t="n">
        <v>465</v>
      </c>
      <c r="AD154" t="n">
        <v>1</v>
      </c>
      <c r="AE154" t="n">
        <v>5</v>
      </c>
      <c r="AF154" t="n">
        <v>2</v>
      </c>
      <c r="AG154" t="n">
        <v>15</v>
      </c>
      <c r="AH154" t="n">
        <v>0</v>
      </c>
      <c r="AI154" t="n">
        <v>3</v>
      </c>
      <c r="AJ154" t="n">
        <v>1</v>
      </c>
      <c r="AK154" t="n">
        <v>2</v>
      </c>
      <c r="AL154" t="n">
        <v>2</v>
      </c>
      <c r="AM154" t="n">
        <v>8</v>
      </c>
      <c r="AN154" t="n">
        <v>0</v>
      </c>
      <c r="AO154" t="n">
        <v>4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154">
        <f>HYPERLINK("http://www.worldcat.org/oclc/40347296","WorldCat Record")</f>
        <v/>
      </c>
      <c r="AW154" t="inlineStr">
        <is>
          <t>6498501:eng</t>
        </is>
      </c>
      <c r="AX154" t="inlineStr">
        <is>
          <t>40347296</t>
        </is>
      </c>
      <c r="AY154" t="inlineStr">
        <is>
          <t>991001443209702656</t>
        </is>
      </c>
      <c r="AZ154" t="inlineStr">
        <is>
          <t>991001443209702656</t>
        </is>
      </c>
      <c r="BA154" t="inlineStr">
        <is>
          <t>2254863010002656</t>
        </is>
      </c>
      <c r="BB154" t="inlineStr">
        <is>
          <t>BOOK</t>
        </is>
      </c>
      <c r="BD154" t="inlineStr">
        <is>
          <t>9780750631068</t>
        </is>
      </c>
      <c r="BE154" t="inlineStr">
        <is>
          <t>30001003883891</t>
        </is>
      </c>
      <c r="BF154" t="inlineStr">
        <is>
          <t>893369404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QS 525 P8945 1992</t>
        </is>
      </c>
      <c r="E155" t="inlineStr">
        <is>
          <t>0                      QS 0525000P  8945        1992</t>
        </is>
      </c>
      <c r="F155" t="inlineStr">
        <is>
          <t>Practical cell culture techniques / edited by Alan A. Boulton, Glen B. Baker, and Wolfgang Walz.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Totowa, N.J. : Humana Press, c1992.</t>
        </is>
      </c>
      <c r="O155" t="inlineStr">
        <is>
          <t>1992</t>
        </is>
      </c>
      <c r="Q155" t="inlineStr">
        <is>
          <t>eng</t>
        </is>
      </c>
      <c r="R155" t="inlineStr">
        <is>
          <t>nju</t>
        </is>
      </c>
      <c r="S155" t="inlineStr">
        <is>
          <t>Neuromethods ; 23</t>
        </is>
      </c>
      <c r="T155" t="inlineStr">
        <is>
          <t xml:space="preserve">QS </t>
        </is>
      </c>
      <c r="U155" t="n">
        <v>12</v>
      </c>
      <c r="V155" t="n">
        <v>12</v>
      </c>
      <c r="W155" t="inlineStr">
        <is>
          <t>2003-01-16</t>
        </is>
      </c>
      <c r="X155" t="inlineStr">
        <is>
          <t>2003-01-16</t>
        </is>
      </c>
      <c r="Y155" t="inlineStr">
        <is>
          <t>1994-05-03</t>
        </is>
      </c>
      <c r="Z155" t="inlineStr">
        <is>
          <t>1994-05-03</t>
        </is>
      </c>
      <c r="AA155" t="n">
        <v>182</v>
      </c>
      <c r="AB155" t="n">
        <v>107</v>
      </c>
      <c r="AC155" t="n">
        <v>180</v>
      </c>
      <c r="AD155" t="n">
        <v>1</v>
      </c>
      <c r="AE155" t="n">
        <v>3</v>
      </c>
      <c r="AF155" t="n">
        <v>1</v>
      </c>
      <c r="AG155" t="n">
        <v>5</v>
      </c>
      <c r="AH155" t="n">
        <v>0</v>
      </c>
      <c r="AI155" t="n">
        <v>1</v>
      </c>
      <c r="AJ155" t="n">
        <v>0</v>
      </c>
      <c r="AK155" t="n">
        <v>1</v>
      </c>
      <c r="AL155" t="n">
        <v>1</v>
      </c>
      <c r="AM155" t="n">
        <v>2</v>
      </c>
      <c r="AN155" t="n">
        <v>0</v>
      </c>
      <c r="AO155" t="n">
        <v>2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155">
        <f>HYPERLINK("http://www.worldcat.org/oclc/25592156","WorldCat Record")</f>
        <v/>
      </c>
      <c r="AW155" t="inlineStr">
        <is>
          <t>693219151:eng</t>
        </is>
      </c>
      <c r="AX155" t="inlineStr">
        <is>
          <t>25592156</t>
        </is>
      </c>
      <c r="AY155" t="inlineStr">
        <is>
          <t>991001160659702656</t>
        </is>
      </c>
      <c r="AZ155" t="inlineStr">
        <is>
          <t>991001160659702656</t>
        </is>
      </c>
      <c r="BA155" t="inlineStr">
        <is>
          <t>2258475550002656</t>
        </is>
      </c>
      <c r="BB155" t="inlineStr">
        <is>
          <t>BOOK</t>
        </is>
      </c>
      <c r="BD155" t="inlineStr">
        <is>
          <t>9780896032149</t>
        </is>
      </c>
      <c r="BE155" t="inlineStr">
        <is>
          <t>30001002974014</t>
        </is>
      </c>
      <c r="BF155" t="inlineStr">
        <is>
          <t>893161728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QS 532.5.A3 N532 1985</t>
        </is>
      </c>
      <c r="E156" t="inlineStr">
        <is>
          <t>0                      QS 0532500A  3                  N  532         1985</t>
        </is>
      </c>
      <c r="F156" t="inlineStr">
        <is>
          <t>New perspectives in adipose tissue : structure, function, and development / edited by A. Cryer and R.L.R. Van.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London ; Boston : Butterworths, c1985.</t>
        </is>
      </c>
      <c r="O156" t="inlineStr">
        <is>
          <t>1985</t>
        </is>
      </c>
      <c r="Q156" t="inlineStr">
        <is>
          <t>eng</t>
        </is>
      </c>
      <c r="R156" t="inlineStr">
        <is>
          <t>enk</t>
        </is>
      </c>
      <c r="T156" t="inlineStr">
        <is>
          <t xml:space="preserve">QS </t>
        </is>
      </c>
      <c r="U156" t="n">
        <v>5</v>
      </c>
      <c r="V156" t="n">
        <v>5</v>
      </c>
      <c r="W156" t="inlineStr">
        <is>
          <t>2004-05-27</t>
        </is>
      </c>
      <c r="X156" t="inlineStr">
        <is>
          <t>2004-05-27</t>
        </is>
      </c>
      <c r="Y156" t="inlineStr">
        <is>
          <t>1988-01-18</t>
        </is>
      </c>
      <c r="Z156" t="inlineStr">
        <is>
          <t>1988-01-18</t>
        </is>
      </c>
      <c r="AA156" t="n">
        <v>122</v>
      </c>
      <c r="AB156" t="n">
        <v>92</v>
      </c>
      <c r="AC156" t="n">
        <v>139</v>
      </c>
      <c r="AD156" t="n">
        <v>1</v>
      </c>
      <c r="AE156" t="n">
        <v>2</v>
      </c>
      <c r="AF156" t="n">
        <v>3</v>
      </c>
      <c r="AG156" t="n">
        <v>7</v>
      </c>
      <c r="AH156" t="n">
        <v>0</v>
      </c>
      <c r="AI156" t="n">
        <v>2</v>
      </c>
      <c r="AJ156" t="n">
        <v>2</v>
      </c>
      <c r="AK156" t="n">
        <v>4</v>
      </c>
      <c r="AL156" t="n">
        <v>2</v>
      </c>
      <c r="AM156" t="n">
        <v>2</v>
      </c>
      <c r="AN156" t="n">
        <v>0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HYPERLINK("http://catalog.hathitrust.org/Record/000462523","HathiTrust Record")</f>
        <v/>
      </c>
      <c r="AU156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156">
        <f>HYPERLINK("http://www.worldcat.org/oclc/11185964","WorldCat Record")</f>
        <v/>
      </c>
      <c r="AW156" t="inlineStr">
        <is>
          <t>355397726:eng</t>
        </is>
      </c>
      <c r="AX156" t="inlineStr">
        <is>
          <t>11185964</t>
        </is>
      </c>
      <c r="AY156" t="inlineStr">
        <is>
          <t>991000797029702656</t>
        </is>
      </c>
      <c r="AZ156" t="inlineStr">
        <is>
          <t>991000797029702656</t>
        </is>
      </c>
      <c r="BA156" t="inlineStr">
        <is>
          <t>2261939790002656</t>
        </is>
      </c>
      <c r="BB156" t="inlineStr">
        <is>
          <t>BOOK</t>
        </is>
      </c>
      <c r="BD156" t="inlineStr">
        <is>
          <t>9780408108577</t>
        </is>
      </c>
      <c r="BE156" t="inlineStr">
        <is>
          <t>30001000072027</t>
        </is>
      </c>
      <c r="BF156" t="inlineStr">
        <is>
          <t>893651579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QS 532.5.C7 E96 1984</t>
        </is>
      </c>
      <c r="E157" t="inlineStr">
        <is>
          <t>0                      QS 0532500C  7                  E  96          1984</t>
        </is>
      </c>
      <c r="F157" t="inlineStr">
        <is>
          <t>Extracellular matrix biochemistry / editors, Karl L. Piez, A.H. Reddi.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N157" t="inlineStr">
        <is>
          <t>New York : Elsevier, c1984.</t>
        </is>
      </c>
      <c r="O157" t="inlineStr">
        <is>
          <t>1984</t>
        </is>
      </c>
      <c r="Q157" t="inlineStr">
        <is>
          <t>eng</t>
        </is>
      </c>
      <c r="R157" t="inlineStr">
        <is>
          <t>xxu</t>
        </is>
      </c>
      <c r="T157" t="inlineStr">
        <is>
          <t xml:space="preserve">QS </t>
        </is>
      </c>
      <c r="U157" t="n">
        <v>31</v>
      </c>
      <c r="V157" t="n">
        <v>31</v>
      </c>
      <c r="W157" t="inlineStr">
        <is>
          <t>2005-08-25</t>
        </is>
      </c>
      <c r="X157" t="inlineStr">
        <is>
          <t>2005-08-25</t>
        </is>
      </c>
      <c r="Y157" t="inlineStr">
        <is>
          <t>1988-01-18</t>
        </is>
      </c>
      <c r="Z157" t="inlineStr">
        <is>
          <t>1988-01-18</t>
        </is>
      </c>
      <c r="AA157" t="n">
        <v>259</v>
      </c>
      <c r="AB157" t="n">
        <v>193</v>
      </c>
      <c r="AC157" t="n">
        <v>195</v>
      </c>
      <c r="AD157" t="n">
        <v>2</v>
      </c>
      <c r="AE157" t="n">
        <v>2</v>
      </c>
      <c r="AF157" t="n">
        <v>4</v>
      </c>
      <c r="AG157" t="n">
        <v>4</v>
      </c>
      <c r="AH157" t="n">
        <v>0</v>
      </c>
      <c r="AI157" t="n">
        <v>0</v>
      </c>
      <c r="AJ157" t="n">
        <v>1</v>
      </c>
      <c r="AK157" t="n">
        <v>1</v>
      </c>
      <c r="AL157" t="n">
        <v>2</v>
      </c>
      <c r="AM157" t="n">
        <v>2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HYPERLINK("http://catalog.hathitrust.org/Record/000247226","HathiTrust Record")</f>
        <v/>
      </c>
      <c r="AU157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157">
        <f>HYPERLINK("http://www.worldcat.org/oclc/10071369","WorldCat Record")</f>
        <v/>
      </c>
      <c r="AW157" t="inlineStr">
        <is>
          <t>353584428:eng</t>
        </is>
      </c>
      <c r="AX157" t="inlineStr">
        <is>
          <t>10071369</t>
        </is>
      </c>
      <c r="AY157" t="inlineStr">
        <is>
          <t>991000797139702656</t>
        </is>
      </c>
      <c r="AZ157" t="inlineStr">
        <is>
          <t>991000797139702656</t>
        </is>
      </c>
      <c r="BA157" t="inlineStr">
        <is>
          <t>2264970070002656</t>
        </is>
      </c>
      <c r="BB157" t="inlineStr">
        <is>
          <t>BOOK</t>
        </is>
      </c>
      <c r="BE157" t="inlineStr">
        <is>
          <t>30001000072043</t>
        </is>
      </c>
      <c r="BF157" t="inlineStr">
        <is>
          <t>893278235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QS 532.5.C7 R344 1986</t>
        </is>
      </c>
      <c r="E158" t="inlineStr">
        <is>
          <t>0                      QS 0532500C  7                  R  344         1986</t>
        </is>
      </c>
      <c r="F158" t="inlineStr">
        <is>
          <t>Regulation of matrix accumulation / edited by Robert P. Mecham.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Orlando : Academic Press, c1986.</t>
        </is>
      </c>
      <c r="O158" t="inlineStr">
        <is>
          <t>1986</t>
        </is>
      </c>
      <c r="Q158" t="inlineStr">
        <is>
          <t>eng</t>
        </is>
      </c>
      <c r="R158" t="inlineStr">
        <is>
          <t>flu</t>
        </is>
      </c>
      <c r="S158" t="inlineStr">
        <is>
          <t>Biology of extracellular matrix</t>
        </is>
      </c>
      <c r="T158" t="inlineStr">
        <is>
          <t xml:space="preserve">QS </t>
        </is>
      </c>
      <c r="U158" t="n">
        <v>6</v>
      </c>
      <c r="V158" t="n">
        <v>6</v>
      </c>
      <c r="W158" t="inlineStr">
        <is>
          <t>2005-08-03</t>
        </is>
      </c>
      <c r="X158" t="inlineStr">
        <is>
          <t>2005-08-03</t>
        </is>
      </c>
      <c r="Y158" t="inlineStr">
        <is>
          <t>1999-03-16</t>
        </is>
      </c>
      <c r="Z158" t="inlineStr">
        <is>
          <t>1999-03-16</t>
        </is>
      </c>
      <c r="AA158" t="n">
        <v>236</v>
      </c>
      <c r="AB158" t="n">
        <v>189</v>
      </c>
      <c r="AC158" t="n">
        <v>238</v>
      </c>
      <c r="AD158" t="n">
        <v>3</v>
      </c>
      <c r="AE158" t="n">
        <v>3</v>
      </c>
      <c r="AF158" t="n">
        <v>8</v>
      </c>
      <c r="AG158" t="n">
        <v>11</v>
      </c>
      <c r="AH158" t="n">
        <v>1</v>
      </c>
      <c r="AI158" t="n">
        <v>3</v>
      </c>
      <c r="AJ158" t="n">
        <v>2</v>
      </c>
      <c r="AK158" t="n">
        <v>4</v>
      </c>
      <c r="AL158" t="n">
        <v>5</v>
      </c>
      <c r="AM158" t="n">
        <v>5</v>
      </c>
      <c r="AN158" t="n">
        <v>2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HYPERLINK("http://catalog.hathitrust.org/Record/000481067","HathiTrust Record")</f>
        <v/>
      </c>
      <c r="AU158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158">
        <f>HYPERLINK("http://www.worldcat.org/oclc/13329096","WorldCat Record")</f>
        <v/>
      </c>
      <c r="AW158" t="inlineStr">
        <is>
          <t>7408204:eng</t>
        </is>
      </c>
      <c r="AX158" t="inlineStr">
        <is>
          <t>13329096</t>
        </is>
      </c>
      <c r="AY158" t="inlineStr">
        <is>
          <t>991000797169702656</t>
        </is>
      </c>
      <c r="AZ158" t="inlineStr">
        <is>
          <t>991000797169702656</t>
        </is>
      </c>
      <c r="BA158" t="inlineStr">
        <is>
          <t>2258637620002656</t>
        </is>
      </c>
      <c r="BB158" t="inlineStr">
        <is>
          <t>BOOK</t>
        </is>
      </c>
      <c r="BD158" t="inlineStr">
        <is>
          <t>9780124874251</t>
        </is>
      </c>
      <c r="BE158" t="inlineStr">
        <is>
          <t>30001000072035</t>
        </is>
      </c>
      <c r="BF158" t="inlineStr">
        <is>
          <t>893726857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QS 532.5.E7 E566 1988</t>
        </is>
      </c>
      <c r="E159" t="inlineStr">
        <is>
          <t>0                      QS 0532500E  7                  E  566         1988</t>
        </is>
      </c>
      <c r="F159" t="inlineStr">
        <is>
          <t>Endothelial cells / editor, Una S. Ryan.</t>
        </is>
      </c>
      <c r="G159" t="inlineStr">
        <is>
          <t>V. 1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Boca Raton, Fla. : CRC Press, c1988.</t>
        </is>
      </c>
      <c r="O159" t="inlineStr">
        <is>
          <t>1988</t>
        </is>
      </c>
      <c r="Q159" t="inlineStr">
        <is>
          <t>eng</t>
        </is>
      </c>
      <c r="R159" t="inlineStr">
        <is>
          <t>xxu</t>
        </is>
      </c>
      <c r="T159" t="inlineStr">
        <is>
          <t xml:space="preserve">QS </t>
        </is>
      </c>
      <c r="U159" t="n">
        <v>2</v>
      </c>
      <c r="V159" t="n">
        <v>8</v>
      </c>
      <c r="W159" t="inlineStr">
        <is>
          <t>1993-10-25</t>
        </is>
      </c>
      <c r="X159" t="inlineStr">
        <is>
          <t>1998-06-23</t>
        </is>
      </c>
      <c r="Y159" t="inlineStr">
        <is>
          <t>1989-02-10</t>
        </is>
      </c>
      <c r="Z159" t="inlineStr">
        <is>
          <t>1989-02-10</t>
        </is>
      </c>
      <c r="AA159" t="n">
        <v>179</v>
      </c>
      <c r="AB159" t="n">
        <v>146</v>
      </c>
      <c r="AC159" t="n">
        <v>148</v>
      </c>
      <c r="AD159" t="n">
        <v>2</v>
      </c>
      <c r="AE159" t="n">
        <v>2</v>
      </c>
      <c r="AF159" t="n">
        <v>5</v>
      </c>
      <c r="AG159" t="n">
        <v>5</v>
      </c>
      <c r="AH159" t="n">
        <v>0</v>
      </c>
      <c r="AI159" t="n">
        <v>0</v>
      </c>
      <c r="AJ159" t="n">
        <v>1</v>
      </c>
      <c r="AK159" t="n">
        <v>1</v>
      </c>
      <c r="AL159" t="n">
        <v>3</v>
      </c>
      <c r="AM159" t="n">
        <v>3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59">
        <f>HYPERLINK("http://www.worldcat.org/oclc/16985819","WorldCat Record")</f>
        <v/>
      </c>
      <c r="AW159" t="inlineStr">
        <is>
          <t>2837539220:eng</t>
        </is>
      </c>
      <c r="AX159" t="inlineStr">
        <is>
          <t>16985819</t>
        </is>
      </c>
      <c r="AY159" t="inlineStr">
        <is>
          <t>991001117469702656</t>
        </is>
      </c>
      <c r="AZ159" t="inlineStr">
        <is>
          <t>991001117469702656</t>
        </is>
      </c>
      <c r="BA159" t="inlineStr">
        <is>
          <t>2269818520002656</t>
        </is>
      </c>
      <c r="BB159" t="inlineStr">
        <is>
          <t>BOOK</t>
        </is>
      </c>
      <c r="BD159" t="inlineStr">
        <is>
          <t>9780849349881</t>
        </is>
      </c>
      <c r="BE159" t="inlineStr">
        <is>
          <t>30001001613670</t>
        </is>
      </c>
      <c r="BF159" t="inlineStr">
        <is>
          <t>893467820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QS 532.5.E7 E566 1988</t>
        </is>
      </c>
      <c r="E160" t="inlineStr">
        <is>
          <t>0                      QS 0532500E  7                  E  566         1988</t>
        </is>
      </c>
      <c r="F160" t="inlineStr">
        <is>
          <t>Endothelial cells / editor, Una S. Ryan.</t>
        </is>
      </c>
      <c r="G160" t="inlineStr">
        <is>
          <t>V. 3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Boca Raton, Fla. : CRC Press, c1988.</t>
        </is>
      </c>
      <c r="O160" t="inlineStr">
        <is>
          <t>1988</t>
        </is>
      </c>
      <c r="Q160" t="inlineStr">
        <is>
          <t>eng</t>
        </is>
      </c>
      <c r="R160" t="inlineStr">
        <is>
          <t>xxu</t>
        </is>
      </c>
      <c r="T160" t="inlineStr">
        <is>
          <t xml:space="preserve">QS </t>
        </is>
      </c>
      <c r="U160" t="n">
        <v>3</v>
      </c>
      <c r="V160" t="n">
        <v>8</v>
      </c>
      <c r="W160" t="inlineStr">
        <is>
          <t>1998-06-23</t>
        </is>
      </c>
      <c r="X160" t="inlineStr">
        <is>
          <t>1998-06-23</t>
        </is>
      </c>
      <c r="Y160" t="inlineStr">
        <is>
          <t>1989-02-10</t>
        </is>
      </c>
      <c r="Z160" t="inlineStr">
        <is>
          <t>1989-02-10</t>
        </is>
      </c>
      <c r="AA160" t="n">
        <v>179</v>
      </c>
      <c r="AB160" t="n">
        <v>146</v>
      </c>
      <c r="AC160" t="n">
        <v>148</v>
      </c>
      <c r="AD160" t="n">
        <v>2</v>
      </c>
      <c r="AE160" t="n">
        <v>2</v>
      </c>
      <c r="AF160" t="n">
        <v>5</v>
      </c>
      <c r="AG160" t="n">
        <v>5</v>
      </c>
      <c r="AH160" t="n">
        <v>0</v>
      </c>
      <c r="AI160" t="n">
        <v>0</v>
      </c>
      <c r="AJ160" t="n">
        <v>1</v>
      </c>
      <c r="AK160" t="n">
        <v>1</v>
      </c>
      <c r="AL160" t="n">
        <v>3</v>
      </c>
      <c r="AM160" t="n">
        <v>3</v>
      </c>
      <c r="AN160" t="n">
        <v>1</v>
      </c>
      <c r="AO160" t="n">
        <v>1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0">
        <f>HYPERLINK("http://www.worldcat.org/oclc/16985819","WorldCat Record")</f>
        <v/>
      </c>
      <c r="AW160" t="inlineStr">
        <is>
          <t>2837539220:eng</t>
        </is>
      </c>
      <c r="AX160" t="inlineStr">
        <is>
          <t>16985819</t>
        </is>
      </c>
      <c r="AY160" t="inlineStr">
        <is>
          <t>991001117469702656</t>
        </is>
      </c>
      <c r="AZ160" t="inlineStr">
        <is>
          <t>991001117469702656</t>
        </is>
      </c>
      <c r="BA160" t="inlineStr">
        <is>
          <t>2269818520002656</t>
        </is>
      </c>
      <c r="BB160" t="inlineStr">
        <is>
          <t>BOOK</t>
        </is>
      </c>
      <c r="BD160" t="inlineStr">
        <is>
          <t>9780849349881</t>
        </is>
      </c>
      <c r="BE160" t="inlineStr">
        <is>
          <t>30001001613696</t>
        </is>
      </c>
      <c r="BF160" t="inlineStr">
        <is>
          <t>893465208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QS 532.5.E7 E566 1988</t>
        </is>
      </c>
      <c r="E161" t="inlineStr">
        <is>
          <t>0                      QS 0532500E  7                  E  566         1988</t>
        </is>
      </c>
      <c r="F161" t="inlineStr">
        <is>
          <t>Endothelial cells / editor, Una S. Ryan.</t>
        </is>
      </c>
      <c r="G161" t="inlineStr">
        <is>
          <t>V. 2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Boca Raton, Fla. : CRC Press, c1988.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T161" t="inlineStr">
        <is>
          <t xml:space="preserve">QS </t>
        </is>
      </c>
      <c r="U161" t="n">
        <v>3</v>
      </c>
      <c r="V161" t="n">
        <v>8</v>
      </c>
      <c r="W161" t="inlineStr">
        <is>
          <t>1995-10-05</t>
        </is>
      </c>
      <c r="X161" t="inlineStr">
        <is>
          <t>1998-06-23</t>
        </is>
      </c>
      <c r="Y161" t="inlineStr">
        <is>
          <t>1989-02-10</t>
        </is>
      </c>
      <c r="Z161" t="inlineStr">
        <is>
          <t>1989-02-10</t>
        </is>
      </c>
      <c r="AA161" t="n">
        <v>179</v>
      </c>
      <c r="AB161" t="n">
        <v>146</v>
      </c>
      <c r="AC161" t="n">
        <v>148</v>
      </c>
      <c r="AD161" t="n">
        <v>2</v>
      </c>
      <c r="AE161" t="n">
        <v>2</v>
      </c>
      <c r="AF161" t="n">
        <v>5</v>
      </c>
      <c r="AG161" t="n">
        <v>5</v>
      </c>
      <c r="AH161" t="n">
        <v>0</v>
      </c>
      <c r="AI161" t="n">
        <v>0</v>
      </c>
      <c r="AJ161" t="n">
        <v>1</v>
      </c>
      <c r="AK161" t="n">
        <v>1</v>
      </c>
      <c r="AL161" t="n">
        <v>3</v>
      </c>
      <c r="AM161" t="n">
        <v>3</v>
      </c>
      <c r="AN161" t="n">
        <v>1</v>
      </c>
      <c r="AO161" t="n">
        <v>1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161">
        <f>HYPERLINK("http://www.worldcat.org/oclc/16985819","WorldCat Record")</f>
        <v/>
      </c>
      <c r="AW161" t="inlineStr">
        <is>
          <t>2837539220:eng</t>
        </is>
      </c>
      <c r="AX161" t="inlineStr">
        <is>
          <t>16985819</t>
        </is>
      </c>
      <c r="AY161" t="inlineStr">
        <is>
          <t>991001117469702656</t>
        </is>
      </c>
      <c r="AZ161" t="inlineStr">
        <is>
          <t>991001117469702656</t>
        </is>
      </c>
      <c r="BA161" t="inlineStr">
        <is>
          <t>2269818520002656</t>
        </is>
      </c>
      <c r="BB161" t="inlineStr">
        <is>
          <t>BOOK</t>
        </is>
      </c>
      <c r="BD161" t="inlineStr">
        <is>
          <t>9780849349881</t>
        </is>
      </c>
      <c r="BE161" t="inlineStr">
        <is>
          <t>30001001613688</t>
        </is>
      </c>
      <c r="BF161" t="inlineStr">
        <is>
          <t>893460287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QS532.5 E7 E5662 2005</t>
        </is>
      </c>
      <c r="E162" t="inlineStr">
        <is>
          <t>0                      QS 0532500E  7                  E  5662        2005</t>
        </is>
      </c>
      <c r="F162" t="inlineStr">
        <is>
          <t>Endothelial cells in health and disease / edited by William C. Aird.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Boco Raton, FL : Taylor &amp; Francis, 2005.</t>
        </is>
      </c>
      <c r="O162" t="inlineStr">
        <is>
          <t>2005</t>
        </is>
      </c>
      <c r="Q162" t="inlineStr">
        <is>
          <t>eng</t>
        </is>
      </c>
      <c r="R162" t="inlineStr">
        <is>
          <t>flu</t>
        </is>
      </c>
      <c r="T162" t="inlineStr">
        <is>
          <t xml:space="preserve">QS </t>
        </is>
      </c>
      <c r="U162" t="n">
        <v>1</v>
      </c>
      <c r="V162" t="n">
        <v>1</v>
      </c>
      <c r="W162" t="inlineStr">
        <is>
          <t>2007-02-09</t>
        </is>
      </c>
      <c r="X162" t="inlineStr">
        <is>
          <t>2007-02-09</t>
        </is>
      </c>
      <c r="Y162" t="inlineStr">
        <is>
          <t>2007-02-09</t>
        </is>
      </c>
      <c r="Z162" t="inlineStr">
        <is>
          <t>2007-02-09</t>
        </is>
      </c>
      <c r="AA162" t="n">
        <v>98</v>
      </c>
      <c r="AB162" t="n">
        <v>67</v>
      </c>
      <c r="AC162" t="n">
        <v>95</v>
      </c>
      <c r="AD162" t="n">
        <v>2</v>
      </c>
      <c r="AE162" t="n">
        <v>2</v>
      </c>
      <c r="AF162" t="n">
        <v>3</v>
      </c>
      <c r="AG162" t="n">
        <v>3</v>
      </c>
      <c r="AH162" t="n">
        <v>1</v>
      </c>
      <c r="AI162" t="n">
        <v>1</v>
      </c>
      <c r="AJ162" t="n">
        <v>1</v>
      </c>
      <c r="AK162" t="n">
        <v>1</v>
      </c>
      <c r="AL162" t="n">
        <v>0</v>
      </c>
      <c r="AM162" t="n">
        <v>0</v>
      </c>
      <c r="AN162" t="n">
        <v>1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162">
        <f>HYPERLINK("http://www.worldcat.org/oclc/60551482","WorldCat Record")</f>
        <v/>
      </c>
      <c r="AW162" t="inlineStr">
        <is>
          <t>766868912:eng</t>
        </is>
      </c>
      <c r="AX162" t="inlineStr">
        <is>
          <t>60551482</t>
        </is>
      </c>
      <c r="AY162" t="inlineStr">
        <is>
          <t>991000594689702656</t>
        </is>
      </c>
      <c r="AZ162" t="inlineStr">
        <is>
          <t>991000594689702656</t>
        </is>
      </c>
      <c r="BA162" t="inlineStr">
        <is>
          <t>2260356930002656</t>
        </is>
      </c>
      <c r="BB162" t="inlineStr">
        <is>
          <t>BOOK</t>
        </is>
      </c>
      <c r="BD162" t="inlineStr">
        <is>
          <t>9780824754242</t>
        </is>
      </c>
      <c r="BE162" t="inlineStr">
        <is>
          <t>30001005175239</t>
        </is>
      </c>
      <c r="BF162" t="inlineStr">
        <is>
          <t>893556167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QS 532.5.E7 N279va 1990</t>
        </is>
      </c>
      <c r="E163" t="inlineStr">
        <is>
          <t>0                      QS 0532500E  7                  N  279va       1990</t>
        </is>
      </c>
      <c r="F163" t="inlineStr">
        <is>
          <t>Vascular endothelium : physiological basis of clinical problems / edited by John D. Catravas ... [et al.].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NATO Advanced Study Institute on Vascular Endothelium: Physiological Basis of Clinical Problems (1990 : Kerkyra, Greece)</t>
        </is>
      </c>
      <c r="N163" t="inlineStr">
        <is>
          <t>New York : Plenum Press, c1991.</t>
        </is>
      </c>
      <c r="O163" t="inlineStr">
        <is>
          <t>1991</t>
        </is>
      </c>
      <c r="Q163" t="inlineStr">
        <is>
          <t>eng</t>
        </is>
      </c>
      <c r="R163" t="inlineStr">
        <is>
          <t>xxu</t>
        </is>
      </c>
      <c r="S163" t="inlineStr">
        <is>
          <t>NATO ASI series. Series A, Life sciences ; v. 208</t>
        </is>
      </c>
      <c r="T163" t="inlineStr">
        <is>
          <t xml:space="preserve">QS </t>
        </is>
      </c>
      <c r="U163" t="n">
        <v>3</v>
      </c>
      <c r="V163" t="n">
        <v>3</v>
      </c>
      <c r="W163" t="inlineStr">
        <is>
          <t>1992-05-21</t>
        </is>
      </c>
      <c r="X163" t="inlineStr">
        <is>
          <t>1992-05-21</t>
        </is>
      </c>
      <c r="Y163" t="inlineStr">
        <is>
          <t>1991-12-19</t>
        </is>
      </c>
      <c r="Z163" t="inlineStr">
        <is>
          <t>1991-12-19</t>
        </is>
      </c>
      <c r="AA163" t="n">
        <v>97</v>
      </c>
      <c r="AB163" t="n">
        <v>68</v>
      </c>
      <c r="AC163" t="n">
        <v>111</v>
      </c>
      <c r="AD163" t="n">
        <v>1</v>
      </c>
      <c r="AE163" t="n">
        <v>1</v>
      </c>
      <c r="AF163" t="n">
        <v>0</v>
      </c>
      <c r="AG163" t="n">
        <v>1</v>
      </c>
      <c r="AH163" t="n">
        <v>0</v>
      </c>
      <c r="AI163" t="n">
        <v>1</v>
      </c>
      <c r="AJ163" t="n">
        <v>0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HYPERLINK("http://catalog.hathitrust.org/Record/002505660","HathiTrust Record")</f>
        <v/>
      </c>
      <c r="AU163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163">
        <f>HYPERLINK("http://www.worldcat.org/oclc/24010011","WorldCat Record")</f>
        <v/>
      </c>
      <c r="AW163" t="inlineStr">
        <is>
          <t>810213534:eng</t>
        </is>
      </c>
      <c r="AX163" t="inlineStr">
        <is>
          <t>24010011</t>
        </is>
      </c>
      <c r="AY163" t="inlineStr">
        <is>
          <t>991001026309702656</t>
        </is>
      </c>
      <c r="AZ163" t="inlineStr">
        <is>
          <t>991001026309702656</t>
        </is>
      </c>
      <c r="BA163" t="inlineStr">
        <is>
          <t>2259211040002656</t>
        </is>
      </c>
      <c r="BB163" t="inlineStr">
        <is>
          <t>BOOK</t>
        </is>
      </c>
      <c r="BD163" t="inlineStr">
        <is>
          <t>9780306440120</t>
        </is>
      </c>
      <c r="BE163" t="inlineStr">
        <is>
          <t>30001002242792</t>
        </is>
      </c>
      <c r="BF163" t="inlineStr">
        <is>
          <t>893740682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QS 532.5.M3 I61 1976b</t>
        </is>
      </c>
      <c r="E164" t="inlineStr">
        <is>
          <t>0                      QS 0532500M  3                  I  61          1976b</t>
        </is>
      </c>
      <c r="F164" t="inlineStr">
        <is>
          <t>Biology and chemistry of basement membranes / edited by Nicholas A. Kefalides.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International Symposium on the Biology and Chemistry of Basement Membranes (1st : 1976 : Philadelphia, Pa.)</t>
        </is>
      </c>
      <c r="N164" t="inlineStr">
        <is>
          <t>-- New York : Academic Press, 1978.</t>
        </is>
      </c>
      <c r="O164" t="inlineStr">
        <is>
          <t>1978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QS </t>
        </is>
      </c>
      <c r="U164" t="n">
        <v>4</v>
      </c>
      <c r="V164" t="n">
        <v>4</v>
      </c>
      <c r="W164" t="inlineStr">
        <is>
          <t>2004-12-01</t>
        </is>
      </c>
      <c r="X164" t="inlineStr">
        <is>
          <t>2004-12-01</t>
        </is>
      </c>
      <c r="Y164" t="inlineStr">
        <is>
          <t>1988-01-18</t>
        </is>
      </c>
      <c r="Z164" t="inlineStr">
        <is>
          <t>1988-01-18</t>
        </is>
      </c>
      <c r="AA164" t="n">
        <v>201</v>
      </c>
      <c r="AB164" t="n">
        <v>145</v>
      </c>
      <c r="AC164" t="n">
        <v>152</v>
      </c>
      <c r="AD164" t="n">
        <v>1</v>
      </c>
      <c r="AE164" t="n">
        <v>1</v>
      </c>
      <c r="AF164" t="n">
        <v>3</v>
      </c>
      <c r="AG164" t="n">
        <v>3</v>
      </c>
      <c r="AH164" t="n">
        <v>0</v>
      </c>
      <c r="AI164" t="n">
        <v>0</v>
      </c>
      <c r="AJ164" t="n">
        <v>2</v>
      </c>
      <c r="AK164" t="n">
        <v>2</v>
      </c>
      <c r="AL164" t="n">
        <v>2</v>
      </c>
      <c r="AM164" t="n">
        <v>2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HYPERLINK("http://catalog.hathitrust.org/Record/000092150","HathiTrust Record")</f>
        <v/>
      </c>
      <c r="AU164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164">
        <f>HYPERLINK("http://www.worldcat.org/oclc/3627688","WorldCat Record")</f>
        <v/>
      </c>
      <c r="AW164" t="inlineStr">
        <is>
          <t>11657451:eng</t>
        </is>
      </c>
      <c r="AX164" t="inlineStr">
        <is>
          <t>3627688</t>
        </is>
      </c>
      <c r="AY164" t="inlineStr">
        <is>
          <t>991000797399702656</t>
        </is>
      </c>
      <c r="AZ164" t="inlineStr">
        <is>
          <t>991000797399702656</t>
        </is>
      </c>
      <c r="BA164" t="inlineStr">
        <is>
          <t>2269229100002656</t>
        </is>
      </c>
      <c r="BB164" t="inlineStr">
        <is>
          <t>BOOK</t>
        </is>
      </c>
      <c r="BD164" t="inlineStr">
        <is>
          <t>9780124031500</t>
        </is>
      </c>
      <c r="BE164" t="inlineStr">
        <is>
          <t>30001000072084</t>
        </is>
      </c>
      <c r="BF164" t="inlineStr">
        <is>
          <t>893278236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QS 604 L284m 1985</t>
        </is>
      </c>
      <c r="E165" t="inlineStr">
        <is>
          <t>0                      QS 0604000L  284m        1985</t>
        </is>
      </c>
      <c r="F165" t="inlineStr">
        <is>
          <t>Langman's Medical embryology.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Yes</t>
        </is>
      </c>
      <c r="L165" t="inlineStr">
        <is>
          <t>1</t>
        </is>
      </c>
      <c r="M165" t="inlineStr">
        <is>
          <t>Langman, Jan.</t>
        </is>
      </c>
      <c r="N165" t="inlineStr">
        <is>
          <t>Baltimore : Williams &amp; Wilkins, c1985.</t>
        </is>
      </c>
      <c r="O165" t="inlineStr">
        <is>
          <t>1985</t>
        </is>
      </c>
      <c r="P165" t="inlineStr">
        <is>
          <t>5th ed. / Thomas W. Sadler ; original illustrations by Jill Leland.</t>
        </is>
      </c>
      <c r="Q165" t="inlineStr">
        <is>
          <t>eng</t>
        </is>
      </c>
      <c r="R165" t="inlineStr">
        <is>
          <t xml:space="preserve">xx </t>
        </is>
      </c>
      <c r="T165" t="inlineStr">
        <is>
          <t xml:space="preserve">QS </t>
        </is>
      </c>
      <c r="U165" t="n">
        <v>90</v>
      </c>
      <c r="V165" t="n">
        <v>90</v>
      </c>
      <c r="W165" t="inlineStr">
        <is>
          <t>2003-01-30</t>
        </is>
      </c>
      <c r="X165" t="inlineStr">
        <is>
          <t>2003-01-30</t>
        </is>
      </c>
      <c r="Y165" t="inlineStr">
        <is>
          <t>1987-09-26</t>
        </is>
      </c>
      <c r="Z165" t="inlineStr">
        <is>
          <t>1987-09-26</t>
        </is>
      </c>
      <c r="AA165" t="n">
        <v>300</v>
      </c>
      <c r="AB165" t="n">
        <v>223</v>
      </c>
      <c r="AC165" t="n">
        <v>819</v>
      </c>
      <c r="AD165" t="n">
        <v>2</v>
      </c>
      <c r="AE165" t="n">
        <v>5</v>
      </c>
      <c r="AF165" t="n">
        <v>5</v>
      </c>
      <c r="AG165" t="n">
        <v>32</v>
      </c>
      <c r="AH165" t="n">
        <v>0</v>
      </c>
      <c r="AI165" t="n">
        <v>11</v>
      </c>
      <c r="AJ165" t="n">
        <v>1</v>
      </c>
      <c r="AK165" t="n">
        <v>7</v>
      </c>
      <c r="AL165" t="n">
        <v>4</v>
      </c>
      <c r="AM165" t="n">
        <v>15</v>
      </c>
      <c r="AN165" t="n">
        <v>1</v>
      </c>
      <c r="AO165" t="n">
        <v>3</v>
      </c>
      <c r="AP165" t="n">
        <v>0</v>
      </c>
      <c r="AQ165" t="n">
        <v>1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HYPERLINK("http://catalog.hathitrust.org/Record/000611041","HathiTrust Record")</f>
        <v/>
      </c>
      <c r="AU165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165">
        <f>HYPERLINK("http://www.worldcat.org/oclc/10751683","WorldCat Record")</f>
        <v/>
      </c>
      <c r="AW165" t="inlineStr">
        <is>
          <t>9068468140:eng</t>
        </is>
      </c>
      <c r="AX165" t="inlineStr">
        <is>
          <t>10751683</t>
        </is>
      </c>
      <c r="AY165" t="inlineStr">
        <is>
          <t>991000758069702656</t>
        </is>
      </c>
      <c r="AZ165" t="inlineStr">
        <is>
          <t>991000758069702656</t>
        </is>
      </c>
      <c r="BA165" t="inlineStr">
        <is>
          <t>2263763310002656</t>
        </is>
      </c>
      <c r="BB165" t="inlineStr">
        <is>
          <t>BOOK</t>
        </is>
      </c>
      <c r="BD165" t="inlineStr">
        <is>
          <t>9780683074901</t>
        </is>
      </c>
      <c r="BE165" t="inlineStr">
        <is>
          <t>30001000054470</t>
        </is>
      </c>
      <c r="BF165" t="inlineStr">
        <is>
          <t>893735612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QS 604 L284m 1985 Suppl.</t>
        </is>
      </c>
      <c r="E166" t="inlineStr">
        <is>
          <t>0                      QS 0604000L  284m        1985                                        Suppl.</t>
        </is>
      </c>
      <c r="F166" t="inlineStr">
        <is>
          <t>Study guide and self-examination review for Langman's Medical embryology, fifth edition / T.W. Sadler ; illustrations by Susan L. Sadler.</t>
        </is>
      </c>
      <c r="G166" t="inlineStr">
        <is>
          <t>Suppl.*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Sadler, T. W. (Thomas W.)</t>
        </is>
      </c>
      <c r="N166" t="inlineStr">
        <is>
          <t>Baltimore : Williams &amp; Wilkins, c1985.</t>
        </is>
      </c>
      <c r="O166" t="inlineStr">
        <is>
          <t>1985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QS </t>
        </is>
      </c>
      <c r="U166" t="n">
        <v>97</v>
      </c>
      <c r="V166" t="n">
        <v>97</v>
      </c>
      <c r="W166" t="inlineStr">
        <is>
          <t>2008-10-17</t>
        </is>
      </c>
      <c r="X166" t="inlineStr">
        <is>
          <t>2008-10-17</t>
        </is>
      </c>
      <c r="Y166" t="inlineStr">
        <is>
          <t>1989-09-21</t>
        </is>
      </c>
      <c r="Z166" t="inlineStr">
        <is>
          <t>1989-09-21</t>
        </is>
      </c>
      <c r="AA166" t="n">
        <v>50</v>
      </c>
      <c r="AB166" t="n">
        <v>28</v>
      </c>
      <c r="AC166" t="n">
        <v>28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166">
        <f>HYPERLINK("http://www.worldcat.org/oclc/11548305","WorldCat Record")</f>
        <v/>
      </c>
      <c r="AW166" t="inlineStr">
        <is>
          <t>2869420516:eng</t>
        </is>
      </c>
      <c r="AX166" t="inlineStr">
        <is>
          <t>11548305</t>
        </is>
      </c>
      <c r="AY166" t="inlineStr">
        <is>
          <t>991001322709702656</t>
        </is>
      </c>
      <c r="AZ166" t="inlineStr">
        <is>
          <t>991001322709702656</t>
        </is>
      </c>
      <c r="BA166" t="inlineStr">
        <is>
          <t>2259997140002656</t>
        </is>
      </c>
      <c r="BB166" t="inlineStr">
        <is>
          <t>BOOK</t>
        </is>
      </c>
      <c r="BD166" t="inlineStr">
        <is>
          <t>9780683074925</t>
        </is>
      </c>
      <c r="BE166" t="inlineStr">
        <is>
          <t>30001001754060</t>
        </is>
      </c>
      <c r="BF166" t="inlineStr">
        <is>
          <t>893743728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QS 604 L284m 1990</t>
        </is>
      </c>
      <c r="E167" t="inlineStr">
        <is>
          <t>0                      QS 0604000L  284m        1990</t>
        </is>
      </c>
      <c r="F167" t="inlineStr">
        <is>
          <t>Langman's medical embryology / original illustrations by Jill Leland.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Yes</t>
        </is>
      </c>
      <c r="L167" t="inlineStr">
        <is>
          <t>1</t>
        </is>
      </c>
      <c r="M167" t="inlineStr">
        <is>
          <t>Langman, Jan.</t>
        </is>
      </c>
      <c r="N167" t="inlineStr">
        <is>
          <t>Baltimore : Williams &amp; Wilkins, c1990.</t>
        </is>
      </c>
      <c r="O167" t="inlineStr">
        <is>
          <t>1990</t>
        </is>
      </c>
      <c r="P167" t="inlineStr">
        <is>
          <t>6th ed. / T.W. Sadler ; cover illustration by K.K. Sulik.</t>
        </is>
      </c>
      <c r="Q167" t="inlineStr">
        <is>
          <t>eng</t>
        </is>
      </c>
      <c r="R167" t="inlineStr">
        <is>
          <t>xxu</t>
        </is>
      </c>
      <c r="T167" t="inlineStr">
        <is>
          <t xml:space="preserve">QS </t>
        </is>
      </c>
      <c r="U167" t="n">
        <v>145</v>
      </c>
      <c r="V167" t="n">
        <v>145</v>
      </c>
      <c r="W167" t="inlineStr">
        <is>
          <t>2006-11-12</t>
        </is>
      </c>
      <c r="X167" t="inlineStr">
        <is>
          <t>2006-11-12</t>
        </is>
      </c>
      <c r="Y167" t="inlineStr">
        <is>
          <t>1989-09-21</t>
        </is>
      </c>
      <c r="Z167" t="inlineStr">
        <is>
          <t>1989-09-21</t>
        </is>
      </c>
      <c r="AA167" t="n">
        <v>244</v>
      </c>
      <c r="AB167" t="n">
        <v>154</v>
      </c>
      <c r="AC167" t="n">
        <v>819</v>
      </c>
      <c r="AD167" t="n">
        <v>1</v>
      </c>
      <c r="AE167" t="n">
        <v>5</v>
      </c>
      <c r="AF167" t="n">
        <v>5</v>
      </c>
      <c r="AG167" t="n">
        <v>32</v>
      </c>
      <c r="AH167" t="n">
        <v>2</v>
      </c>
      <c r="AI167" t="n">
        <v>11</v>
      </c>
      <c r="AJ167" t="n">
        <v>1</v>
      </c>
      <c r="AK167" t="n">
        <v>7</v>
      </c>
      <c r="AL167" t="n">
        <v>4</v>
      </c>
      <c r="AM167" t="n">
        <v>15</v>
      </c>
      <c r="AN167" t="n">
        <v>0</v>
      </c>
      <c r="AO167" t="n">
        <v>3</v>
      </c>
      <c r="AP167" t="n">
        <v>0</v>
      </c>
      <c r="AQ167" t="n">
        <v>1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HYPERLINK("http://catalog.hathitrust.org/Record/002227735","HathiTrust Record")</f>
        <v/>
      </c>
      <c r="AU167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167">
        <f>HYPERLINK("http://www.worldcat.org/oclc/18960190","WorldCat Record")</f>
        <v/>
      </c>
      <c r="AW167" t="inlineStr">
        <is>
          <t>9068468140:eng</t>
        </is>
      </c>
      <c r="AX167" t="inlineStr">
        <is>
          <t>18960190</t>
        </is>
      </c>
      <c r="AY167" t="inlineStr">
        <is>
          <t>991001322749702656</t>
        </is>
      </c>
      <c r="AZ167" t="inlineStr">
        <is>
          <t>991001322749702656</t>
        </is>
      </c>
      <c r="BA167" t="inlineStr">
        <is>
          <t>2270504770002656</t>
        </is>
      </c>
      <c r="BB167" t="inlineStr">
        <is>
          <t>BOOK</t>
        </is>
      </c>
      <c r="BD167" t="inlineStr">
        <is>
          <t>9780683074932</t>
        </is>
      </c>
      <c r="BE167" t="inlineStr">
        <is>
          <t>30001001754045</t>
        </is>
      </c>
      <c r="BF167" t="inlineStr">
        <is>
          <t>893374442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QS 604 L334h 1997</t>
        </is>
      </c>
      <c r="E168" t="inlineStr">
        <is>
          <t>0                      QS 0604000L  334h        1997</t>
        </is>
      </c>
      <c r="F168" t="inlineStr">
        <is>
          <t>Human embryology / William J. Larsen.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Yes</t>
        </is>
      </c>
      <c r="L168" t="inlineStr">
        <is>
          <t>0</t>
        </is>
      </c>
      <c r="M168" t="inlineStr">
        <is>
          <t>Larsen, William J. (William James)</t>
        </is>
      </c>
      <c r="N168" t="inlineStr">
        <is>
          <t>New York : Churchill Livingstone, c1997.</t>
        </is>
      </c>
      <c r="O168" t="inlineStr">
        <is>
          <t>1997</t>
        </is>
      </c>
      <c r="P168" t="inlineStr">
        <is>
          <t>2nd ed.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QS </t>
        </is>
      </c>
      <c r="U168" t="n">
        <v>25</v>
      </c>
      <c r="V168" t="n">
        <v>25</v>
      </c>
      <c r="W168" t="inlineStr">
        <is>
          <t>2007-10-25</t>
        </is>
      </c>
      <c r="X168" t="inlineStr">
        <is>
          <t>2007-10-25</t>
        </is>
      </c>
      <c r="Y168" t="inlineStr">
        <is>
          <t>2004-01-09</t>
        </is>
      </c>
      <c r="Z168" t="inlineStr">
        <is>
          <t>2004-01-09</t>
        </is>
      </c>
      <c r="AA168" t="n">
        <v>258</v>
      </c>
      <c r="AB168" t="n">
        <v>162</v>
      </c>
      <c r="AC168" t="n">
        <v>432</v>
      </c>
      <c r="AD168" t="n">
        <v>1</v>
      </c>
      <c r="AE168" t="n">
        <v>4</v>
      </c>
      <c r="AF168" t="n">
        <v>4</v>
      </c>
      <c r="AG168" t="n">
        <v>16</v>
      </c>
      <c r="AH168" t="n">
        <v>1</v>
      </c>
      <c r="AI168" t="n">
        <v>8</v>
      </c>
      <c r="AJ168" t="n">
        <v>2</v>
      </c>
      <c r="AK168" t="n">
        <v>3</v>
      </c>
      <c r="AL168" t="n">
        <v>3</v>
      </c>
      <c r="AM168" t="n">
        <v>6</v>
      </c>
      <c r="AN168" t="n">
        <v>0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HYPERLINK("http://catalog.hathitrust.org/Record/003172756","HathiTrust Record")</f>
        <v/>
      </c>
      <c r="AU168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168">
        <f>HYPERLINK("http://www.worldcat.org/oclc/36598141","WorldCat Record")</f>
        <v/>
      </c>
      <c r="AW168" t="inlineStr">
        <is>
          <t>4021138651:eng</t>
        </is>
      </c>
      <c r="AX168" t="inlineStr">
        <is>
          <t>36598141</t>
        </is>
      </c>
      <c r="AY168" t="inlineStr">
        <is>
          <t>991000363649702656</t>
        </is>
      </c>
      <c r="AZ168" t="inlineStr">
        <is>
          <t>991000363649702656</t>
        </is>
      </c>
      <c r="BA168" t="inlineStr">
        <is>
          <t>2255871810002656</t>
        </is>
      </c>
      <c r="BB168" t="inlineStr">
        <is>
          <t>BOOK</t>
        </is>
      </c>
      <c r="BD168" t="inlineStr">
        <is>
          <t>9780443079894</t>
        </is>
      </c>
      <c r="BE168" t="inlineStr">
        <is>
          <t>30001003694488</t>
        </is>
      </c>
      <c r="BF168" t="inlineStr">
        <is>
          <t>893456645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QS 604 M822b 1989</t>
        </is>
      </c>
      <c r="E169" t="inlineStr">
        <is>
          <t>0                      QS 0604000M  822b        1989</t>
        </is>
      </c>
      <c r="F169" t="inlineStr">
        <is>
          <t>Before we are born : basic embryology and birth defects / Keith L. Moore.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Yes</t>
        </is>
      </c>
      <c r="L169" t="inlineStr">
        <is>
          <t>1</t>
        </is>
      </c>
      <c r="M169" t="inlineStr">
        <is>
          <t>Moore, Keith L.</t>
        </is>
      </c>
      <c r="N169" t="inlineStr">
        <is>
          <t>Philadelphia : Saunders, c1989.</t>
        </is>
      </c>
      <c r="O169" t="inlineStr">
        <is>
          <t>1989</t>
        </is>
      </c>
      <c r="P169" t="inlineStr">
        <is>
          <t>3rd ed.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50</v>
      </c>
      <c r="V169" t="n">
        <v>50</v>
      </c>
      <c r="W169" t="inlineStr">
        <is>
          <t>2009-01-24</t>
        </is>
      </c>
      <c r="X169" t="inlineStr">
        <is>
          <t>2009-01-24</t>
        </is>
      </c>
      <c r="Y169" t="inlineStr">
        <is>
          <t>1989-09-12</t>
        </is>
      </c>
      <c r="Z169" t="inlineStr">
        <is>
          <t>1989-09-12</t>
        </is>
      </c>
      <c r="AA169" t="n">
        <v>267</v>
      </c>
      <c r="AB169" t="n">
        <v>202</v>
      </c>
      <c r="AC169" t="n">
        <v>1089</v>
      </c>
      <c r="AD169" t="n">
        <v>1</v>
      </c>
      <c r="AE169" t="n">
        <v>8</v>
      </c>
      <c r="AF169" t="n">
        <v>6</v>
      </c>
      <c r="AG169" t="n">
        <v>39</v>
      </c>
      <c r="AH169" t="n">
        <v>3</v>
      </c>
      <c r="AI169" t="n">
        <v>16</v>
      </c>
      <c r="AJ169" t="n">
        <v>1</v>
      </c>
      <c r="AK169" t="n">
        <v>7</v>
      </c>
      <c r="AL169" t="n">
        <v>3</v>
      </c>
      <c r="AM169" t="n">
        <v>14</v>
      </c>
      <c r="AN169" t="n">
        <v>0</v>
      </c>
      <c r="AO169" t="n">
        <v>7</v>
      </c>
      <c r="AP169" t="n">
        <v>0</v>
      </c>
      <c r="AQ169" t="n">
        <v>1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HYPERLINK("http://catalog.hathitrust.org/Record/001288589","HathiTrust Record")</f>
        <v/>
      </c>
      <c r="AU169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169">
        <f>HYPERLINK("http://www.worldcat.org/oclc/18715277","WorldCat Record")</f>
        <v/>
      </c>
      <c r="AW169" t="inlineStr">
        <is>
          <t>477182434:eng</t>
        </is>
      </c>
      <c r="AX169" t="inlineStr">
        <is>
          <t>18715277</t>
        </is>
      </c>
      <c r="AY169" t="inlineStr">
        <is>
          <t>991001317159702656</t>
        </is>
      </c>
      <c r="AZ169" t="inlineStr">
        <is>
          <t>991001317159702656</t>
        </is>
      </c>
      <c r="BA169" t="inlineStr">
        <is>
          <t>2267805330002656</t>
        </is>
      </c>
      <c r="BB169" t="inlineStr">
        <is>
          <t>BOOK</t>
        </is>
      </c>
      <c r="BD169" t="inlineStr">
        <is>
          <t>9780721622071</t>
        </is>
      </c>
      <c r="BE169" t="inlineStr">
        <is>
          <t>30001001753187</t>
        </is>
      </c>
      <c r="BF169" t="inlineStr">
        <is>
          <t>893740994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QS 604 M822d 1998</t>
        </is>
      </c>
      <c r="E170" t="inlineStr">
        <is>
          <t>0                      QS 0604000M  822d        1998</t>
        </is>
      </c>
      <c r="F170" t="inlineStr">
        <is>
          <t>The developing human : clinically oriented embryology / Keith L. Moore, T.V.N. Persaud.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1</t>
        </is>
      </c>
      <c r="M170" t="inlineStr">
        <is>
          <t>Moore, Keith L.</t>
        </is>
      </c>
      <c r="N170" t="inlineStr">
        <is>
          <t>Philadelphia : Saunders, c1998.</t>
        </is>
      </c>
      <c r="O170" t="inlineStr">
        <is>
          <t>1998</t>
        </is>
      </c>
      <c r="P170" t="inlineStr">
        <is>
          <t>6th ed.</t>
        </is>
      </c>
      <c r="Q170" t="inlineStr">
        <is>
          <t>eng</t>
        </is>
      </c>
      <c r="R170" t="inlineStr">
        <is>
          <t>pau</t>
        </is>
      </c>
      <c r="T170" t="inlineStr">
        <is>
          <t xml:space="preserve">QS </t>
        </is>
      </c>
      <c r="U170" t="n">
        <v>43</v>
      </c>
      <c r="V170" t="n">
        <v>43</v>
      </c>
      <c r="W170" t="inlineStr">
        <is>
          <t>2008-05-19</t>
        </is>
      </c>
      <c r="X170" t="inlineStr">
        <is>
          <t>2008-05-19</t>
        </is>
      </c>
      <c r="Y170" t="inlineStr">
        <is>
          <t>1998-04-14</t>
        </is>
      </c>
      <c r="Z170" t="inlineStr">
        <is>
          <t>1998-04-14</t>
        </is>
      </c>
      <c r="AA170" t="n">
        <v>403</v>
      </c>
      <c r="AB170" t="n">
        <v>275</v>
      </c>
      <c r="AC170" t="n">
        <v>1158</v>
      </c>
      <c r="AD170" t="n">
        <v>2</v>
      </c>
      <c r="AE170" t="n">
        <v>7</v>
      </c>
      <c r="AF170" t="n">
        <v>11</v>
      </c>
      <c r="AG170" t="n">
        <v>39</v>
      </c>
      <c r="AH170" t="n">
        <v>7</v>
      </c>
      <c r="AI170" t="n">
        <v>19</v>
      </c>
      <c r="AJ170" t="n">
        <v>2</v>
      </c>
      <c r="AK170" t="n">
        <v>6</v>
      </c>
      <c r="AL170" t="n">
        <v>3</v>
      </c>
      <c r="AM170" t="n">
        <v>16</v>
      </c>
      <c r="AN170" t="n">
        <v>1</v>
      </c>
      <c r="AO170" t="n">
        <v>5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HYPERLINK("http://catalog.hathitrust.org/Record/003252670","HathiTrust Record")</f>
        <v/>
      </c>
      <c r="AU170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170">
        <f>HYPERLINK("http://www.worldcat.org/oclc/37362321","WorldCat Record")</f>
        <v/>
      </c>
      <c r="AW170" t="inlineStr">
        <is>
          <t>1037213:eng</t>
        </is>
      </c>
      <c r="AX170" t="inlineStr">
        <is>
          <t>37362321</t>
        </is>
      </c>
      <c r="AY170" t="inlineStr">
        <is>
          <t>991000741119702656</t>
        </is>
      </c>
      <c r="AZ170" t="inlineStr">
        <is>
          <t>991000741119702656</t>
        </is>
      </c>
      <c r="BA170" t="inlineStr">
        <is>
          <t>2268045630002656</t>
        </is>
      </c>
      <c r="BB170" t="inlineStr">
        <is>
          <t>BOOK</t>
        </is>
      </c>
      <c r="BD170" t="inlineStr">
        <is>
          <t>9780721669748</t>
        </is>
      </c>
      <c r="BE170" t="inlineStr">
        <is>
          <t>30001004051357</t>
        </is>
      </c>
      <c r="BF170" t="inlineStr">
        <is>
          <t>893740071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QS 604 M822sg 1988</t>
        </is>
      </c>
      <c r="E171" t="inlineStr">
        <is>
          <t>0                      QS 0604000M  822sg       1988</t>
        </is>
      </c>
      <c r="F171" t="inlineStr">
        <is>
          <t>Study guide and review manual of human embryology / Keith L. Moore.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0</t>
        </is>
      </c>
      <c r="M171" t="inlineStr">
        <is>
          <t>Moore, Keith L.</t>
        </is>
      </c>
      <c r="N171" t="inlineStr">
        <is>
          <t>Philadelphia : W.B. Saunders, c1988.</t>
        </is>
      </c>
      <c r="O171" t="inlineStr">
        <is>
          <t>1988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QS </t>
        </is>
      </c>
      <c r="U171" t="n">
        <v>36</v>
      </c>
      <c r="V171" t="n">
        <v>36</v>
      </c>
      <c r="W171" t="inlineStr">
        <is>
          <t>2008-10-17</t>
        </is>
      </c>
      <c r="X171" t="inlineStr">
        <is>
          <t>2008-10-17</t>
        </is>
      </c>
      <c r="Y171" t="inlineStr">
        <is>
          <t>1989-09-21</t>
        </is>
      </c>
      <c r="Z171" t="inlineStr">
        <is>
          <t>1989-09-21</t>
        </is>
      </c>
      <c r="AA171" t="n">
        <v>48</v>
      </c>
      <c r="AB171" t="n">
        <v>29</v>
      </c>
      <c r="AC171" t="n">
        <v>153</v>
      </c>
      <c r="AD171" t="n">
        <v>1</v>
      </c>
      <c r="AE171" t="n">
        <v>3</v>
      </c>
      <c r="AF171" t="n">
        <v>0</v>
      </c>
      <c r="AG171" t="n">
        <v>3</v>
      </c>
      <c r="AH171" t="n">
        <v>0</v>
      </c>
      <c r="AI171" t="n">
        <v>0</v>
      </c>
      <c r="AJ171" t="n">
        <v>0</v>
      </c>
      <c r="AK171" t="n">
        <v>1</v>
      </c>
      <c r="AL171" t="n">
        <v>0</v>
      </c>
      <c r="AM171" t="n">
        <v>2</v>
      </c>
      <c r="AN171" t="n">
        <v>0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171">
        <f>HYPERLINK("http://www.worldcat.org/oclc/18662280","WorldCat Record")</f>
        <v/>
      </c>
      <c r="AW171" t="inlineStr">
        <is>
          <t>582486:eng</t>
        </is>
      </c>
      <c r="AX171" t="inlineStr">
        <is>
          <t>18662280</t>
        </is>
      </c>
      <c r="AY171" t="inlineStr">
        <is>
          <t>991001322539702656</t>
        </is>
      </c>
      <c r="AZ171" t="inlineStr">
        <is>
          <t>991001322539702656</t>
        </is>
      </c>
      <c r="BA171" t="inlineStr">
        <is>
          <t>2260867630002656</t>
        </is>
      </c>
      <c r="BB171" t="inlineStr">
        <is>
          <t>BOOK</t>
        </is>
      </c>
      <c r="BD171" t="inlineStr">
        <is>
          <t>9780721624129</t>
        </is>
      </c>
      <c r="BE171" t="inlineStr">
        <is>
          <t>30001001754029</t>
        </is>
      </c>
      <c r="BF171" t="inlineStr">
        <is>
          <t>893134467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QS 604 P316f 1981</t>
        </is>
      </c>
      <c r="E172" t="inlineStr">
        <is>
          <t>0                      QS 0604000P  316f        1981</t>
        </is>
      </c>
      <c r="F172" t="inlineStr">
        <is>
          <t>Patten's Foundations of embryology.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Yes</t>
        </is>
      </c>
      <c r="L172" t="inlineStr">
        <is>
          <t>0</t>
        </is>
      </c>
      <c r="M172" t="inlineStr">
        <is>
          <t>Patten, Bradley M. (Bradley Merrill), 1889-1971.</t>
        </is>
      </c>
      <c r="N172" t="inlineStr">
        <is>
          <t>New York : McGraw-Hill, c1981.</t>
        </is>
      </c>
      <c r="O172" t="inlineStr">
        <is>
          <t>1981</t>
        </is>
      </c>
      <c r="P172" t="inlineStr">
        <is>
          <t>4th ed. / Bruce M. Carlson.</t>
        </is>
      </c>
      <c r="Q172" t="inlineStr">
        <is>
          <t>eng</t>
        </is>
      </c>
      <c r="R172" t="inlineStr">
        <is>
          <t>xxu</t>
        </is>
      </c>
      <c r="S172" t="inlineStr">
        <is>
          <t>McGraw-Hill series in organismic biology</t>
        </is>
      </c>
      <c r="T172" t="inlineStr">
        <is>
          <t xml:space="preserve">QS </t>
        </is>
      </c>
      <c r="U172" t="n">
        <v>48</v>
      </c>
      <c r="V172" t="n">
        <v>48</v>
      </c>
      <c r="W172" t="inlineStr">
        <is>
          <t>2006-10-20</t>
        </is>
      </c>
      <c r="X172" t="inlineStr">
        <is>
          <t>2006-10-20</t>
        </is>
      </c>
      <c r="Y172" t="inlineStr">
        <is>
          <t>1987-09-26</t>
        </is>
      </c>
      <c r="Z172" t="inlineStr">
        <is>
          <t>1987-09-26</t>
        </is>
      </c>
      <c r="AA172" t="n">
        <v>224</v>
      </c>
      <c r="AB172" t="n">
        <v>162</v>
      </c>
      <c r="AC172" t="n">
        <v>804</v>
      </c>
      <c r="AD172" t="n">
        <v>2</v>
      </c>
      <c r="AE172" t="n">
        <v>13</v>
      </c>
      <c r="AF172" t="n">
        <v>5</v>
      </c>
      <c r="AG172" t="n">
        <v>35</v>
      </c>
      <c r="AH172" t="n">
        <v>0</v>
      </c>
      <c r="AI172" t="n">
        <v>9</v>
      </c>
      <c r="AJ172" t="n">
        <v>3</v>
      </c>
      <c r="AK172" t="n">
        <v>8</v>
      </c>
      <c r="AL172" t="n">
        <v>4</v>
      </c>
      <c r="AM172" t="n">
        <v>17</v>
      </c>
      <c r="AN172" t="n">
        <v>1</v>
      </c>
      <c r="AO172" t="n">
        <v>8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HYPERLINK("http://catalog.hathitrust.org/Record/000744174","HathiTrust Record")</f>
        <v/>
      </c>
      <c r="AU172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172">
        <f>HYPERLINK("http://www.worldcat.org/oclc/6579882","WorldCat Record")</f>
        <v/>
      </c>
      <c r="AW172" t="inlineStr">
        <is>
          <t>4923477882:eng</t>
        </is>
      </c>
      <c r="AX172" t="inlineStr">
        <is>
          <t>6579882</t>
        </is>
      </c>
      <c r="AY172" t="inlineStr">
        <is>
          <t>991000758119702656</t>
        </is>
      </c>
      <c r="AZ172" t="inlineStr">
        <is>
          <t>991000758119702656</t>
        </is>
      </c>
      <c r="BA172" t="inlineStr">
        <is>
          <t>2255780640002656</t>
        </is>
      </c>
      <c r="BB172" t="inlineStr">
        <is>
          <t>BOOK</t>
        </is>
      </c>
      <c r="BD172" t="inlineStr">
        <is>
          <t>9780070098756</t>
        </is>
      </c>
      <c r="BE172" t="inlineStr">
        <is>
          <t>30001000054504</t>
        </is>
      </c>
      <c r="BF172" t="inlineStr">
        <is>
          <t>893148232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QS 604 S671c 1983</t>
        </is>
      </c>
      <c r="E173" t="inlineStr">
        <is>
          <t>0                      QS 0604000S  671c        1983</t>
        </is>
      </c>
      <c r="F173" t="inlineStr">
        <is>
          <t>Clinical embryology for medical students / Richard S. Snell.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Snell, Richard S.</t>
        </is>
      </c>
      <c r="N173" t="inlineStr">
        <is>
          <t>Boston : Little, Brown, c1983.</t>
        </is>
      </c>
      <c r="O173" t="inlineStr">
        <is>
          <t>1983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QS </t>
        </is>
      </c>
      <c r="U173" t="n">
        <v>20</v>
      </c>
      <c r="V173" t="n">
        <v>20</v>
      </c>
      <c r="W173" t="inlineStr">
        <is>
          <t>2002-10-03</t>
        </is>
      </c>
      <c r="X173" t="inlineStr">
        <is>
          <t>2002-10-03</t>
        </is>
      </c>
      <c r="Y173" t="inlineStr">
        <is>
          <t>1987-09-26</t>
        </is>
      </c>
      <c r="Z173" t="inlineStr">
        <is>
          <t>1987-09-26</t>
        </is>
      </c>
      <c r="AA173" t="n">
        <v>167</v>
      </c>
      <c r="AB173" t="n">
        <v>112</v>
      </c>
      <c r="AC173" t="n">
        <v>179</v>
      </c>
      <c r="AD173" t="n">
        <v>1</v>
      </c>
      <c r="AE173" t="n">
        <v>2</v>
      </c>
      <c r="AF173" t="n">
        <v>0</v>
      </c>
      <c r="AG173" t="n">
        <v>4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3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HYPERLINK("http://catalog.hathitrust.org/Record/000123943","HathiTrust Record")</f>
        <v/>
      </c>
      <c r="AU173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173">
        <f>HYPERLINK("http://www.worldcat.org/oclc/9453602","WorldCat Record")</f>
        <v/>
      </c>
      <c r="AW173" t="inlineStr">
        <is>
          <t>1395256:eng</t>
        </is>
      </c>
      <c r="AX173" t="inlineStr">
        <is>
          <t>9453602</t>
        </is>
      </c>
      <c r="AY173" t="inlineStr">
        <is>
          <t>991000758159702656</t>
        </is>
      </c>
      <c r="AZ173" t="inlineStr">
        <is>
          <t>991000758159702656</t>
        </is>
      </c>
      <c r="BA173" t="inlineStr">
        <is>
          <t>2266644310002656</t>
        </is>
      </c>
      <c r="BB173" t="inlineStr">
        <is>
          <t>BOOK</t>
        </is>
      </c>
      <c r="BD173" t="inlineStr">
        <is>
          <t>9780316801997</t>
        </is>
      </c>
      <c r="BE173" t="inlineStr">
        <is>
          <t>30001000054512</t>
        </is>
      </c>
      <c r="BF173" t="inlineStr">
        <is>
          <t>893467558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QS 617 E53 1972 v.2</t>
        </is>
      </c>
      <c r="E174" t="inlineStr">
        <is>
          <t>0                      QS 0617000E  53          1972                                        v.2</t>
        </is>
      </c>
      <c r="F174" t="inlineStr">
        <is>
          <t>Illustrated human embryology : Volume II / by H. Tuchmann-Duplessis, P. Haegel ; translated by Lucille S. Hurley.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Tuchmann-Duplessis, Herbert.</t>
        </is>
      </c>
      <c r="N174" t="inlineStr">
        <is>
          <t>New York : Springer Verlag, 1982 printing, c1972.</t>
        </is>
      </c>
      <c r="O174" t="inlineStr">
        <is>
          <t>1972</t>
        </is>
      </c>
      <c r="Q174" t="inlineStr">
        <is>
          <t>eng</t>
        </is>
      </c>
      <c r="R174" t="inlineStr">
        <is>
          <t>|||</t>
        </is>
      </c>
      <c r="T174" t="inlineStr">
        <is>
          <t xml:space="preserve">QS </t>
        </is>
      </c>
      <c r="U174" t="n">
        <v>49</v>
      </c>
      <c r="V174" t="n">
        <v>49</v>
      </c>
      <c r="W174" t="inlineStr">
        <is>
          <t>2000-02-25</t>
        </is>
      </c>
      <c r="X174" t="inlineStr">
        <is>
          <t>2000-02-25</t>
        </is>
      </c>
      <c r="Y174" t="inlineStr">
        <is>
          <t>1987-09-26</t>
        </is>
      </c>
      <c r="Z174" t="inlineStr">
        <is>
          <t>1987-09-26</t>
        </is>
      </c>
      <c r="AA174" t="n">
        <v>318</v>
      </c>
      <c r="AB174" t="n">
        <v>309</v>
      </c>
      <c r="AC174" t="n">
        <v>529</v>
      </c>
      <c r="AD174" t="n">
        <v>3</v>
      </c>
      <c r="AE174" t="n">
        <v>6</v>
      </c>
      <c r="AF174" t="n">
        <v>14</v>
      </c>
      <c r="AG174" t="n">
        <v>28</v>
      </c>
      <c r="AH174" t="n">
        <v>5</v>
      </c>
      <c r="AI174" t="n">
        <v>11</v>
      </c>
      <c r="AJ174" t="n">
        <v>2</v>
      </c>
      <c r="AK174" t="n">
        <v>4</v>
      </c>
      <c r="AL174" t="n">
        <v>6</v>
      </c>
      <c r="AM174" t="n">
        <v>16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HYPERLINK("http://catalog.hathitrust.org/Record/009915342","HathiTrust Record")</f>
        <v/>
      </c>
      <c r="AU174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174">
        <f>HYPERLINK("http://www.worldcat.org/oclc/778144","WorldCat Record")</f>
        <v/>
      </c>
      <c r="AW174" t="inlineStr">
        <is>
          <t>5218917646:eng</t>
        </is>
      </c>
      <c r="AX174" t="inlineStr">
        <is>
          <t>778144</t>
        </is>
      </c>
      <c r="AY174" t="inlineStr">
        <is>
          <t>991000758259702656</t>
        </is>
      </c>
      <c r="AZ174" t="inlineStr">
        <is>
          <t>991000758259702656</t>
        </is>
      </c>
      <c r="BA174" t="inlineStr">
        <is>
          <t>2268017690002656</t>
        </is>
      </c>
      <c r="BB174" t="inlineStr">
        <is>
          <t>BOOK</t>
        </is>
      </c>
      <c r="BE174" t="inlineStr">
        <is>
          <t>30001000054538</t>
        </is>
      </c>
      <c r="BF174" t="inlineStr">
        <is>
          <t>893120346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QS 617 E53 1974 v.3</t>
        </is>
      </c>
      <c r="E175" t="inlineStr">
        <is>
          <t>0                      QS 0617000E  53          1974                                        v.3</t>
        </is>
      </c>
      <c r="F175" t="inlineStr">
        <is>
          <t>Illustrated human embryology, Volume III : nervous system and endocrine glands / by H. Tuchmann-Duplessis, M. Auroux, P. Haegel ; translated by Lucille S. Hurley.</t>
        </is>
      </c>
      <c r="G175" t="inlineStr">
        <is>
          <t>V.3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Tuchmann-Duplessis, Herbert.</t>
        </is>
      </c>
      <c r="N175" t="inlineStr">
        <is>
          <t>New York : Springer-Verlag, 1975, c1974.</t>
        </is>
      </c>
      <c r="O175" t="inlineStr">
        <is>
          <t>1974</t>
        </is>
      </c>
      <c r="Q175" t="inlineStr">
        <is>
          <t>eng</t>
        </is>
      </c>
      <c r="R175" t="inlineStr">
        <is>
          <t xml:space="preserve">xx </t>
        </is>
      </c>
      <c r="T175" t="inlineStr">
        <is>
          <t xml:space="preserve">QS </t>
        </is>
      </c>
      <c r="U175" t="n">
        <v>44</v>
      </c>
      <c r="V175" t="n">
        <v>44</v>
      </c>
      <c r="W175" t="inlineStr">
        <is>
          <t>2000-02-25</t>
        </is>
      </c>
      <c r="X175" t="inlineStr">
        <is>
          <t>2000-02-25</t>
        </is>
      </c>
      <c r="Y175" t="inlineStr">
        <is>
          <t>1989-10-23</t>
        </is>
      </c>
      <c r="Z175" t="inlineStr">
        <is>
          <t>1989-10-23</t>
        </is>
      </c>
      <c r="AA175" t="n">
        <v>39</v>
      </c>
      <c r="AB175" t="n">
        <v>28</v>
      </c>
      <c r="AC175" t="n">
        <v>28</v>
      </c>
      <c r="AD175" t="n">
        <v>2</v>
      </c>
      <c r="AE175" t="n">
        <v>2</v>
      </c>
      <c r="AF175" t="n">
        <v>1</v>
      </c>
      <c r="AG175" t="n">
        <v>1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175">
        <f>HYPERLINK("http://www.worldcat.org/oclc/1060382","WorldCat Record")</f>
        <v/>
      </c>
      <c r="AW175" t="inlineStr">
        <is>
          <t>8906949335:eng</t>
        </is>
      </c>
      <c r="AX175" t="inlineStr">
        <is>
          <t>1060382</t>
        </is>
      </c>
      <c r="AY175" t="inlineStr">
        <is>
          <t>991000758209702656</t>
        </is>
      </c>
      <c r="AZ175" t="inlineStr">
        <is>
          <t>991000758209702656</t>
        </is>
      </c>
      <c r="BA175" t="inlineStr">
        <is>
          <t>2258786830002656</t>
        </is>
      </c>
      <c r="BB175" t="inlineStr">
        <is>
          <t>BOOK</t>
        </is>
      </c>
      <c r="BE175" t="inlineStr">
        <is>
          <t>30001000054520</t>
        </is>
      </c>
      <c r="BF175" t="inlineStr">
        <is>
          <t>893161107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QS 617 G882a 1984</t>
        </is>
      </c>
      <c r="E176" t="inlineStr">
        <is>
          <t>0                      QS 0617000G  882a        1984</t>
        </is>
      </c>
      <c r="F176" t="inlineStr">
        <is>
          <t>Clinical atlas of human chromosomes / Jean de Grouchy, Catherine Turleau.</t>
        </is>
      </c>
      <c r="H176" t="inlineStr">
        <is>
          <t>No</t>
        </is>
      </c>
      <c r="I176" t="inlineStr">
        <is>
          <t>1</t>
        </is>
      </c>
      <c r="J176" t="inlineStr">
        <is>
          <t>Yes</t>
        </is>
      </c>
      <c r="K176" t="inlineStr">
        <is>
          <t>No</t>
        </is>
      </c>
      <c r="L176" t="inlineStr">
        <is>
          <t>0</t>
        </is>
      </c>
      <c r="M176" t="inlineStr">
        <is>
          <t>Grouchy, Jean de.</t>
        </is>
      </c>
      <c r="N176" t="inlineStr">
        <is>
          <t>New York : Wiley, c1984.</t>
        </is>
      </c>
      <c r="O176" t="inlineStr">
        <is>
          <t>1984</t>
        </is>
      </c>
      <c r="P176" t="inlineStr">
        <is>
          <t>2nd ed.</t>
        </is>
      </c>
      <c r="Q176" t="inlineStr">
        <is>
          <t>eng</t>
        </is>
      </c>
      <c r="R176" t="inlineStr">
        <is>
          <t>xxu</t>
        </is>
      </c>
      <c r="S176" t="inlineStr">
        <is>
          <t>A Wiley medical publication</t>
        </is>
      </c>
      <c r="T176" t="inlineStr">
        <is>
          <t xml:space="preserve">QS </t>
        </is>
      </c>
      <c r="U176" t="n">
        <v>7</v>
      </c>
      <c r="V176" t="n">
        <v>7</v>
      </c>
      <c r="W176" t="inlineStr">
        <is>
          <t>1991-11-25</t>
        </is>
      </c>
      <c r="X176" t="inlineStr">
        <is>
          <t>1991-11-25</t>
        </is>
      </c>
      <c r="Y176" t="inlineStr">
        <is>
          <t>1988-01-18</t>
        </is>
      </c>
      <c r="Z176" t="inlineStr">
        <is>
          <t>1988-01-18</t>
        </is>
      </c>
      <c r="AA176" t="n">
        <v>299</v>
      </c>
      <c r="AB176" t="n">
        <v>237</v>
      </c>
      <c r="AC176" t="n">
        <v>427</v>
      </c>
      <c r="AD176" t="n">
        <v>2</v>
      </c>
      <c r="AE176" t="n">
        <v>4</v>
      </c>
      <c r="AF176" t="n">
        <v>9</v>
      </c>
      <c r="AG176" t="n">
        <v>19</v>
      </c>
      <c r="AH176" t="n">
        <v>5</v>
      </c>
      <c r="AI176" t="n">
        <v>9</v>
      </c>
      <c r="AJ176" t="n">
        <v>2</v>
      </c>
      <c r="AK176" t="n">
        <v>4</v>
      </c>
      <c r="AL176" t="n">
        <v>6</v>
      </c>
      <c r="AM176" t="n">
        <v>11</v>
      </c>
      <c r="AN176" t="n">
        <v>0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176">
        <f>HYPERLINK("http://www.worldcat.org/oclc/9894992","WorldCat Record")</f>
        <v/>
      </c>
      <c r="AW176" t="inlineStr">
        <is>
          <t>2864496892:eng</t>
        </is>
      </c>
      <c r="AX176" t="inlineStr">
        <is>
          <t>9894992</t>
        </is>
      </c>
      <c r="AY176" t="inlineStr">
        <is>
          <t>991000798709702656</t>
        </is>
      </c>
      <c r="AZ176" t="inlineStr">
        <is>
          <t>991000798709702656</t>
        </is>
      </c>
      <c r="BA176" t="inlineStr">
        <is>
          <t>2264889520002656</t>
        </is>
      </c>
      <c r="BB176" t="inlineStr">
        <is>
          <t>BOOK</t>
        </is>
      </c>
      <c r="BD176" t="inlineStr">
        <is>
          <t>9780471892052</t>
        </is>
      </c>
      <c r="BE176" t="inlineStr">
        <is>
          <t>30001000072621</t>
        </is>
      </c>
      <c r="BF176" t="inlineStr">
        <is>
          <t>893726858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QS 617 J61a 1983</t>
        </is>
      </c>
      <c r="E177" t="inlineStr">
        <is>
          <t>0                      QS 0617000J  61a         1983</t>
        </is>
      </c>
      <c r="F177" t="inlineStr">
        <is>
          <t>Atlas of human prenatal morphogenesis / Jan E. Jirásek ; with technical assistance of B. Faltinová and L.R. Sweney.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Jirásek, Jan E. (Jan Evangelista)</t>
        </is>
      </c>
      <c r="N177" t="inlineStr">
        <is>
          <t>Boston : Nijhoff ; Hingham, MA : Distributors for the U.S. and Canada, Kluwer Boston, c1983.</t>
        </is>
      </c>
      <c r="O177" t="inlineStr">
        <is>
          <t>1983</t>
        </is>
      </c>
      <c r="Q177" t="inlineStr">
        <is>
          <t>eng</t>
        </is>
      </c>
      <c r="R177" t="inlineStr">
        <is>
          <t>mau</t>
        </is>
      </c>
      <c r="T177" t="inlineStr">
        <is>
          <t xml:space="preserve">QS </t>
        </is>
      </c>
      <c r="U177" t="n">
        <v>7</v>
      </c>
      <c r="V177" t="n">
        <v>7</v>
      </c>
      <c r="W177" t="inlineStr">
        <is>
          <t>1992-02-26</t>
        </is>
      </c>
      <c r="X177" t="inlineStr">
        <is>
          <t>1992-02-26</t>
        </is>
      </c>
      <c r="Y177" t="inlineStr">
        <is>
          <t>1988-01-18</t>
        </is>
      </c>
      <c r="Z177" t="inlineStr">
        <is>
          <t>1988-01-18</t>
        </is>
      </c>
      <c r="AA177" t="n">
        <v>134</v>
      </c>
      <c r="AB177" t="n">
        <v>98</v>
      </c>
      <c r="AC177" t="n">
        <v>120</v>
      </c>
      <c r="AD177" t="n">
        <v>2</v>
      </c>
      <c r="AE177" t="n">
        <v>2</v>
      </c>
      <c r="AF177" t="n">
        <v>2</v>
      </c>
      <c r="AG177" t="n">
        <v>2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1</v>
      </c>
      <c r="AO177" t="n">
        <v>1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HYPERLINK("http://catalog.hathitrust.org/Record/000773271","HathiTrust Record")</f>
        <v/>
      </c>
      <c r="AU177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177">
        <f>HYPERLINK("http://www.worldcat.org/oclc/8628835","WorldCat Record")</f>
        <v/>
      </c>
      <c r="AW177" t="inlineStr">
        <is>
          <t>32581281:eng</t>
        </is>
      </c>
      <c r="AX177" t="inlineStr">
        <is>
          <t>8628835</t>
        </is>
      </c>
      <c r="AY177" t="inlineStr">
        <is>
          <t>991000798669702656</t>
        </is>
      </c>
      <c r="AZ177" t="inlineStr">
        <is>
          <t>991000798669702656</t>
        </is>
      </c>
      <c r="BA177" t="inlineStr">
        <is>
          <t>2264265260002656</t>
        </is>
      </c>
      <c r="BB177" t="inlineStr">
        <is>
          <t>BOOK</t>
        </is>
      </c>
      <c r="BD177" t="inlineStr">
        <is>
          <t>9780898385588</t>
        </is>
      </c>
      <c r="BE177" t="inlineStr">
        <is>
          <t>30001000072613</t>
        </is>
      </c>
      <c r="BF177" t="inlineStr">
        <is>
          <t>893133811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QS 617 M822e 1994</t>
        </is>
      </c>
      <c r="E178" t="inlineStr">
        <is>
          <t>0                      QS 0617000M  822e        1994</t>
        </is>
      </c>
      <c r="F178" t="inlineStr">
        <is>
          <t>Color atlas of clinical embryology / Keith L. Moore, T.V.N. Persaud, Kohei Shiota.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Moore, Keith L.</t>
        </is>
      </c>
      <c r="N178" t="inlineStr">
        <is>
          <t>Philadelphia : Saunders, c1994.</t>
        </is>
      </c>
      <c r="O178" t="inlineStr">
        <is>
          <t>1994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QS </t>
        </is>
      </c>
      <c r="U178" t="n">
        <v>22</v>
      </c>
      <c r="V178" t="n">
        <v>22</v>
      </c>
      <c r="W178" t="inlineStr">
        <is>
          <t>2006-08-17</t>
        </is>
      </c>
      <c r="X178" t="inlineStr">
        <is>
          <t>2006-08-17</t>
        </is>
      </c>
      <c r="Y178" t="inlineStr">
        <is>
          <t>1998-09-04</t>
        </is>
      </c>
      <c r="Z178" t="inlineStr">
        <is>
          <t>1998-09-04</t>
        </is>
      </c>
      <c r="AA178" t="n">
        <v>196</v>
      </c>
      <c r="AB178" t="n">
        <v>143</v>
      </c>
      <c r="AC178" t="n">
        <v>236</v>
      </c>
      <c r="AD178" t="n">
        <v>1</v>
      </c>
      <c r="AE178" t="n">
        <v>2</v>
      </c>
      <c r="AF178" t="n">
        <v>3</v>
      </c>
      <c r="AG178" t="n">
        <v>11</v>
      </c>
      <c r="AH178" t="n">
        <v>0</v>
      </c>
      <c r="AI178" t="n">
        <v>3</v>
      </c>
      <c r="AJ178" t="n">
        <v>0</v>
      </c>
      <c r="AK178" t="n">
        <v>2</v>
      </c>
      <c r="AL178" t="n">
        <v>3</v>
      </c>
      <c r="AM178" t="n">
        <v>7</v>
      </c>
      <c r="AN178" t="n">
        <v>0</v>
      </c>
      <c r="AO178" t="n">
        <v>1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178">
        <f>HYPERLINK("http://www.worldcat.org/oclc/28345895","WorldCat Record")</f>
        <v/>
      </c>
      <c r="AW178" t="inlineStr">
        <is>
          <t>48455:eng</t>
        </is>
      </c>
      <c r="AX178" t="inlineStr">
        <is>
          <t>28345895</t>
        </is>
      </c>
      <c r="AY178" t="inlineStr">
        <is>
          <t>991001569779702656</t>
        </is>
      </c>
      <c r="AZ178" t="inlineStr">
        <is>
          <t>991001569779702656</t>
        </is>
      </c>
      <c r="BA178" t="inlineStr">
        <is>
          <t>2262682480002656</t>
        </is>
      </c>
      <c r="BB178" t="inlineStr">
        <is>
          <t>BOOK</t>
        </is>
      </c>
      <c r="BD178" t="inlineStr">
        <is>
          <t>9780721646633</t>
        </is>
      </c>
      <c r="BE178" t="inlineStr">
        <is>
          <t>30001004092484</t>
        </is>
      </c>
      <c r="BF178" t="inlineStr">
        <is>
          <t>893826878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QS 617 S835a 1980</t>
        </is>
      </c>
      <c r="E179" t="inlineStr">
        <is>
          <t>0                      QS 0617000S  835a        1980</t>
        </is>
      </c>
      <c r="F179" t="inlineStr">
        <is>
          <t>Atlas of human embryology / Trent D. Stephens.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Stephens, Trent D.</t>
        </is>
      </c>
      <c r="N179" t="inlineStr">
        <is>
          <t>New York : Macmillan, c1980.</t>
        </is>
      </c>
      <c r="O179" t="inlineStr">
        <is>
          <t>1980</t>
        </is>
      </c>
      <c r="Q179" t="inlineStr">
        <is>
          <t>eng</t>
        </is>
      </c>
      <c r="R179" t="inlineStr">
        <is>
          <t>xxu</t>
        </is>
      </c>
      <c r="T179" t="inlineStr">
        <is>
          <t xml:space="preserve">QS </t>
        </is>
      </c>
      <c r="U179" t="n">
        <v>20</v>
      </c>
      <c r="V179" t="n">
        <v>20</v>
      </c>
      <c r="W179" t="inlineStr">
        <is>
          <t>2001-02-21</t>
        </is>
      </c>
      <c r="X179" t="inlineStr">
        <is>
          <t>2001-02-21</t>
        </is>
      </c>
      <c r="Y179" t="inlineStr">
        <is>
          <t>1988-01-18</t>
        </is>
      </c>
      <c r="Z179" t="inlineStr">
        <is>
          <t>1988-01-18</t>
        </is>
      </c>
      <c r="AA179" t="n">
        <v>143</v>
      </c>
      <c r="AB179" t="n">
        <v>101</v>
      </c>
      <c r="AC179" t="n">
        <v>101</v>
      </c>
      <c r="AD179" t="n">
        <v>2</v>
      </c>
      <c r="AE179" t="n">
        <v>2</v>
      </c>
      <c r="AF179" t="n">
        <v>2</v>
      </c>
      <c r="AG179" t="n">
        <v>2</v>
      </c>
      <c r="AH179" t="n">
        <v>0</v>
      </c>
      <c r="AI179" t="n">
        <v>0</v>
      </c>
      <c r="AJ179" t="n">
        <v>1</v>
      </c>
      <c r="AK179" t="n">
        <v>1</v>
      </c>
      <c r="AL179" t="n">
        <v>1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179">
        <f>HYPERLINK("http://www.worldcat.org/oclc/5273181","WorldCat Record")</f>
        <v/>
      </c>
      <c r="AW179" t="inlineStr">
        <is>
          <t>16528174:eng</t>
        </is>
      </c>
      <c r="AX179" t="inlineStr">
        <is>
          <t>5273181</t>
        </is>
      </c>
      <c r="AY179" t="inlineStr">
        <is>
          <t>991000798739702656</t>
        </is>
      </c>
      <c r="AZ179" t="inlineStr">
        <is>
          <t>991000798739702656</t>
        </is>
      </c>
      <c r="BA179" t="inlineStr">
        <is>
          <t>2260644250002656</t>
        </is>
      </c>
      <c r="BB179" t="inlineStr">
        <is>
          <t>BOOK</t>
        </is>
      </c>
      <c r="BD179" t="inlineStr">
        <is>
          <t>9780024171504</t>
        </is>
      </c>
      <c r="BE179" t="inlineStr">
        <is>
          <t>30001000072654</t>
        </is>
      </c>
      <c r="BF179" t="inlineStr">
        <is>
          <t>893273248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QS 617 S997a 1977</t>
        </is>
      </c>
      <c r="E180" t="inlineStr">
        <is>
          <t>0                      QS 0617000S  997a        1977</t>
        </is>
      </c>
      <c r="F180" t="inlineStr">
        <is>
          <t>Atlas of developmental embryology / Emil S. Szebenyi.</t>
        </is>
      </c>
      <c r="H180" t="inlineStr">
        <is>
          <t>No</t>
        </is>
      </c>
      <c r="I180" t="inlineStr">
        <is>
          <t>1</t>
        </is>
      </c>
      <c r="J180" t="inlineStr">
        <is>
          <t>Yes</t>
        </is>
      </c>
      <c r="K180" t="inlineStr">
        <is>
          <t>No</t>
        </is>
      </c>
      <c r="L180" t="inlineStr">
        <is>
          <t>0</t>
        </is>
      </c>
      <c r="M180" t="inlineStr">
        <is>
          <t>Szebenyi, Emil S.</t>
        </is>
      </c>
      <c r="N180" t="inlineStr">
        <is>
          <t>Rutherford [N. J.] : Fairleigh Dickinson Univ. Press, 1977.</t>
        </is>
      </c>
      <c r="O180" t="inlineStr">
        <is>
          <t>1977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QS </t>
        </is>
      </c>
      <c r="U180" t="n">
        <v>9</v>
      </c>
      <c r="V180" t="n">
        <v>9</v>
      </c>
      <c r="W180" t="inlineStr">
        <is>
          <t>1996-02-22</t>
        </is>
      </c>
      <c r="X180" t="inlineStr">
        <is>
          <t>1996-02-22</t>
        </is>
      </c>
      <c r="Y180" t="inlineStr">
        <is>
          <t>1988-01-18</t>
        </is>
      </c>
      <c r="Z180" t="inlineStr">
        <is>
          <t>1988-01-18</t>
        </is>
      </c>
      <c r="AA180" t="n">
        <v>247</v>
      </c>
      <c r="AB180" t="n">
        <v>209</v>
      </c>
      <c r="AC180" t="n">
        <v>211</v>
      </c>
      <c r="AD180" t="n">
        <v>4</v>
      </c>
      <c r="AE180" t="n">
        <v>4</v>
      </c>
      <c r="AF180" t="n">
        <v>8</v>
      </c>
      <c r="AG180" t="n">
        <v>8</v>
      </c>
      <c r="AH180" t="n">
        <v>1</v>
      </c>
      <c r="AI180" t="n">
        <v>1</v>
      </c>
      <c r="AJ180" t="n">
        <v>4</v>
      </c>
      <c r="AK180" t="n">
        <v>4</v>
      </c>
      <c r="AL180" t="n">
        <v>3</v>
      </c>
      <c r="AM180" t="n">
        <v>3</v>
      </c>
      <c r="AN180" t="n">
        <v>2</v>
      </c>
      <c r="AO180" t="n">
        <v>2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HYPERLINK("http://catalog.hathitrust.org/Record/000253827","HathiTrust Record")</f>
        <v/>
      </c>
      <c r="AU180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180">
        <f>HYPERLINK("http://www.worldcat.org/oclc/3078285","WorldCat Record")</f>
        <v/>
      </c>
      <c r="AW180" t="inlineStr">
        <is>
          <t>7733831:eng</t>
        </is>
      </c>
      <c r="AX180" t="inlineStr">
        <is>
          <t>3078285</t>
        </is>
      </c>
      <c r="AY180" t="inlineStr">
        <is>
          <t>991000798779702656</t>
        </is>
      </c>
      <c r="AZ180" t="inlineStr">
        <is>
          <t>991000798779702656</t>
        </is>
      </c>
      <c r="BA180" t="inlineStr">
        <is>
          <t>2255497530002656</t>
        </is>
      </c>
      <c r="BB180" t="inlineStr">
        <is>
          <t>BOOK</t>
        </is>
      </c>
      <c r="BD180" t="inlineStr">
        <is>
          <t>9780838617106</t>
        </is>
      </c>
      <c r="BE180" t="inlineStr">
        <is>
          <t>30001000072662</t>
        </is>
      </c>
      <c r="BF180" t="inlineStr">
        <is>
          <t>893376881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QS 626 S547c 1989</t>
        </is>
      </c>
      <c r="E181" t="inlineStr">
        <is>
          <t>0                      QS 0626000S  547c        1989</t>
        </is>
      </c>
      <c r="F181" t="inlineStr">
        <is>
          <t>Catalog of teratogenic agents / Thomas H. Shepard.</t>
        </is>
      </c>
      <c r="H181" t="inlineStr">
        <is>
          <t>No</t>
        </is>
      </c>
      <c r="I181" t="inlineStr">
        <is>
          <t>1</t>
        </is>
      </c>
      <c r="J181" t="inlineStr">
        <is>
          <t>Yes</t>
        </is>
      </c>
      <c r="K181" t="inlineStr">
        <is>
          <t>No</t>
        </is>
      </c>
      <c r="L181" t="inlineStr">
        <is>
          <t>0</t>
        </is>
      </c>
      <c r="M181" t="inlineStr">
        <is>
          <t>Shepard, Thomas H., 1923-</t>
        </is>
      </c>
      <c r="N181" t="inlineStr">
        <is>
          <t>Baltimore : Johns Hopkins University Press, c1989.</t>
        </is>
      </c>
      <c r="O181" t="inlineStr">
        <is>
          <t>1989</t>
        </is>
      </c>
      <c r="P181" t="inlineStr">
        <is>
          <t>6th ed.</t>
        </is>
      </c>
      <c r="Q181" t="inlineStr">
        <is>
          <t>eng</t>
        </is>
      </c>
      <c r="R181" t="inlineStr">
        <is>
          <t>xxu</t>
        </is>
      </c>
      <c r="T181" t="inlineStr">
        <is>
          <t xml:space="preserve">QS </t>
        </is>
      </c>
      <c r="U181" t="n">
        <v>2</v>
      </c>
      <c r="V181" t="n">
        <v>2</v>
      </c>
      <c r="W181" t="inlineStr">
        <is>
          <t>1990-05-30</t>
        </is>
      </c>
      <c r="X181" t="inlineStr">
        <is>
          <t>1990-05-30</t>
        </is>
      </c>
      <c r="Y181" t="inlineStr">
        <is>
          <t>1990-05-24</t>
        </is>
      </c>
      <c r="Z181" t="inlineStr">
        <is>
          <t>1990-05-24</t>
        </is>
      </c>
      <c r="AA181" t="n">
        <v>240</v>
      </c>
      <c r="AB181" t="n">
        <v>197</v>
      </c>
      <c r="AC181" t="n">
        <v>201</v>
      </c>
      <c r="AD181" t="n">
        <v>2</v>
      </c>
      <c r="AE181" t="n">
        <v>2</v>
      </c>
      <c r="AF181" t="n">
        <v>4</v>
      </c>
      <c r="AG181" t="n">
        <v>4</v>
      </c>
      <c r="AH181" t="n">
        <v>0</v>
      </c>
      <c r="AI181" t="n">
        <v>0</v>
      </c>
      <c r="AJ181" t="n">
        <v>3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n">
        <v>1</v>
      </c>
      <c r="AQ181" t="n">
        <v>1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HYPERLINK("http://catalog.hathitrust.org/Record/001545252","HathiTrust Record")</f>
        <v/>
      </c>
      <c r="AU181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181">
        <f>HYPERLINK("http://www.worldcat.org/oclc/19324857","WorldCat Record")</f>
        <v/>
      </c>
      <c r="AW181" t="inlineStr">
        <is>
          <t>2070161762:eng</t>
        </is>
      </c>
      <c r="AX181" t="inlineStr">
        <is>
          <t>19324857</t>
        </is>
      </c>
      <c r="AY181" t="inlineStr">
        <is>
          <t>991001448269702656</t>
        </is>
      </c>
      <c r="AZ181" t="inlineStr">
        <is>
          <t>991001448269702656</t>
        </is>
      </c>
      <c r="BA181" t="inlineStr">
        <is>
          <t>2264658690002656</t>
        </is>
      </c>
      <c r="BB181" t="inlineStr">
        <is>
          <t>BOOK</t>
        </is>
      </c>
      <c r="BD181" t="inlineStr">
        <is>
          <t>9780801838361</t>
        </is>
      </c>
      <c r="BE181" t="inlineStr">
        <is>
          <t>30001001881822</t>
        </is>
      </c>
      <c r="BF181" t="inlineStr">
        <is>
          <t>893284832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QS 675 A641i 1972</t>
        </is>
      </c>
      <c r="E182" t="inlineStr">
        <is>
          <t>0                      QS 0675000A  641i        1972</t>
        </is>
      </c>
      <c r="F182" t="inlineStr">
        <is>
          <t>Is my baby all right? a guide to birth defects / by Virginia Apgar and Joan Beck. Illustrated by Ernest W. Beck.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Apgar, Virginia, 1909-1974.</t>
        </is>
      </c>
      <c r="N182" t="inlineStr">
        <is>
          <t>New York : Trident Press, [1972]</t>
        </is>
      </c>
      <c r="O182" t="inlineStr">
        <is>
          <t>1972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QS </t>
        </is>
      </c>
      <c r="U182" t="n">
        <v>12</v>
      </c>
      <c r="V182" t="n">
        <v>12</v>
      </c>
      <c r="W182" t="inlineStr">
        <is>
          <t>1996-02-19</t>
        </is>
      </c>
      <c r="X182" t="inlineStr">
        <is>
          <t>1996-02-19</t>
        </is>
      </c>
      <c r="Y182" t="inlineStr">
        <is>
          <t>1988-03-01</t>
        </is>
      </c>
      <c r="Z182" t="inlineStr">
        <is>
          <t>1988-03-01</t>
        </is>
      </c>
      <c r="AA182" t="n">
        <v>492</v>
      </c>
      <c r="AB182" t="n">
        <v>460</v>
      </c>
      <c r="AC182" t="n">
        <v>530</v>
      </c>
      <c r="AD182" t="n">
        <v>6</v>
      </c>
      <c r="AE182" t="n">
        <v>7</v>
      </c>
      <c r="AF182" t="n">
        <v>4</v>
      </c>
      <c r="AG182" t="n">
        <v>7</v>
      </c>
      <c r="AH182" t="n">
        <v>1</v>
      </c>
      <c r="AI182" t="n">
        <v>2</v>
      </c>
      <c r="AJ182" t="n">
        <v>0</v>
      </c>
      <c r="AK182" t="n">
        <v>1</v>
      </c>
      <c r="AL182" t="n">
        <v>0</v>
      </c>
      <c r="AM182" t="n">
        <v>2</v>
      </c>
      <c r="AN182" t="n">
        <v>3</v>
      </c>
      <c r="AO182" t="n">
        <v>3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HYPERLINK("http://catalog.hathitrust.org/Record/001570508","HathiTrust Record")</f>
        <v/>
      </c>
      <c r="AU182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182">
        <f>HYPERLINK("http://www.worldcat.org/oclc/578207","WorldCat Record")</f>
        <v/>
      </c>
      <c r="AW182" t="inlineStr">
        <is>
          <t>576588:eng</t>
        </is>
      </c>
      <c r="AX182" t="inlineStr">
        <is>
          <t>578207</t>
        </is>
      </c>
      <c r="AY182" t="inlineStr">
        <is>
          <t>991000798889702656</t>
        </is>
      </c>
      <c r="AZ182" t="inlineStr">
        <is>
          <t>991000798889702656</t>
        </is>
      </c>
      <c r="BA182" t="inlineStr">
        <is>
          <t>2258716510002656</t>
        </is>
      </c>
      <c r="BB182" t="inlineStr">
        <is>
          <t>BOOK</t>
        </is>
      </c>
      <c r="BD182" t="inlineStr">
        <is>
          <t>9780671270957</t>
        </is>
      </c>
      <c r="BE182" t="inlineStr">
        <is>
          <t>30001000072845</t>
        </is>
      </c>
      <c r="BF182" t="inlineStr">
        <is>
          <t>893373744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QS 675 B188m 1904f</t>
        </is>
      </c>
      <c r="E183" t="inlineStr">
        <is>
          <t>0                      QS 0675000B  188m        1904f</t>
        </is>
      </c>
      <c r="F183" t="inlineStr">
        <is>
          <t>Manual of antenatal pathology and hygiene : the embryo / by John William Ballantyne.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Ballantyne, J. W. (John William), 1861-1923.</t>
        </is>
      </c>
      <c r="N183" t="inlineStr">
        <is>
          <t>Clinton, S.C. : Jacobs Press, Inc., c1991.</t>
        </is>
      </c>
      <c r="O183" t="inlineStr">
        <is>
          <t>1991</t>
        </is>
      </c>
      <c r="P183" t="inlineStr">
        <is>
          <t>Special ed.</t>
        </is>
      </c>
      <c r="Q183" t="inlineStr">
        <is>
          <t>eng</t>
        </is>
      </c>
      <c r="R183" t="inlineStr">
        <is>
          <t>scu</t>
        </is>
      </c>
      <c r="S183" t="inlineStr">
        <is>
          <t>Classics in human development series ; 1</t>
        </is>
      </c>
      <c r="T183" t="inlineStr">
        <is>
          <t xml:space="preserve">QS </t>
        </is>
      </c>
      <c r="U183" t="n">
        <v>5</v>
      </c>
      <c r="V183" t="n">
        <v>5</v>
      </c>
      <c r="W183" t="inlineStr">
        <is>
          <t>1996-11-20</t>
        </is>
      </c>
      <c r="X183" t="inlineStr">
        <is>
          <t>1996-11-20</t>
        </is>
      </c>
      <c r="Y183" t="inlineStr">
        <is>
          <t>1991-02-15</t>
        </is>
      </c>
      <c r="Z183" t="inlineStr">
        <is>
          <t>1991-02-15</t>
        </is>
      </c>
      <c r="AA183" t="n">
        <v>17</v>
      </c>
      <c r="AB183" t="n">
        <v>16</v>
      </c>
      <c r="AC183" t="n">
        <v>38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183">
        <f>HYPERLINK("http://www.worldcat.org/oclc/23378752","WorldCat Record")</f>
        <v/>
      </c>
      <c r="AW183" t="inlineStr">
        <is>
          <t>5091262291:eng</t>
        </is>
      </c>
      <c r="AX183" t="inlineStr">
        <is>
          <t>23378752</t>
        </is>
      </c>
      <c r="AY183" t="inlineStr">
        <is>
          <t>991000819029702656</t>
        </is>
      </c>
      <c r="AZ183" t="inlineStr">
        <is>
          <t>991000819029702656</t>
        </is>
      </c>
      <c r="BA183" t="inlineStr">
        <is>
          <t>2271381780002656</t>
        </is>
      </c>
      <c r="BB183" t="inlineStr">
        <is>
          <t>BOOK</t>
        </is>
      </c>
      <c r="BD183" t="inlineStr">
        <is>
          <t>9781879554009</t>
        </is>
      </c>
      <c r="BE183" t="inlineStr">
        <is>
          <t>30001002087213</t>
        </is>
      </c>
      <c r="BF183" t="inlineStr">
        <is>
          <t>893642639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QS 675 B499b 1973</t>
        </is>
      </c>
      <c r="E184" t="inlineStr">
        <is>
          <t>0                      QS 0675000B  499b        1973</t>
        </is>
      </c>
      <c r="F184" t="inlineStr">
        <is>
          <t>Birth defects : atlas and compendium / editor: Daniel Bergsma.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Bergsma, Daniel.</t>
        </is>
      </c>
      <c r="N184" t="inlineStr">
        <is>
          <t>Baltimore : Published for the National Foundation-March of Dimes, by the Williams and Wilkins Co., c1973.</t>
        </is>
      </c>
      <c r="O184" t="inlineStr">
        <is>
          <t>1973</t>
        </is>
      </c>
      <c r="Q184" t="inlineStr">
        <is>
          <t>eng</t>
        </is>
      </c>
      <c r="R184" t="inlineStr">
        <is>
          <t>mdu</t>
        </is>
      </c>
      <c r="T184" t="inlineStr">
        <is>
          <t xml:space="preserve">QS </t>
        </is>
      </c>
      <c r="U184" t="n">
        <v>9</v>
      </c>
      <c r="V184" t="n">
        <v>9</v>
      </c>
      <c r="W184" t="inlineStr">
        <is>
          <t>1996-02-18</t>
        </is>
      </c>
      <c r="X184" t="inlineStr">
        <is>
          <t>1996-02-18</t>
        </is>
      </c>
      <c r="Y184" t="inlineStr">
        <is>
          <t>1988-03-23</t>
        </is>
      </c>
      <c r="Z184" t="inlineStr">
        <is>
          <t>1988-03-23</t>
        </is>
      </c>
      <c r="AA184" t="n">
        <v>278</v>
      </c>
      <c r="AB184" t="n">
        <v>241</v>
      </c>
      <c r="AC184" t="n">
        <v>244</v>
      </c>
      <c r="AD184" t="n">
        <v>3</v>
      </c>
      <c r="AE184" t="n">
        <v>3</v>
      </c>
      <c r="AF184" t="n">
        <v>10</v>
      </c>
      <c r="AG184" t="n">
        <v>10</v>
      </c>
      <c r="AH184" t="n">
        <v>5</v>
      </c>
      <c r="AI184" t="n">
        <v>5</v>
      </c>
      <c r="AJ184" t="n">
        <v>1</v>
      </c>
      <c r="AK184" t="n">
        <v>1</v>
      </c>
      <c r="AL184" t="n">
        <v>3</v>
      </c>
      <c r="AM184" t="n">
        <v>3</v>
      </c>
      <c r="AN184" t="n">
        <v>2</v>
      </c>
      <c r="AO184" t="n">
        <v>2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HYPERLINK("http://catalog.hathitrust.org/Record/000007785","HathiTrust Record")</f>
        <v/>
      </c>
      <c r="AU184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184">
        <f>HYPERLINK("http://www.worldcat.org/oclc/578118","WorldCat Record")</f>
        <v/>
      </c>
      <c r="AW184" t="inlineStr">
        <is>
          <t>3769356320:eng</t>
        </is>
      </c>
      <c r="AX184" t="inlineStr">
        <is>
          <t>578118</t>
        </is>
      </c>
      <c r="AY184" t="inlineStr">
        <is>
          <t>991000798819702656</t>
        </is>
      </c>
      <c r="AZ184" t="inlineStr">
        <is>
          <t>991000798819702656</t>
        </is>
      </c>
      <c r="BA184" t="inlineStr">
        <is>
          <t>2256398430002656</t>
        </is>
      </c>
      <c r="BB184" t="inlineStr">
        <is>
          <t>BOOK</t>
        </is>
      </c>
      <c r="BD184" t="inlineStr">
        <is>
          <t>9780683063660</t>
        </is>
      </c>
      <c r="BE184" t="inlineStr">
        <is>
          <t>30001000072803</t>
        </is>
      </c>
      <c r="BF184" t="inlineStr">
        <is>
          <t>893735806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QS 675 G782e 1972</t>
        </is>
      </c>
      <c r="E185" t="inlineStr">
        <is>
          <t>0                      QS 0675000G  782e        1972</t>
        </is>
      </c>
      <c r="F185" t="inlineStr">
        <is>
          <t>Embryology for surgeons : the embryological basis for the treatment of congenital defects / by Stephen Wood Gray and John Elias Skandalakis.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Gray, Stephen Wood, 1915-</t>
        </is>
      </c>
      <c r="N185" t="inlineStr">
        <is>
          <t>Philadelphia : Saunders, 1972.</t>
        </is>
      </c>
      <c r="O185" t="inlineStr">
        <is>
          <t>1972</t>
        </is>
      </c>
      <c r="Q185" t="inlineStr">
        <is>
          <t>eng</t>
        </is>
      </c>
      <c r="R185" t="inlineStr">
        <is>
          <t>pau</t>
        </is>
      </c>
      <c r="T185" t="inlineStr">
        <is>
          <t xml:space="preserve">QS </t>
        </is>
      </c>
      <c r="U185" t="n">
        <v>7</v>
      </c>
      <c r="V185" t="n">
        <v>7</v>
      </c>
      <c r="W185" t="inlineStr">
        <is>
          <t>2007-11-21</t>
        </is>
      </c>
      <c r="X185" t="inlineStr">
        <is>
          <t>2007-11-21</t>
        </is>
      </c>
      <c r="Y185" t="inlineStr">
        <is>
          <t>1989-11-14</t>
        </is>
      </c>
      <c r="Z185" t="inlineStr">
        <is>
          <t>1989-11-14</t>
        </is>
      </c>
      <c r="AA185" t="n">
        <v>161</v>
      </c>
      <c r="AB185" t="n">
        <v>100</v>
      </c>
      <c r="AC185" t="n">
        <v>154</v>
      </c>
      <c r="AD185" t="n">
        <v>1</v>
      </c>
      <c r="AE185" t="n">
        <v>1</v>
      </c>
      <c r="AF185" t="n">
        <v>2</v>
      </c>
      <c r="AG185" t="n">
        <v>5</v>
      </c>
      <c r="AH185" t="n">
        <v>0</v>
      </c>
      <c r="AI185" t="n">
        <v>1</v>
      </c>
      <c r="AJ185" t="n">
        <v>1</v>
      </c>
      <c r="AK185" t="n">
        <v>2</v>
      </c>
      <c r="AL185" t="n">
        <v>2</v>
      </c>
      <c r="AM185" t="n">
        <v>3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HYPERLINK("http://catalog.hathitrust.org/Record/001561271","HathiTrust Record")</f>
        <v/>
      </c>
      <c r="AU185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185">
        <f>HYPERLINK("http://www.worldcat.org/oclc/323185","WorldCat Record")</f>
        <v/>
      </c>
      <c r="AW185" t="inlineStr">
        <is>
          <t>283406520:eng</t>
        </is>
      </c>
      <c r="AX185" t="inlineStr">
        <is>
          <t>323185</t>
        </is>
      </c>
      <c r="AY185" t="inlineStr">
        <is>
          <t>991000798939702656</t>
        </is>
      </c>
      <c r="AZ185" t="inlineStr">
        <is>
          <t>991000798939702656</t>
        </is>
      </c>
      <c r="BA185" t="inlineStr">
        <is>
          <t>2256779070002656</t>
        </is>
      </c>
      <c r="BB185" t="inlineStr">
        <is>
          <t>BOOK</t>
        </is>
      </c>
      <c r="BD185" t="inlineStr">
        <is>
          <t>9780721642208</t>
        </is>
      </c>
      <c r="BE185" t="inlineStr">
        <is>
          <t>30001000072852</t>
        </is>
      </c>
      <c r="BF185" t="inlineStr">
        <is>
          <t>893731310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QS 675 K17c 1981</t>
        </is>
      </c>
      <c r="E186" t="inlineStr">
        <is>
          <t>0                      QS 0675000K  17c         1981</t>
        </is>
      </c>
      <c r="F186" t="inlineStr">
        <is>
          <t>Congenital defects : an overview : an introduction to the principles of teratology / Stanley Kaplan.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Kaplan, Stanley.</t>
        </is>
      </c>
      <c r="N186" t="inlineStr">
        <is>
          <t>Chapel Hill, N.C. : Health Sciences Consortium, c1981.</t>
        </is>
      </c>
      <c r="O186" t="inlineStr">
        <is>
          <t>1981</t>
        </is>
      </c>
      <c r="P186" t="inlineStr">
        <is>
          <t>Rev.</t>
        </is>
      </c>
      <c r="Q186" t="inlineStr">
        <is>
          <t>eng</t>
        </is>
      </c>
      <c r="R186" t="inlineStr">
        <is>
          <t>ncu</t>
        </is>
      </c>
      <c r="T186" t="inlineStr">
        <is>
          <t xml:space="preserve">QS </t>
        </is>
      </c>
      <c r="U186" t="n">
        <v>9</v>
      </c>
      <c r="V186" t="n">
        <v>9</v>
      </c>
      <c r="W186" t="inlineStr">
        <is>
          <t>1996-07-27</t>
        </is>
      </c>
      <c r="X186" t="inlineStr">
        <is>
          <t>1996-07-27</t>
        </is>
      </c>
      <c r="Y186" t="inlineStr">
        <is>
          <t>1988-01-18</t>
        </is>
      </c>
      <c r="Z186" t="inlineStr">
        <is>
          <t>1988-01-18</t>
        </is>
      </c>
      <c r="AA186" t="n">
        <v>23</v>
      </c>
      <c r="AB186" t="n">
        <v>23</v>
      </c>
      <c r="AC186" t="n">
        <v>23</v>
      </c>
      <c r="AD186" t="n">
        <v>2</v>
      </c>
      <c r="AE186" t="n">
        <v>2</v>
      </c>
      <c r="AF186" t="n">
        <v>2</v>
      </c>
      <c r="AG186" t="n">
        <v>2</v>
      </c>
      <c r="AH186" t="n">
        <v>1</v>
      </c>
      <c r="AI186" t="n">
        <v>1</v>
      </c>
      <c r="AJ186" t="n">
        <v>0</v>
      </c>
      <c r="AK186" t="n">
        <v>0</v>
      </c>
      <c r="AL186" t="n">
        <v>0</v>
      </c>
      <c r="AM186" t="n">
        <v>0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186">
        <f>HYPERLINK("http://www.worldcat.org/oclc/7209302","WorldCat Record")</f>
        <v/>
      </c>
      <c r="AW186" t="inlineStr">
        <is>
          <t>25625944:eng</t>
        </is>
      </c>
      <c r="AX186" t="inlineStr">
        <is>
          <t>7209302</t>
        </is>
      </c>
      <c r="AY186" t="inlineStr">
        <is>
          <t>991000798969702656</t>
        </is>
      </c>
      <c r="AZ186" t="inlineStr">
        <is>
          <t>991000798969702656</t>
        </is>
      </c>
      <c r="BA186" t="inlineStr">
        <is>
          <t>2272741900002656</t>
        </is>
      </c>
      <c r="BB186" t="inlineStr">
        <is>
          <t>BOOK</t>
        </is>
      </c>
      <c r="BE186" t="inlineStr">
        <is>
          <t>30001000072902</t>
        </is>
      </c>
      <c r="BF186" t="inlineStr">
        <is>
          <t>893726866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QS 675 T885 1979</t>
        </is>
      </c>
      <c r="E187" t="inlineStr">
        <is>
          <t>0                      QS 0675000T  885         1979</t>
        </is>
      </c>
      <c r="F187" t="inlineStr">
        <is>
          <t>Tuberous sclerosis / edited by Manuel R. Gomez.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New York : Raven Press, c1979.</t>
        </is>
      </c>
      <c r="O187" t="inlineStr">
        <is>
          <t>1979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QS </t>
        </is>
      </c>
      <c r="U187" t="n">
        <v>5</v>
      </c>
      <c r="V187" t="n">
        <v>5</v>
      </c>
      <c r="W187" t="inlineStr">
        <is>
          <t>2003-09-28</t>
        </is>
      </c>
      <c r="X187" t="inlineStr">
        <is>
          <t>2003-09-28</t>
        </is>
      </c>
      <c r="Y187" t="inlineStr">
        <is>
          <t>1988-01-18</t>
        </is>
      </c>
      <c r="Z187" t="inlineStr">
        <is>
          <t>1988-01-18</t>
        </is>
      </c>
      <c r="AA187" t="n">
        <v>123</v>
      </c>
      <c r="AB187" t="n">
        <v>81</v>
      </c>
      <c r="AC187" t="n">
        <v>115</v>
      </c>
      <c r="AD187" t="n">
        <v>2</v>
      </c>
      <c r="AE187" t="n">
        <v>2</v>
      </c>
      <c r="AF187" t="n">
        <v>1</v>
      </c>
      <c r="AG187" t="n">
        <v>2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1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HYPERLINK("http://catalog.hathitrust.org/Record/000696293","HathiTrust Record")</f>
        <v/>
      </c>
      <c r="AU187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187">
        <f>HYPERLINK("http://www.worldcat.org/oclc/4956499","WorldCat Record")</f>
        <v/>
      </c>
      <c r="AW187" t="inlineStr">
        <is>
          <t>54294365:eng</t>
        </is>
      </c>
      <c r="AX187" t="inlineStr">
        <is>
          <t>4956499</t>
        </is>
      </c>
      <c r="AY187" t="inlineStr">
        <is>
          <t>991000799009702656</t>
        </is>
      </c>
      <c r="AZ187" t="inlineStr">
        <is>
          <t>991000799009702656</t>
        </is>
      </c>
      <c r="BA187" t="inlineStr">
        <is>
          <t>2268946840002656</t>
        </is>
      </c>
      <c r="BB187" t="inlineStr">
        <is>
          <t>BOOK</t>
        </is>
      </c>
      <c r="BD187" t="inlineStr">
        <is>
          <t>9780890043134</t>
        </is>
      </c>
      <c r="BE187" t="inlineStr">
        <is>
          <t>30001000072910</t>
        </is>
      </c>
      <c r="BF187" t="inlineStr">
        <is>
          <t>893743463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QS 675 W277c 1971</t>
        </is>
      </c>
      <c r="E188" t="inlineStr">
        <is>
          <t>0                      QS 0675000W  277c        1971</t>
        </is>
      </c>
      <c r="F188" t="inlineStr">
        <is>
          <t>Congenital malformations : notes and comments.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Warkany, Josef, 1902-1992.</t>
        </is>
      </c>
      <c r="N188" t="inlineStr">
        <is>
          <t>Chicago : Year Book Medical Publishers, [1971]</t>
        </is>
      </c>
      <c r="O188" t="inlineStr">
        <is>
          <t>1971</t>
        </is>
      </c>
      <c r="Q188" t="inlineStr">
        <is>
          <t>eng</t>
        </is>
      </c>
      <c r="R188" t="inlineStr">
        <is>
          <t>ilu</t>
        </is>
      </c>
      <c r="T188" t="inlineStr">
        <is>
          <t xml:space="preserve">QS </t>
        </is>
      </c>
      <c r="U188" t="n">
        <v>21</v>
      </c>
      <c r="V188" t="n">
        <v>21</v>
      </c>
      <c r="W188" t="inlineStr">
        <is>
          <t>1996-02-14</t>
        </is>
      </c>
      <c r="X188" t="inlineStr">
        <is>
          <t>1996-02-14</t>
        </is>
      </c>
      <c r="Y188" t="inlineStr">
        <is>
          <t>1988-03-02</t>
        </is>
      </c>
      <c r="Z188" t="inlineStr">
        <is>
          <t>1988-03-02</t>
        </is>
      </c>
      <c r="AA188" t="n">
        <v>262</v>
      </c>
      <c r="AB188" t="n">
        <v>180</v>
      </c>
      <c r="AC188" t="n">
        <v>181</v>
      </c>
      <c r="AD188" t="n">
        <v>1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188">
        <f>HYPERLINK("http://www.worldcat.org/oclc/251890","WorldCat Record")</f>
        <v/>
      </c>
      <c r="AW188" t="inlineStr">
        <is>
          <t>1341499:eng</t>
        </is>
      </c>
      <c r="AX188" t="inlineStr">
        <is>
          <t>251890</t>
        </is>
      </c>
      <c r="AY188" t="inlineStr">
        <is>
          <t>991000799039702656</t>
        </is>
      </c>
      <c r="AZ188" t="inlineStr">
        <is>
          <t>991000799039702656</t>
        </is>
      </c>
      <c r="BA188" t="inlineStr">
        <is>
          <t>2268806920002656</t>
        </is>
      </c>
      <c r="BB188" t="inlineStr">
        <is>
          <t>BOOK</t>
        </is>
      </c>
      <c r="BD188" t="inlineStr">
        <is>
          <t>9780815190981</t>
        </is>
      </c>
      <c r="BE188" t="inlineStr">
        <is>
          <t>30001000072936</t>
        </is>
      </c>
      <c r="BF188" t="inlineStr">
        <is>
          <t>893464749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QS 677 A326f 1989</t>
        </is>
      </c>
      <c r="E189" t="inlineStr">
        <is>
          <t>0                      QS 0677000A  326f        1989</t>
        </is>
      </c>
      <c r="F189" t="inlineStr">
        <is>
          <t>Fragile X/cancer cytogenetics : proceedings of the 1989 Albany Birth Defects Symposium XX, held in Albany, New York, October 16-17, 1989 / editors, Ann M. Willey, Patricia D. Murphy.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Albany Birth Defects Symposium (20th : 1989)</t>
        </is>
      </c>
      <c r="N189" t="inlineStr">
        <is>
          <t>New York : Wiley-Liss, c1991.</t>
        </is>
      </c>
      <c r="O189" t="inlineStr">
        <is>
          <t>1991</t>
        </is>
      </c>
      <c r="Q189" t="inlineStr">
        <is>
          <t>eng</t>
        </is>
      </c>
      <c r="R189" t="inlineStr">
        <is>
          <t>xxu</t>
        </is>
      </c>
      <c r="S189" t="inlineStr">
        <is>
          <t>Progress in clinical and biological research ; vol. 368</t>
        </is>
      </c>
      <c r="T189" t="inlineStr">
        <is>
          <t xml:space="preserve">QS </t>
        </is>
      </c>
      <c r="U189" t="n">
        <v>8</v>
      </c>
      <c r="V189" t="n">
        <v>8</v>
      </c>
      <c r="W189" t="inlineStr">
        <is>
          <t>2004-03-01</t>
        </is>
      </c>
      <c r="X189" t="inlineStr">
        <is>
          <t>2004-03-01</t>
        </is>
      </c>
      <c r="Y189" t="inlineStr">
        <is>
          <t>1992-04-29</t>
        </is>
      </c>
      <c r="Z189" t="inlineStr">
        <is>
          <t>1992-04-29</t>
        </is>
      </c>
      <c r="AA189" t="n">
        <v>129</v>
      </c>
      <c r="AB189" t="n">
        <v>102</v>
      </c>
      <c r="AC189" t="n">
        <v>102</v>
      </c>
      <c r="AD189" t="n">
        <v>1</v>
      </c>
      <c r="AE189" t="n">
        <v>1</v>
      </c>
      <c r="AF189" t="n">
        <v>2</v>
      </c>
      <c r="AG189" t="n">
        <v>2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189">
        <f>HYPERLINK("http://www.worldcat.org/oclc/23142383","WorldCat Record")</f>
        <v/>
      </c>
      <c r="AW189" t="inlineStr">
        <is>
          <t>802458292:eng</t>
        </is>
      </c>
      <c r="AX189" t="inlineStr">
        <is>
          <t>23142383</t>
        </is>
      </c>
      <c r="AY189" t="inlineStr">
        <is>
          <t>991001303889702656</t>
        </is>
      </c>
      <c r="AZ189" t="inlineStr">
        <is>
          <t>991001303889702656</t>
        </is>
      </c>
      <c r="BA189" t="inlineStr">
        <is>
          <t>2266903380002656</t>
        </is>
      </c>
      <c r="BB189" t="inlineStr">
        <is>
          <t>BOOK</t>
        </is>
      </c>
      <c r="BD189" t="inlineStr">
        <is>
          <t>9780471560982</t>
        </is>
      </c>
      <c r="BE189" t="inlineStr">
        <is>
          <t>30001002412874</t>
        </is>
      </c>
      <c r="BF189" t="inlineStr">
        <is>
          <t>893557811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