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 xml:space="preserve">All Comparator Library Holdings 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RD119 .D3848 2003</t>
        </is>
      </c>
      <c r="C2" t="inlineStr">
        <is>
          <t>0                      RD 0119000D  3848        2003</t>
        </is>
      </c>
      <c r="D2" t="inlineStr">
        <is>
          <t>Dubious equalities and embodied differences : cultural studies on cosmetic surgery / Kathy Davis.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Davis, Kathy, 1949-</t>
        </is>
      </c>
      <c r="L2" t="inlineStr">
        <is>
          <t>Lanham : Rowman &amp; Littlefield, c2003.</t>
        </is>
      </c>
      <c r="M2" t="inlineStr">
        <is>
          <t>2003</t>
        </is>
      </c>
      <c r="O2" t="inlineStr">
        <is>
          <t>eng</t>
        </is>
      </c>
      <c r="P2" t="inlineStr">
        <is>
          <t>mdu</t>
        </is>
      </c>
      <c r="Q2" t="inlineStr">
        <is>
          <t>Explorations in bioethics and the medical humanities</t>
        </is>
      </c>
      <c r="R2" t="inlineStr">
        <is>
          <t xml:space="preserve">RD </t>
        </is>
      </c>
      <c r="S2" t="n">
        <v>5</v>
      </c>
      <c r="T2" t="n">
        <v>5</v>
      </c>
      <c r="U2" t="inlineStr">
        <is>
          <t>2007-04-05</t>
        </is>
      </c>
      <c r="V2" t="inlineStr">
        <is>
          <t>2007-04-05</t>
        </is>
      </c>
      <c r="W2" t="inlineStr">
        <is>
          <t>2005-01-19</t>
        </is>
      </c>
      <c r="X2" t="inlineStr">
        <is>
          <t>2005-01-19</t>
        </is>
      </c>
      <c r="Y2" t="n">
        <v>259</v>
      </c>
      <c r="Z2" t="n">
        <v>169</v>
      </c>
      <c r="AA2" t="n">
        <v>210</v>
      </c>
      <c r="AB2" t="n">
        <v>4</v>
      </c>
      <c r="AC2" t="n">
        <v>4</v>
      </c>
      <c r="AD2" t="n">
        <v>14</v>
      </c>
      <c r="AE2" t="n">
        <v>14</v>
      </c>
      <c r="AF2" t="n">
        <v>7</v>
      </c>
      <c r="AG2" t="n">
        <v>7</v>
      </c>
      <c r="AH2" t="n">
        <v>2</v>
      </c>
      <c r="AI2" t="n">
        <v>2</v>
      </c>
      <c r="AJ2" t="n">
        <v>7</v>
      </c>
      <c r="AK2" t="n">
        <v>7</v>
      </c>
      <c r="AL2" t="n">
        <v>3</v>
      </c>
      <c r="AM2" t="n">
        <v>3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HYPERLINK("http://catalog.hathitrust.org/Record/004333305","HathiTrust Record")</f>
        <v/>
      </c>
      <c r="AS2">
        <f>HYPERLINK("https://creighton-primo.hosted.exlibrisgroup.com/primo-explore/search?tab=default_tab&amp;search_scope=EVERYTHING&amp;vid=01CRU&amp;lang=en_US&amp;offset=0&amp;query=any,contains,991004409369702656","Catalog Record")</f>
        <v/>
      </c>
      <c r="AT2">
        <f>HYPERLINK("http://www.worldcat.org/oclc/51163598","WorldCat Record")</f>
        <v/>
      </c>
      <c r="AU2" t="inlineStr">
        <is>
          <t>1039052:eng</t>
        </is>
      </c>
      <c r="AV2" t="inlineStr">
        <is>
          <t>51163598</t>
        </is>
      </c>
      <c r="AW2" t="inlineStr">
        <is>
          <t>991004409369702656</t>
        </is>
      </c>
      <c r="AX2" t="inlineStr">
        <is>
          <t>991004409369702656</t>
        </is>
      </c>
      <c r="AY2" t="inlineStr">
        <is>
          <t>2268287210002656</t>
        </is>
      </c>
      <c r="AZ2" t="inlineStr">
        <is>
          <t>BOOK</t>
        </is>
      </c>
      <c r="BB2" t="inlineStr">
        <is>
          <t>9780742514201</t>
        </is>
      </c>
      <c r="BC2" t="inlineStr">
        <is>
          <t>32285005021950</t>
        </is>
      </c>
      <c r="BD2" t="inlineStr">
        <is>
          <t>893235464</t>
        </is>
      </c>
    </row>
    <row r="3">
      <c r="A3" t="inlineStr">
        <is>
          <t>No</t>
        </is>
      </c>
      <c r="B3" t="inlineStr">
        <is>
          <t>RD119 .D385 1995</t>
        </is>
      </c>
      <c r="C3" t="inlineStr">
        <is>
          <t>0                      RD 0119000D  385         1995</t>
        </is>
      </c>
      <c r="D3" t="inlineStr">
        <is>
          <t>Reshaping the female body : the dilemma of cosmetic surgery / Kathy Davis.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Davis, Kathy.</t>
        </is>
      </c>
      <c r="L3" t="inlineStr">
        <is>
          <t>New York : Routledge, 1995.</t>
        </is>
      </c>
      <c r="M3" t="inlineStr">
        <is>
          <t>1995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RD </t>
        </is>
      </c>
      <c r="S3" t="n">
        <v>3</v>
      </c>
      <c r="T3" t="n">
        <v>3</v>
      </c>
      <c r="U3" t="inlineStr">
        <is>
          <t>1995-03-02</t>
        </is>
      </c>
      <c r="V3" t="inlineStr">
        <is>
          <t>1995-03-02</t>
        </is>
      </c>
      <c r="W3" t="inlineStr">
        <is>
          <t>1995-01-27</t>
        </is>
      </c>
      <c r="X3" t="inlineStr">
        <is>
          <t>1995-01-27</t>
        </is>
      </c>
      <c r="Y3" t="n">
        <v>553</v>
      </c>
      <c r="Z3" t="n">
        <v>376</v>
      </c>
      <c r="AA3" t="n">
        <v>406</v>
      </c>
      <c r="AB3" t="n">
        <v>3</v>
      </c>
      <c r="AC3" t="n">
        <v>3</v>
      </c>
      <c r="AD3" t="n">
        <v>20</v>
      </c>
      <c r="AE3" t="n">
        <v>21</v>
      </c>
      <c r="AF3" t="n">
        <v>11</v>
      </c>
      <c r="AG3" t="n">
        <v>11</v>
      </c>
      <c r="AH3" t="n">
        <v>4</v>
      </c>
      <c r="AI3" t="n">
        <v>5</v>
      </c>
      <c r="AJ3" t="n">
        <v>9</v>
      </c>
      <c r="AK3" t="n">
        <v>9</v>
      </c>
      <c r="AL3" t="n">
        <v>1</v>
      </c>
      <c r="AM3" t="n">
        <v>1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HYPERLINK("https://creighton-primo.hosted.exlibrisgroup.com/primo-explore/search?tab=default_tab&amp;search_scope=EVERYTHING&amp;vid=01CRU&amp;lang=en_US&amp;offset=0&amp;query=any,contains,991002346619702656","Catalog Record")</f>
        <v/>
      </c>
      <c r="AT3">
        <f>HYPERLINK("http://www.worldcat.org/oclc/30546391","WorldCat Record")</f>
        <v/>
      </c>
      <c r="AU3" t="inlineStr">
        <is>
          <t>311441007:eng</t>
        </is>
      </c>
      <c r="AV3" t="inlineStr">
        <is>
          <t>30546391</t>
        </is>
      </c>
      <c r="AW3" t="inlineStr">
        <is>
          <t>991002346619702656</t>
        </is>
      </c>
      <c r="AX3" t="inlineStr">
        <is>
          <t>991002346619702656</t>
        </is>
      </c>
      <c r="AY3" t="inlineStr">
        <is>
          <t>2261929170002656</t>
        </is>
      </c>
      <c r="AZ3" t="inlineStr">
        <is>
          <t>BOOK</t>
        </is>
      </c>
      <c r="BB3" t="inlineStr">
        <is>
          <t>9780415906319</t>
        </is>
      </c>
      <c r="BC3" t="inlineStr">
        <is>
          <t>32285001995207</t>
        </is>
      </c>
      <c r="BD3" t="inlineStr">
        <is>
          <t>893245056</t>
        </is>
      </c>
    </row>
    <row r="4">
      <c r="A4" t="inlineStr">
        <is>
          <t>No</t>
        </is>
      </c>
      <c r="B4" t="inlineStr">
        <is>
          <t>RD120.7 .C34</t>
        </is>
      </c>
      <c r="C4" t="inlineStr">
        <is>
          <t>0                      RD 0120700C  34</t>
        </is>
      </c>
      <c r="D4" t="inlineStr">
        <is>
          <t>A gift of life : observations on organ transplantation / [by] Roy Calne.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Calne, Roy Yorke.</t>
        </is>
      </c>
      <c r="L4" t="inlineStr">
        <is>
          <t>New York : Basic Books, [1970]</t>
        </is>
      </c>
      <c r="M4" t="inlineStr">
        <is>
          <t>1970</t>
        </is>
      </c>
      <c r="O4" t="inlineStr">
        <is>
          <t>eng</t>
        </is>
      </c>
      <c r="P4" t="inlineStr">
        <is>
          <t>nyu</t>
        </is>
      </c>
      <c r="R4" t="inlineStr">
        <is>
          <t xml:space="preserve">RD </t>
        </is>
      </c>
      <c r="S4" t="n">
        <v>37</v>
      </c>
      <c r="T4" t="n">
        <v>37</v>
      </c>
      <c r="U4" t="inlineStr">
        <is>
          <t>2000-11-27</t>
        </is>
      </c>
      <c r="V4" t="inlineStr">
        <is>
          <t>2000-11-27</t>
        </is>
      </c>
      <c r="W4" t="inlineStr">
        <is>
          <t>1992-03-13</t>
        </is>
      </c>
      <c r="X4" t="inlineStr">
        <is>
          <t>1992-03-13</t>
        </is>
      </c>
      <c r="Y4" t="n">
        <v>401</v>
      </c>
      <c r="Z4" t="n">
        <v>377</v>
      </c>
      <c r="AA4" t="n">
        <v>429</v>
      </c>
      <c r="AB4" t="n">
        <v>4</v>
      </c>
      <c r="AC4" t="n">
        <v>4</v>
      </c>
      <c r="AD4" t="n">
        <v>12</v>
      </c>
      <c r="AE4" t="n">
        <v>13</v>
      </c>
      <c r="AF4" t="n">
        <v>4</v>
      </c>
      <c r="AG4" t="n">
        <v>4</v>
      </c>
      <c r="AH4" t="n">
        <v>3</v>
      </c>
      <c r="AI4" t="n">
        <v>3</v>
      </c>
      <c r="AJ4" t="n">
        <v>6</v>
      </c>
      <c r="AK4" t="n">
        <v>7</v>
      </c>
      <c r="AL4" t="n">
        <v>2</v>
      </c>
      <c r="AM4" t="n">
        <v>2</v>
      </c>
      <c r="AN4" t="n">
        <v>1</v>
      </c>
      <c r="AO4" t="n">
        <v>1</v>
      </c>
      <c r="AP4" t="inlineStr">
        <is>
          <t>No</t>
        </is>
      </c>
      <c r="AQ4" t="inlineStr">
        <is>
          <t>No</t>
        </is>
      </c>
      <c r="AS4">
        <f>HYPERLINK("https://creighton-primo.hosted.exlibrisgroup.com/primo-explore/search?tab=default_tab&amp;search_scope=EVERYTHING&amp;vid=01CRU&amp;lang=en_US&amp;offset=0&amp;query=any,contains,991005265699702656","Catalog Record")</f>
        <v/>
      </c>
      <c r="AT4">
        <f>HYPERLINK("http://www.worldcat.org/oclc/103129","WorldCat Record")</f>
        <v/>
      </c>
      <c r="AU4" t="inlineStr">
        <is>
          <t>1177629:eng</t>
        </is>
      </c>
      <c r="AV4" t="inlineStr">
        <is>
          <t>103129</t>
        </is>
      </c>
      <c r="AW4" t="inlineStr">
        <is>
          <t>991005265699702656</t>
        </is>
      </c>
      <c r="AX4" t="inlineStr">
        <is>
          <t>991005265699702656</t>
        </is>
      </c>
      <c r="AY4" t="inlineStr">
        <is>
          <t>2260145480002656</t>
        </is>
      </c>
      <c r="AZ4" t="inlineStr">
        <is>
          <t>BOOK</t>
        </is>
      </c>
      <c r="BB4" t="inlineStr">
        <is>
          <t>9780465026753</t>
        </is>
      </c>
      <c r="BC4" t="inlineStr">
        <is>
          <t>32285000998889</t>
        </is>
      </c>
      <c r="BD4" t="inlineStr">
        <is>
          <t>893628653</t>
        </is>
      </c>
    </row>
    <row r="5">
      <c r="A5" t="inlineStr">
        <is>
          <t>No</t>
        </is>
      </c>
      <c r="B5" t="inlineStr">
        <is>
          <t>RD120.7 .M55 1971</t>
        </is>
      </c>
      <c r="C5" t="inlineStr">
        <is>
          <t>0                      RD 0120700M  55          1971</t>
        </is>
      </c>
      <c r="D5" t="inlineStr">
        <is>
          <t>Moral and ethical implications of human organ transplants / by George W. Miller. With a foreword by Dwight E. Harken.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Miller, G. William (George William), 1925-2006.</t>
        </is>
      </c>
      <c r="L5" t="inlineStr">
        <is>
          <t>Springfield, Ill. : Thomas, [1971]</t>
        </is>
      </c>
      <c r="M5" t="inlineStr">
        <is>
          <t>1971</t>
        </is>
      </c>
      <c r="O5" t="inlineStr">
        <is>
          <t>eng</t>
        </is>
      </c>
      <c r="P5" t="inlineStr">
        <is>
          <t>ilu</t>
        </is>
      </c>
      <c r="R5" t="inlineStr">
        <is>
          <t xml:space="preserve">RD </t>
        </is>
      </c>
      <c r="S5" t="n">
        <v>42</v>
      </c>
      <c r="T5" t="n">
        <v>42</v>
      </c>
      <c r="U5" t="inlineStr">
        <is>
          <t>2007-11-05</t>
        </is>
      </c>
      <c r="V5" t="inlineStr">
        <is>
          <t>2007-11-05</t>
        </is>
      </c>
      <c r="W5" t="inlineStr">
        <is>
          <t>1990-04-12</t>
        </is>
      </c>
      <c r="X5" t="inlineStr">
        <is>
          <t>1990-04-12</t>
        </is>
      </c>
      <c r="Y5" t="n">
        <v>419</v>
      </c>
      <c r="Z5" t="n">
        <v>370</v>
      </c>
      <c r="AA5" t="n">
        <v>379</v>
      </c>
      <c r="AB5" t="n">
        <v>1</v>
      </c>
      <c r="AC5" t="n">
        <v>1</v>
      </c>
      <c r="AD5" t="n">
        <v>19</v>
      </c>
      <c r="AE5" t="n">
        <v>19</v>
      </c>
      <c r="AF5" t="n">
        <v>6</v>
      </c>
      <c r="AG5" t="n">
        <v>6</v>
      </c>
      <c r="AH5" t="n">
        <v>3</v>
      </c>
      <c r="AI5" t="n">
        <v>3</v>
      </c>
      <c r="AJ5" t="n">
        <v>10</v>
      </c>
      <c r="AK5" t="n">
        <v>10</v>
      </c>
      <c r="AL5" t="n">
        <v>0</v>
      </c>
      <c r="AM5" t="n">
        <v>0</v>
      </c>
      <c r="AN5" t="n">
        <v>4</v>
      </c>
      <c r="AO5" t="n">
        <v>4</v>
      </c>
      <c r="AP5" t="inlineStr">
        <is>
          <t>No</t>
        </is>
      </c>
      <c r="AQ5" t="inlineStr">
        <is>
          <t>Yes</t>
        </is>
      </c>
      <c r="AR5">
        <f>HYPERLINK("http://catalog.hathitrust.org/Record/001568060","HathiTrust Record")</f>
        <v/>
      </c>
      <c r="AS5">
        <f>HYPERLINK("https://creighton-primo.hosted.exlibrisgroup.com/primo-explore/search?tab=default_tab&amp;search_scope=EVERYTHING&amp;vid=01CRU&amp;lang=en_US&amp;offset=0&amp;query=any,contains,991000926359702656","Catalog Record")</f>
        <v/>
      </c>
      <c r="AT5">
        <f>HYPERLINK("http://www.worldcat.org/oclc/163474","WorldCat Record")</f>
        <v/>
      </c>
      <c r="AU5" t="inlineStr">
        <is>
          <t>44615913:eng</t>
        </is>
      </c>
      <c r="AV5" t="inlineStr">
        <is>
          <t>163474</t>
        </is>
      </c>
      <c r="AW5" t="inlineStr">
        <is>
          <t>991000926359702656</t>
        </is>
      </c>
      <c r="AX5" t="inlineStr">
        <is>
          <t>991000926359702656</t>
        </is>
      </c>
      <c r="AY5" t="inlineStr">
        <is>
          <t>2272176270002656</t>
        </is>
      </c>
      <c r="AZ5" t="inlineStr">
        <is>
          <t>BOOK</t>
        </is>
      </c>
      <c r="BC5" t="inlineStr">
        <is>
          <t>32285000115237</t>
        </is>
      </c>
      <c r="BD5" t="inlineStr">
        <is>
          <t>893608396</t>
        </is>
      </c>
    </row>
    <row r="6">
      <c r="A6" t="inlineStr">
        <is>
          <t>No</t>
        </is>
      </c>
      <c r="B6" t="inlineStr">
        <is>
          <t>RD156 .B7</t>
        </is>
      </c>
      <c r="C6" t="inlineStr">
        <is>
          <t>0                      RD 0156000B  7</t>
        </is>
      </c>
      <c r="D6" t="inlineStr">
        <is>
          <t>No place to hide.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Bradley, David, 1915-2008.</t>
        </is>
      </c>
      <c r="L6" t="inlineStr">
        <is>
          <t>Boston, Little Brown, 1948.</t>
        </is>
      </c>
      <c r="M6" t="inlineStr">
        <is>
          <t>1948</t>
        </is>
      </c>
      <c r="N6" t="inlineStr">
        <is>
          <t>[1st ed.]</t>
        </is>
      </c>
      <c r="O6" t="inlineStr">
        <is>
          <t>eng</t>
        </is>
      </c>
      <c r="P6" t="inlineStr">
        <is>
          <t>mau</t>
        </is>
      </c>
      <c r="R6" t="inlineStr">
        <is>
          <t xml:space="preserve">RD </t>
        </is>
      </c>
      <c r="S6" t="n">
        <v>3</v>
      </c>
      <c r="T6" t="n">
        <v>3</v>
      </c>
      <c r="U6" t="inlineStr">
        <is>
          <t>2000-10-17</t>
        </is>
      </c>
      <c r="V6" t="inlineStr">
        <is>
          <t>2000-10-17</t>
        </is>
      </c>
      <c r="W6" t="inlineStr">
        <is>
          <t>1997-08-12</t>
        </is>
      </c>
      <c r="X6" t="inlineStr">
        <is>
          <t>1997-08-12</t>
        </is>
      </c>
      <c r="Y6" t="n">
        <v>854</v>
      </c>
      <c r="Z6" t="n">
        <v>782</v>
      </c>
      <c r="AA6" t="n">
        <v>824</v>
      </c>
      <c r="AB6" t="n">
        <v>7</v>
      </c>
      <c r="AC6" t="n">
        <v>7</v>
      </c>
      <c r="AD6" t="n">
        <v>24</v>
      </c>
      <c r="AE6" t="n">
        <v>26</v>
      </c>
      <c r="AF6" t="n">
        <v>6</v>
      </c>
      <c r="AG6" t="n">
        <v>7</v>
      </c>
      <c r="AH6" t="n">
        <v>5</v>
      </c>
      <c r="AI6" t="n">
        <v>6</v>
      </c>
      <c r="AJ6" t="n">
        <v>11</v>
      </c>
      <c r="AK6" t="n">
        <v>11</v>
      </c>
      <c r="AL6" t="n">
        <v>6</v>
      </c>
      <c r="AM6" t="n">
        <v>6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HYPERLINK("http://catalog.hathitrust.org/Record/001116229","HathiTrust Record")</f>
        <v/>
      </c>
      <c r="AS6">
        <f>HYPERLINK("https://creighton-primo.hosted.exlibrisgroup.com/primo-explore/search?tab=default_tab&amp;search_scope=EVERYTHING&amp;vid=01CRU&amp;lang=en_US&amp;offset=0&amp;query=any,contains,991002893149702656","Catalog Record")</f>
        <v/>
      </c>
      <c r="AT6">
        <f>HYPERLINK("http://www.worldcat.org/oclc/512584","WorldCat Record")</f>
        <v/>
      </c>
      <c r="AU6" t="inlineStr">
        <is>
          <t>46789459:eng</t>
        </is>
      </c>
      <c r="AV6" t="inlineStr">
        <is>
          <t>512584</t>
        </is>
      </c>
      <c r="AW6" t="inlineStr">
        <is>
          <t>991002893149702656</t>
        </is>
      </c>
      <c r="AX6" t="inlineStr">
        <is>
          <t>991002893149702656</t>
        </is>
      </c>
      <c r="AY6" t="inlineStr">
        <is>
          <t>2263317150002656</t>
        </is>
      </c>
      <c r="AZ6" t="inlineStr">
        <is>
          <t>BOOK</t>
        </is>
      </c>
      <c r="BC6" t="inlineStr">
        <is>
          <t>32285003093001</t>
        </is>
      </c>
      <c r="BD6" t="inlineStr">
        <is>
          <t>893511322</t>
        </is>
      </c>
    </row>
    <row r="7">
      <c r="A7" t="inlineStr">
        <is>
          <t>No</t>
        </is>
      </c>
      <c r="B7" t="inlineStr">
        <is>
          <t>RD27.3.F8 G44 1980</t>
        </is>
      </c>
      <c r="C7" t="inlineStr">
        <is>
          <t>0                      RD 0027300F  8                  G  44          1980</t>
        </is>
      </c>
      <c r="D7" t="inlineStr">
        <is>
          <t>Professionalizing modern medicine : Paris surgeons and medical science and institutions in the 18th century / Toby Gelfand.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Gelfand, Toby, 1942-</t>
        </is>
      </c>
      <c r="L7" t="inlineStr">
        <is>
          <t>Westport, Conn. : Greenwood Press, 1980.</t>
        </is>
      </c>
      <c r="M7" t="inlineStr">
        <is>
          <t>1980</t>
        </is>
      </c>
      <c r="O7" t="inlineStr">
        <is>
          <t>eng</t>
        </is>
      </c>
      <c r="P7" t="inlineStr">
        <is>
          <t>ctu</t>
        </is>
      </c>
      <c r="Q7" t="inlineStr">
        <is>
          <t>Contributions in medical history, 0147-1058 ; no. 6</t>
        </is>
      </c>
      <c r="R7" t="inlineStr">
        <is>
          <t xml:space="preserve">RD </t>
        </is>
      </c>
      <c r="S7" t="n">
        <v>3</v>
      </c>
      <c r="T7" t="n">
        <v>3</v>
      </c>
      <c r="U7" t="inlineStr">
        <is>
          <t>2006-11-21</t>
        </is>
      </c>
      <c r="V7" t="inlineStr">
        <is>
          <t>2006-11-21</t>
        </is>
      </c>
      <c r="W7" t="inlineStr">
        <is>
          <t>1992-03-16</t>
        </is>
      </c>
      <c r="X7" t="inlineStr">
        <is>
          <t>1992-03-16</t>
        </is>
      </c>
      <c r="Y7" t="n">
        <v>259</v>
      </c>
      <c r="Z7" t="n">
        <v>174</v>
      </c>
      <c r="AA7" t="n">
        <v>176</v>
      </c>
      <c r="AB7" t="n">
        <v>2</v>
      </c>
      <c r="AC7" t="n">
        <v>2</v>
      </c>
      <c r="AD7" t="n">
        <v>2</v>
      </c>
      <c r="AE7" t="n">
        <v>2</v>
      </c>
      <c r="AF7" t="n">
        <v>1</v>
      </c>
      <c r="AG7" t="n">
        <v>1</v>
      </c>
      <c r="AH7" t="n">
        <v>0</v>
      </c>
      <c r="AI7" t="n">
        <v>0</v>
      </c>
      <c r="AJ7" t="n">
        <v>1</v>
      </c>
      <c r="AK7" t="n">
        <v>1</v>
      </c>
      <c r="AL7" t="n">
        <v>1</v>
      </c>
      <c r="AM7" t="n">
        <v>1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HYPERLINK("http://catalog.hathitrust.org/Record/003105521","HathiTrust Record")</f>
        <v/>
      </c>
      <c r="AS7">
        <f>HYPERLINK("https://creighton-primo.hosted.exlibrisgroup.com/primo-explore/search?tab=default_tab&amp;search_scope=EVERYTHING&amp;vid=01CRU&amp;lang=en_US&amp;offset=0&amp;query=any,contains,991004869419702656","Catalog Record")</f>
        <v/>
      </c>
      <c r="AT7">
        <f>HYPERLINK("http://www.worldcat.org/oclc/5750519","WorldCat Record")</f>
        <v/>
      </c>
      <c r="AU7" t="inlineStr">
        <is>
          <t>795207792:eng</t>
        </is>
      </c>
      <c r="AV7" t="inlineStr">
        <is>
          <t>5750519</t>
        </is>
      </c>
      <c r="AW7" t="inlineStr">
        <is>
          <t>991004869419702656</t>
        </is>
      </c>
      <c r="AX7" t="inlineStr">
        <is>
          <t>991004869419702656</t>
        </is>
      </c>
      <c r="AY7" t="inlineStr">
        <is>
          <t>2270758340002656</t>
        </is>
      </c>
      <c r="AZ7" t="inlineStr">
        <is>
          <t>BOOK</t>
        </is>
      </c>
      <c r="BB7" t="inlineStr">
        <is>
          <t>9780313214882</t>
        </is>
      </c>
      <c r="BC7" t="inlineStr">
        <is>
          <t>32285001021202</t>
        </is>
      </c>
      <c r="BD7" t="inlineStr">
        <is>
          <t>893807566</t>
        </is>
      </c>
    </row>
    <row r="8">
      <c r="A8" t="inlineStr">
        <is>
          <t>No</t>
        </is>
      </c>
      <c r="B8" t="inlineStr">
        <is>
          <t>RD27.35.G5 A3 1992</t>
        </is>
      </c>
      <c r="C8" t="inlineStr">
        <is>
          <t>0                      RD 0027350G  5                  A  3           1992</t>
        </is>
      </c>
      <c r="D8" t="inlineStr">
        <is>
          <t>Besieged : a doctor's story of life and death in Beirut / Chris Giannou.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Giannou, Christopher.</t>
        </is>
      </c>
      <c r="L8" t="inlineStr">
        <is>
          <t>New York : Olive Branch Press, 1992.</t>
        </is>
      </c>
      <c r="M8" t="inlineStr">
        <is>
          <t>1992</t>
        </is>
      </c>
      <c r="N8" t="inlineStr">
        <is>
          <t>1st American ed.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RD </t>
        </is>
      </c>
      <c r="S8" t="n">
        <v>1</v>
      </c>
      <c r="T8" t="n">
        <v>1</v>
      </c>
      <c r="U8" t="inlineStr">
        <is>
          <t>2003-04-24</t>
        </is>
      </c>
      <c r="V8" t="inlineStr">
        <is>
          <t>2003-04-24</t>
        </is>
      </c>
      <c r="W8" t="inlineStr">
        <is>
          <t>2003-04-24</t>
        </is>
      </c>
      <c r="X8" t="inlineStr">
        <is>
          <t>2003-04-24</t>
        </is>
      </c>
      <c r="Y8" t="n">
        <v>130</v>
      </c>
      <c r="Z8" t="n">
        <v>122</v>
      </c>
      <c r="AA8" t="n">
        <v>140</v>
      </c>
      <c r="AB8" t="n">
        <v>1</v>
      </c>
      <c r="AC8" t="n">
        <v>1</v>
      </c>
      <c r="AD8" t="n">
        <v>4</v>
      </c>
      <c r="AE8" t="n">
        <v>5</v>
      </c>
      <c r="AF8" t="n">
        <v>1</v>
      </c>
      <c r="AG8" t="n">
        <v>1</v>
      </c>
      <c r="AH8" t="n">
        <v>3</v>
      </c>
      <c r="AI8" t="n">
        <v>3</v>
      </c>
      <c r="AJ8" t="n">
        <v>2</v>
      </c>
      <c r="AK8" t="n">
        <v>3</v>
      </c>
      <c r="AL8" t="n">
        <v>0</v>
      </c>
      <c r="AM8" t="n">
        <v>0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HYPERLINK("http://catalog.hathitrust.org/Record/007993878","HathiTrust Record")</f>
        <v/>
      </c>
      <c r="AS8">
        <f>HYPERLINK("https://creighton-primo.hosted.exlibrisgroup.com/primo-explore/search?tab=default_tab&amp;search_scope=EVERYTHING&amp;vid=01CRU&amp;lang=en_US&amp;offset=0&amp;query=any,contains,991003981949702656","Catalog Record")</f>
        <v/>
      </c>
      <c r="AT8">
        <f>HYPERLINK("http://www.worldcat.org/oclc/23140408","WorldCat Record")</f>
        <v/>
      </c>
      <c r="AU8" t="inlineStr">
        <is>
          <t>992851:eng</t>
        </is>
      </c>
      <c r="AV8" t="inlineStr">
        <is>
          <t>23140408</t>
        </is>
      </c>
      <c r="AW8" t="inlineStr">
        <is>
          <t>991003981949702656</t>
        </is>
      </c>
      <c r="AX8" t="inlineStr">
        <is>
          <t>991003981949702656</t>
        </is>
      </c>
      <c r="AY8" t="inlineStr">
        <is>
          <t>2266757700002656</t>
        </is>
      </c>
      <c r="AZ8" t="inlineStr">
        <is>
          <t>BOOK</t>
        </is>
      </c>
      <c r="BB8" t="inlineStr">
        <is>
          <t>9780940793750</t>
        </is>
      </c>
      <c r="BC8" t="inlineStr">
        <is>
          <t>32285004743604</t>
        </is>
      </c>
      <c r="BD8" t="inlineStr">
        <is>
          <t>893429507</t>
        </is>
      </c>
    </row>
    <row r="9">
      <c r="A9" t="inlineStr">
        <is>
          <t>No</t>
        </is>
      </c>
      <c r="B9" t="inlineStr">
        <is>
          <t>RD31.3 .C64 1993</t>
        </is>
      </c>
      <c r="C9" t="inlineStr">
        <is>
          <t>0                      RD 0031300C  64          1993</t>
        </is>
      </c>
      <c r="D9" t="inlineStr">
        <is>
          <t>O.R. : the true story of 24 hours in a hospital operating room / by B.D. Colen.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Colen, B. D.</t>
        </is>
      </c>
      <c r="L9" t="inlineStr">
        <is>
          <t>New York, NY : Dutton, c1993.</t>
        </is>
      </c>
      <c r="M9" t="inlineStr">
        <is>
          <t>1993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RD </t>
        </is>
      </c>
      <c r="S9" t="n">
        <v>3</v>
      </c>
      <c r="T9" t="n">
        <v>3</v>
      </c>
      <c r="U9" t="inlineStr">
        <is>
          <t>1993-10-14</t>
        </is>
      </c>
      <c r="V9" t="inlineStr">
        <is>
          <t>1993-10-14</t>
        </is>
      </c>
      <c r="W9" t="inlineStr">
        <is>
          <t>1993-05-13</t>
        </is>
      </c>
      <c r="X9" t="inlineStr">
        <is>
          <t>1993-05-13</t>
        </is>
      </c>
      <c r="Y9" t="n">
        <v>341</v>
      </c>
      <c r="Z9" t="n">
        <v>323</v>
      </c>
      <c r="AA9" t="n">
        <v>340</v>
      </c>
      <c r="AB9" t="n">
        <v>2</v>
      </c>
      <c r="AC9" t="n">
        <v>2</v>
      </c>
      <c r="AD9" t="n">
        <v>4</v>
      </c>
      <c r="AE9" t="n">
        <v>4</v>
      </c>
      <c r="AF9" t="n">
        <v>2</v>
      </c>
      <c r="AG9" t="n">
        <v>2</v>
      </c>
      <c r="AH9" t="n">
        <v>1</v>
      </c>
      <c r="AI9" t="n">
        <v>1</v>
      </c>
      <c r="AJ9" t="n">
        <v>2</v>
      </c>
      <c r="AK9" t="n">
        <v>2</v>
      </c>
      <c r="AL9" t="n">
        <v>0</v>
      </c>
      <c r="AM9" t="n">
        <v>0</v>
      </c>
      <c r="AN9" t="n">
        <v>0</v>
      </c>
      <c r="AO9" t="n">
        <v>0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HYPERLINK("https://creighton-primo.hosted.exlibrisgroup.com/primo-explore/search?tab=default_tab&amp;search_scope=EVERYTHING&amp;vid=01CRU&amp;lang=en_US&amp;offset=0&amp;query=any,contains,991002068929702656","Catalog Record")</f>
        <v/>
      </c>
      <c r="AT9">
        <f>HYPERLINK("http://www.worldcat.org/oclc/26503415","WorldCat Record")</f>
        <v/>
      </c>
      <c r="AU9" t="inlineStr">
        <is>
          <t>24139781:eng</t>
        </is>
      </c>
      <c r="AV9" t="inlineStr">
        <is>
          <t>26503415</t>
        </is>
      </c>
      <c r="AW9" t="inlineStr">
        <is>
          <t>991002068929702656</t>
        </is>
      </c>
      <c r="AX9" t="inlineStr">
        <is>
          <t>991002068929702656</t>
        </is>
      </c>
      <c r="AY9" t="inlineStr">
        <is>
          <t>2255718080002656</t>
        </is>
      </c>
      <c r="AZ9" t="inlineStr">
        <is>
          <t>BOOK</t>
        </is>
      </c>
      <c r="BB9" t="inlineStr">
        <is>
          <t>9780525935186</t>
        </is>
      </c>
      <c r="BC9" t="inlineStr">
        <is>
          <t>32285001581379</t>
        </is>
      </c>
      <c r="BD9" t="inlineStr">
        <is>
          <t>893427170</t>
        </is>
      </c>
    </row>
    <row r="10">
      <c r="A10" t="inlineStr">
        <is>
          <t>No</t>
        </is>
      </c>
      <c r="B10" t="inlineStr">
        <is>
          <t>RD31.7 .P78 1987</t>
        </is>
      </c>
      <c r="C10" t="inlineStr">
        <is>
          <t>0                      RD 0031700P  78          1987</t>
        </is>
      </c>
      <c r="D10" t="inlineStr">
        <is>
          <t>The Psychological experience of surgery / edited by Richard S. Blacher.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L10" t="inlineStr">
        <is>
          <t>New York : Wiley, c1987.</t>
        </is>
      </c>
      <c r="M10" t="inlineStr">
        <is>
          <t>1987</t>
        </is>
      </c>
      <c r="O10" t="inlineStr">
        <is>
          <t>eng</t>
        </is>
      </c>
      <c r="P10" t="inlineStr">
        <is>
          <t>nyu</t>
        </is>
      </c>
      <c r="Q10" t="inlineStr">
        <is>
          <t>Wiley series in general and clinical psychiatry</t>
        </is>
      </c>
      <c r="R10" t="inlineStr">
        <is>
          <t xml:space="preserve">RD </t>
        </is>
      </c>
      <c r="S10" t="n">
        <v>2</v>
      </c>
      <c r="T10" t="n">
        <v>2</v>
      </c>
      <c r="U10" t="inlineStr">
        <is>
          <t>1993-09-05</t>
        </is>
      </c>
      <c r="V10" t="inlineStr">
        <is>
          <t>1993-09-05</t>
        </is>
      </c>
      <c r="W10" t="inlineStr">
        <is>
          <t>1993-03-25</t>
        </is>
      </c>
      <c r="X10" t="inlineStr">
        <is>
          <t>1993-03-25</t>
        </is>
      </c>
      <c r="Y10" t="n">
        <v>378</v>
      </c>
      <c r="Z10" t="n">
        <v>311</v>
      </c>
      <c r="AA10" t="n">
        <v>318</v>
      </c>
      <c r="AB10" t="n">
        <v>2</v>
      </c>
      <c r="AC10" t="n">
        <v>2</v>
      </c>
      <c r="AD10" t="n">
        <v>13</v>
      </c>
      <c r="AE10" t="n">
        <v>13</v>
      </c>
      <c r="AF10" t="n">
        <v>7</v>
      </c>
      <c r="AG10" t="n">
        <v>7</v>
      </c>
      <c r="AH10" t="n">
        <v>1</v>
      </c>
      <c r="AI10" t="n">
        <v>1</v>
      </c>
      <c r="AJ10" t="n">
        <v>6</v>
      </c>
      <c r="AK10" t="n">
        <v>6</v>
      </c>
      <c r="AL10" t="n">
        <v>1</v>
      </c>
      <c r="AM10" t="n">
        <v>1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HYPERLINK("http://catalog.hathitrust.org/Record/000493724","HathiTrust Record")</f>
        <v/>
      </c>
      <c r="AS10">
        <f>HYPERLINK("https://creighton-primo.hosted.exlibrisgroup.com/primo-explore/search?tab=default_tab&amp;search_scope=EVERYTHING&amp;vid=01CRU&amp;lang=en_US&amp;offset=0&amp;query=any,contains,991000848659702656","Catalog Record")</f>
        <v/>
      </c>
      <c r="AT10">
        <f>HYPERLINK("http://www.worldcat.org/oclc/13580693","WorldCat Record")</f>
        <v/>
      </c>
      <c r="AU10" t="inlineStr">
        <is>
          <t>54818892:eng</t>
        </is>
      </c>
      <c r="AV10" t="inlineStr">
        <is>
          <t>13580693</t>
        </is>
      </c>
      <c r="AW10" t="inlineStr">
        <is>
          <t>991000848659702656</t>
        </is>
      </c>
      <c r="AX10" t="inlineStr">
        <is>
          <t>991000848659702656</t>
        </is>
      </c>
      <c r="AY10" t="inlineStr">
        <is>
          <t>2257550420002656</t>
        </is>
      </c>
      <c r="AZ10" t="inlineStr">
        <is>
          <t>BOOK</t>
        </is>
      </c>
      <c r="BB10" t="inlineStr">
        <is>
          <t>9780471818311</t>
        </is>
      </c>
      <c r="BC10" t="inlineStr">
        <is>
          <t>32285001608958</t>
        </is>
      </c>
      <c r="BD10" t="inlineStr">
        <is>
          <t>893897275</t>
        </is>
      </c>
    </row>
    <row r="11">
      <c r="A11" t="inlineStr">
        <is>
          <t>No</t>
        </is>
      </c>
      <c r="B11" t="inlineStr">
        <is>
          <t>RD521 .A83 1991</t>
        </is>
      </c>
      <c r="C11" t="inlineStr">
        <is>
          <t>0                      RD 0521000A  83          1991</t>
        </is>
      </c>
      <c r="D11" t="inlineStr">
        <is>
          <t>Athletic injuries to the head, neck, and face / [edited by] Joseph S. Torg.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Yes</t>
        </is>
      </c>
      <c r="J11" t="inlineStr">
        <is>
          <t>0</t>
        </is>
      </c>
      <c r="L11" t="inlineStr">
        <is>
          <t>St. Louis : Mosby Year Book, c1991.</t>
        </is>
      </c>
      <c r="M11" t="inlineStr">
        <is>
          <t>1991</t>
        </is>
      </c>
      <c r="N11" t="inlineStr">
        <is>
          <t>2nd ed.</t>
        </is>
      </c>
      <c r="O11" t="inlineStr">
        <is>
          <t>eng</t>
        </is>
      </c>
      <c r="P11" t="inlineStr">
        <is>
          <t>mou</t>
        </is>
      </c>
      <c r="R11" t="inlineStr">
        <is>
          <t xml:space="preserve">RD </t>
        </is>
      </c>
      <c r="S11" t="n">
        <v>6</v>
      </c>
      <c r="T11" t="n">
        <v>6</v>
      </c>
      <c r="U11" t="inlineStr">
        <is>
          <t>1999-03-30</t>
        </is>
      </c>
      <c r="V11" t="inlineStr">
        <is>
          <t>1999-03-30</t>
        </is>
      </c>
      <c r="W11" t="inlineStr">
        <is>
          <t>1993-12-28</t>
        </is>
      </c>
      <c r="X11" t="inlineStr">
        <is>
          <t>1993-12-28</t>
        </is>
      </c>
      <c r="Y11" t="n">
        <v>283</v>
      </c>
      <c r="Z11" t="n">
        <v>240</v>
      </c>
      <c r="AA11" t="n">
        <v>419</v>
      </c>
      <c r="AB11" t="n">
        <v>2</v>
      </c>
      <c r="AC11" t="n">
        <v>4</v>
      </c>
      <c r="AD11" t="n">
        <v>7</v>
      </c>
      <c r="AE11" t="n">
        <v>12</v>
      </c>
      <c r="AF11" t="n">
        <v>3</v>
      </c>
      <c r="AG11" t="n">
        <v>6</v>
      </c>
      <c r="AH11" t="n">
        <v>3</v>
      </c>
      <c r="AI11" t="n">
        <v>3</v>
      </c>
      <c r="AJ11" t="n">
        <v>4</v>
      </c>
      <c r="AK11" t="n">
        <v>6</v>
      </c>
      <c r="AL11" t="n">
        <v>1</v>
      </c>
      <c r="AM11" t="n">
        <v>2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HYPERLINK("http://catalog.hathitrust.org/Record/002443444","HathiTrust Record")</f>
        <v/>
      </c>
      <c r="AS11">
        <f>HYPERLINK("https://creighton-primo.hosted.exlibrisgroup.com/primo-explore/search?tab=default_tab&amp;search_scope=EVERYTHING&amp;vid=01CRU&amp;lang=en_US&amp;offset=0&amp;query=any,contains,991001816459702656","Catalog Record")</f>
        <v/>
      </c>
      <c r="AT11">
        <f>HYPERLINK("http://www.worldcat.org/oclc/22813555","WorldCat Record")</f>
        <v/>
      </c>
      <c r="AU11" t="inlineStr">
        <is>
          <t>54446808:eng</t>
        </is>
      </c>
      <c r="AV11" t="inlineStr">
        <is>
          <t>22813555</t>
        </is>
      </c>
      <c r="AW11" t="inlineStr">
        <is>
          <t>991001816459702656</t>
        </is>
      </c>
      <c r="AX11" t="inlineStr">
        <is>
          <t>991001816459702656</t>
        </is>
      </c>
      <c r="AY11" t="inlineStr">
        <is>
          <t>2263756640002656</t>
        </is>
      </c>
      <c r="AZ11" t="inlineStr">
        <is>
          <t>BOOK</t>
        </is>
      </c>
      <c r="BB11" t="inlineStr">
        <is>
          <t>9780815188469</t>
        </is>
      </c>
      <c r="BC11" t="inlineStr">
        <is>
          <t>32285001818326</t>
        </is>
      </c>
      <c r="BD11" t="inlineStr">
        <is>
          <t>893250528</t>
        </is>
      </c>
    </row>
    <row r="12">
      <c r="A12" t="inlineStr">
        <is>
          <t>No</t>
        </is>
      </c>
      <c r="B12" t="inlineStr">
        <is>
          <t>RD521 .H56 1999</t>
        </is>
      </c>
      <c r="C12" t="inlineStr">
        <is>
          <t>0                      RD 0521000H  56          1999</t>
        </is>
      </c>
      <c r="D12" t="inlineStr">
        <is>
          <t>On head wounds / Hippocrates ; edition, translation, and commentary by Maury Hanson.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Hippocrates.</t>
        </is>
      </c>
      <c r="L12" t="inlineStr">
        <is>
          <t>Berlin : Akademie, c1999.</t>
        </is>
      </c>
      <c r="M12" t="inlineStr">
        <is>
          <t>1999</t>
        </is>
      </c>
      <c r="O12" t="inlineStr">
        <is>
          <t>eng</t>
        </is>
      </c>
      <c r="P12" t="inlineStr">
        <is>
          <t xml:space="preserve">gw </t>
        </is>
      </c>
      <c r="Q12" t="inlineStr">
        <is>
          <t>Corpus medicorum Graecorum, 0070-0347 ; I, 4, 1</t>
        </is>
      </c>
      <c r="R12" t="inlineStr">
        <is>
          <t xml:space="preserve">RD </t>
        </is>
      </c>
      <c r="S12" t="n">
        <v>1</v>
      </c>
      <c r="T12" t="n">
        <v>1</v>
      </c>
      <c r="U12" t="inlineStr">
        <is>
          <t>2001-05-15</t>
        </is>
      </c>
      <c r="V12" t="inlineStr">
        <is>
          <t>2001-05-15</t>
        </is>
      </c>
      <c r="W12" t="inlineStr">
        <is>
          <t>2001-05-15</t>
        </is>
      </c>
      <c r="X12" t="inlineStr">
        <is>
          <t>2001-05-15</t>
        </is>
      </c>
      <c r="Y12" t="n">
        <v>100</v>
      </c>
      <c r="Z12" t="n">
        <v>57</v>
      </c>
      <c r="AA12" t="n">
        <v>68</v>
      </c>
      <c r="AB12" t="n">
        <v>1</v>
      </c>
      <c r="AC12" t="n">
        <v>1</v>
      </c>
      <c r="AD12" t="n">
        <v>6</v>
      </c>
      <c r="AE12" t="n">
        <v>6</v>
      </c>
      <c r="AF12" t="n">
        <v>0</v>
      </c>
      <c r="AG12" t="n">
        <v>0</v>
      </c>
      <c r="AH12" t="n">
        <v>1</v>
      </c>
      <c r="AI12" t="n">
        <v>1</v>
      </c>
      <c r="AJ12" t="n">
        <v>6</v>
      </c>
      <c r="AK12" t="n">
        <v>6</v>
      </c>
      <c r="AL12" t="n">
        <v>0</v>
      </c>
      <c r="AM12" t="n">
        <v>0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HYPERLINK("https://creighton-primo.hosted.exlibrisgroup.com/primo-explore/search?tab=default_tab&amp;search_scope=EVERYTHING&amp;vid=01CRU&amp;lang=en_US&amp;offset=0&amp;query=any,contains,991003494539702656","Catalog Record")</f>
        <v/>
      </c>
      <c r="AT12">
        <f>HYPERLINK("http://www.worldcat.org/oclc/61512292","WorldCat Record")</f>
        <v/>
      </c>
      <c r="AU12" t="inlineStr">
        <is>
          <t>7971916:eng</t>
        </is>
      </c>
      <c r="AV12" t="inlineStr">
        <is>
          <t>61512292</t>
        </is>
      </c>
      <c r="AW12" t="inlineStr">
        <is>
          <t>991003494539702656</t>
        </is>
      </c>
      <c r="AX12" t="inlineStr">
        <is>
          <t>991003494539702656</t>
        </is>
      </c>
      <c r="AY12" t="inlineStr">
        <is>
          <t>2256791530002656</t>
        </is>
      </c>
      <c r="AZ12" t="inlineStr">
        <is>
          <t>BOOK</t>
        </is>
      </c>
      <c r="BB12" t="inlineStr">
        <is>
          <t>9783050033396</t>
        </is>
      </c>
      <c r="BC12" t="inlineStr">
        <is>
          <t>32285004297353</t>
        </is>
      </c>
      <c r="BD12" t="inlineStr">
        <is>
          <t>893874810</t>
        </is>
      </c>
    </row>
    <row r="13">
      <c r="A13" t="inlineStr">
        <is>
          <t>No</t>
        </is>
      </c>
      <c r="B13" t="inlineStr">
        <is>
          <t>RD525 .C57</t>
        </is>
      </c>
      <c r="C13" t="inlineStr">
        <is>
          <t>0                      RD 0525000C  57</t>
        </is>
      </c>
      <c r="D13" t="inlineStr">
        <is>
          <t>A Cleft palate team addresses the speech clinician. Edited by Mervyn L. Falk.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L13" t="inlineStr">
        <is>
          <t>Springfield, Ill., Thomas [1971]</t>
        </is>
      </c>
      <c r="M13" t="inlineStr">
        <is>
          <t>1971</t>
        </is>
      </c>
      <c r="O13" t="inlineStr">
        <is>
          <t>eng</t>
        </is>
      </c>
      <c r="P13" t="inlineStr">
        <is>
          <t>ilu</t>
        </is>
      </c>
      <c r="R13" t="inlineStr">
        <is>
          <t xml:space="preserve">RD </t>
        </is>
      </c>
      <c r="S13" t="n">
        <v>1</v>
      </c>
      <c r="T13" t="n">
        <v>1</v>
      </c>
      <c r="U13" t="inlineStr">
        <is>
          <t>2007-10-07</t>
        </is>
      </c>
      <c r="V13" t="inlineStr">
        <is>
          <t>2007-10-07</t>
        </is>
      </c>
      <c r="W13" t="inlineStr">
        <is>
          <t>1992-10-14</t>
        </is>
      </c>
      <c r="X13" t="inlineStr">
        <is>
          <t>1992-10-14</t>
        </is>
      </c>
      <c r="Y13" t="n">
        <v>198</v>
      </c>
      <c r="Z13" t="n">
        <v>177</v>
      </c>
      <c r="AA13" t="n">
        <v>180</v>
      </c>
      <c r="AB13" t="n">
        <v>3</v>
      </c>
      <c r="AC13" t="n">
        <v>3</v>
      </c>
      <c r="AD13" t="n">
        <v>8</v>
      </c>
      <c r="AE13" t="n">
        <v>8</v>
      </c>
      <c r="AF13" t="n">
        <v>1</v>
      </c>
      <c r="AG13" t="n">
        <v>1</v>
      </c>
      <c r="AH13" t="n">
        <v>3</v>
      </c>
      <c r="AI13" t="n">
        <v>3</v>
      </c>
      <c r="AJ13" t="n">
        <v>4</v>
      </c>
      <c r="AK13" t="n">
        <v>4</v>
      </c>
      <c r="AL13" t="n">
        <v>2</v>
      </c>
      <c r="AM13" t="n">
        <v>2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HYPERLINK("http://catalog.hathitrust.org/Record/001568257","HathiTrust Record")</f>
        <v/>
      </c>
      <c r="AS13">
        <f>HYPERLINK("https://creighton-primo.hosted.exlibrisgroup.com/primo-explore/search?tab=default_tab&amp;search_scope=EVERYTHING&amp;vid=01CRU&amp;lang=en_US&amp;offset=0&amp;query=any,contains,991000910649702656","Catalog Record")</f>
        <v/>
      </c>
      <c r="AT13">
        <f>HYPERLINK("http://www.worldcat.org/oclc/159664","WorldCat Record")</f>
        <v/>
      </c>
      <c r="AU13" t="inlineStr">
        <is>
          <t>471123:eng</t>
        </is>
      </c>
      <c r="AV13" t="inlineStr">
        <is>
          <t>159664</t>
        </is>
      </c>
      <c r="AW13" t="inlineStr">
        <is>
          <t>991000910649702656</t>
        </is>
      </c>
      <c r="AX13" t="inlineStr">
        <is>
          <t>991000910649702656</t>
        </is>
      </c>
      <c r="AY13" t="inlineStr">
        <is>
          <t>2258975220002656</t>
        </is>
      </c>
      <c r="AZ13" t="inlineStr">
        <is>
          <t>BOOK</t>
        </is>
      </c>
      <c r="BC13" t="inlineStr">
        <is>
          <t>32285001369940</t>
        </is>
      </c>
      <c r="BD13" t="inlineStr">
        <is>
          <t>893620910</t>
        </is>
      </c>
    </row>
    <row r="14">
      <c r="A14" t="inlineStr">
        <is>
          <t>No</t>
        </is>
      </c>
      <c r="B14" t="inlineStr">
        <is>
          <t>RD525 .M37</t>
        </is>
      </c>
      <c r="C14" t="inlineStr">
        <is>
          <t>0                      RD 0525000M  37</t>
        </is>
      </c>
      <c r="D14" t="inlineStr">
        <is>
          <t>Cleft palate and associated speech characteristics / by Raymond Massengill, Jr., and Phyllis P. Phillips.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Massengill, Raymond.</t>
        </is>
      </c>
      <c r="L14" t="inlineStr">
        <is>
          <t>Lincoln, Neb. : Cliffs Notes, [1975]</t>
        </is>
      </c>
      <c r="M14" t="inlineStr">
        <is>
          <t>1975</t>
        </is>
      </c>
      <c r="O14" t="inlineStr">
        <is>
          <t>eng</t>
        </is>
      </c>
      <c r="P14" t="inlineStr">
        <is>
          <t>nbu</t>
        </is>
      </c>
      <c r="Q14" t="inlineStr">
        <is>
          <t>Cliffs speech and hearing series</t>
        </is>
      </c>
      <c r="R14" t="inlineStr">
        <is>
          <t xml:space="preserve">RD </t>
        </is>
      </c>
      <c r="S14" t="n">
        <v>2</v>
      </c>
      <c r="T14" t="n">
        <v>2</v>
      </c>
      <c r="U14" t="inlineStr">
        <is>
          <t>2007-10-07</t>
        </is>
      </c>
      <c r="V14" t="inlineStr">
        <is>
          <t>2007-10-07</t>
        </is>
      </c>
      <c r="W14" t="inlineStr">
        <is>
          <t>1992-11-02</t>
        </is>
      </c>
      <c r="X14" t="inlineStr">
        <is>
          <t>1992-11-02</t>
        </is>
      </c>
      <c r="Y14" t="n">
        <v>193</v>
      </c>
      <c r="Z14" t="n">
        <v>181</v>
      </c>
      <c r="AA14" t="n">
        <v>183</v>
      </c>
      <c r="AB14" t="n">
        <v>2</v>
      </c>
      <c r="AC14" t="n">
        <v>2</v>
      </c>
      <c r="AD14" t="n">
        <v>8</v>
      </c>
      <c r="AE14" t="n">
        <v>8</v>
      </c>
      <c r="AF14" t="n">
        <v>4</v>
      </c>
      <c r="AG14" t="n">
        <v>4</v>
      </c>
      <c r="AH14" t="n">
        <v>1</v>
      </c>
      <c r="AI14" t="n">
        <v>1</v>
      </c>
      <c r="AJ14" t="n">
        <v>5</v>
      </c>
      <c r="AK14" t="n">
        <v>5</v>
      </c>
      <c r="AL14" t="n">
        <v>0</v>
      </c>
      <c r="AM14" t="n">
        <v>0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HYPERLINK("http://catalog.hathitrust.org/Record/000033735","HathiTrust Record")</f>
        <v/>
      </c>
      <c r="AS14">
        <f>HYPERLINK("https://creighton-primo.hosted.exlibrisgroup.com/primo-explore/search?tab=default_tab&amp;search_scope=EVERYTHING&amp;vid=01CRU&amp;lang=en_US&amp;offset=0&amp;query=any,contains,991003784109702656","Catalog Record")</f>
        <v/>
      </c>
      <c r="AT14">
        <f>HYPERLINK("http://www.worldcat.org/oclc/1499682","WorldCat Record")</f>
        <v/>
      </c>
      <c r="AU14" t="inlineStr">
        <is>
          <t>2434914:eng</t>
        </is>
      </c>
      <c r="AV14" t="inlineStr">
        <is>
          <t>1499682</t>
        </is>
      </c>
      <c r="AW14" t="inlineStr">
        <is>
          <t>991003784109702656</t>
        </is>
      </c>
      <c r="AX14" t="inlineStr">
        <is>
          <t>991003784109702656</t>
        </is>
      </c>
      <c r="AY14" t="inlineStr">
        <is>
          <t>2270780750002656</t>
        </is>
      </c>
      <c r="AZ14" t="inlineStr">
        <is>
          <t>BOOK</t>
        </is>
      </c>
      <c r="BB14" t="inlineStr">
        <is>
          <t>9780822018018</t>
        </is>
      </c>
      <c r="BC14" t="inlineStr">
        <is>
          <t>32285001379337</t>
        </is>
      </c>
      <c r="BD14" t="inlineStr">
        <is>
          <t>893531590</t>
        </is>
      </c>
    </row>
    <row r="15">
      <c r="A15" t="inlineStr">
        <is>
          <t>No</t>
        </is>
      </c>
      <c r="B15" t="inlineStr">
        <is>
          <t>RD525 .W4</t>
        </is>
      </c>
      <c r="C15" t="inlineStr">
        <is>
          <t>0                      RD 0525000W  4</t>
        </is>
      </c>
      <c r="D15" t="inlineStr">
        <is>
          <t>Cleft palate / [by] Harold Westlake [and] David Rutherford.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Westlake, Harold, 1906-</t>
        </is>
      </c>
      <c r="L15" t="inlineStr">
        <is>
          <t>Englewood Cliffs, N.J. : Prentice-Hall, [1966]</t>
        </is>
      </c>
      <c r="M15" t="inlineStr">
        <is>
          <t>1966</t>
        </is>
      </c>
      <c r="O15" t="inlineStr">
        <is>
          <t>eng</t>
        </is>
      </c>
      <c r="P15" t="inlineStr">
        <is>
          <t>nju</t>
        </is>
      </c>
      <c r="Q15" t="inlineStr">
        <is>
          <t>Prentice-Hall foundations of speech pathology series</t>
        </is>
      </c>
      <c r="R15" t="inlineStr">
        <is>
          <t xml:space="preserve">RD </t>
        </is>
      </c>
      <c r="S15" t="n">
        <v>2</v>
      </c>
      <c r="T15" t="n">
        <v>2</v>
      </c>
      <c r="U15" t="inlineStr">
        <is>
          <t>2007-10-07</t>
        </is>
      </c>
      <c r="V15" t="inlineStr">
        <is>
          <t>2007-10-07</t>
        </is>
      </c>
      <c r="W15" t="inlineStr">
        <is>
          <t>1992-11-02</t>
        </is>
      </c>
      <c r="X15" t="inlineStr">
        <is>
          <t>1992-11-02</t>
        </is>
      </c>
      <c r="Y15" t="n">
        <v>489</v>
      </c>
      <c r="Z15" t="n">
        <v>440</v>
      </c>
      <c r="AA15" t="n">
        <v>442</v>
      </c>
      <c r="AB15" t="n">
        <v>3</v>
      </c>
      <c r="AC15" t="n">
        <v>3</v>
      </c>
      <c r="AD15" t="n">
        <v>16</v>
      </c>
      <c r="AE15" t="n">
        <v>16</v>
      </c>
      <c r="AF15" t="n">
        <v>8</v>
      </c>
      <c r="AG15" t="n">
        <v>8</v>
      </c>
      <c r="AH15" t="n">
        <v>4</v>
      </c>
      <c r="AI15" t="n">
        <v>4</v>
      </c>
      <c r="AJ15" t="n">
        <v>7</v>
      </c>
      <c r="AK15" t="n">
        <v>7</v>
      </c>
      <c r="AL15" t="n">
        <v>0</v>
      </c>
      <c r="AM15" t="n">
        <v>0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HYPERLINK("http://catalog.hathitrust.org/Record/001568273","HathiTrust Record")</f>
        <v/>
      </c>
      <c r="AS15">
        <f>HYPERLINK("https://creighton-primo.hosted.exlibrisgroup.com/primo-explore/search?tab=default_tab&amp;search_scope=EVERYTHING&amp;vid=01CRU&amp;lang=en_US&amp;offset=0&amp;query=any,contains,991005264679702656","Catalog Record")</f>
        <v/>
      </c>
      <c r="AT15">
        <f>HYPERLINK("http://www.worldcat.org/oclc/602985","WorldCat Record")</f>
        <v/>
      </c>
      <c r="AU15" t="inlineStr">
        <is>
          <t>1607950:eng</t>
        </is>
      </c>
      <c r="AV15" t="inlineStr">
        <is>
          <t>602985</t>
        </is>
      </c>
      <c r="AW15" t="inlineStr">
        <is>
          <t>991005264679702656</t>
        </is>
      </c>
      <c r="AX15" t="inlineStr">
        <is>
          <t>991005264679702656</t>
        </is>
      </c>
      <c r="AY15" t="inlineStr">
        <is>
          <t>2260177640002656</t>
        </is>
      </c>
      <c r="AZ15" t="inlineStr">
        <is>
          <t>BOOK</t>
        </is>
      </c>
      <c r="BC15" t="inlineStr">
        <is>
          <t>32285001379329</t>
        </is>
      </c>
      <c r="BD15" t="inlineStr">
        <is>
          <t>893695030</t>
        </is>
      </c>
    </row>
    <row r="16">
      <c r="A16" t="inlineStr">
        <is>
          <t>No</t>
        </is>
      </c>
      <c r="B16" t="inlineStr">
        <is>
          <t>RD546.H325 R69 2002</t>
        </is>
      </c>
      <c r="C16" t="inlineStr">
        <is>
          <t>0                      RD 0546000H  325                R  69          2002</t>
        </is>
      </c>
      <c r="D16" t="inlineStr">
        <is>
          <t>The book of Jesse : a story of youth, illness, and medicine / Michael Rowe.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Rowe, Michael, 1947-</t>
        </is>
      </c>
      <c r="L16" t="inlineStr">
        <is>
          <t>Washington, D.C. : Francis Press, c2002.</t>
        </is>
      </c>
      <c r="M16" t="inlineStr">
        <is>
          <t>2002</t>
        </is>
      </c>
      <c r="N16" t="inlineStr">
        <is>
          <t>1st ed.</t>
        </is>
      </c>
      <c r="O16" t="inlineStr">
        <is>
          <t>eng</t>
        </is>
      </c>
      <c r="P16" t="inlineStr">
        <is>
          <t>dcu</t>
        </is>
      </c>
      <c r="R16" t="inlineStr">
        <is>
          <t xml:space="preserve">RD </t>
        </is>
      </c>
      <c r="S16" t="n">
        <v>1</v>
      </c>
      <c r="T16" t="n">
        <v>1</v>
      </c>
      <c r="U16" t="inlineStr">
        <is>
          <t>2004-12-15</t>
        </is>
      </c>
      <c r="V16" t="inlineStr">
        <is>
          <t>2004-12-15</t>
        </is>
      </c>
      <c r="W16" t="inlineStr">
        <is>
          <t>2004-12-15</t>
        </is>
      </c>
      <c r="X16" t="inlineStr">
        <is>
          <t>2004-12-15</t>
        </is>
      </c>
      <c r="Y16" t="n">
        <v>55</v>
      </c>
      <c r="Z16" t="n">
        <v>53</v>
      </c>
      <c r="AA16" t="n">
        <v>53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  <c r="AG16" t="n">
        <v>1</v>
      </c>
      <c r="AH16" t="n">
        <v>0</v>
      </c>
      <c r="AI16" t="n">
        <v>0</v>
      </c>
      <c r="AJ16" t="n">
        <v>1</v>
      </c>
      <c r="AK16" t="n">
        <v>1</v>
      </c>
      <c r="AL16" t="n">
        <v>0</v>
      </c>
      <c r="AM16" t="n">
        <v>0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HYPERLINK("https://creighton-primo.hosted.exlibrisgroup.com/primo-explore/search?tab=default_tab&amp;search_scope=EVERYTHING&amp;vid=01CRU&amp;lang=en_US&amp;offset=0&amp;query=any,contains,991004428449702656","Catalog Record")</f>
        <v/>
      </c>
      <c r="AT16">
        <f>HYPERLINK("http://www.worldcat.org/oclc/50124805","WorldCat Record")</f>
        <v/>
      </c>
      <c r="AU16" t="inlineStr">
        <is>
          <t>6281361:eng</t>
        </is>
      </c>
      <c r="AV16" t="inlineStr">
        <is>
          <t>50124805</t>
        </is>
      </c>
      <c r="AW16" t="inlineStr">
        <is>
          <t>991004428449702656</t>
        </is>
      </c>
      <c r="AX16" t="inlineStr">
        <is>
          <t>991004428449702656</t>
        </is>
      </c>
      <c r="AY16" t="inlineStr">
        <is>
          <t>2266744620002656</t>
        </is>
      </c>
      <c r="AZ16" t="inlineStr">
        <is>
          <t>BOOK</t>
        </is>
      </c>
      <c r="BB16" t="inlineStr">
        <is>
          <t>9780966505160</t>
        </is>
      </c>
      <c r="BC16" t="inlineStr">
        <is>
          <t>32285005017479</t>
        </is>
      </c>
      <c r="BD16" t="inlineStr">
        <is>
          <t>893319213</t>
        </is>
      </c>
    </row>
    <row r="17">
      <c r="A17" t="inlineStr">
        <is>
          <t>No</t>
        </is>
      </c>
      <c r="B17" t="inlineStr">
        <is>
          <t>RD557 .U67 1990</t>
        </is>
      </c>
      <c r="C17" t="inlineStr">
        <is>
          <t>0                      RD 0557000U  67          1990</t>
        </is>
      </c>
      <c r="D17" t="inlineStr">
        <is>
          <t>The Upper extremity in sports medicine / edited by James A. Nicholas, Elliott B. Hershman ; with Martin A. Posner.</t>
        </is>
      </c>
      <c r="F17" t="inlineStr">
        <is>
          <t>No</t>
        </is>
      </c>
      <c r="G17" t="inlineStr">
        <is>
          <t>1</t>
        </is>
      </c>
      <c r="H17" t="inlineStr">
        <is>
          <t>Yes</t>
        </is>
      </c>
      <c r="I17" t="inlineStr">
        <is>
          <t>Yes</t>
        </is>
      </c>
      <c r="J17" t="inlineStr">
        <is>
          <t>0</t>
        </is>
      </c>
      <c r="L17" t="inlineStr">
        <is>
          <t>St. Louis : C.V. Mosby, 1990.</t>
        </is>
      </c>
      <c r="M17" t="inlineStr">
        <is>
          <t>1990</t>
        </is>
      </c>
      <c r="O17" t="inlineStr">
        <is>
          <t>eng</t>
        </is>
      </c>
      <c r="P17" t="inlineStr">
        <is>
          <t>mou</t>
        </is>
      </c>
      <c r="R17" t="inlineStr">
        <is>
          <t xml:space="preserve">RD </t>
        </is>
      </c>
      <c r="S17" t="n">
        <v>9</v>
      </c>
      <c r="T17" t="n">
        <v>53</v>
      </c>
      <c r="U17" t="inlineStr">
        <is>
          <t>2001-04-19</t>
        </is>
      </c>
      <c r="V17" t="inlineStr">
        <is>
          <t>2001-04-19</t>
        </is>
      </c>
      <c r="W17" t="inlineStr">
        <is>
          <t>1993-02-22</t>
        </is>
      </c>
      <c r="X17" t="inlineStr">
        <is>
          <t>1993-02-22</t>
        </is>
      </c>
      <c r="Y17" t="n">
        <v>266</v>
      </c>
      <c r="Z17" t="n">
        <v>205</v>
      </c>
      <c r="AA17" t="n">
        <v>340</v>
      </c>
      <c r="AB17" t="n">
        <v>3</v>
      </c>
      <c r="AC17" t="n">
        <v>5</v>
      </c>
      <c r="AD17" t="n">
        <v>6</v>
      </c>
      <c r="AE17" t="n">
        <v>13</v>
      </c>
      <c r="AF17" t="n">
        <v>2</v>
      </c>
      <c r="AG17" t="n">
        <v>5</v>
      </c>
      <c r="AH17" t="n">
        <v>2</v>
      </c>
      <c r="AI17" t="n">
        <v>3</v>
      </c>
      <c r="AJ17" t="n">
        <v>3</v>
      </c>
      <c r="AK17" t="n">
        <v>6</v>
      </c>
      <c r="AL17" t="n">
        <v>1</v>
      </c>
      <c r="AM17" t="n">
        <v>3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HYPERLINK("http://catalog.hathitrust.org/Record/001841151","HathiTrust Record")</f>
        <v/>
      </c>
      <c r="AS17">
        <f>HYPERLINK("https://creighton-primo.hosted.exlibrisgroup.com/primo-explore/search?tab=default_tab&amp;search_scope=EVERYTHING&amp;vid=01CRU&amp;lang=en_US&amp;offset=0&amp;query=any,contains,991001742069702656","Catalog Record")</f>
        <v/>
      </c>
      <c r="AT17">
        <f>HYPERLINK("http://www.worldcat.org/oclc/20692664","WorldCat Record")</f>
        <v/>
      </c>
      <c r="AU17" t="inlineStr">
        <is>
          <t>2999401048:eng</t>
        </is>
      </c>
      <c r="AV17" t="inlineStr">
        <is>
          <t>20692664</t>
        </is>
      </c>
      <c r="AW17" t="inlineStr">
        <is>
          <t>991001742069702656</t>
        </is>
      </c>
      <c r="AX17" t="inlineStr">
        <is>
          <t>991001742069702656</t>
        </is>
      </c>
      <c r="AY17" t="inlineStr">
        <is>
          <t>2254865870002656</t>
        </is>
      </c>
      <c r="AZ17" t="inlineStr">
        <is>
          <t>BOOK</t>
        </is>
      </c>
      <c r="BB17" t="inlineStr">
        <is>
          <t>9780801639432</t>
        </is>
      </c>
      <c r="BC17" t="inlineStr">
        <is>
          <t>32285001496156</t>
        </is>
      </c>
      <c r="BD17" t="inlineStr">
        <is>
          <t>893596696</t>
        </is>
      </c>
    </row>
    <row r="18">
      <c r="A18" t="inlineStr">
        <is>
          <t>No</t>
        </is>
      </c>
      <c r="B18" t="inlineStr">
        <is>
          <t>RD557 .U674 1995</t>
        </is>
      </c>
      <c r="C18" t="inlineStr">
        <is>
          <t>0                      RD 0557000U  674         1995</t>
        </is>
      </c>
      <c r="D18" t="inlineStr">
        <is>
          <t>Upper extremity injuries in the athlete / edited by Arthur M. Pappas, in association with Janet Walzer.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L18" t="inlineStr">
        <is>
          <t>New York : Churchill Livingstone, c1995.</t>
        </is>
      </c>
      <c r="M18" t="inlineStr">
        <is>
          <t>1995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RD </t>
        </is>
      </c>
      <c r="S18" t="n">
        <v>2</v>
      </c>
      <c r="T18" t="n">
        <v>2</v>
      </c>
      <c r="U18" t="inlineStr">
        <is>
          <t>2002-04-08</t>
        </is>
      </c>
      <c r="V18" t="inlineStr">
        <is>
          <t>2002-04-08</t>
        </is>
      </c>
      <c r="W18" t="inlineStr">
        <is>
          <t>1995-03-28</t>
        </is>
      </c>
      <c r="X18" t="inlineStr">
        <is>
          <t>1995-03-28</t>
        </is>
      </c>
      <c r="Y18" t="n">
        <v>160</v>
      </c>
      <c r="Z18" t="n">
        <v>129</v>
      </c>
      <c r="AA18" t="n">
        <v>136</v>
      </c>
      <c r="AB18" t="n">
        <v>2</v>
      </c>
      <c r="AC18" t="n">
        <v>2</v>
      </c>
      <c r="AD18" t="n">
        <v>3</v>
      </c>
      <c r="AE18" t="n">
        <v>3</v>
      </c>
      <c r="AF18" t="n">
        <v>1</v>
      </c>
      <c r="AG18" t="n">
        <v>1</v>
      </c>
      <c r="AH18" t="n">
        <v>0</v>
      </c>
      <c r="AI18" t="n">
        <v>0</v>
      </c>
      <c r="AJ18" t="n">
        <v>1</v>
      </c>
      <c r="AK18" t="n">
        <v>1</v>
      </c>
      <c r="AL18" t="n">
        <v>1</v>
      </c>
      <c r="AM18" t="n">
        <v>1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HYPERLINK("http://catalog.hathitrust.org/Record/002905875","HathiTrust Record")</f>
        <v/>
      </c>
      <c r="AS18">
        <f>HYPERLINK("https://creighton-primo.hosted.exlibrisgroup.com/primo-explore/search?tab=default_tab&amp;search_scope=EVERYTHING&amp;vid=01CRU&amp;lang=en_US&amp;offset=0&amp;query=any,contains,991002388789702656","Catalog Record")</f>
        <v/>
      </c>
      <c r="AT18">
        <f>HYPERLINK("http://www.worldcat.org/oclc/31044873","WorldCat Record")</f>
        <v/>
      </c>
      <c r="AU18" t="inlineStr">
        <is>
          <t>350203724:eng</t>
        </is>
      </c>
      <c r="AV18" t="inlineStr">
        <is>
          <t>31044873</t>
        </is>
      </c>
      <c r="AW18" t="inlineStr">
        <is>
          <t>991002388789702656</t>
        </is>
      </c>
      <c r="AX18" t="inlineStr">
        <is>
          <t>991002388789702656</t>
        </is>
      </c>
      <c r="AY18" t="inlineStr">
        <is>
          <t>2262170100002656</t>
        </is>
      </c>
      <c r="AZ18" t="inlineStr">
        <is>
          <t>BOOK</t>
        </is>
      </c>
      <c r="BB18" t="inlineStr">
        <is>
          <t>9780443088360</t>
        </is>
      </c>
      <c r="BC18" t="inlineStr">
        <is>
          <t>32285002004769</t>
        </is>
      </c>
      <c r="BD18" t="inlineStr">
        <is>
          <t>893898698</t>
        </is>
      </c>
    </row>
    <row r="19">
      <c r="A19" t="inlineStr">
        <is>
          <t>No</t>
        </is>
      </c>
      <c r="B19" t="inlineStr">
        <is>
          <t>RD557.5 .A83 1994</t>
        </is>
      </c>
      <c r="C19" t="inlineStr">
        <is>
          <t>0                      RD 0557500A  83          1994</t>
        </is>
      </c>
      <c r="D19" t="inlineStr">
        <is>
          <t>The Athlete's shoulder / edited by James R. Andrews, Kevin E. Wilk.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Yes</t>
        </is>
      </c>
      <c r="J19" t="inlineStr">
        <is>
          <t>0</t>
        </is>
      </c>
      <c r="L19" t="inlineStr">
        <is>
          <t>New York : Churchill Livingstone, 1994.</t>
        </is>
      </c>
      <c r="M19" t="inlineStr">
        <is>
          <t>1994</t>
        </is>
      </c>
      <c r="O19" t="inlineStr">
        <is>
          <t>eng</t>
        </is>
      </c>
      <c r="P19" t="inlineStr">
        <is>
          <t>nyu</t>
        </is>
      </c>
      <c r="R19" t="inlineStr">
        <is>
          <t xml:space="preserve">RD </t>
        </is>
      </c>
      <c r="S19" t="n">
        <v>1</v>
      </c>
      <c r="T19" t="n">
        <v>1</v>
      </c>
      <c r="U19" t="inlineStr">
        <is>
          <t>2003-03-17</t>
        </is>
      </c>
      <c r="V19" t="inlineStr">
        <is>
          <t>2003-03-17</t>
        </is>
      </c>
      <c r="W19" t="inlineStr">
        <is>
          <t>1995-05-01</t>
        </is>
      </c>
      <c r="X19" t="inlineStr">
        <is>
          <t>1995-05-01</t>
        </is>
      </c>
      <c r="Y19" t="n">
        <v>188</v>
      </c>
      <c r="Z19" t="n">
        <v>130</v>
      </c>
      <c r="AA19" t="n">
        <v>361</v>
      </c>
      <c r="AB19" t="n">
        <v>2</v>
      </c>
      <c r="AC19" t="n">
        <v>3</v>
      </c>
      <c r="AD19" t="n">
        <v>7</v>
      </c>
      <c r="AE19" t="n">
        <v>18</v>
      </c>
      <c r="AF19" t="n">
        <v>5</v>
      </c>
      <c r="AG19" t="n">
        <v>9</v>
      </c>
      <c r="AH19" t="n">
        <v>0</v>
      </c>
      <c r="AI19" t="n">
        <v>3</v>
      </c>
      <c r="AJ19" t="n">
        <v>2</v>
      </c>
      <c r="AK19" t="n">
        <v>8</v>
      </c>
      <c r="AL19" t="n">
        <v>1</v>
      </c>
      <c r="AM19" t="n">
        <v>1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HYPERLINK("http://catalog.hathitrust.org/Record/002734548","HathiTrust Record")</f>
        <v/>
      </c>
      <c r="AS19">
        <f>HYPERLINK("https://creighton-primo.hosted.exlibrisgroup.com/primo-explore/search?tab=default_tab&amp;search_scope=EVERYTHING&amp;vid=01CRU&amp;lang=en_US&amp;offset=0&amp;query=any,contains,991002202339702656","Catalog Record")</f>
        <v/>
      </c>
      <c r="AT19">
        <f>HYPERLINK("http://www.worldcat.org/oclc/28334281","WorldCat Record")</f>
        <v/>
      </c>
      <c r="AU19" t="inlineStr">
        <is>
          <t>364671802:eng</t>
        </is>
      </c>
      <c r="AV19" t="inlineStr">
        <is>
          <t>28334281</t>
        </is>
      </c>
      <c r="AW19" t="inlineStr">
        <is>
          <t>991002202339702656</t>
        </is>
      </c>
      <c r="AX19" t="inlineStr">
        <is>
          <t>991002202339702656</t>
        </is>
      </c>
      <c r="AY19" t="inlineStr">
        <is>
          <t>2259972680002656</t>
        </is>
      </c>
      <c r="AZ19" t="inlineStr">
        <is>
          <t>BOOK</t>
        </is>
      </c>
      <c r="BB19" t="inlineStr">
        <is>
          <t>9780443088476</t>
        </is>
      </c>
      <c r="BC19" t="inlineStr">
        <is>
          <t>32285002037058</t>
        </is>
      </c>
      <c r="BD19" t="inlineStr">
        <is>
          <t>893497827</t>
        </is>
      </c>
    </row>
    <row r="20">
      <c r="A20" t="inlineStr">
        <is>
          <t>No</t>
        </is>
      </c>
      <c r="B20" t="inlineStr">
        <is>
          <t>RD561 .C78 1994</t>
        </is>
      </c>
      <c r="C20" t="inlineStr">
        <is>
          <t>0                      RD 0561000C  78          1994</t>
        </is>
      </c>
      <c r="D20" t="inlineStr">
        <is>
          <t>The Crucial ligaments : diagnosis and treatment of ligamentous injuries about the knee / edited by John A. Feagin, Jr. ; Lottie B. Applewhite, author's editor ; with illustrations by Marsha J. Dohrmann.</t>
        </is>
      </c>
      <c r="F20" t="inlineStr">
        <is>
          <t>No</t>
        </is>
      </c>
      <c r="G20" t="inlineStr">
        <is>
          <t>1</t>
        </is>
      </c>
      <c r="H20" t="inlineStr">
        <is>
          <t>Yes</t>
        </is>
      </c>
      <c r="I20" t="inlineStr">
        <is>
          <t>No</t>
        </is>
      </c>
      <c r="J20" t="inlineStr">
        <is>
          <t>0</t>
        </is>
      </c>
      <c r="L20" t="inlineStr">
        <is>
          <t>New York : Churchill Livingstone, 1994.</t>
        </is>
      </c>
      <c r="M20" t="inlineStr">
        <is>
          <t>1994</t>
        </is>
      </c>
      <c r="N20" t="inlineStr">
        <is>
          <t>2nd ed.</t>
        </is>
      </c>
      <c r="O20" t="inlineStr">
        <is>
          <t>eng</t>
        </is>
      </c>
      <c r="P20" t="inlineStr">
        <is>
          <t>nyu</t>
        </is>
      </c>
      <c r="R20" t="inlineStr">
        <is>
          <t xml:space="preserve">RD </t>
        </is>
      </c>
      <c r="S20" t="n">
        <v>10</v>
      </c>
      <c r="T20" t="n">
        <v>21</v>
      </c>
      <c r="U20" t="inlineStr">
        <is>
          <t>2008-10-07</t>
        </is>
      </c>
      <c r="V20" t="inlineStr">
        <is>
          <t>2008-10-07</t>
        </is>
      </c>
      <c r="W20" t="inlineStr">
        <is>
          <t>1995-04-17</t>
        </is>
      </c>
      <c r="X20" t="inlineStr">
        <is>
          <t>1995-07-07</t>
        </is>
      </c>
      <c r="Y20" t="n">
        <v>157</v>
      </c>
      <c r="Z20" t="n">
        <v>113</v>
      </c>
      <c r="AA20" t="n">
        <v>167</v>
      </c>
      <c r="AB20" t="n">
        <v>2</v>
      </c>
      <c r="AC20" t="n">
        <v>2</v>
      </c>
      <c r="AD20" t="n">
        <v>3</v>
      </c>
      <c r="AE20" t="n">
        <v>4</v>
      </c>
      <c r="AF20" t="n">
        <v>2</v>
      </c>
      <c r="AG20" t="n">
        <v>2</v>
      </c>
      <c r="AH20" t="n">
        <v>0</v>
      </c>
      <c r="AI20" t="n">
        <v>0</v>
      </c>
      <c r="AJ20" t="n">
        <v>2</v>
      </c>
      <c r="AK20" t="n">
        <v>3</v>
      </c>
      <c r="AL20" t="n">
        <v>0</v>
      </c>
      <c r="AM20" t="n">
        <v>0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HYPERLINK("http://catalog.hathitrust.org/Record/002737011","HathiTrust Record")</f>
        <v/>
      </c>
      <c r="AS20">
        <f>HYPERLINK("https://creighton-primo.hosted.exlibrisgroup.com/primo-explore/search?tab=default_tab&amp;search_scope=EVERYTHING&amp;vid=01CRU&amp;lang=en_US&amp;offset=0&amp;query=any,contains,991001798689702656","Catalog Record")</f>
        <v/>
      </c>
      <c r="AT20">
        <f>HYPERLINK("http://www.worldcat.org/oclc/28748961","WorldCat Record")</f>
        <v/>
      </c>
      <c r="AU20" t="inlineStr">
        <is>
          <t>836895718:eng</t>
        </is>
      </c>
      <c r="AV20" t="inlineStr">
        <is>
          <t>28748961</t>
        </is>
      </c>
      <c r="AW20" t="inlineStr">
        <is>
          <t>991001798689702656</t>
        </is>
      </c>
      <c r="AX20" t="inlineStr">
        <is>
          <t>991001798689702656</t>
        </is>
      </c>
      <c r="AY20" t="inlineStr">
        <is>
          <t>2268923920002656</t>
        </is>
      </c>
      <c r="AZ20" t="inlineStr">
        <is>
          <t>BOOK</t>
        </is>
      </c>
      <c r="BB20" t="inlineStr">
        <is>
          <t>9780443089312</t>
        </is>
      </c>
      <c r="BC20" t="inlineStr">
        <is>
          <t>32285002018546</t>
        </is>
      </c>
      <c r="BD20" t="inlineStr">
        <is>
          <t>893684662</t>
        </is>
      </c>
    </row>
    <row r="21">
      <c r="A21" t="inlineStr">
        <is>
          <t>No</t>
        </is>
      </c>
      <c r="B21" t="inlineStr">
        <is>
          <t>RD561 .K54 1985</t>
        </is>
      </c>
      <c r="C21" t="inlineStr">
        <is>
          <t>0                      RD 0561000K  54          1985</t>
        </is>
      </c>
      <c r="D21" t="inlineStr">
        <is>
          <t>The knee in sports : conditioning, injury prevention, rehabilitation and studies related to the knee / Karl K. Klein, [Fred L. Allman, Jr.]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Klein, Karl K.</t>
        </is>
      </c>
      <c r="L21" t="inlineStr">
        <is>
          <t>Del Mar, CA : Academic Press, c1985.</t>
        </is>
      </c>
      <c r="M21" t="inlineStr">
        <is>
          <t>1985</t>
        </is>
      </c>
      <c r="O21" t="inlineStr">
        <is>
          <t>eng</t>
        </is>
      </c>
      <c r="P21" t="inlineStr">
        <is>
          <t>cau</t>
        </is>
      </c>
      <c r="Q21" t="inlineStr">
        <is>
          <t>Science in sports series</t>
        </is>
      </c>
      <c r="R21" t="inlineStr">
        <is>
          <t xml:space="preserve">RD </t>
        </is>
      </c>
      <c r="S21" t="n">
        <v>9</v>
      </c>
      <c r="T21" t="n">
        <v>9</v>
      </c>
      <c r="U21" t="inlineStr">
        <is>
          <t>2007-12-19</t>
        </is>
      </c>
      <c r="V21" t="inlineStr">
        <is>
          <t>2007-12-19</t>
        </is>
      </c>
      <c r="W21" t="inlineStr">
        <is>
          <t>1993-03-25</t>
        </is>
      </c>
      <c r="X21" t="inlineStr">
        <is>
          <t>1993-03-25</t>
        </is>
      </c>
      <c r="Y21" t="n">
        <v>61</v>
      </c>
      <c r="Z21" t="n">
        <v>52</v>
      </c>
      <c r="AA21" t="n">
        <v>163</v>
      </c>
      <c r="AB21" t="n">
        <v>3</v>
      </c>
      <c r="AC21" t="n">
        <v>6</v>
      </c>
      <c r="AD21" t="n">
        <v>3</v>
      </c>
      <c r="AE21" t="n">
        <v>6</v>
      </c>
      <c r="AF21" t="n">
        <v>0</v>
      </c>
      <c r="AG21" t="n">
        <v>0</v>
      </c>
      <c r="AH21" t="n">
        <v>1</v>
      </c>
      <c r="AI21" t="n">
        <v>1</v>
      </c>
      <c r="AJ21" t="n">
        <v>0</v>
      </c>
      <c r="AK21" t="n">
        <v>0</v>
      </c>
      <c r="AL21" t="n">
        <v>2</v>
      </c>
      <c r="AM21" t="n">
        <v>5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HYPERLINK("https://creighton-primo.hosted.exlibrisgroup.com/primo-explore/search?tab=default_tab&amp;search_scope=EVERYTHING&amp;vid=01CRU&amp;lang=en_US&amp;offset=0&amp;query=any,contains,991000624859702656","Catalog Record")</f>
        <v/>
      </c>
      <c r="AT21">
        <f>HYPERLINK("http://www.worldcat.org/oclc/12006731","WorldCat Record")</f>
        <v/>
      </c>
      <c r="AU21" t="inlineStr">
        <is>
          <t>1343202:eng</t>
        </is>
      </c>
      <c r="AV21" t="inlineStr">
        <is>
          <t>12006731</t>
        </is>
      </c>
      <c r="AW21" t="inlineStr">
        <is>
          <t>991000624859702656</t>
        </is>
      </c>
      <c r="AX21" t="inlineStr">
        <is>
          <t>991000624859702656</t>
        </is>
      </c>
      <c r="AY21" t="inlineStr">
        <is>
          <t>2259212250002656</t>
        </is>
      </c>
      <c r="AZ21" t="inlineStr">
        <is>
          <t>BOOK</t>
        </is>
      </c>
      <c r="BC21" t="inlineStr">
        <is>
          <t>32285001609055</t>
        </is>
      </c>
      <c r="BD21" t="inlineStr">
        <is>
          <t>893890866</t>
        </is>
      </c>
    </row>
    <row r="22">
      <c r="A22" t="inlineStr">
        <is>
          <t>No</t>
        </is>
      </c>
      <c r="B22" t="inlineStr">
        <is>
          <t>RD575 .S55</t>
        </is>
      </c>
      <c r="C22" t="inlineStr">
        <is>
          <t>0                      RD 0575000S  55</t>
        </is>
      </c>
      <c r="D22" t="inlineStr">
        <is>
          <t>Gift of life : the social and psychological impact of organ transplantation / Roberta G. Simmons, Susan D. Klein, Richard L. Simmons.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Simmons, Roberta G.</t>
        </is>
      </c>
      <c r="L22" t="inlineStr">
        <is>
          <t>New York : Wiley, c1977.</t>
        </is>
      </c>
      <c r="M22" t="inlineStr">
        <is>
          <t>1977</t>
        </is>
      </c>
      <c r="O22" t="inlineStr">
        <is>
          <t>eng</t>
        </is>
      </c>
      <c r="P22" t="inlineStr">
        <is>
          <t>nyu</t>
        </is>
      </c>
      <c r="Q22" t="inlineStr">
        <is>
          <t>Health, medicine, and society</t>
        </is>
      </c>
      <c r="R22" t="inlineStr">
        <is>
          <t xml:space="preserve">RD </t>
        </is>
      </c>
      <c r="S22" t="n">
        <v>20</v>
      </c>
      <c r="T22" t="n">
        <v>20</v>
      </c>
      <c r="U22" t="inlineStr">
        <is>
          <t>1999-11-21</t>
        </is>
      </c>
      <c r="V22" t="inlineStr">
        <is>
          <t>1999-11-21</t>
        </is>
      </c>
      <c r="W22" t="inlineStr">
        <is>
          <t>1991-10-28</t>
        </is>
      </c>
      <c r="X22" t="inlineStr">
        <is>
          <t>1991-10-28</t>
        </is>
      </c>
      <c r="Y22" t="n">
        <v>372</v>
      </c>
      <c r="Z22" t="n">
        <v>296</v>
      </c>
      <c r="AA22" t="n">
        <v>298</v>
      </c>
      <c r="AB22" t="n">
        <v>2</v>
      </c>
      <c r="AC22" t="n">
        <v>2</v>
      </c>
      <c r="AD22" t="n">
        <v>14</v>
      </c>
      <c r="AE22" t="n">
        <v>14</v>
      </c>
      <c r="AF22" t="n">
        <v>4</v>
      </c>
      <c r="AG22" t="n">
        <v>4</v>
      </c>
      <c r="AH22" t="n">
        <v>3</v>
      </c>
      <c r="AI22" t="n">
        <v>3</v>
      </c>
      <c r="AJ22" t="n">
        <v>10</v>
      </c>
      <c r="AK22" t="n">
        <v>10</v>
      </c>
      <c r="AL22" t="n">
        <v>0</v>
      </c>
      <c r="AM22" t="n">
        <v>0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HYPERLINK("http://catalog.hathitrust.org/Record/000253582","HathiTrust Record")</f>
        <v/>
      </c>
      <c r="AS22">
        <f>HYPERLINK("https://creighton-primo.hosted.exlibrisgroup.com/primo-explore/search?tab=default_tab&amp;search_scope=EVERYTHING&amp;vid=01CRU&amp;lang=en_US&amp;offset=0&amp;query=any,contains,991004335549702656","Catalog Record")</f>
        <v/>
      </c>
      <c r="AT22">
        <f>HYPERLINK("http://www.worldcat.org/oclc/3072635","WorldCat Record")</f>
        <v/>
      </c>
      <c r="AU22" t="inlineStr">
        <is>
          <t>3855690519:eng</t>
        </is>
      </c>
      <c r="AV22" t="inlineStr">
        <is>
          <t>3072635</t>
        </is>
      </c>
      <c r="AW22" t="inlineStr">
        <is>
          <t>991004335549702656</t>
        </is>
      </c>
      <c r="AX22" t="inlineStr">
        <is>
          <t>991004335549702656</t>
        </is>
      </c>
      <c r="AY22" t="inlineStr">
        <is>
          <t>2265253770002656</t>
        </is>
      </c>
      <c r="AZ22" t="inlineStr">
        <is>
          <t>BOOK</t>
        </is>
      </c>
      <c r="BB22" t="inlineStr">
        <is>
          <t>9780471791973</t>
        </is>
      </c>
      <c r="BC22" t="inlineStr">
        <is>
          <t>32285000802099</t>
        </is>
      </c>
      <c r="BD22" t="inlineStr">
        <is>
          <t>893718782</t>
        </is>
      </c>
    </row>
    <row r="23">
      <c r="A23" t="inlineStr">
        <is>
          <t>No</t>
        </is>
      </c>
      <c r="B23" t="inlineStr">
        <is>
          <t>RD594 .K39 1985</t>
        </is>
      </c>
      <c r="C23" t="inlineStr">
        <is>
          <t>0                      RD 0594000K  39          1985</t>
        </is>
      </c>
      <c r="D23" t="inlineStr">
        <is>
          <t>Ethical issues in psychosurgery / John Kleinig.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Kleinig, John, 1942-</t>
        </is>
      </c>
      <c r="L23" t="inlineStr">
        <is>
          <t>London ; Boston : Allen &amp; Unwin, 1985.</t>
        </is>
      </c>
      <c r="M23" t="inlineStr">
        <is>
          <t>1985</t>
        </is>
      </c>
      <c r="O23" t="inlineStr">
        <is>
          <t>eng</t>
        </is>
      </c>
      <c r="P23" t="inlineStr">
        <is>
          <t>enk</t>
        </is>
      </c>
      <c r="Q23" t="inlineStr">
        <is>
          <t>Studies in applied philosophy ; 1</t>
        </is>
      </c>
      <c r="R23" t="inlineStr">
        <is>
          <t xml:space="preserve">RD </t>
        </is>
      </c>
      <c r="S23" t="n">
        <v>5</v>
      </c>
      <c r="T23" t="n">
        <v>5</v>
      </c>
      <c r="U23" t="inlineStr">
        <is>
          <t>2003-10-15</t>
        </is>
      </c>
      <c r="V23" t="inlineStr">
        <is>
          <t>2003-10-15</t>
        </is>
      </c>
      <c r="W23" t="inlineStr">
        <is>
          <t>1991-12-06</t>
        </is>
      </c>
      <c r="X23" t="inlineStr">
        <is>
          <t>1991-12-06</t>
        </is>
      </c>
      <c r="Y23" t="n">
        <v>276</v>
      </c>
      <c r="Z23" t="n">
        <v>198</v>
      </c>
      <c r="AA23" t="n">
        <v>203</v>
      </c>
      <c r="AB23" t="n">
        <v>1</v>
      </c>
      <c r="AC23" t="n">
        <v>1</v>
      </c>
      <c r="AD23" t="n">
        <v>11</v>
      </c>
      <c r="AE23" t="n">
        <v>11</v>
      </c>
      <c r="AF23" t="n">
        <v>3</v>
      </c>
      <c r="AG23" t="n">
        <v>3</v>
      </c>
      <c r="AH23" t="n">
        <v>2</v>
      </c>
      <c r="AI23" t="n">
        <v>2</v>
      </c>
      <c r="AJ23" t="n">
        <v>9</v>
      </c>
      <c r="AK23" t="n">
        <v>9</v>
      </c>
      <c r="AL23" t="n">
        <v>0</v>
      </c>
      <c r="AM23" t="n">
        <v>0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HYPERLINK("https://creighton-primo.hosted.exlibrisgroup.com/primo-explore/search?tab=default_tab&amp;search_scope=EVERYTHING&amp;vid=01CRU&amp;lang=en_US&amp;offset=0&amp;query=any,contains,991000538209702656","Catalog Record")</f>
        <v/>
      </c>
      <c r="AT23">
        <f>HYPERLINK("http://www.worldcat.org/oclc/11468399","WorldCat Record")</f>
        <v/>
      </c>
      <c r="AU23" t="inlineStr">
        <is>
          <t>3925897:eng</t>
        </is>
      </c>
      <c r="AV23" t="inlineStr">
        <is>
          <t>11468399</t>
        </is>
      </c>
      <c r="AW23" t="inlineStr">
        <is>
          <t>991000538209702656</t>
        </is>
      </c>
      <c r="AX23" t="inlineStr">
        <is>
          <t>991000538209702656</t>
        </is>
      </c>
      <c r="AY23" t="inlineStr">
        <is>
          <t>2264737320002656</t>
        </is>
      </c>
      <c r="AZ23" t="inlineStr">
        <is>
          <t>BOOK</t>
        </is>
      </c>
      <c r="BB23" t="inlineStr">
        <is>
          <t>9780041700336</t>
        </is>
      </c>
      <c r="BC23" t="inlineStr">
        <is>
          <t>32285000885151</t>
        </is>
      </c>
      <c r="BD23" t="inlineStr">
        <is>
          <t>893890780</t>
        </is>
      </c>
    </row>
    <row r="24">
      <c r="A24" t="inlineStr">
        <is>
          <t>No</t>
        </is>
      </c>
      <c r="B24" t="inlineStr">
        <is>
          <t>RD661.G74 A3 1994</t>
        </is>
      </c>
      <c r="C24" t="inlineStr">
        <is>
          <t>0                      RD 0661000G  74                 A  3           1994</t>
        </is>
      </c>
      <c r="D24" t="inlineStr">
        <is>
          <t>Autobiography of a face / Lucy Grealy.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Yes</t>
        </is>
      </c>
      <c r="J24" t="inlineStr">
        <is>
          <t>0</t>
        </is>
      </c>
      <c r="K24" t="inlineStr">
        <is>
          <t>Grealy, Lucy.</t>
        </is>
      </c>
      <c r="L24" t="inlineStr">
        <is>
          <t>Boston : Houghton Mifflin, 1994.</t>
        </is>
      </c>
      <c r="M24" t="inlineStr">
        <is>
          <t>1994</t>
        </is>
      </c>
      <c r="O24" t="inlineStr">
        <is>
          <t>eng</t>
        </is>
      </c>
      <c r="P24" t="inlineStr">
        <is>
          <t>mau</t>
        </is>
      </c>
      <c r="R24" t="inlineStr">
        <is>
          <t xml:space="preserve">RD </t>
        </is>
      </c>
      <c r="S24" t="n">
        <v>9</v>
      </c>
      <c r="T24" t="n">
        <v>9</v>
      </c>
      <c r="U24" t="inlineStr">
        <is>
          <t>2009-05-15</t>
        </is>
      </c>
      <c r="V24" t="inlineStr">
        <is>
          <t>2009-05-15</t>
        </is>
      </c>
      <c r="W24" t="inlineStr">
        <is>
          <t>1994-10-31</t>
        </is>
      </c>
      <c r="X24" t="inlineStr">
        <is>
          <t>1994-10-31</t>
        </is>
      </c>
      <c r="Y24" t="n">
        <v>1195</v>
      </c>
      <c r="Z24" t="n">
        <v>1137</v>
      </c>
      <c r="AA24" t="n">
        <v>2050</v>
      </c>
      <c r="AB24" t="n">
        <v>12</v>
      </c>
      <c r="AC24" t="n">
        <v>21</v>
      </c>
      <c r="AD24" t="n">
        <v>18</v>
      </c>
      <c r="AE24" t="n">
        <v>40</v>
      </c>
      <c r="AF24" t="n">
        <v>6</v>
      </c>
      <c r="AG24" t="n">
        <v>17</v>
      </c>
      <c r="AH24" t="n">
        <v>2</v>
      </c>
      <c r="AI24" t="n">
        <v>6</v>
      </c>
      <c r="AJ24" t="n">
        <v>8</v>
      </c>
      <c r="AK24" t="n">
        <v>15</v>
      </c>
      <c r="AL24" t="n">
        <v>5</v>
      </c>
      <c r="AM24" t="n">
        <v>9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HYPERLINK("https://creighton-primo.hosted.exlibrisgroup.com/primo-explore/search?tab=default_tab&amp;search_scope=EVERYTHING&amp;vid=01CRU&amp;lang=en_US&amp;offset=0&amp;query=any,contains,991002325149702656","Catalog Record")</f>
        <v/>
      </c>
      <c r="AT24">
        <f>HYPERLINK("http://www.worldcat.org/oclc/30156226","WorldCat Record")</f>
        <v/>
      </c>
      <c r="AU24" t="inlineStr">
        <is>
          <t>650319:eng</t>
        </is>
      </c>
      <c r="AV24" t="inlineStr">
        <is>
          <t>30156226</t>
        </is>
      </c>
      <c r="AW24" t="inlineStr">
        <is>
          <t>991002325149702656</t>
        </is>
      </c>
      <c r="AX24" t="inlineStr">
        <is>
          <t>991002325149702656</t>
        </is>
      </c>
      <c r="AY24" t="inlineStr">
        <is>
          <t>2265938190002656</t>
        </is>
      </c>
      <c r="AZ24" t="inlineStr">
        <is>
          <t>BOOK</t>
        </is>
      </c>
      <c r="BB24" t="inlineStr">
        <is>
          <t>9780395657805</t>
        </is>
      </c>
      <c r="BC24" t="inlineStr">
        <is>
          <t>32285001955946</t>
        </is>
      </c>
      <c r="BD24" t="inlineStr">
        <is>
          <t>893786005</t>
        </is>
      </c>
    </row>
    <row r="25">
      <c r="A25" t="inlineStr">
        <is>
          <t>No</t>
        </is>
      </c>
      <c r="B25" t="inlineStr">
        <is>
          <t>RD680 .W47 1998</t>
        </is>
      </c>
      <c r="C25" t="inlineStr">
        <is>
          <t>0                      RD 0680000W  47          1998</t>
        </is>
      </c>
      <c r="D25" t="inlineStr">
        <is>
          <t>Biomechanics of musculoskeletal injury / William C. Whiting, Ronald F. Zernicke.</t>
        </is>
      </c>
      <c r="F25" t="inlineStr">
        <is>
          <t>No</t>
        </is>
      </c>
      <c r="G25" t="inlineStr">
        <is>
          <t>1</t>
        </is>
      </c>
      <c r="H25" t="inlineStr">
        <is>
          <t>Yes</t>
        </is>
      </c>
      <c r="I25" t="inlineStr">
        <is>
          <t>Yes</t>
        </is>
      </c>
      <c r="J25" t="inlineStr">
        <is>
          <t>0</t>
        </is>
      </c>
      <c r="K25" t="inlineStr">
        <is>
          <t>Whiting, William Charles.</t>
        </is>
      </c>
      <c r="L25" t="inlineStr">
        <is>
          <t>Champaign, IL : Human Kinetics, c1998.</t>
        </is>
      </c>
      <c r="M25" t="inlineStr">
        <is>
          <t>1998</t>
        </is>
      </c>
      <c r="O25" t="inlineStr">
        <is>
          <t>eng</t>
        </is>
      </c>
      <c r="P25" t="inlineStr">
        <is>
          <t>ilu</t>
        </is>
      </c>
      <c r="R25" t="inlineStr">
        <is>
          <t xml:space="preserve">RD </t>
        </is>
      </c>
      <c r="S25" t="n">
        <v>0</v>
      </c>
      <c r="T25" t="n">
        <v>11</v>
      </c>
      <c r="V25" t="inlineStr">
        <is>
          <t>2001-04-03</t>
        </is>
      </c>
      <c r="W25" t="inlineStr">
        <is>
          <t>1998-07-21</t>
        </is>
      </c>
      <c r="X25" t="inlineStr">
        <is>
          <t>1998-12-18</t>
        </is>
      </c>
      <c r="Y25" t="n">
        <v>535</v>
      </c>
      <c r="Z25" t="n">
        <v>385</v>
      </c>
      <c r="AA25" t="n">
        <v>542</v>
      </c>
      <c r="AB25" t="n">
        <v>3</v>
      </c>
      <c r="AC25" t="n">
        <v>5</v>
      </c>
      <c r="AD25" t="n">
        <v>12</v>
      </c>
      <c r="AE25" t="n">
        <v>21</v>
      </c>
      <c r="AF25" t="n">
        <v>7</v>
      </c>
      <c r="AG25" t="n">
        <v>12</v>
      </c>
      <c r="AH25" t="n">
        <v>3</v>
      </c>
      <c r="AI25" t="n">
        <v>4</v>
      </c>
      <c r="AJ25" t="n">
        <v>4</v>
      </c>
      <c r="AK25" t="n">
        <v>7</v>
      </c>
      <c r="AL25" t="n">
        <v>1</v>
      </c>
      <c r="AM25" t="n">
        <v>3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HYPERLINK("https://creighton-primo.hosted.exlibrisgroup.com/primo-explore/search?tab=default_tab&amp;search_scope=EVERYTHING&amp;vid=01CRU&amp;lang=en_US&amp;offset=0&amp;query=any,contains,991001809349702656","Catalog Record")</f>
        <v/>
      </c>
      <c r="AT25">
        <f>HYPERLINK("http://www.worldcat.org/oclc/37806113","WorldCat Record")</f>
        <v/>
      </c>
      <c r="AU25" t="inlineStr">
        <is>
          <t>640624:eng</t>
        </is>
      </c>
      <c r="AV25" t="inlineStr">
        <is>
          <t>37806113</t>
        </is>
      </c>
      <c r="AW25" t="inlineStr">
        <is>
          <t>991001809349702656</t>
        </is>
      </c>
      <c r="AX25" t="inlineStr">
        <is>
          <t>991001809349702656</t>
        </is>
      </c>
      <c r="AY25" t="inlineStr">
        <is>
          <t>2259242480002656</t>
        </is>
      </c>
      <c r="AZ25" t="inlineStr">
        <is>
          <t>BOOK</t>
        </is>
      </c>
      <c r="BB25" t="inlineStr">
        <is>
          <t>9780873227797</t>
        </is>
      </c>
      <c r="BC25" t="inlineStr">
        <is>
          <t>32285003434163</t>
        </is>
      </c>
      <c r="BD25" t="inlineStr">
        <is>
          <t>893703349</t>
        </is>
      </c>
    </row>
    <row r="26">
      <c r="A26" t="inlineStr">
        <is>
          <t>No</t>
        </is>
      </c>
      <c r="B26" t="inlineStr">
        <is>
          <t>RD688 .K7313</t>
        </is>
      </c>
      <c r="C26" t="inlineStr">
        <is>
          <t>0                      RD 0688000K  7313</t>
        </is>
      </c>
      <c r="D26" t="inlineStr">
        <is>
          <t>Muscle and tendon injuries in athletes : diagnosis, treatment, muscle training, rehabilitation / Vladimir Krejci and Peter Koch ; translated by David Le Vay.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Krejčí, Vladimír, PhDr.</t>
        </is>
      </c>
      <c r="L26" t="inlineStr">
        <is>
          <t>Chicago : Year Book Medical Publishers ; Stuttgart : G. Thieme, 1979.</t>
        </is>
      </c>
      <c r="M26" t="inlineStr">
        <is>
          <t>1979</t>
        </is>
      </c>
      <c r="O26" t="inlineStr">
        <is>
          <t>eng</t>
        </is>
      </c>
      <c r="P26" t="inlineStr">
        <is>
          <t>ilu</t>
        </is>
      </c>
      <c r="Q26" t="inlineStr">
        <is>
          <t>Thieme</t>
        </is>
      </c>
      <c r="R26" t="inlineStr">
        <is>
          <t xml:space="preserve">RD </t>
        </is>
      </c>
      <c r="S26" t="n">
        <v>4</v>
      </c>
      <c r="T26" t="n">
        <v>4</v>
      </c>
      <c r="U26" t="inlineStr">
        <is>
          <t>1997-02-26</t>
        </is>
      </c>
      <c r="V26" t="inlineStr">
        <is>
          <t>1997-02-26</t>
        </is>
      </c>
      <c r="W26" t="inlineStr">
        <is>
          <t>1993-03-25</t>
        </is>
      </c>
      <c r="X26" t="inlineStr">
        <is>
          <t>1993-03-25</t>
        </is>
      </c>
      <c r="Y26" t="n">
        <v>249</v>
      </c>
      <c r="Z26" t="n">
        <v>182</v>
      </c>
      <c r="AA26" t="n">
        <v>190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  <c r="AG26" t="n">
        <v>1</v>
      </c>
      <c r="AH26" t="n">
        <v>0</v>
      </c>
      <c r="AI26" t="n">
        <v>0</v>
      </c>
      <c r="AJ26" t="n">
        <v>1</v>
      </c>
      <c r="AK26" t="n">
        <v>1</v>
      </c>
      <c r="AL26" t="n">
        <v>0</v>
      </c>
      <c r="AM26" t="n">
        <v>0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HYPERLINK("http://catalog.hathitrust.org/Record/000683725","HathiTrust Record")</f>
        <v/>
      </c>
      <c r="AS26">
        <f>HYPERLINK("https://creighton-primo.hosted.exlibrisgroup.com/primo-explore/search?tab=default_tab&amp;search_scope=EVERYTHING&amp;vid=01CRU&amp;lang=en_US&amp;offset=0&amp;query=any,contains,991004925659702656","Catalog Record")</f>
        <v/>
      </c>
      <c r="AT26">
        <f>HYPERLINK("http://www.worldcat.org/oclc/5798323","WorldCat Record")</f>
        <v/>
      </c>
      <c r="AU26" t="inlineStr">
        <is>
          <t>477051:eng</t>
        </is>
      </c>
      <c r="AV26" t="inlineStr">
        <is>
          <t>5798323</t>
        </is>
      </c>
      <c r="AW26" t="inlineStr">
        <is>
          <t>991004925659702656</t>
        </is>
      </c>
      <c r="AX26" t="inlineStr">
        <is>
          <t>991004925659702656</t>
        </is>
      </c>
      <c r="AY26" t="inlineStr">
        <is>
          <t>2260935600002656</t>
        </is>
      </c>
      <c r="AZ26" t="inlineStr">
        <is>
          <t>BOOK</t>
        </is>
      </c>
      <c r="BB26" t="inlineStr">
        <is>
          <t>9780815151951</t>
        </is>
      </c>
      <c r="BC26" t="inlineStr">
        <is>
          <t>32285001609097</t>
        </is>
      </c>
      <c r="BD26" t="inlineStr">
        <is>
          <t>893713226</t>
        </is>
      </c>
    </row>
    <row r="27">
      <c r="A27" t="inlineStr">
        <is>
          <t>No</t>
        </is>
      </c>
      <c r="B27" t="inlineStr">
        <is>
          <t>RD71 .B5 1988</t>
        </is>
      </c>
      <c r="C27" t="inlineStr">
        <is>
          <t>0                      RD 0071000B  5           1988</t>
        </is>
      </c>
      <c r="D27" t="inlineStr">
        <is>
          <t>Roman surgical instruments and minor objects in the University of Mississippi / by Lawrence J. Bliquez.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Bliquez, Lawrence J.</t>
        </is>
      </c>
      <c r="L27" t="inlineStr">
        <is>
          <t>Goteborg : P. Astrom, 1988.</t>
        </is>
      </c>
      <c r="M27" t="inlineStr">
        <is>
          <t>1988</t>
        </is>
      </c>
      <c r="O27" t="inlineStr">
        <is>
          <t>eng</t>
        </is>
      </c>
      <c r="P27" t="inlineStr">
        <is>
          <t xml:space="preserve">sw </t>
        </is>
      </c>
      <c r="Q27" t="inlineStr">
        <is>
          <t>Studies in Mediterranean archaeology and literature. Pocket-book, 0283-8494 ; 58</t>
        </is>
      </c>
      <c r="R27" t="inlineStr">
        <is>
          <t xml:space="preserve">RD </t>
        </is>
      </c>
      <c r="S27" t="n">
        <v>1</v>
      </c>
      <c r="T27" t="n">
        <v>1</v>
      </c>
      <c r="U27" t="inlineStr">
        <is>
          <t>1993-04-25</t>
        </is>
      </c>
      <c r="V27" t="inlineStr">
        <is>
          <t>1993-04-25</t>
        </is>
      </c>
      <c r="W27" t="inlineStr">
        <is>
          <t>1992-03-17</t>
        </is>
      </c>
      <c r="X27" t="inlineStr">
        <is>
          <t>1992-03-17</t>
        </is>
      </c>
      <c r="Y27" t="n">
        <v>73</v>
      </c>
      <c r="Z27" t="n">
        <v>49</v>
      </c>
      <c r="AA27" t="n">
        <v>54</v>
      </c>
      <c r="AB27" t="n">
        <v>1</v>
      </c>
      <c r="AC27" t="n">
        <v>1</v>
      </c>
      <c r="AD27" t="n">
        <v>1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1</v>
      </c>
      <c r="AL27" t="n">
        <v>0</v>
      </c>
      <c r="AM27" t="n">
        <v>0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HYPERLINK("http://catalog.hathitrust.org/Record/000915608","HathiTrust Record")</f>
        <v/>
      </c>
      <c r="AS27">
        <f>HYPERLINK("https://creighton-primo.hosted.exlibrisgroup.com/primo-explore/search?tab=default_tab&amp;search_scope=EVERYTHING&amp;vid=01CRU&amp;lang=en_US&amp;offset=0&amp;query=any,contains,991001349399702656","Catalog Record")</f>
        <v/>
      </c>
      <c r="AT27">
        <f>HYPERLINK("http://www.worldcat.org/oclc/18431539","WorldCat Record")</f>
        <v/>
      </c>
      <c r="AU27" t="inlineStr">
        <is>
          <t>17776004:eng</t>
        </is>
      </c>
      <c r="AV27" t="inlineStr">
        <is>
          <t>18431539</t>
        </is>
      </c>
      <c r="AW27" t="inlineStr">
        <is>
          <t>991001349399702656</t>
        </is>
      </c>
      <c r="AX27" t="inlineStr">
        <is>
          <t>991001349399702656</t>
        </is>
      </c>
      <c r="AY27" t="inlineStr">
        <is>
          <t>2265370700002656</t>
        </is>
      </c>
      <c r="AZ27" t="inlineStr">
        <is>
          <t>BOOK</t>
        </is>
      </c>
      <c r="BC27" t="inlineStr">
        <is>
          <t>32285000939677</t>
        </is>
      </c>
      <c r="BD27" t="inlineStr">
        <is>
          <t>893414178</t>
        </is>
      </c>
    </row>
    <row r="28">
      <c r="A28" t="inlineStr">
        <is>
          <t>No</t>
        </is>
      </c>
      <c r="B28" t="inlineStr">
        <is>
          <t>RD732 .E74 1987</t>
        </is>
      </c>
      <c r="C28" t="inlineStr">
        <is>
          <t>0                      RD 0732000E  74          1987</t>
        </is>
      </c>
      <c r="D28" t="inlineStr">
        <is>
          <t>Ergonomic interventions to prevent musculoskeletal injuries in industry.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L28" t="inlineStr">
        <is>
          <t>[Cincinnati, Ohio] : American Conference of Governmental Industrial Hygienists ; Chelsea, Mich. : Lewis Publishers, c1987.</t>
        </is>
      </c>
      <c r="M28" t="inlineStr">
        <is>
          <t>1987</t>
        </is>
      </c>
      <c r="O28" t="inlineStr">
        <is>
          <t>eng</t>
        </is>
      </c>
      <c r="P28" t="inlineStr">
        <is>
          <t>ohu</t>
        </is>
      </c>
      <c r="Q28" t="inlineStr">
        <is>
          <t>Industrial hygiene science series</t>
        </is>
      </c>
      <c r="R28" t="inlineStr">
        <is>
          <t xml:space="preserve">RD </t>
        </is>
      </c>
      <c r="S28" t="n">
        <v>2</v>
      </c>
      <c r="T28" t="n">
        <v>2</v>
      </c>
      <c r="U28" t="inlineStr">
        <is>
          <t>1994-09-01</t>
        </is>
      </c>
      <c r="V28" t="inlineStr">
        <is>
          <t>1994-09-01</t>
        </is>
      </c>
      <c r="W28" t="inlineStr">
        <is>
          <t>1993-09-02</t>
        </is>
      </c>
      <c r="X28" t="inlineStr">
        <is>
          <t>1993-09-02</t>
        </is>
      </c>
      <c r="Y28" t="n">
        <v>182</v>
      </c>
      <c r="Z28" t="n">
        <v>130</v>
      </c>
      <c r="AA28" t="n">
        <v>130</v>
      </c>
      <c r="AB28" t="n">
        <v>2</v>
      </c>
      <c r="AC28" t="n">
        <v>2</v>
      </c>
      <c r="AD28" t="n">
        <v>3</v>
      </c>
      <c r="AE28" t="n">
        <v>3</v>
      </c>
      <c r="AF28" t="n">
        <v>1</v>
      </c>
      <c r="AG28" t="n">
        <v>1</v>
      </c>
      <c r="AH28" t="n">
        <v>1</v>
      </c>
      <c r="AI28" t="n">
        <v>1</v>
      </c>
      <c r="AJ28" t="n">
        <v>1</v>
      </c>
      <c r="AK28" t="n">
        <v>1</v>
      </c>
      <c r="AL28" t="n">
        <v>1</v>
      </c>
      <c r="AM28" t="n">
        <v>1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HYPERLINK("https://creighton-primo.hosted.exlibrisgroup.com/primo-explore/search?tab=default_tab&amp;search_scope=EVERYTHING&amp;vid=01CRU&amp;lang=en_US&amp;offset=0&amp;query=any,contains,991001023079702656","Catalog Record")</f>
        <v/>
      </c>
      <c r="AT28">
        <f>HYPERLINK("http://www.worldcat.org/oclc/15415731","WorldCat Record")</f>
        <v/>
      </c>
      <c r="AU28" t="inlineStr">
        <is>
          <t>10158572:eng</t>
        </is>
      </c>
      <c r="AV28" t="inlineStr">
        <is>
          <t>15415731</t>
        </is>
      </c>
      <c r="AW28" t="inlineStr">
        <is>
          <t>991001023079702656</t>
        </is>
      </c>
      <c r="AX28" t="inlineStr">
        <is>
          <t>991001023079702656</t>
        </is>
      </c>
      <c r="AY28" t="inlineStr">
        <is>
          <t>2265322120002656</t>
        </is>
      </c>
      <c r="AZ28" t="inlineStr">
        <is>
          <t>BOOK</t>
        </is>
      </c>
      <c r="BB28" t="inlineStr">
        <is>
          <t>9780873711036</t>
        </is>
      </c>
      <c r="BC28" t="inlineStr">
        <is>
          <t>32285001729705</t>
        </is>
      </c>
      <c r="BD28" t="inlineStr">
        <is>
          <t>893243792</t>
        </is>
      </c>
    </row>
    <row r="29">
      <c r="A29" t="inlineStr">
        <is>
          <t>No</t>
        </is>
      </c>
      <c r="B29" t="inlineStr">
        <is>
          <t>RD734 .H66</t>
        </is>
      </c>
      <c r="C29" t="inlineStr">
        <is>
          <t>0                      RD 0734000H  66</t>
        </is>
      </c>
      <c r="D29" t="inlineStr">
        <is>
          <t>Physical examination of the spine and extremities / Stanley Hoppenfeld, in collaboration with Richard Hutton ; medical ill. by Hugh Thomas.</t>
        </is>
      </c>
      <c r="F29" t="inlineStr">
        <is>
          <t>No</t>
        </is>
      </c>
      <c r="G29" t="inlineStr">
        <is>
          <t>1</t>
        </is>
      </c>
      <c r="H29" t="inlineStr">
        <is>
          <t>Yes</t>
        </is>
      </c>
      <c r="I29" t="inlineStr">
        <is>
          <t>No</t>
        </is>
      </c>
      <c r="J29" t="inlineStr">
        <is>
          <t>0</t>
        </is>
      </c>
      <c r="K29" t="inlineStr">
        <is>
          <t>Hoppenfeld, Stanley, 1934-</t>
        </is>
      </c>
      <c r="L29" t="inlineStr">
        <is>
          <t>New York : Appleton-Century-Crofts, c1976.</t>
        </is>
      </c>
      <c r="M29" t="inlineStr">
        <is>
          <t>1976</t>
        </is>
      </c>
      <c r="O29" t="inlineStr">
        <is>
          <t>eng</t>
        </is>
      </c>
      <c r="P29" t="inlineStr">
        <is>
          <t>nyu</t>
        </is>
      </c>
      <c r="R29" t="inlineStr">
        <is>
          <t xml:space="preserve">RD </t>
        </is>
      </c>
      <c r="S29" t="n">
        <v>12</v>
      </c>
      <c r="T29" t="n">
        <v>84</v>
      </c>
      <c r="U29" t="inlineStr">
        <is>
          <t>2007-12-12</t>
        </is>
      </c>
      <c r="V29" t="inlineStr">
        <is>
          <t>2007-12-12</t>
        </is>
      </c>
      <c r="W29" t="inlineStr">
        <is>
          <t>1993-03-25</t>
        </is>
      </c>
      <c r="X29" t="inlineStr">
        <is>
          <t>1993-03-25</t>
        </is>
      </c>
      <c r="Y29" t="n">
        <v>815</v>
      </c>
      <c r="Z29" t="n">
        <v>679</v>
      </c>
      <c r="AA29" t="n">
        <v>740</v>
      </c>
      <c r="AB29" t="n">
        <v>9</v>
      </c>
      <c r="AC29" t="n">
        <v>9</v>
      </c>
      <c r="AD29" t="n">
        <v>24</v>
      </c>
      <c r="AE29" t="n">
        <v>26</v>
      </c>
      <c r="AF29" t="n">
        <v>9</v>
      </c>
      <c r="AG29" t="n">
        <v>11</v>
      </c>
      <c r="AH29" t="n">
        <v>4</v>
      </c>
      <c r="AI29" t="n">
        <v>4</v>
      </c>
      <c r="AJ29" t="n">
        <v>8</v>
      </c>
      <c r="AK29" t="n">
        <v>9</v>
      </c>
      <c r="AL29" t="n">
        <v>7</v>
      </c>
      <c r="AM29" t="n">
        <v>7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HYPERLINK("http://catalog.hathitrust.org/Record/000703016","HathiTrust Record")</f>
        <v/>
      </c>
      <c r="AS29">
        <f>HYPERLINK("https://creighton-primo.hosted.exlibrisgroup.com/primo-explore/search?tab=default_tab&amp;search_scope=EVERYTHING&amp;vid=01CRU&amp;lang=en_US&amp;offset=0&amp;query=any,contains,991001760119702656","Catalog Record")</f>
        <v/>
      </c>
      <c r="AT29">
        <f>HYPERLINK("http://www.worldcat.org/oclc/2005997","WorldCat Record")</f>
        <v/>
      </c>
      <c r="AU29" t="inlineStr">
        <is>
          <t>581463:eng</t>
        </is>
      </c>
      <c r="AV29" t="inlineStr">
        <is>
          <t>2005997</t>
        </is>
      </c>
      <c r="AW29" t="inlineStr">
        <is>
          <t>991001760119702656</t>
        </is>
      </c>
      <c r="AX29" t="inlineStr">
        <is>
          <t>991001760119702656</t>
        </is>
      </c>
      <c r="AY29" t="inlineStr">
        <is>
          <t>2261934220002656</t>
        </is>
      </c>
      <c r="AZ29" t="inlineStr">
        <is>
          <t>BOOK</t>
        </is>
      </c>
      <c r="BB29" t="inlineStr">
        <is>
          <t>9780838578537</t>
        </is>
      </c>
      <c r="BC29" t="inlineStr">
        <is>
          <t>32285001609147</t>
        </is>
      </c>
      <c r="BD29" t="inlineStr">
        <is>
          <t>893703307</t>
        </is>
      </c>
    </row>
    <row r="30">
      <c r="A30" t="inlineStr">
        <is>
          <t>No</t>
        </is>
      </c>
      <c r="B30" t="inlineStr">
        <is>
          <t>RD734 .N67 2003</t>
        </is>
      </c>
      <c r="C30" t="inlineStr">
        <is>
          <t>0                      RD 0734000N  67          2003</t>
        </is>
      </c>
      <c r="D30" t="inlineStr">
        <is>
          <t>Measurement of joint motion : a guide to goniometry / Cynthia C. Norkin, D. Joyce White ; photographs by Jocelyn Greene Molleur and Lucia Grochowska Littlefield ; illustrations by Timothy Wayne Malone ; additional illustrations provided by Jennifer Daniell and Meredith Taylor Stelling.</t>
        </is>
      </c>
      <c r="F30" t="inlineStr">
        <is>
          <t>No</t>
        </is>
      </c>
      <c r="G30" t="inlineStr">
        <is>
          <t>1</t>
        </is>
      </c>
      <c r="H30" t="inlineStr">
        <is>
          <t>Yes</t>
        </is>
      </c>
      <c r="I30" t="inlineStr">
        <is>
          <t>Yes</t>
        </is>
      </c>
      <c r="J30" t="inlineStr">
        <is>
          <t>0</t>
        </is>
      </c>
      <c r="K30" t="inlineStr">
        <is>
          <t>Norkin, Cynthia C.</t>
        </is>
      </c>
      <c r="L30" t="inlineStr">
        <is>
          <t>Philadelphia : F.A. Davis, c2003.</t>
        </is>
      </c>
      <c r="M30" t="inlineStr">
        <is>
          <t>2003</t>
        </is>
      </c>
      <c r="N30" t="inlineStr">
        <is>
          <t>3rd ed.</t>
        </is>
      </c>
      <c r="O30" t="inlineStr">
        <is>
          <t>eng</t>
        </is>
      </c>
      <c r="P30" t="inlineStr">
        <is>
          <t>pau</t>
        </is>
      </c>
      <c r="R30" t="inlineStr">
        <is>
          <t xml:space="preserve">RD </t>
        </is>
      </c>
      <c r="S30" t="n">
        <v>1</v>
      </c>
      <c r="T30" t="n">
        <v>4</v>
      </c>
      <c r="U30" t="inlineStr">
        <is>
          <t>2005-05-25</t>
        </is>
      </c>
      <c r="V30" t="inlineStr">
        <is>
          <t>2006-09-03</t>
        </is>
      </c>
      <c r="W30" t="inlineStr">
        <is>
          <t>2005-05-25</t>
        </is>
      </c>
      <c r="X30" t="inlineStr">
        <is>
          <t>2006-08-25</t>
        </is>
      </c>
      <c r="Y30" t="n">
        <v>262</v>
      </c>
      <c r="Z30" t="n">
        <v>198</v>
      </c>
      <c r="AA30" t="n">
        <v>692</v>
      </c>
      <c r="AB30" t="n">
        <v>2</v>
      </c>
      <c r="AC30" t="n">
        <v>5</v>
      </c>
      <c r="AD30" t="n">
        <v>5</v>
      </c>
      <c r="AE30" t="n">
        <v>22</v>
      </c>
      <c r="AF30" t="n">
        <v>3</v>
      </c>
      <c r="AG30" t="n">
        <v>11</v>
      </c>
      <c r="AH30" t="n">
        <v>2</v>
      </c>
      <c r="AI30" t="n">
        <v>5</v>
      </c>
      <c r="AJ30" t="n">
        <v>1</v>
      </c>
      <c r="AK30" t="n">
        <v>8</v>
      </c>
      <c r="AL30" t="n">
        <v>0</v>
      </c>
      <c r="AM30" t="n">
        <v>3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HYPERLINK("https://creighton-primo.hosted.exlibrisgroup.com/primo-explore/search?tab=default_tab&amp;search_scope=EVERYTHING&amp;vid=01CRU&amp;lang=en_US&amp;offset=0&amp;query=any,contains,991001732779702656","Catalog Record")</f>
        <v/>
      </c>
      <c r="AT30">
        <f>HYPERLINK("http://www.worldcat.org/oclc/51937005","WorldCat Record")</f>
        <v/>
      </c>
      <c r="AU30" t="inlineStr">
        <is>
          <t>796292904:eng</t>
        </is>
      </c>
      <c r="AV30" t="inlineStr">
        <is>
          <t>51937005</t>
        </is>
      </c>
      <c r="AW30" t="inlineStr">
        <is>
          <t>991001732779702656</t>
        </is>
      </c>
      <c r="AX30" t="inlineStr">
        <is>
          <t>991001732779702656</t>
        </is>
      </c>
      <c r="AY30" t="inlineStr">
        <is>
          <t>2268638960002656</t>
        </is>
      </c>
      <c r="AZ30" t="inlineStr">
        <is>
          <t>BOOK</t>
        </is>
      </c>
      <c r="BB30" t="inlineStr">
        <is>
          <t>9780803609723</t>
        </is>
      </c>
      <c r="BC30" t="inlineStr">
        <is>
          <t>32285005090351</t>
        </is>
      </c>
      <c r="BD30" t="inlineStr">
        <is>
          <t>893615341</t>
        </is>
      </c>
    </row>
    <row r="31">
      <c r="A31" t="inlineStr">
        <is>
          <t>No</t>
        </is>
      </c>
      <c r="B31" t="inlineStr">
        <is>
          <t>RD734.5.P58 K66 2002</t>
        </is>
      </c>
      <c r="C31" t="inlineStr">
        <is>
          <t>0                      RD 0734500P  58                 K  66          2002</t>
        </is>
      </c>
      <c r="D31" t="inlineStr">
        <is>
          <t>Special tests for orthopedic examination / Jeff G. Konin ... [et al.].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Yes</t>
        </is>
      </c>
      <c r="J31" t="inlineStr">
        <is>
          <t>0</t>
        </is>
      </c>
      <c r="L31" t="inlineStr">
        <is>
          <t>Thorofare, NJ : SLACK Inc., c2002.</t>
        </is>
      </c>
      <c r="M31" t="inlineStr">
        <is>
          <t>2002</t>
        </is>
      </c>
      <c r="N31" t="inlineStr">
        <is>
          <t>2nd ed.</t>
        </is>
      </c>
      <c r="O31" t="inlineStr">
        <is>
          <t>eng</t>
        </is>
      </c>
      <c r="P31" t="inlineStr">
        <is>
          <t>nju</t>
        </is>
      </c>
      <c r="R31" t="inlineStr">
        <is>
          <t xml:space="preserve">RD </t>
        </is>
      </c>
      <c r="S31" t="n">
        <v>5</v>
      </c>
      <c r="T31" t="n">
        <v>5</v>
      </c>
      <c r="U31" t="inlineStr">
        <is>
          <t>2008-10-07</t>
        </is>
      </c>
      <c r="V31" t="inlineStr">
        <is>
          <t>2008-10-07</t>
        </is>
      </c>
      <c r="W31" t="inlineStr">
        <is>
          <t>2003-03-03</t>
        </is>
      </c>
      <c r="X31" t="inlineStr">
        <is>
          <t>2003-03-03</t>
        </is>
      </c>
      <c r="Y31" t="n">
        <v>117</v>
      </c>
      <c r="Z31" t="n">
        <v>95</v>
      </c>
      <c r="AA31" t="n">
        <v>421</v>
      </c>
      <c r="AB31" t="n">
        <v>2</v>
      </c>
      <c r="AC31" t="n">
        <v>5</v>
      </c>
      <c r="AD31" t="n">
        <v>3</v>
      </c>
      <c r="AE31" t="n">
        <v>18</v>
      </c>
      <c r="AF31" t="n">
        <v>1</v>
      </c>
      <c r="AG31" t="n">
        <v>11</v>
      </c>
      <c r="AH31" t="n">
        <v>0</v>
      </c>
      <c r="AI31" t="n">
        <v>2</v>
      </c>
      <c r="AJ31" t="n">
        <v>1</v>
      </c>
      <c r="AK31" t="n">
        <v>6</v>
      </c>
      <c r="AL31" t="n">
        <v>1</v>
      </c>
      <c r="AM31" t="n">
        <v>3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HYPERLINK("http://catalog.hathitrust.org/Record/004286793","HathiTrust Record")</f>
        <v/>
      </c>
      <c r="AS31">
        <f>HYPERLINK("https://creighton-primo.hosted.exlibrisgroup.com/primo-explore/search?tab=default_tab&amp;search_scope=EVERYTHING&amp;vid=01CRU&amp;lang=en_US&amp;offset=0&amp;query=any,contains,991003988399702656","Catalog Record")</f>
        <v/>
      </c>
      <c r="AT31">
        <f>HYPERLINK("http://www.worldcat.org/oclc/49761223","WorldCat Record")</f>
        <v/>
      </c>
      <c r="AU31" t="inlineStr">
        <is>
          <t>56816052:eng</t>
        </is>
      </c>
      <c r="AV31" t="inlineStr">
        <is>
          <t>49761223</t>
        </is>
      </c>
      <c r="AW31" t="inlineStr">
        <is>
          <t>991003988399702656</t>
        </is>
      </c>
      <c r="AX31" t="inlineStr">
        <is>
          <t>991003988399702656</t>
        </is>
      </c>
      <c r="AY31" t="inlineStr">
        <is>
          <t>2255400070002656</t>
        </is>
      </c>
      <c r="AZ31" t="inlineStr">
        <is>
          <t>BOOK</t>
        </is>
      </c>
      <c r="BB31" t="inlineStr">
        <is>
          <t>9781556425912</t>
        </is>
      </c>
      <c r="BC31" t="inlineStr">
        <is>
          <t>32285004681911</t>
        </is>
      </c>
      <c r="BD31" t="inlineStr">
        <is>
          <t>893593134</t>
        </is>
      </c>
    </row>
    <row r="32">
      <c r="A32" t="inlineStr">
        <is>
          <t>No</t>
        </is>
      </c>
      <c r="B32" t="inlineStr">
        <is>
          <t>RD736.P47 O78 1990</t>
        </is>
      </c>
      <c r="C32" t="inlineStr">
        <is>
          <t>0                      RD 0736000P  47                 O  78          1990</t>
        </is>
      </c>
      <c r="D32" t="inlineStr">
        <is>
          <t>Orthopaedic and sports physical therapy / edited by James A. Gould III.</t>
        </is>
      </c>
      <c r="F32" t="inlineStr">
        <is>
          <t>No</t>
        </is>
      </c>
      <c r="G32" t="inlineStr">
        <is>
          <t>1</t>
        </is>
      </c>
      <c r="H32" t="inlineStr">
        <is>
          <t>Yes</t>
        </is>
      </c>
      <c r="I32" t="inlineStr">
        <is>
          <t>No</t>
        </is>
      </c>
      <c r="J32" t="inlineStr">
        <is>
          <t>0</t>
        </is>
      </c>
      <c r="L32" t="inlineStr">
        <is>
          <t>St. Louis, Mo. : Mosby, 1990.</t>
        </is>
      </c>
      <c r="M32" t="inlineStr">
        <is>
          <t>1990</t>
        </is>
      </c>
      <c r="N32" t="inlineStr">
        <is>
          <t>2nd ed.</t>
        </is>
      </c>
      <c r="O32" t="inlineStr">
        <is>
          <t>eng</t>
        </is>
      </c>
      <c r="P32" t="inlineStr">
        <is>
          <t>mou</t>
        </is>
      </c>
      <c r="Q32" t="inlineStr">
        <is>
          <t>Mosby's physical therapy series</t>
        </is>
      </c>
      <c r="R32" t="inlineStr">
        <is>
          <t xml:space="preserve">RD </t>
        </is>
      </c>
      <c r="S32" t="n">
        <v>8</v>
      </c>
      <c r="T32" t="n">
        <v>46</v>
      </c>
      <c r="U32" t="inlineStr">
        <is>
          <t>1999-09-23</t>
        </is>
      </c>
      <c r="V32" t="inlineStr">
        <is>
          <t>1999-09-23</t>
        </is>
      </c>
      <c r="W32" t="inlineStr">
        <is>
          <t>1991-05-13</t>
        </is>
      </c>
      <c r="X32" t="inlineStr">
        <is>
          <t>1993-09-10</t>
        </is>
      </c>
      <c r="Y32" t="n">
        <v>328</v>
      </c>
      <c r="Z32" t="n">
        <v>273</v>
      </c>
      <c r="AA32" t="n">
        <v>391</v>
      </c>
      <c r="AB32" t="n">
        <v>5</v>
      </c>
      <c r="AC32" t="n">
        <v>5</v>
      </c>
      <c r="AD32" t="n">
        <v>8</v>
      </c>
      <c r="AE32" t="n">
        <v>13</v>
      </c>
      <c r="AF32" t="n">
        <v>2</v>
      </c>
      <c r="AG32" t="n">
        <v>5</v>
      </c>
      <c r="AH32" t="n">
        <v>2</v>
      </c>
      <c r="AI32" t="n">
        <v>3</v>
      </c>
      <c r="AJ32" t="n">
        <v>3</v>
      </c>
      <c r="AK32" t="n">
        <v>4</v>
      </c>
      <c r="AL32" t="n">
        <v>3</v>
      </c>
      <c r="AM32" t="n">
        <v>3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HYPERLINK("http://catalog.hathitrust.org/Record/001835345","HathiTrust Record")</f>
        <v/>
      </c>
      <c r="AS32">
        <f>HYPERLINK("https://creighton-primo.hosted.exlibrisgroup.com/primo-explore/search?tab=default_tab&amp;search_scope=EVERYTHING&amp;vid=01CRU&amp;lang=en_US&amp;offset=0&amp;query=any,contains,991001806459702656","Catalog Record")</f>
        <v/>
      </c>
      <c r="AT32">
        <f>HYPERLINK("http://www.worldcat.org/oclc/20167562","WorldCat Record")</f>
        <v/>
      </c>
      <c r="AU32" t="inlineStr">
        <is>
          <t>429285363:eng</t>
        </is>
      </c>
      <c r="AV32" t="inlineStr">
        <is>
          <t>20167562</t>
        </is>
      </c>
      <c r="AW32" t="inlineStr">
        <is>
          <t>991001806459702656</t>
        </is>
      </c>
      <c r="AX32" t="inlineStr">
        <is>
          <t>991001806459702656</t>
        </is>
      </c>
      <c r="AY32" t="inlineStr">
        <is>
          <t>2270005690002656</t>
        </is>
      </c>
      <c r="AZ32" t="inlineStr">
        <is>
          <t>BOOK</t>
        </is>
      </c>
      <c r="BB32" t="inlineStr">
        <is>
          <t>9780801629082</t>
        </is>
      </c>
      <c r="BC32" t="inlineStr">
        <is>
          <t>32285000572098</t>
        </is>
      </c>
      <c r="BD32" t="inlineStr">
        <is>
          <t>893885569</t>
        </is>
      </c>
    </row>
    <row r="33">
      <c r="A33" t="inlineStr">
        <is>
          <t>No</t>
        </is>
      </c>
      <c r="B33" t="inlineStr">
        <is>
          <t>RD768 .M43 1982</t>
        </is>
      </c>
      <c r="C33" t="inlineStr">
        <is>
          <t>0                      RD 0768000M  43          1982</t>
        </is>
      </c>
      <c r="D33" t="inlineStr">
        <is>
          <t>The Y's way to a healthy back / Alexander Melleby ; with a foreword by Hans Kraus.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Melleby, Alexander.</t>
        </is>
      </c>
      <c r="L33" t="inlineStr">
        <is>
          <t>Piscataway, N.J. : New Century Publishers, c1982.</t>
        </is>
      </c>
      <c r="M33" t="inlineStr">
        <is>
          <t>1982</t>
        </is>
      </c>
      <c r="O33" t="inlineStr">
        <is>
          <t>eng</t>
        </is>
      </c>
      <c r="P33" t="inlineStr">
        <is>
          <t>nju</t>
        </is>
      </c>
      <c r="R33" t="inlineStr">
        <is>
          <t xml:space="preserve">RD </t>
        </is>
      </c>
      <c r="S33" t="n">
        <v>8</v>
      </c>
      <c r="T33" t="n">
        <v>8</v>
      </c>
      <c r="U33" t="inlineStr">
        <is>
          <t>2005-07-19</t>
        </is>
      </c>
      <c r="V33" t="inlineStr">
        <is>
          <t>2005-07-19</t>
        </is>
      </c>
      <c r="W33" t="inlineStr">
        <is>
          <t>1992-11-24</t>
        </is>
      </c>
      <c r="X33" t="inlineStr">
        <is>
          <t>1992-11-24</t>
        </is>
      </c>
      <c r="Y33" t="n">
        <v>264</v>
      </c>
      <c r="Z33" t="n">
        <v>253</v>
      </c>
      <c r="AA33" t="n">
        <v>254</v>
      </c>
      <c r="AB33" t="n">
        <v>2</v>
      </c>
      <c r="AC33" t="n">
        <v>2</v>
      </c>
      <c r="AD33" t="n">
        <v>2</v>
      </c>
      <c r="AE33" t="n">
        <v>2</v>
      </c>
      <c r="AF33" t="n">
        <v>1</v>
      </c>
      <c r="AG33" t="n">
        <v>1</v>
      </c>
      <c r="AH33" t="n">
        <v>0</v>
      </c>
      <c r="AI33" t="n">
        <v>0</v>
      </c>
      <c r="AJ33" t="n">
        <v>0</v>
      </c>
      <c r="AK33" t="n">
        <v>0</v>
      </c>
      <c r="AL33" t="n">
        <v>1</v>
      </c>
      <c r="AM33" t="n">
        <v>1</v>
      </c>
      <c r="AN33" t="n">
        <v>0</v>
      </c>
      <c r="AO33" t="n">
        <v>0</v>
      </c>
      <c r="AP33" t="inlineStr">
        <is>
          <t>No</t>
        </is>
      </c>
      <c r="AQ33" t="inlineStr">
        <is>
          <t>No</t>
        </is>
      </c>
      <c r="AS33">
        <f>HYPERLINK("https://creighton-primo.hosted.exlibrisgroup.com/primo-explore/search?tab=default_tab&amp;search_scope=EVERYTHING&amp;vid=01CRU&amp;lang=en_US&amp;offset=0&amp;query=any,contains,991000074789702656","Catalog Record")</f>
        <v/>
      </c>
      <c r="AT33">
        <f>HYPERLINK("http://www.worldcat.org/oclc/8805307","WorldCat Record")</f>
        <v/>
      </c>
      <c r="AU33" t="inlineStr">
        <is>
          <t>496283:eng</t>
        </is>
      </c>
      <c r="AV33" t="inlineStr">
        <is>
          <t>8805307</t>
        </is>
      </c>
      <c r="AW33" t="inlineStr">
        <is>
          <t>991000074789702656</t>
        </is>
      </c>
      <c r="AX33" t="inlineStr">
        <is>
          <t>991000074789702656</t>
        </is>
      </c>
      <c r="AY33" t="inlineStr">
        <is>
          <t>2270409960002656</t>
        </is>
      </c>
      <c r="AZ33" t="inlineStr">
        <is>
          <t>BOOK</t>
        </is>
      </c>
      <c r="BB33" t="inlineStr">
        <is>
          <t>9780832901478</t>
        </is>
      </c>
      <c r="BC33" t="inlineStr">
        <is>
          <t>32285001409126</t>
        </is>
      </c>
      <c r="BD33" t="inlineStr">
        <is>
          <t>893521368</t>
        </is>
      </c>
    </row>
    <row r="34">
      <c r="A34" t="inlineStr">
        <is>
          <t>No</t>
        </is>
      </c>
      <c r="B34" t="inlineStr">
        <is>
          <t>RD771.B217 S255 1994</t>
        </is>
      </c>
      <c r="C34" t="inlineStr">
        <is>
          <t>0                      RD 0771000B  217                S  255         1994</t>
        </is>
      </c>
      <c r="D34" t="inlineStr">
        <is>
          <t>YMCA healthy back book / YMCA of the USA ; with Patricia Sammann.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L34" t="inlineStr">
        <is>
          <t>Champaign, IL : Human Kinetics, c1994.</t>
        </is>
      </c>
      <c r="M34" t="inlineStr">
        <is>
          <t>1994</t>
        </is>
      </c>
      <c r="O34" t="inlineStr">
        <is>
          <t>eng</t>
        </is>
      </c>
      <c r="P34" t="inlineStr">
        <is>
          <t>ilu</t>
        </is>
      </c>
      <c r="R34" t="inlineStr">
        <is>
          <t xml:space="preserve">RD </t>
        </is>
      </c>
      <c r="S34" t="n">
        <v>2</v>
      </c>
      <c r="T34" t="n">
        <v>2</v>
      </c>
      <c r="U34" t="inlineStr">
        <is>
          <t>2005-07-19</t>
        </is>
      </c>
      <c r="V34" t="inlineStr">
        <is>
          <t>2005-07-19</t>
        </is>
      </c>
      <c r="W34" t="inlineStr">
        <is>
          <t>2000-02-28</t>
        </is>
      </c>
      <c r="X34" t="inlineStr">
        <is>
          <t>2000-02-28</t>
        </is>
      </c>
      <c r="Y34" t="n">
        <v>412</v>
      </c>
      <c r="Z34" t="n">
        <v>355</v>
      </c>
      <c r="AA34" t="n">
        <v>360</v>
      </c>
      <c r="AB34" t="n">
        <v>4</v>
      </c>
      <c r="AC34" t="n">
        <v>4</v>
      </c>
      <c r="AD34" t="n">
        <v>4</v>
      </c>
      <c r="AE34" t="n">
        <v>4</v>
      </c>
      <c r="AF34" t="n">
        <v>1</v>
      </c>
      <c r="AG34" t="n">
        <v>1</v>
      </c>
      <c r="AH34" t="n">
        <v>1</v>
      </c>
      <c r="AI34" t="n">
        <v>1</v>
      </c>
      <c r="AJ34" t="n">
        <v>3</v>
      </c>
      <c r="AK34" t="n">
        <v>3</v>
      </c>
      <c r="AL34" t="n">
        <v>1</v>
      </c>
      <c r="AM34" t="n">
        <v>1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HYPERLINK("https://creighton-primo.hosted.exlibrisgroup.com/primo-explore/search?tab=default_tab&amp;search_scope=EVERYTHING&amp;vid=01CRU&amp;lang=en_US&amp;offset=0&amp;query=any,contains,991002227709702656","Catalog Record")</f>
        <v/>
      </c>
      <c r="AT34">
        <f>HYPERLINK("http://www.worldcat.org/oclc/28708691","WorldCat Record")</f>
        <v/>
      </c>
      <c r="AU34" t="inlineStr">
        <is>
          <t>375525971:eng</t>
        </is>
      </c>
      <c r="AV34" t="inlineStr">
        <is>
          <t>28708691</t>
        </is>
      </c>
      <c r="AW34" t="inlineStr">
        <is>
          <t>991002227709702656</t>
        </is>
      </c>
      <c r="AX34" t="inlineStr">
        <is>
          <t>991002227709702656</t>
        </is>
      </c>
      <c r="AY34" t="inlineStr">
        <is>
          <t>2256792870002656</t>
        </is>
      </c>
      <c r="AZ34" t="inlineStr">
        <is>
          <t>BOOK</t>
        </is>
      </c>
      <c r="BB34" t="inlineStr">
        <is>
          <t>9780873226295</t>
        </is>
      </c>
      <c r="BC34" t="inlineStr">
        <is>
          <t>32285003665105</t>
        </is>
      </c>
      <c r="BD34" t="inlineStr">
        <is>
          <t>893779563</t>
        </is>
      </c>
    </row>
    <row r="35">
      <c r="A35" t="inlineStr">
        <is>
          <t>No</t>
        </is>
      </c>
      <c r="B35" t="inlineStr">
        <is>
          <t>RD771.B217 V53 1991</t>
        </is>
      </c>
      <c r="C35" t="inlineStr">
        <is>
          <t>0                      RD 0771000B  217                V  53          1991</t>
        </is>
      </c>
      <c r="D35" t="inlineStr">
        <is>
          <t>Chronic low back pain : assessment and treatment from a behavioral rehabilitation perspective / Johan W.S. Vlaeyen.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Vlaeyen, Johan W. S. (Johan Wolfgang Silvain), 1957-</t>
        </is>
      </c>
      <c r="L35" t="inlineStr">
        <is>
          <t>Amsterdam ; Rockland, MA : Swets &amp; Zeitlinger, c1991.</t>
        </is>
      </c>
      <c r="M35" t="inlineStr">
        <is>
          <t>1991</t>
        </is>
      </c>
      <c r="O35" t="inlineStr">
        <is>
          <t>eng</t>
        </is>
      </c>
      <c r="P35" t="inlineStr">
        <is>
          <t xml:space="preserve">ne </t>
        </is>
      </c>
      <c r="Q35" t="inlineStr">
        <is>
          <t>IRV series in rehabilitation research, 0925-8396 ; v. 1</t>
        </is>
      </c>
      <c r="R35" t="inlineStr">
        <is>
          <t xml:space="preserve">RD </t>
        </is>
      </c>
      <c r="S35" t="n">
        <v>4</v>
      </c>
      <c r="T35" t="n">
        <v>4</v>
      </c>
      <c r="U35" t="inlineStr">
        <is>
          <t>2005-07-19</t>
        </is>
      </c>
      <c r="V35" t="inlineStr">
        <is>
          <t>2005-07-19</t>
        </is>
      </c>
      <c r="W35" t="inlineStr">
        <is>
          <t>1994-07-06</t>
        </is>
      </c>
      <c r="X35" t="inlineStr">
        <is>
          <t>1994-07-06</t>
        </is>
      </c>
      <c r="Y35" t="n">
        <v>71</v>
      </c>
      <c r="Z35" t="n">
        <v>55</v>
      </c>
      <c r="AA35" t="n">
        <v>55</v>
      </c>
      <c r="AB35" t="n">
        <v>1</v>
      </c>
      <c r="AC35" t="n">
        <v>1</v>
      </c>
      <c r="AD35" t="n">
        <v>1</v>
      </c>
      <c r="AE35" t="n">
        <v>1</v>
      </c>
      <c r="AF35" t="n">
        <v>1</v>
      </c>
      <c r="AG35" t="n">
        <v>1</v>
      </c>
      <c r="AH35" t="n">
        <v>0</v>
      </c>
      <c r="AI35" t="n">
        <v>0</v>
      </c>
      <c r="AJ35" t="n">
        <v>1</v>
      </c>
      <c r="AK35" t="n">
        <v>1</v>
      </c>
      <c r="AL35" t="n">
        <v>0</v>
      </c>
      <c r="AM35" t="n">
        <v>0</v>
      </c>
      <c r="AN35" t="n">
        <v>0</v>
      </c>
      <c r="AO35" t="n">
        <v>0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HYPERLINK("https://creighton-primo.hosted.exlibrisgroup.com/primo-explore/search?tab=default_tab&amp;search_scope=EVERYTHING&amp;vid=01CRU&amp;lang=en_US&amp;offset=0&amp;query=any,contains,991001846229702656","Catalog Record")</f>
        <v/>
      </c>
      <c r="AT35">
        <f>HYPERLINK("http://www.worldcat.org/oclc/23178915","WorldCat Record")</f>
        <v/>
      </c>
      <c r="AU35" t="inlineStr">
        <is>
          <t>882491:eng</t>
        </is>
      </c>
      <c r="AV35" t="inlineStr">
        <is>
          <t>23178915</t>
        </is>
      </c>
      <c r="AW35" t="inlineStr">
        <is>
          <t>991001846229702656</t>
        </is>
      </c>
      <c r="AX35" t="inlineStr">
        <is>
          <t>991001846229702656</t>
        </is>
      </c>
      <c r="AY35" t="inlineStr">
        <is>
          <t>2262489610002656</t>
        </is>
      </c>
      <c r="AZ35" t="inlineStr">
        <is>
          <t>BOOK</t>
        </is>
      </c>
      <c r="BB35" t="inlineStr">
        <is>
          <t>9789026511721</t>
        </is>
      </c>
      <c r="BC35" t="inlineStr">
        <is>
          <t>32285001931004</t>
        </is>
      </c>
      <c r="BD35" t="inlineStr">
        <is>
          <t>893684698</t>
        </is>
      </c>
    </row>
    <row r="36">
      <c r="A36" t="inlineStr">
        <is>
          <t>No</t>
        </is>
      </c>
      <c r="B36" t="inlineStr">
        <is>
          <t>RD778 .T45</t>
        </is>
      </c>
      <c r="C36" t="inlineStr">
        <is>
          <t>0                      RD 0778000T  45</t>
        </is>
      </c>
      <c r="D36" t="inlineStr">
        <is>
          <t>The genetics of hand malformations / Samia A. Temtamy and Victor A. McKusick ; editor, Daniel Bergsma, associate editors, Jeanne R. Mudge, Natalie W. Paul, Sue Conde Greene.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Temtamy, Samia A.</t>
        </is>
      </c>
      <c r="L36" t="inlineStr">
        <is>
          <t>New York : A. R. Liss, c1978.</t>
        </is>
      </c>
      <c r="M36" t="inlineStr">
        <is>
          <t>1978</t>
        </is>
      </c>
      <c r="O36" t="inlineStr">
        <is>
          <t>eng</t>
        </is>
      </c>
      <c r="P36" t="inlineStr">
        <is>
          <t>nyu</t>
        </is>
      </c>
      <c r="Q36" t="inlineStr">
        <is>
          <t>Birth defects original article series ; v. 14, no. 3</t>
        </is>
      </c>
      <c r="R36" t="inlineStr">
        <is>
          <t xml:space="preserve">RD </t>
        </is>
      </c>
      <c r="S36" t="n">
        <v>1</v>
      </c>
      <c r="T36" t="n">
        <v>1</v>
      </c>
      <c r="U36" t="inlineStr">
        <is>
          <t>2010-07-30</t>
        </is>
      </c>
      <c r="V36" t="inlineStr">
        <is>
          <t>2010-07-30</t>
        </is>
      </c>
      <c r="W36" t="inlineStr">
        <is>
          <t>1993-03-25</t>
        </is>
      </c>
      <c r="X36" t="inlineStr">
        <is>
          <t>1993-03-25</t>
        </is>
      </c>
      <c r="Y36" t="n">
        <v>146</v>
      </c>
      <c r="Z36" t="n">
        <v>98</v>
      </c>
      <c r="AA36" t="n">
        <v>101</v>
      </c>
      <c r="AB36" t="n">
        <v>3</v>
      </c>
      <c r="AC36" t="n">
        <v>3</v>
      </c>
      <c r="AD36" t="n">
        <v>1</v>
      </c>
      <c r="AE36" t="n">
        <v>1</v>
      </c>
      <c r="AF36" t="n">
        <v>1</v>
      </c>
      <c r="AG36" t="n">
        <v>1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HYPERLINK("http://catalog.hathitrust.org/Record/000090115","HathiTrust Record")</f>
        <v/>
      </c>
      <c r="AS36">
        <f>HYPERLINK("https://creighton-primo.hosted.exlibrisgroup.com/primo-explore/search?tab=default_tab&amp;search_scope=EVERYTHING&amp;vid=01CRU&amp;lang=en_US&amp;offset=0&amp;query=any,contains,991004463859702656","Catalog Record")</f>
        <v/>
      </c>
      <c r="AT36">
        <f>HYPERLINK("http://www.worldcat.org/oclc/3558735","WorldCat Record")</f>
        <v/>
      </c>
      <c r="AU36" t="inlineStr">
        <is>
          <t>10571388:eng</t>
        </is>
      </c>
      <c r="AV36" t="inlineStr">
        <is>
          <t>3558735</t>
        </is>
      </c>
      <c r="AW36" t="inlineStr">
        <is>
          <t>991004463859702656</t>
        </is>
      </c>
      <c r="AX36" t="inlineStr">
        <is>
          <t>991004463859702656</t>
        </is>
      </c>
      <c r="AY36" t="inlineStr">
        <is>
          <t>2262143710002656</t>
        </is>
      </c>
      <c r="AZ36" t="inlineStr">
        <is>
          <t>BOOK</t>
        </is>
      </c>
      <c r="BB36" t="inlineStr">
        <is>
          <t>9780845110171</t>
        </is>
      </c>
      <c r="BC36" t="inlineStr">
        <is>
          <t>32285001609154</t>
        </is>
      </c>
      <c r="BD36" t="inlineStr">
        <is>
          <t>893319250</t>
        </is>
      </c>
    </row>
    <row r="37">
      <c r="A37" t="inlineStr">
        <is>
          <t>No</t>
        </is>
      </c>
      <c r="B37" t="inlineStr">
        <is>
          <t>RD798 .D4</t>
        </is>
      </c>
      <c r="C37" t="inlineStr">
        <is>
          <t>0                      RD 0798000D  4</t>
        </is>
      </c>
      <c r="D37" t="inlineStr">
        <is>
          <t>Adjustment to severe physical disability : a metamorphosis / Charlene DeLoach, Bobby G. Greer.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DeLoach, Charlene.</t>
        </is>
      </c>
      <c r="L37" t="inlineStr">
        <is>
          <t>New York : McGraw-Hill, c1981.</t>
        </is>
      </c>
      <c r="M37" t="inlineStr">
        <is>
          <t>1981</t>
        </is>
      </c>
      <c r="O37" t="inlineStr">
        <is>
          <t>eng</t>
        </is>
      </c>
      <c r="P37" t="inlineStr">
        <is>
          <t>nyu</t>
        </is>
      </c>
      <c r="Q37" t="inlineStr">
        <is>
          <t>McGraw-Hill series in special education</t>
        </is>
      </c>
      <c r="R37" t="inlineStr">
        <is>
          <t xml:space="preserve">RD </t>
        </is>
      </c>
      <c r="S37" t="n">
        <v>2</v>
      </c>
      <c r="T37" t="n">
        <v>2</v>
      </c>
      <c r="U37" t="inlineStr">
        <is>
          <t>1996-03-17</t>
        </is>
      </c>
      <c r="V37" t="inlineStr">
        <is>
          <t>1996-03-17</t>
        </is>
      </c>
      <c r="W37" t="inlineStr">
        <is>
          <t>1993-03-25</t>
        </is>
      </c>
      <c r="X37" t="inlineStr">
        <is>
          <t>1993-03-25</t>
        </is>
      </c>
      <c r="Y37" t="n">
        <v>438</v>
      </c>
      <c r="Z37" t="n">
        <v>372</v>
      </c>
      <c r="AA37" t="n">
        <v>379</v>
      </c>
      <c r="AB37" t="n">
        <v>4</v>
      </c>
      <c r="AC37" t="n">
        <v>4</v>
      </c>
      <c r="AD37" t="n">
        <v>16</v>
      </c>
      <c r="AE37" t="n">
        <v>16</v>
      </c>
      <c r="AF37" t="n">
        <v>5</v>
      </c>
      <c r="AG37" t="n">
        <v>5</v>
      </c>
      <c r="AH37" t="n">
        <v>2</v>
      </c>
      <c r="AI37" t="n">
        <v>2</v>
      </c>
      <c r="AJ37" t="n">
        <v>10</v>
      </c>
      <c r="AK37" t="n">
        <v>10</v>
      </c>
      <c r="AL37" t="n">
        <v>3</v>
      </c>
      <c r="AM37" t="n">
        <v>3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HYPERLINK("http://catalog.hathitrust.org/Record/000742295","HathiTrust Record")</f>
        <v/>
      </c>
      <c r="AS37">
        <f>HYPERLINK("https://creighton-primo.hosted.exlibrisgroup.com/primo-explore/search?tab=default_tab&amp;search_scope=EVERYTHING&amp;vid=01CRU&amp;lang=en_US&amp;offset=0&amp;query=any,contains,991004984389702656","Catalog Record")</f>
        <v/>
      </c>
      <c r="AT37">
        <f>HYPERLINK("http://www.worldcat.org/oclc/6446709","WorldCat Record")</f>
        <v/>
      </c>
      <c r="AU37" t="inlineStr">
        <is>
          <t>22607668:eng</t>
        </is>
      </c>
      <c r="AV37" t="inlineStr">
        <is>
          <t>6446709</t>
        </is>
      </c>
      <c r="AW37" t="inlineStr">
        <is>
          <t>991004984389702656</t>
        </is>
      </c>
      <c r="AX37" t="inlineStr">
        <is>
          <t>991004984389702656</t>
        </is>
      </c>
      <c r="AY37" t="inlineStr">
        <is>
          <t>2255934070002656</t>
        </is>
      </c>
      <c r="AZ37" t="inlineStr">
        <is>
          <t>BOOK</t>
        </is>
      </c>
      <c r="BB37" t="inlineStr">
        <is>
          <t>9780070162815</t>
        </is>
      </c>
      <c r="BC37" t="inlineStr">
        <is>
          <t>32285001609170</t>
        </is>
      </c>
      <c r="BD37" t="inlineStr">
        <is>
          <t>893810778</t>
        </is>
      </c>
    </row>
    <row r="38">
      <c r="A38" t="inlineStr">
        <is>
          <t>No</t>
        </is>
      </c>
      <c r="B38" t="inlineStr">
        <is>
          <t>RD80.3 .F46 2001</t>
        </is>
      </c>
      <c r="C38" t="inlineStr">
        <is>
          <t>0                      RD 0080300F  46          2001</t>
        </is>
      </c>
      <c r="D38" t="inlineStr">
        <is>
          <t>Ether day : the strange tale of America's greatest medical discovery and the haunted men who made it / Julie M. Fenster.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Fenster, J. M. (Julie M.)</t>
        </is>
      </c>
      <c r="L38" t="inlineStr">
        <is>
          <t>New York, NY : HarperCollins Publishers, c2001.</t>
        </is>
      </c>
      <c r="M38" t="inlineStr">
        <is>
          <t>2001</t>
        </is>
      </c>
      <c r="N38" t="inlineStr">
        <is>
          <t>1st ed.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RD </t>
        </is>
      </c>
      <c r="S38" t="n">
        <v>3</v>
      </c>
      <c r="T38" t="n">
        <v>3</v>
      </c>
      <c r="U38" t="inlineStr">
        <is>
          <t>2004-03-08</t>
        </is>
      </c>
      <c r="V38" t="inlineStr">
        <is>
          <t>2004-03-08</t>
        </is>
      </c>
      <c r="W38" t="inlineStr">
        <is>
          <t>2004-03-08</t>
        </is>
      </c>
      <c r="X38" t="inlineStr">
        <is>
          <t>2004-03-08</t>
        </is>
      </c>
      <c r="Y38" t="n">
        <v>592</v>
      </c>
      <c r="Z38" t="n">
        <v>549</v>
      </c>
      <c r="AA38" t="n">
        <v>600</v>
      </c>
      <c r="AB38" t="n">
        <v>6</v>
      </c>
      <c r="AC38" t="n">
        <v>6</v>
      </c>
      <c r="AD38" t="n">
        <v>18</v>
      </c>
      <c r="AE38" t="n">
        <v>20</v>
      </c>
      <c r="AF38" t="n">
        <v>6</v>
      </c>
      <c r="AG38" t="n">
        <v>8</v>
      </c>
      <c r="AH38" t="n">
        <v>3</v>
      </c>
      <c r="AI38" t="n">
        <v>3</v>
      </c>
      <c r="AJ38" t="n">
        <v>6</v>
      </c>
      <c r="AK38" t="n">
        <v>7</v>
      </c>
      <c r="AL38" t="n">
        <v>4</v>
      </c>
      <c r="AM38" t="n">
        <v>4</v>
      </c>
      <c r="AN38" t="n">
        <v>0</v>
      </c>
      <c r="AO38" t="n">
        <v>0</v>
      </c>
      <c r="AP38" t="inlineStr">
        <is>
          <t>No</t>
        </is>
      </c>
      <c r="AQ38" t="inlineStr">
        <is>
          <t>No</t>
        </is>
      </c>
      <c r="AS38">
        <f>HYPERLINK("https://creighton-primo.hosted.exlibrisgroup.com/primo-explore/search?tab=default_tab&amp;search_scope=EVERYTHING&amp;vid=01CRU&amp;lang=en_US&amp;offset=0&amp;query=any,contains,991004242829702656","Catalog Record")</f>
        <v/>
      </c>
      <c r="AT38">
        <f>HYPERLINK("http://www.worldcat.org/oclc/45486917","WorldCat Record")</f>
        <v/>
      </c>
      <c r="AU38" t="inlineStr">
        <is>
          <t>6905985:eng</t>
        </is>
      </c>
      <c r="AV38" t="inlineStr">
        <is>
          <t>45486917</t>
        </is>
      </c>
      <c r="AW38" t="inlineStr">
        <is>
          <t>991004242829702656</t>
        </is>
      </c>
      <c r="AX38" t="inlineStr">
        <is>
          <t>991004242829702656</t>
        </is>
      </c>
      <c r="AY38" t="inlineStr">
        <is>
          <t>2271157740002656</t>
        </is>
      </c>
      <c r="AZ38" t="inlineStr">
        <is>
          <t>BOOK</t>
        </is>
      </c>
      <c r="BB38" t="inlineStr">
        <is>
          <t>9780060195236</t>
        </is>
      </c>
      <c r="BC38" t="inlineStr">
        <is>
          <t>32285004892369</t>
        </is>
      </c>
      <c r="BD38" t="inlineStr">
        <is>
          <t>893411283</t>
        </is>
      </c>
    </row>
    <row r="39">
      <c r="A39" t="inlineStr">
        <is>
          <t>No</t>
        </is>
      </c>
      <c r="B39" t="inlineStr">
        <is>
          <t>RD80.62.H46 M55 1993</t>
        </is>
      </c>
      <c r="C39" t="inlineStr">
        <is>
          <t>0                      RD 0080620H  46                 M  55          1993</t>
        </is>
      </c>
      <c r="D39" t="inlineStr">
        <is>
          <t>The work of human hands : Hardy Hendren and surgical wonder at Children's Hospital / G. Wayne Miller.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Miller, G. Wayne.</t>
        </is>
      </c>
      <c r="L39" t="inlineStr">
        <is>
          <t>New York : Random House, c1993.</t>
        </is>
      </c>
      <c r="M39" t="inlineStr">
        <is>
          <t>1993</t>
        </is>
      </c>
      <c r="N39" t="inlineStr">
        <is>
          <t>1st ed.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RD </t>
        </is>
      </c>
      <c r="S39" t="n">
        <v>7</v>
      </c>
      <c r="T39" t="n">
        <v>7</v>
      </c>
      <c r="U39" t="inlineStr">
        <is>
          <t>2000-01-06</t>
        </is>
      </c>
      <c r="V39" t="inlineStr">
        <is>
          <t>2000-01-06</t>
        </is>
      </c>
      <c r="W39" t="inlineStr">
        <is>
          <t>1993-05-06</t>
        </is>
      </c>
      <c r="X39" t="inlineStr">
        <is>
          <t>1993-05-06</t>
        </is>
      </c>
      <c r="Y39" t="n">
        <v>248</v>
      </c>
      <c r="Z39" t="n">
        <v>239</v>
      </c>
      <c r="AA39" t="n">
        <v>245</v>
      </c>
      <c r="AB39" t="n">
        <v>2</v>
      </c>
      <c r="AC39" t="n">
        <v>2</v>
      </c>
      <c r="AD39" t="n">
        <v>2</v>
      </c>
      <c r="AE39" t="n">
        <v>2</v>
      </c>
      <c r="AF39" t="n">
        <v>1</v>
      </c>
      <c r="AG39" t="n">
        <v>1</v>
      </c>
      <c r="AH39" t="n">
        <v>1</v>
      </c>
      <c r="AI39" t="n">
        <v>1</v>
      </c>
      <c r="AJ39" t="n">
        <v>1</v>
      </c>
      <c r="AK39" t="n">
        <v>1</v>
      </c>
      <c r="AL39" t="n">
        <v>0</v>
      </c>
      <c r="AM39" t="n">
        <v>0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HYPERLINK("http://catalog.hathitrust.org/Record/101945757","HathiTrust Record")</f>
        <v/>
      </c>
      <c r="AS39">
        <f>HYPERLINK("https://creighton-primo.hosted.exlibrisgroup.com/primo-explore/search?tab=default_tab&amp;search_scope=EVERYTHING&amp;vid=01CRU&amp;lang=en_US&amp;offset=0&amp;query=any,contains,991002045459702656","Catalog Record")</f>
        <v/>
      </c>
      <c r="AT39">
        <f>HYPERLINK("http://www.worldcat.org/oclc/26098364","WorldCat Record")</f>
        <v/>
      </c>
      <c r="AU39" t="inlineStr">
        <is>
          <t>1863758785:eng</t>
        </is>
      </c>
      <c r="AV39" t="inlineStr">
        <is>
          <t>26098364</t>
        </is>
      </c>
      <c r="AW39" t="inlineStr">
        <is>
          <t>991002045459702656</t>
        </is>
      </c>
      <c r="AX39" t="inlineStr">
        <is>
          <t>991002045459702656</t>
        </is>
      </c>
      <c r="AY39" t="inlineStr">
        <is>
          <t>2268325530002656</t>
        </is>
      </c>
      <c r="AZ39" t="inlineStr">
        <is>
          <t>BOOK</t>
        </is>
      </c>
      <c r="BB39" t="inlineStr">
        <is>
          <t>9780679402640</t>
        </is>
      </c>
      <c r="BC39" t="inlineStr">
        <is>
          <t>32285001581098</t>
        </is>
      </c>
      <c r="BD39" t="inlineStr">
        <is>
          <t>893439706</t>
        </is>
      </c>
    </row>
    <row r="40">
      <c r="A40" t="inlineStr">
        <is>
          <t>No</t>
        </is>
      </c>
      <c r="B40" t="inlineStr">
        <is>
          <t>RD93 .B68 1994</t>
        </is>
      </c>
      <c r="C40" t="inlineStr">
        <is>
          <t>0                      RD 0093000B  68          1994</t>
        </is>
      </c>
      <c r="D40" t="inlineStr">
        <is>
          <t>Brain control of responses to trauma / edited by Nancy J. Rothwell, Frank Berkenbosch.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L40" t="inlineStr">
        <is>
          <t>Cambridge ; New York : Cambridge University Press, 1994.</t>
        </is>
      </c>
      <c r="M40" t="inlineStr">
        <is>
          <t>1994</t>
        </is>
      </c>
      <c r="O40" t="inlineStr">
        <is>
          <t>eng</t>
        </is>
      </c>
      <c r="P40" t="inlineStr">
        <is>
          <t>enk</t>
        </is>
      </c>
      <c r="R40" t="inlineStr">
        <is>
          <t xml:space="preserve">RD </t>
        </is>
      </c>
      <c r="S40" t="n">
        <v>2</v>
      </c>
      <c r="T40" t="n">
        <v>2</v>
      </c>
      <c r="U40" t="inlineStr">
        <is>
          <t>1997-04-09</t>
        </is>
      </c>
      <c r="V40" t="inlineStr">
        <is>
          <t>1997-04-09</t>
        </is>
      </c>
      <c r="W40" t="inlineStr">
        <is>
          <t>1996-01-02</t>
        </is>
      </c>
      <c r="X40" t="inlineStr">
        <is>
          <t>1996-01-02</t>
        </is>
      </c>
      <c r="Y40" t="n">
        <v>116</v>
      </c>
      <c r="Z40" t="n">
        <v>82</v>
      </c>
      <c r="AA40" t="n">
        <v>97</v>
      </c>
      <c r="AB40" t="n">
        <v>1</v>
      </c>
      <c r="AC40" t="n">
        <v>1</v>
      </c>
      <c r="AD40" t="n">
        <v>4</v>
      </c>
      <c r="AE40" t="n">
        <v>4</v>
      </c>
      <c r="AF40" t="n">
        <v>1</v>
      </c>
      <c r="AG40" t="n">
        <v>1</v>
      </c>
      <c r="AH40" t="n">
        <v>1</v>
      </c>
      <c r="AI40" t="n">
        <v>1</v>
      </c>
      <c r="AJ40" t="n">
        <v>4</v>
      </c>
      <c r="AK40" t="n">
        <v>4</v>
      </c>
      <c r="AL40" t="n">
        <v>0</v>
      </c>
      <c r="AM40" t="n">
        <v>0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HYPERLINK("https://creighton-primo.hosted.exlibrisgroup.com/primo-explore/search?tab=default_tab&amp;search_scope=EVERYTHING&amp;vid=01CRU&amp;lang=en_US&amp;offset=0&amp;query=any,contains,991002288659702656","Catalog Record")</f>
        <v/>
      </c>
      <c r="AT40">
        <f>HYPERLINK("http://www.worldcat.org/oclc/29669035","WorldCat Record")</f>
        <v/>
      </c>
      <c r="AU40" t="inlineStr">
        <is>
          <t>350551257:eng</t>
        </is>
      </c>
      <c r="AV40" t="inlineStr">
        <is>
          <t>29669035</t>
        </is>
      </c>
      <c r="AW40" t="inlineStr">
        <is>
          <t>991002288659702656</t>
        </is>
      </c>
      <c r="AX40" t="inlineStr">
        <is>
          <t>991002288659702656</t>
        </is>
      </c>
      <c r="AY40" t="inlineStr">
        <is>
          <t>2269644850002656</t>
        </is>
      </c>
      <c r="AZ40" t="inlineStr">
        <is>
          <t>BOOK</t>
        </is>
      </c>
      <c r="BB40" t="inlineStr">
        <is>
          <t>9780521419390</t>
        </is>
      </c>
      <c r="BC40" t="inlineStr">
        <is>
          <t>32285002113610</t>
        </is>
      </c>
      <c r="BD40" t="inlineStr">
        <is>
          <t>893779641</t>
        </is>
      </c>
    </row>
    <row r="41">
      <c r="A41" t="inlineStr">
        <is>
          <t>No</t>
        </is>
      </c>
      <c r="B41" t="inlineStr">
        <is>
          <t>RD96.4.C69 D38 1989</t>
        </is>
      </c>
      <c r="C41" t="inlineStr">
        <is>
          <t>0                      RD 0096400C  69                 D  38          1989</t>
        </is>
      </c>
      <c r="D41" t="inlineStr">
        <is>
          <t>Dax's case : essays in medical ethics and human meaning / edited by Lonnie D. Kliever.</t>
        </is>
      </c>
      <c r="F41" t="inlineStr">
        <is>
          <t>No</t>
        </is>
      </c>
      <c r="G41" t="inlineStr">
        <is>
          <t>1</t>
        </is>
      </c>
      <c r="H41" t="inlineStr">
        <is>
          <t>Yes</t>
        </is>
      </c>
      <c r="I41" t="inlineStr">
        <is>
          <t>No</t>
        </is>
      </c>
      <c r="J41" t="inlineStr">
        <is>
          <t>0</t>
        </is>
      </c>
      <c r="L41" t="inlineStr">
        <is>
          <t>Dallas, Tex. : Southern Methodist University Press, 1989.</t>
        </is>
      </c>
      <c r="M41" t="inlineStr">
        <is>
          <t>1989</t>
        </is>
      </c>
      <c r="N41" t="inlineStr">
        <is>
          <t>1st ed.</t>
        </is>
      </c>
      <c r="O41" t="inlineStr">
        <is>
          <t>eng</t>
        </is>
      </c>
      <c r="P41" t="inlineStr">
        <is>
          <t>txu</t>
        </is>
      </c>
      <c r="R41" t="inlineStr">
        <is>
          <t xml:space="preserve">RD </t>
        </is>
      </c>
      <c r="S41" t="n">
        <v>4</v>
      </c>
      <c r="T41" t="n">
        <v>28</v>
      </c>
      <c r="U41" t="inlineStr">
        <is>
          <t>2007-10-24</t>
        </is>
      </c>
      <c r="V41" t="inlineStr">
        <is>
          <t>2007-10-24</t>
        </is>
      </c>
      <c r="W41" t="inlineStr">
        <is>
          <t>1995-11-03</t>
        </is>
      </c>
      <c r="X41" t="inlineStr">
        <is>
          <t>1995-11-03</t>
        </is>
      </c>
      <c r="Y41" t="n">
        <v>397</v>
      </c>
      <c r="Z41" t="n">
        <v>363</v>
      </c>
      <c r="AA41" t="n">
        <v>377</v>
      </c>
      <c r="AB41" t="n">
        <v>3</v>
      </c>
      <c r="AC41" t="n">
        <v>3</v>
      </c>
      <c r="AD41" t="n">
        <v>25</v>
      </c>
      <c r="AE41" t="n">
        <v>26</v>
      </c>
      <c r="AF41" t="n">
        <v>6</v>
      </c>
      <c r="AG41" t="n">
        <v>6</v>
      </c>
      <c r="AH41" t="n">
        <v>6</v>
      </c>
      <c r="AI41" t="n">
        <v>6</v>
      </c>
      <c r="AJ41" t="n">
        <v>14</v>
      </c>
      <c r="AK41" t="n">
        <v>14</v>
      </c>
      <c r="AL41" t="n">
        <v>1</v>
      </c>
      <c r="AM41" t="n">
        <v>1</v>
      </c>
      <c r="AN41" t="n">
        <v>5</v>
      </c>
      <c r="AO41" t="n">
        <v>6</v>
      </c>
      <c r="AP41" t="inlineStr">
        <is>
          <t>No</t>
        </is>
      </c>
      <c r="AQ41" t="inlineStr">
        <is>
          <t>Yes</t>
        </is>
      </c>
      <c r="AR41">
        <f>HYPERLINK("http://catalog.hathitrust.org/Record/001088492","HathiTrust Record")</f>
        <v/>
      </c>
      <c r="AS41">
        <f>HYPERLINK("https://creighton-primo.hosted.exlibrisgroup.com/primo-explore/search?tab=default_tab&amp;search_scope=EVERYTHING&amp;vid=01CRU&amp;lang=en_US&amp;offset=0&amp;query=any,contains,991001797599702656","Catalog Record")</f>
        <v/>
      </c>
      <c r="AT41">
        <f>HYPERLINK("http://www.worldcat.org/oclc/17877612","WorldCat Record")</f>
        <v/>
      </c>
      <c r="AU41" t="inlineStr">
        <is>
          <t>819789740:eng</t>
        </is>
      </c>
      <c r="AV41" t="inlineStr">
        <is>
          <t>17877612</t>
        </is>
      </c>
      <c r="AW41" t="inlineStr">
        <is>
          <t>991001797599702656</t>
        </is>
      </c>
      <c r="AX41" t="inlineStr">
        <is>
          <t>991001797599702656</t>
        </is>
      </c>
      <c r="AY41" t="inlineStr">
        <is>
          <t>2266896130002656</t>
        </is>
      </c>
      <c r="AZ41" t="inlineStr">
        <is>
          <t>BOOK</t>
        </is>
      </c>
      <c r="BB41" t="inlineStr">
        <is>
          <t>9780870742774</t>
        </is>
      </c>
      <c r="BC41" t="inlineStr">
        <is>
          <t>32285002100674</t>
        </is>
      </c>
      <c r="BD41" t="inlineStr">
        <is>
          <t>893803911</t>
        </is>
      </c>
    </row>
    <row r="42">
      <c r="A42" t="inlineStr">
        <is>
          <t>No</t>
        </is>
      </c>
      <c r="B42" t="inlineStr">
        <is>
          <t>RD96.4.M3 M36 2002</t>
        </is>
      </c>
      <c r="C42" t="inlineStr">
        <is>
          <t>0                      RD 0096400M  3                  M  36          2002</t>
        </is>
      </c>
      <c r="D42" t="inlineStr">
        <is>
          <t>Love, Greg &amp; Lauren / Greg Manning.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Manning, Greg.</t>
        </is>
      </c>
      <c r="L42" t="inlineStr">
        <is>
          <t>New York : Bantam Books, 2002.</t>
        </is>
      </c>
      <c r="M42" t="inlineStr">
        <is>
          <t>2002</t>
        </is>
      </c>
      <c r="O42" t="inlineStr">
        <is>
          <t>eng</t>
        </is>
      </c>
      <c r="P42" t="inlineStr">
        <is>
          <t>nyu</t>
        </is>
      </c>
      <c r="R42" t="inlineStr">
        <is>
          <t xml:space="preserve">RD </t>
        </is>
      </c>
      <c r="S42" t="n">
        <v>2</v>
      </c>
      <c r="T42" t="n">
        <v>2</v>
      </c>
      <c r="U42" t="inlineStr">
        <is>
          <t>2002-09-23</t>
        </is>
      </c>
      <c r="V42" t="inlineStr">
        <is>
          <t>2002-09-23</t>
        </is>
      </c>
      <c r="W42" t="inlineStr">
        <is>
          <t>2002-04-15</t>
        </is>
      </c>
      <c r="X42" t="inlineStr">
        <is>
          <t>2002-04-15</t>
        </is>
      </c>
      <c r="Y42" t="n">
        <v>930</v>
      </c>
      <c r="Z42" t="n">
        <v>901</v>
      </c>
      <c r="AA42" t="n">
        <v>1052</v>
      </c>
      <c r="AB42" t="n">
        <v>10</v>
      </c>
      <c r="AC42" t="n">
        <v>11</v>
      </c>
      <c r="AD42" t="n">
        <v>4</v>
      </c>
      <c r="AE42" t="n">
        <v>4</v>
      </c>
      <c r="AF42" t="n">
        <v>1</v>
      </c>
      <c r="AG42" t="n">
        <v>1</v>
      </c>
      <c r="AH42" t="n">
        <v>1</v>
      </c>
      <c r="AI42" t="n">
        <v>1</v>
      </c>
      <c r="AJ42" t="n">
        <v>3</v>
      </c>
      <c r="AK42" t="n">
        <v>3</v>
      </c>
      <c r="AL42" t="n">
        <v>0</v>
      </c>
      <c r="AM42" t="n">
        <v>0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HYPERLINK("https://creighton-primo.hosted.exlibrisgroup.com/primo-explore/search?tab=default_tab&amp;search_scope=EVERYTHING&amp;vid=01CRU&amp;lang=en_US&amp;offset=0&amp;query=any,contains,991003769419702656","Catalog Record")</f>
        <v/>
      </c>
      <c r="AT42">
        <f>HYPERLINK("http://www.worldcat.org/oclc/49216021","WorldCat Record")</f>
        <v/>
      </c>
      <c r="AU42" t="inlineStr">
        <is>
          <t>1030637:eng</t>
        </is>
      </c>
      <c r="AV42" t="inlineStr">
        <is>
          <t>49216021</t>
        </is>
      </c>
      <c r="AW42" t="inlineStr">
        <is>
          <t>991003769419702656</t>
        </is>
      </c>
      <c r="AX42" t="inlineStr">
        <is>
          <t>991003769419702656</t>
        </is>
      </c>
      <c r="AY42" t="inlineStr">
        <is>
          <t>2268352580002656</t>
        </is>
      </c>
      <c r="AZ42" t="inlineStr">
        <is>
          <t>BOOK</t>
        </is>
      </c>
      <c r="BB42" t="inlineStr">
        <is>
          <t>9780553802979</t>
        </is>
      </c>
      <c r="BC42" t="inlineStr">
        <is>
          <t>32285004477658</t>
        </is>
      </c>
      <c r="BD42" t="inlineStr">
        <is>
          <t>893881517</t>
        </is>
      </c>
    </row>
    <row r="43">
      <c r="A43" t="inlineStr">
        <is>
          <t>No</t>
        </is>
      </c>
      <c r="B43" t="inlineStr">
        <is>
          <t>RD96.4.W335 A3 1994</t>
        </is>
      </c>
      <c r="C43" t="inlineStr">
        <is>
          <t>0                      RD 0096400W  335                A  3           1994</t>
        </is>
      </c>
      <c r="D43" t="inlineStr">
        <is>
          <t>The burning within / RaNelle Wallace with Curtis Taylor.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Wallace, RaNelle, 1960-</t>
        </is>
      </c>
      <c r="L43" t="inlineStr">
        <is>
          <t>Carson City, NV : Gold Leaf Press, c1994.</t>
        </is>
      </c>
      <c r="M43" t="inlineStr">
        <is>
          <t>1994</t>
        </is>
      </c>
      <c r="O43" t="inlineStr">
        <is>
          <t>eng</t>
        </is>
      </c>
      <c r="P43" t="inlineStr">
        <is>
          <t>nvu</t>
        </is>
      </c>
      <c r="R43" t="inlineStr">
        <is>
          <t xml:space="preserve">RD </t>
        </is>
      </c>
      <c r="S43" t="n">
        <v>1</v>
      </c>
      <c r="T43" t="n">
        <v>1</v>
      </c>
      <c r="U43" t="inlineStr">
        <is>
          <t>1998-03-27</t>
        </is>
      </c>
      <c r="V43" t="inlineStr">
        <is>
          <t>1998-03-27</t>
        </is>
      </c>
      <c r="W43" t="inlineStr">
        <is>
          <t>1995-02-01</t>
        </is>
      </c>
      <c r="X43" t="inlineStr">
        <is>
          <t>1995-02-01</t>
        </is>
      </c>
      <c r="Y43" t="n">
        <v>154</v>
      </c>
      <c r="Z43" t="n">
        <v>152</v>
      </c>
      <c r="AA43" t="n">
        <v>193</v>
      </c>
      <c r="AB43" t="n">
        <v>3</v>
      </c>
      <c r="AC43" t="n">
        <v>3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HYPERLINK("https://creighton-primo.hosted.exlibrisgroup.com/primo-explore/search?tab=default_tab&amp;search_scope=EVERYTHING&amp;vid=01CRU&amp;lang=en_US&amp;offset=0&amp;query=any,contains,991002301299702656","Catalog Record")</f>
        <v/>
      </c>
      <c r="AT43">
        <f>HYPERLINK("http://www.worldcat.org/oclc/29848209","WorldCat Record")</f>
        <v/>
      </c>
      <c r="AU43" t="inlineStr">
        <is>
          <t>23461748:eng</t>
        </is>
      </c>
      <c r="AV43" t="inlineStr">
        <is>
          <t>29848209</t>
        </is>
      </c>
      <c r="AW43" t="inlineStr">
        <is>
          <t>991002301299702656</t>
        </is>
      </c>
      <c r="AX43" t="inlineStr">
        <is>
          <t>991002301299702656</t>
        </is>
      </c>
      <c r="AY43" t="inlineStr">
        <is>
          <t>2263839640002656</t>
        </is>
      </c>
      <c r="AZ43" t="inlineStr">
        <is>
          <t>BOOK</t>
        </is>
      </c>
      <c r="BB43" t="inlineStr">
        <is>
          <t>9781882723058</t>
        </is>
      </c>
      <c r="BC43" t="inlineStr">
        <is>
          <t>32285001996213</t>
        </is>
      </c>
      <c r="BD43" t="inlineStr">
        <is>
          <t>893347339</t>
        </is>
      </c>
    </row>
    <row r="44">
      <c r="A44" t="inlineStr">
        <is>
          <t>No</t>
        </is>
      </c>
      <c r="B44" t="inlineStr">
        <is>
          <t>RD96.5 .E37 1994</t>
        </is>
      </c>
      <c r="C44" t="inlineStr">
        <is>
          <t>0                      RD 0096500E  37          1994</t>
        </is>
      </c>
      <c r="D44" t="inlineStr">
        <is>
          <t>A match to the heart / Gretel Ehrlich.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Ehrlich, Gretel.</t>
        </is>
      </c>
      <c r="L44" t="inlineStr">
        <is>
          <t>New York Pantheon Books, c1994.</t>
        </is>
      </c>
      <c r="M44" t="inlineStr">
        <is>
          <t>1994</t>
        </is>
      </c>
      <c r="O44" t="inlineStr">
        <is>
          <t>eng</t>
        </is>
      </c>
      <c r="P44" t="inlineStr">
        <is>
          <t>nyu</t>
        </is>
      </c>
      <c r="R44" t="inlineStr">
        <is>
          <t xml:space="preserve">RD </t>
        </is>
      </c>
      <c r="S44" t="n">
        <v>0</v>
      </c>
      <c r="T44" t="n">
        <v>0</v>
      </c>
      <c r="U44" t="inlineStr">
        <is>
          <t>2003-06-18</t>
        </is>
      </c>
      <c r="V44" t="inlineStr">
        <is>
          <t>2003-06-18</t>
        </is>
      </c>
      <c r="W44" t="inlineStr">
        <is>
          <t>1994-07-25</t>
        </is>
      </c>
      <c r="X44" t="inlineStr">
        <is>
          <t>1994-07-25</t>
        </is>
      </c>
      <c r="Y44" t="n">
        <v>429</v>
      </c>
      <c r="Z44" t="n">
        <v>415</v>
      </c>
      <c r="AA44" t="n">
        <v>514</v>
      </c>
      <c r="AB44" t="n">
        <v>6</v>
      </c>
      <c r="AC44" t="n">
        <v>6</v>
      </c>
      <c r="AD44" t="n">
        <v>4</v>
      </c>
      <c r="AE44" t="n">
        <v>8</v>
      </c>
      <c r="AF44" t="n">
        <v>2</v>
      </c>
      <c r="AG44" t="n">
        <v>3</v>
      </c>
      <c r="AH44" t="n">
        <v>0</v>
      </c>
      <c r="AI44" t="n">
        <v>1</v>
      </c>
      <c r="AJ44" t="n">
        <v>3</v>
      </c>
      <c r="AK44" t="n">
        <v>6</v>
      </c>
      <c r="AL44" t="n">
        <v>0</v>
      </c>
      <c r="AM44" t="n">
        <v>0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HYPERLINK("http://catalog.hathitrust.org/Record/008514567","HathiTrust Record")</f>
        <v/>
      </c>
      <c r="AS44">
        <f>HYPERLINK("https://creighton-primo.hosted.exlibrisgroup.com/primo-explore/search?tab=default_tab&amp;search_scope=EVERYTHING&amp;vid=01CRU&amp;lang=en_US&amp;offset=0&amp;query=any,contains,991002342039702656","Catalog Record")</f>
        <v/>
      </c>
      <c r="AT44">
        <f>HYPERLINK("http://www.worldcat.org/oclc/29185145","WorldCat Record")</f>
        <v/>
      </c>
      <c r="AU44" t="inlineStr">
        <is>
          <t>13368000:eng</t>
        </is>
      </c>
      <c r="AV44" t="inlineStr">
        <is>
          <t>29185145</t>
        </is>
      </c>
      <c r="AW44" t="inlineStr">
        <is>
          <t>991002342039702656</t>
        </is>
      </c>
      <c r="AX44" t="inlineStr">
        <is>
          <t>991002342039702656</t>
        </is>
      </c>
      <c r="AY44" t="inlineStr">
        <is>
          <t>2255939910002656</t>
        </is>
      </c>
      <c r="AZ44" t="inlineStr">
        <is>
          <t>BOOK</t>
        </is>
      </c>
      <c r="BB44" t="inlineStr">
        <is>
          <t>9780679425502</t>
        </is>
      </c>
      <c r="BC44" t="inlineStr">
        <is>
          <t>32285001933133</t>
        </is>
      </c>
      <c r="BD44" t="inlineStr">
        <is>
          <t>893322816</t>
        </is>
      </c>
    </row>
    <row r="45">
      <c r="A45" t="inlineStr">
        <is>
          <t>No</t>
        </is>
      </c>
      <c r="B45" t="inlineStr">
        <is>
          <t>RD97 .A53 2000</t>
        </is>
      </c>
      <c r="C45" t="inlineStr">
        <is>
          <t>0                      RD 0097000A  53          2000</t>
        </is>
      </c>
      <c r="D45" t="inlineStr">
        <is>
          <t>Sports injury management / Marcia K. Anderson, Susan J. Hall, Malissa Martin.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Anderson, Marcia K.</t>
        </is>
      </c>
      <c r="L45" t="inlineStr">
        <is>
          <t>Philadelphia : Lippincott Williams &amp; Wilkins, c2000.</t>
        </is>
      </c>
      <c r="M45" t="inlineStr">
        <is>
          <t>2000</t>
        </is>
      </c>
      <c r="N45" t="inlineStr">
        <is>
          <t>2nd ed.</t>
        </is>
      </c>
      <c r="O45" t="inlineStr">
        <is>
          <t>eng</t>
        </is>
      </c>
      <c r="P45" t="inlineStr">
        <is>
          <t>pau</t>
        </is>
      </c>
      <c r="R45" t="inlineStr">
        <is>
          <t xml:space="preserve">RD </t>
        </is>
      </c>
      <c r="S45" t="n">
        <v>3</v>
      </c>
      <c r="T45" t="n">
        <v>3</v>
      </c>
      <c r="U45" t="inlineStr">
        <is>
          <t>2002-05-28</t>
        </is>
      </c>
      <c r="V45" t="inlineStr">
        <is>
          <t>2002-05-28</t>
        </is>
      </c>
      <c r="W45" t="inlineStr">
        <is>
          <t>2002-05-22</t>
        </is>
      </c>
      <c r="X45" t="inlineStr">
        <is>
          <t>2002-05-22</t>
        </is>
      </c>
      <c r="Y45" t="n">
        <v>376</v>
      </c>
      <c r="Z45" t="n">
        <v>287</v>
      </c>
      <c r="AA45" t="n">
        <v>395</v>
      </c>
      <c r="AB45" t="n">
        <v>1</v>
      </c>
      <c r="AC45" t="n">
        <v>1</v>
      </c>
      <c r="AD45" t="n">
        <v>7</v>
      </c>
      <c r="AE45" t="n">
        <v>10</v>
      </c>
      <c r="AF45" t="n">
        <v>5</v>
      </c>
      <c r="AG45" t="n">
        <v>7</v>
      </c>
      <c r="AH45" t="n">
        <v>2</v>
      </c>
      <c r="AI45" t="n">
        <v>3</v>
      </c>
      <c r="AJ45" t="n">
        <v>2</v>
      </c>
      <c r="AK45" t="n">
        <v>3</v>
      </c>
      <c r="AL45" t="n">
        <v>0</v>
      </c>
      <c r="AM45" t="n">
        <v>0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HYPERLINK("http://catalog.hathitrust.org/Record/004094965","HathiTrust Record")</f>
        <v/>
      </c>
      <c r="AS45">
        <f>HYPERLINK("https://creighton-primo.hosted.exlibrisgroup.com/primo-explore/search?tab=default_tab&amp;search_scope=EVERYTHING&amp;vid=01CRU&amp;lang=en_US&amp;offset=0&amp;query=any,contains,991003780979702656","Catalog Record")</f>
        <v/>
      </c>
      <c r="AT45">
        <f>HYPERLINK("http://www.worldcat.org/oclc/43483722","WorldCat Record")</f>
        <v/>
      </c>
      <c r="AU45" t="inlineStr">
        <is>
          <t>16917012:eng</t>
        </is>
      </c>
      <c r="AV45" t="inlineStr">
        <is>
          <t>43483722</t>
        </is>
      </c>
      <c r="AW45" t="inlineStr">
        <is>
          <t>991003780979702656</t>
        </is>
      </c>
      <c r="AX45" t="inlineStr">
        <is>
          <t>991003780979702656</t>
        </is>
      </c>
      <c r="AY45" t="inlineStr">
        <is>
          <t>2260230360002656</t>
        </is>
      </c>
      <c r="AZ45" t="inlineStr">
        <is>
          <t>BOOK</t>
        </is>
      </c>
      <c r="BB45" t="inlineStr">
        <is>
          <t>9780683306026</t>
        </is>
      </c>
      <c r="BC45" t="inlineStr">
        <is>
          <t>32285004489869</t>
        </is>
      </c>
      <c r="BD45" t="inlineStr">
        <is>
          <t>893336938</t>
        </is>
      </c>
    </row>
    <row r="46">
      <c r="A46" t="inlineStr">
        <is>
          <t>No</t>
        </is>
      </c>
      <c r="B46" t="inlineStr">
        <is>
          <t>RD97 .A76 1991</t>
        </is>
      </c>
      <c r="C46" t="inlineStr">
        <is>
          <t>0                      RD 0097000A  76          1991</t>
        </is>
      </c>
      <c r="D46" t="inlineStr">
        <is>
          <t>Essentials of athletic training.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Arnheim, Daniel D.</t>
        </is>
      </c>
      <c r="L46" t="inlineStr">
        <is>
          <t>St. Louis, Mo. : Mosby-Year Book, c1991.</t>
        </is>
      </c>
      <c r="M46" t="inlineStr">
        <is>
          <t>1991</t>
        </is>
      </c>
      <c r="N46" t="inlineStr">
        <is>
          <t>2nd ed. / Daniel D. Arnheim with the assistance of Marcia K. Anderson ; illustrated by Helene Arnheim.</t>
        </is>
      </c>
      <c r="O46" t="inlineStr">
        <is>
          <t>eng</t>
        </is>
      </c>
      <c r="P46" t="inlineStr">
        <is>
          <t>mou</t>
        </is>
      </c>
      <c r="R46" t="inlineStr">
        <is>
          <t xml:space="preserve">RD </t>
        </is>
      </c>
      <c r="S46" t="n">
        <v>8</v>
      </c>
      <c r="T46" t="n">
        <v>8</v>
      </c>
      <c r="U46" t="inlineStr">
        <is>
          <t>1999-03-30</t>
        </is>
      </c>
      <c r="V46" t="inlineStr">
        <is>
          <t>1999-03-30</t>
        </is>
      </c>
      <c r="W46" t="inlineStr">
        <is>
          <t>1991-12-16</t>
        </is>
      </c>
      <c r="X46" t="inlineStr">
        <is>
          <t>1991-12-16</t>
        </is>
      </c>
      <c r="Y46" t="n">
        <v>153</v>
      </c>
      <c r="Z46" t="n">
        <v>111</v>
      </c>
      <c r="AA46" t="n">
        <v>400</v>
      </c>
      <c r="AB46" t="n">
        <v>2</v>
      </c>
      <c r="AC46" t="n">
        <v>3</v>
      </c>
      <c r="AD46" t="n">
        <v>1</v>
      </c>
      <c r="AE46" t="n">
        <v>13</v>
      </c>
      <c r="AF46" t="n">
        <v>0</v>
      </c>
      <c r="AG46" t="n">
        <v>8</v>
      </c>
      <c r="AH46" t="n">
        <v>0</v>
      </c>
      <c r="AI46" t="n">
        <v>3</v>
      </c>
      <c r="AJ46" t="n">
        <v>0</v>
      </c>
      <c r="AK46" t="n">
        <v>3</v>
      </c>
      <c r="AL46" t="n">
        <v>1</v>
      </c>
      <c r="AM46" t="n">
        <v>2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HYPERLINK("http://catalog.hathitrust.org/Record/101934589","HathiTrust Record")</f>
        <v/>
      </c>
      <c r="AS46">
        <f>HYPERLINK("https://creighton-primo.hosted.exlibrisgroup.com/primo-explore/search?tab=default_tab&amp;search_scope=EVERYTHING&amp;vid=01CRU&amp;lang=en_US&amp;offset=0&amp;query=any,contains,991001782769702656","Catalog Record")</f>
        <v/>
      </c>
      <c r="AT46">
        <f>HYPERLINK("http://www.worldcat.org/oclc/22488710","WorldCat Record")</f>
        <v/>
      </c>
      <c r="AU46" t="inlineStr">
        <is>
          <t>8102840:eng</t>
        </is>
      </c>
      <c r="AV46" t="inlineStr">
        <is>
          <t>22488710</t>
        </is>
      </c>
      <c r="AW46" t="inlineStr">
        <is>
          <t>991001782769702656</t>
        </is>
      </c>
      <c r="AX46" t="inlineStr">
        <is>
          <t>991001782769702656</t>
        </is>
      </c>
      <c r="AY46" t="inlineStr">
        <is>
          <t>2267492850002656</t>
        </is>
      </c>
      <c r="AZ46" t="inlineStr">
        <is>
          <t>BOOK</t>
        </is>
      </c>
      <c r="BB46" t="inlineStr">
        <is>
          <t>9780801661327</t>
        </is>
      </c>
      <c r="BC46" t="inlineStr">
        <is>
          <t>32285000860758</t>
        </is>
      </c>
      <c r="BD46" t="inlineStr">
        <is>
          <t>893797829</t>
        </is>
      </c>
    </row>
    <row r="47">
      <c r="A47" t="inlineStr">
        <is>
          <t>No</t>
        </is>
      </c>
      <c r="B47" t="inlineStr">
        <is>
          <t>RD97 .B65 1989</t>
        </is>
      </c>
      <c r="C47" t="inlineStr">
        <is>
          <t>0                      RD 0097000B  65          1989</t>
        </is>
      </c>
      <c r="D47" t="inlineStr">
        <is>
          <t>Athletic injury assessment / James M. Booher, Gary A. Thibodeau.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Yes</t>
        </is>
      </c>
      <c r="J47" t="inlineStr">
        <is>
          <t>0</t>
        </is>
      </c>
      <c r="K47" t="inlineStr">
        <is>
          <t>Booher, James M.</t>
        </is>
      </c>
      <c r="L47" t="inlineStr">
        <is>
          <t>St. Louis : Times Mirror/Mosby College Pub., 1989.</t>
        </is>
      </c>
      <c r="M47" t="inlineStr">
        <is>
          <t>1989</t>
        </is>
      </c>
      <c r="N47" t="inlineStr">
        <is>
          <t>2nd ed.</t>
        </is>
      </c>
      <c r="O47" t="inlineStr">
        <is>
          <t>eng</t>
        </is>
      </c>
      <c r="P47" t="inlineStr">
        <is>
          <t>mou</t>
        </is>
      </c>
      <c r="R47" t="inlineStr">
        <is>
          <t xml:space="preserve">RD </t>
        </is>
      </c>
      <c r="S47" t="n">
        <v>6</v>
      </c>
      <c r="T47" t="n">
        <v>6</v>
      </c>
      <c r="U47" t="inlineStr">
        <is>
          <t>1999-03-30</t>
        </is>
      </c>
      <c r="V47" t="inlineStr">
        <is>
          <t>1999-03-30</t>
        </is>
      </c>
      <c r="W47" t="inlineStr">
        <is>
          <t>1991-06-20</t>
        </is>
      </c>
      <c r="X47" t="inlineStr">
        <is>
          <t>1991-06-20</t>
        </is>
      </c>
      <c r="Y47" t="n">
        <v>213</v>
      </c>
      <c r="Z47" t="n">
        <v>183</v>
      </c>
      <c r="AA47" t="n">
        <v>569</v>
      </c>
      <c r="AB47" t="n">
        <v>3</v>
      </c>
      <c r="AC47" t="n">
        <v>6</v>
      </c>
      <c r="AD47" t="n">
        <v>4</v>
      </c>
      <c r="AE47" t="n">
        <v>17</v>
      </c>
      <c r="AF47" t="n">
        <v>1</v>
      </c>
      <c r="AG47" t="n">
        <v>9</v>
      </c>
      <c r="AH47" t="n">
        <v>1</v>
      </c>
      <c r="AI47" t="n">
        <v>4</v>
      </c>
      <c r="AJ47" t="n">
        <v>1</v>
      </c>
      <c r="AK47" t="n">
        <v>5</v>
      </c>
      <c r="AL47" t="n">
        <v>2</v>
      </c>
      <c r="AM47" t="n">
        <v>4</v>
      </c>
      <c r="AN47" t="n">
        <v>0</v>
      </c>
      <c r="AO47" t="n">
        <v>0</v>
      </c>
      <c r="AP47" t="inlineStr">
        <is>
          <t>No</t>
        </is>
      </c>
      <c r="AQ47" t="inlineStr">
        <is>
          <t>Yes</t>
        </is>
      </c>
      <c r="AR47">
        <f>HYPERLINK("http://catalog.hathitrust.org/Record/102328397","HathiTrust Record")</f>
        <v/>
      </c>
      <c r="AS47">
        <f>HYPERLINK("https://creighton-primo.hosted.exlibrisgroup.com/primo-explore/search?tab=default_tab&amp;search_scope=EVERYTHING&amp;vid=01CRU&amp;lang=en_US&amp;offset=0&amp;query=any,contains,991001367909702656","Catalog Record")</f>
        <v/>
      </c>
      <c r="AT47">
        <f>HYPERLINK("http://www.worldcat.org/oclc/18559839","WorldCat Record")</f>
        <v/>
      </c>
      <c r="AU47" t="inlineStr">
        <is>
          <t>3470959:eng</t>
        </is>
      </c>
      <c r="AV47" t="inlineStr">
        <is>
          <t>18559839</t>
        </is>
      </c>
      <c r="AW47" t="inlineStr">
        <is>
          <t>991001367909702656</t>
        </is>
      </c>
      <c r="AX47" t="inlineStr">
        <is>
          <t>991001367909702656</t>
        </is>
      </c>
      <c r="AY47" t="inlineStr">
        <is>
          <t>2260871400002656</t>
        </is>
      </c>
      <c r="AZ47" t="inlineStr">
        <is>
          <t>BOOK</t>
        </is>
      </c>
      <c r="BB47" t="inlineStr">
        <is>
          <t>9780801625619</t>
        </is>
      </c>
      <c r="BC47" t="inlineStr">
        <is>
          <t>32285000657774</t>
        </is>
      </c>
      <c r="BD47" t="inlineStr">
        <is>
          <t>893602547</t>
        </is>
      </c>
    </row>
    <row r="48">
      <c r="A48" t="inlineStr">
        <is>
          <t>No</t>
        </is>
      </c>
      <c r="B48" t="inlineStr">
        <is>
          <t>RD97 .B65 2000</t>
        </is>
      </c>
      <c r="C48" t="inlineStr">
        <is>
          <t>0                      RD 0097000B  65          2000</t>
        </is>
      </c>
      <c r="D48" t="inlineStr">
        <is>
          <t>Athletic injury assessment / James M. Booher, Gary A. Thibodeau.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Yes</t>
        </is>
      </c>
      <c r="J48" t="inlineStr">
        <is>
          <t>0</t>
        </is>
      </c>
      <c r="K48" t="inlineStr">
        <is>
          <t>Booher, James M.</t>
        </is>
      </c>
      <c r="L48" t="inlineStr">
        <is>
          <t>Boston : McGraw-Hill, c2000.</t>
        </is>
      </c>
      <c r="M48" t="inlineStr">
        <is>
          <t>2000</t>
        </is>
      </c>
      <c r="N48" t="inlineStr">
        <is>
          <t>4th ed.</t>
        </is>
      </c>
      <c r="O48" t="inlineStr">
        <is>
          <t>eng</t>
        </is>
      </c>
      <c r="P48" t="inlineStr">
        <is>
          <t>mau</t>
        </is>
      </c>
      <c r="R48" t="inlineStr">
        <is>
          <t xml:space="preserve">RD </t>
        </is>
      </c>
      <c r="S48" t="n">
        <v>3</v>
      </c>
      <c r="T48" t="n">
        <v>3</v>
      </c>
      <c r="U48" t="inlineStr">
        <is>
          <t>2004-10-03</t>
        </is>
      </c>
      <c r="V48" t="inlineStr">
        <is>
          <t>2004-10-03</t>
        </is>
      </c>
      <c r="W48" t="inlineStr">
        <is>
          <t>2002-06-18</t>
        </is>
      </c>
      <c r="X48" t="inlineStr">
        <is>
          <t>2002-06-18</t>
        </is>
      </c>
      <c r="Y48" t="n">
        <v>223</v>
      </c>
      <c r="Z48" t="n">
        <v>173</v>
      </c>
      <c r="AA48" t="n">
        <v>569</v>
      </c>
      <c r="AB48" t="n">
        <v>2</v>
      </c>
      <c r="AC48" t="n">
        <v>6</v>
      </c>
      <c r="AD48" t="n">
        <v>4</v>
      </c>
      <c r="AE48" t="n">
        <v>17</v>
      </c>
      <c r="AF48" t="n">
        <v>1</v>
      </c>
      <c r="AG48" t="n">
        <v>9</v>
      </c>
      <c r="AH48" t="n">
        <v>2</v>
      </c>
      <c r="AI48" t="n">
        <v>4</v>
      </c>
      <c r="AJ48" t="n">
        <v>1</v>
      </c>
      <c r="AK48" t="n">
        <v>5</v>
      </c>
      <c r="AL48" t="n">
        <v>1</v>
      </c>
      <c r="AM48" t="n">
        <v>4</v>
      </c>
      <c r="AN48" t="n">
        <v>0</v>
      </c>
      <c r="AO48" t="n">
        <v>0</v>
      </c>
      <c r="AP48" t="inlineStr">
        <is>
          <t>No</t>
        </is>
      </c>
      <c r="AQ48" t="inlineStr">
        <is>
          <t>Yes</t>
        </is>
      </c>
      <c r="AR48">
        <f>HYPERLINK("http://catalog.hathitrust.org/Record/004085072","HathiTrust Record")</f>
        <v/>
      </c>
      <c r="AS48">
        <f>HYPERLINK("https://creighton-primo.hosted.exlibrisgroup.com/primo-explore/search?tab=default_tab&amp;search_scope=EVERYTHING&amp;vid=01CRU&amp;lang=en_US&amp;offset=0&amp;query=any,contains,991003780879702656","Catalog Record")</f>
        <v/>
      </c>
      <c r="AT48">
        <f>HYPERLINK("http://www.worldcat.org/oclc/41096123","WorldCat Record")</f>
        <v/>
      </c>
      <c r="AU48" t="inlineStr">
        <is>
          <t>3470959:eng</t>
        </is>
      </c>
      <c r="AV48" t="inlineStr">
        <is>
          <t>41096123</t>
        </is>
      </c>
      <c r="AW48" t="inlineStr">
        <is>
          <t>991003780879702656</t>
        </is>
      </c>
      <c r="AX48" t="inlineStr">
        <is>
          <t>991003780879702656</t>
        </is>
      </c>
      <c r="AY48" t="inlineStr">
        <is>
          <t>2265402540002656</t>
        </is>
      </c>
      <c r="AZ48" t="inlineStr">
        <is>
          <t>BOOK</t>
        </is>
      </c>
      <c r="BB48" t="inlineStr">
        <is>
          <t>9780072393644</t>
        </is>
      </c>
      <c r="BC48" t="inlineStr">
        <is>
          <t>32285004495130</t>
        </is>
      </c>
      <c r="BD48" t="inlineStr">
        <is>
          <t>893330793</t>
        </is>
      </c>
    </row>
    <row r="49">
      <c r="A49" t="inlineStr">
        <is>
          <t>No</t>
        </is>
      </c>
      <c r="B49" t="inlineStr">
        <is>
          <t>RD97 .B83 1995</t>
        </is>
      </c>
      <c r="C49" t="inlineStr">
        <is>
          <t>0                      RD 0097000B  83          1995</t>
        </is>
      </c>
      <c r="D49" t="inlineStr">
        <is>
          <t>Nutrition applied to injury rehabilitation and sports medicine / Luke R. Bucci.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Bucci, Luke.</t>
        </is>
      </c>
      <c r="L49" t="inlineStr">
        <is>
          <t>Boca Raton : CRC Press, c1995.</t>
        </is>
      </c>
      <c r="M49" t="inlineStr">
        <is>
          <t>1995</t>
        </is>
      </c>
      <c r="O49" t="inlineStr">
        <is>
          <t>eng</t>
        </is>
      </c>
      <c r="P49" t="inlineStr">
        <is>
          <t>flu</t>
        </is>
      </c>
      <c r="Q49" t="inlineStr">
        <is>
          <t>Nutrition in exercise and sport</t>
        </is>
      </c>
      <c r="R49" t="inlineStr">
        <is>
          <t xml:space="preserve">RD </t>
        </is>
      </c>
      <c r="S49" t="n">
        <v>12</v>
      </c>
      <c r="T49" t="n">
        <v>12</v>
      </c>
      <c r="U49" t="inlineStr">
        <is>
          <t>2004-10-21</t>
        </is>
      </c>
      <c r="V49" t="inlineStr">
        <is>
          <t>2004-10-21</t>
        </is>
      </c>
      <c r="W49" t="inlineStr">
        <is>
          <t>1995-11-27</t>
        </is>
      </c>
      <c r="X49" t="inlineStr">
        <is>
          <t>1995-11-27</t>
        </is>
      </c>
      <c r="Y49" t="n">
        <v>337</v>
      </c>
      <c r="Z49" t="n">
        <v>260</v>
      </c>
      <c r="AA49" t="n">
        <v>274</v>
      </c>
      <c r="AB49" t="n">
        <v>1</v>
      </c>
      <c r="AC49" t="n">
        <v>1</v>
      </c>
      <c r="AD49" t="n">
        <v>9</v>
      </c>
      <c r="AE49" t="n">
        <v>9</v>
      </c>
      <c r="AF49" t="n">
        <v>6</v>
      </c>
      <c r="AG49" t="n">
        <v>6</v>
      </c>
      <c r="AH49" t="n">
        <v>2</v>
      </c>
      <c r="AI49" t="n">
        <v>2</v>
      </c>
      <c r="AJ49" t="n">
        <v>3</v>
      </c>
      <c r="AK49" t="n">
        <v>3</v>
      </c>
      <c r="AL49" t="n">
        <v>0</v>
      </c>
      <c r="AM49" t="n">
        <v>0</v>
      </c>
      <c r="AN49" t="n">
        <v>0</v>
      </c>
      <c r="AO49" t="n">
        <v>0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HYPERLINK("https://creighton-primo.hosted.exlibrisgroup.com/primo-explore/search?tab=default_tab&amp;search_scope=EVERYTHING&amp;vid=01CRU&amp;lang=en_US&amp;offset=0&amp;query=any,contains,991002324539702656","Catalog Record")</f>
        <v/>
      </c>
      <c r="AT49">
        <f>HYPERLINK("http://www.worldcat.org/oclc/30155161","WorldCat Record")</f>
        <v/>
      </c>
      <c r="AU49" t="inlineStr">
        <is>
          <t>31946975:eng</t>
        </is>
      </c>
      <c r="AV49" t="inlineStr">
        <is>
          <t>30155161</t>
        </is>
      </c>
      <c r="AW49" t="inlineStr">
        <is>
          <t>991002324539702656</t>
        </is>
      </c>
      <c r="AX49" t="inlineStr">
        <is>
          <t>991002324539702656</t>
        </is>
      </c>
      <c r="AY49" t="inlineStr">
        <is>
          <t>2262946850002656</t>
        </is>
      </c>
      <c r="AZ49" t="inlineStr">
        <is>
          <t>BOOK</t>
        </is>
      </c>
      <c r="BB49" t="inlineStr">
        <is>
          <t>9780849379130</t>
        </is>
      </c>
      <c r="BC49" t="inlineStr">
        <is>
          <t>32285002106317</t>
        </is>
      </c>
      <c r="BD49" t="inlineStr">
        <is>
          <t>893341308</t>
        </is>
      </c>
    </row>
    <row r="50">
      <c r="A50" t="inlineStr">
        <is>
          <t>No</t>
        </is>
      </c>
      <c r="B50" t="inlineStr">
        <is>
          <t>RD97 .C37 1987</t>
        </is>
      </c>
      <c r="C50" t="inlineStr">
        <is>
          <t>0                      RD 0097000C  37          1987</t>
        </is>
      </c>
      <c r="D50" t="inlineStr">
        <is>
          <t>Catastrophic injuries in sports : avoidance strategies / edited by Samuel H. Adams, Marlene J. Adrian, Mary Ann Bayless.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Indianapolis : Benchmark Press, c1987.</t>
        </is>
      </c>
      <c r="M50" t="inlineStr">
        <is>
          <t>1987</t>
        </is>
      </c>
      <c r="N50" t="inlineStr">
        <is>
          <t>2nd ed.</t>
        </is>
      </c>
      <c r="O50" t="inlineStr">
        <is>
          <t>eng</t>
        </is>
      </c>
      <c r="P50" t="inlineStr">
        <is>
          <t>inu</t>
        </is>
      </c>
      <c r="R50" t="inlineStr">
        <is>
          <t xml:space="preserve">RD </t>
        </is>
      </c>
      <c r="S50" t="n">
        <v>1</v>
      </c>
      <c r="T50" t="n">
        <v>1</v>
      </c>
      <c r="U50" t="inlineStr">
        <is>
          <t>2001-09-23</t>
        </is>
      </c>
      <c r="V50" t="inlineStr">
        <is>
          <t>2001-09-23</t>
        </is>
      </c>
      <c r="W50" t="inlineStr">
        <is>
          <t>1993-03-25</t>
        </is>
      </c>
      <c r="X50" t="inlineStr">
        <is>
          <t>1993-03-25</t>
        </is>
      </c>
      <c r="Y50" t="n">
        <v>306</v>
      </c>
      <c r="Z50" t="n">
        <v>283</v>
      </c>
      <c r="AA50" t="n">
        <v>292</v>
      </c>
      <c r="AB50" t="n">
        <v>4</v>
      </c>
      <c r="AC50" t="n">
        <v>4</v>
      </c>
      <c r="AD50" t="n">
        <v>8</v>
      </c>
      <c r="AE50" t="n">
        <v>8</v>
      </c>
      <c r="AF50" t="n">
        <v>2</v>
      </c>
      <c r="AG50" t="n">
        <v>2</v>
      </c>
      <c r="AH50" t="n">
        <v>2</v>
      </c>
      <c r="AI50" t="n">
        <v>2</v>
      </c>
      <c r="AJ50" t="n">
        <v>2</v>
      </c>
      <c r="AK50" t="n">
        <v>2</v>
      </c>
      <c r="AL50" t="n">
        <v>3</v>
      </c>
      <c r="AM50" t="n">
        <v>3</v>
      </c>
      <c r="AN50" t="n">
        <v>1</v>
      </c>
      <c r="AO50" t="n">
        <v>1</v>
      </c>
      <c r="AP50" t="inlineStr">
        <is>
          <t>No</t>
        </is>
      </c>
      <c r="AQ50" t="inlineStr">
        <is>
          <t>Yes</t>
        </is>
      </c>
      <c r="AR50">
        <f>HYPERLINK("http://catalog.hathitrust.org/Record/003591965","HathiTrust Record")</f>
        <v/>
      </c>
      <c r="AS50">
        <f>HYPERLINK("https://creighton-primo.hosted.exlibrisgroup.com/primo-explore/search?tab=default_tab&amp;search_scope=EVERYTHING&amp;vid=01CRU&amp;lang=en_US&amp;offset=0&amp;query=any,contains,991001017869702656","Catalog Record")</f>
        <v/>
      </c>
      <c r="AT50">
        <f>HYPERLINK("http://www.worldcat.org/oclc/15339438","WorldCat Record")</f>
        <v/>
      </c>
      <c r="AU50" t="inlineStr">
        <is>
          <t>474436433:eng</t>
        </is>
      </c>
      <c r="AV50" t="inlineStr">
        <is>
          <t>15339438</t>
        </is>
      </c>
      <c r="AW50" t="inlineStr">
        <is>
          <t>991001017869702656</t>
        </is>
      </c>
      <c r="AX50" t="inlineStr">
        <is>
          <t>991001017869702656</t>
        </is>
      </c>
      <c r="AY50" t="inlineStr">
        <is>
          <t>2257980460002656</t>
        </is>
      </c>
      <c r="AZ50" t="inlineStr">
        <is>
          <t>BOOK</t>
        </is>
      </c>
      <c r="BB50" t="inlineStr">
        <is>
          <t>9780936157153</t>
        </is>
      </c>
      <c r="BC50" t="inlineStr">
        <is>
          <t>32285001608990</t>
        </is>
      </c>
      <c r="BD50" t="inlineStr">
        <is>
          <t>893803270</t>
        </is>
      </c>
    </row>
    <row r="51">
      <c r="A51" t="inlineStr">
        <is>
          <t>No</t>
        </is>
      </c>
      <c r="B51" t="inlineStr">
        <is>
          <t>RD97 .D65</t>
        </is>
      </c>
      <c r="C51" t="inlineStr">
        <is>
          <t>0                      RD 0097000D  65</t>
        </is>
      </c>
      <c r="D51" t="inlineStr">
        <is>
          <t>The complete book of sports medicine : an orthopedist tells how to prevent, evaluate, and treat common injuries / Richard H. Dominguez ; ill. by Julia Bancroft and Timothy Botts.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Dominguez, Richard H.</t>
        </is>
      </c>
      <c r="L51" t="inlineStr">
        <is>
          <t>New York : Scribner, c1979.</t>
        </is>
      </c>
      <c r="M51" t="inlineStr">
        <is>
          <t>1979</t>
        </is>
      </c>
      <c r="O51" t="inlineStr">
        <is>
          <t>eng</t>
        </is>
      </c>
      <c r="P51" t="inlineStr">
        <is>
          <t>nyu</t>
        </is>
      </c>
      <c r="R51" t="inlineStr">
        <is>
          <t xml:space="preserve">RD </t>
        </is>
      </c>
      <c r="S51" t="n">
        <v>2</v>
      </c>
      <c r="T51" t="n">
        <v>2</v>
      </c>
      <c r="U51" t="inlineStr">
        <is>
          <t>1993-04-25</t>
        </is>
      </c>
      <c r="V51" t="inlineStr">
        <is>
          <t>1993-04-25</t>
        </is>
      </c>
      <c r="W51" t="inlineStr">
        <is>
          <t>1993-03-25</t>
        </is>
      </c>
      <c r="X51" t="inlineStr">
        <is>
          <t>1993-03-25</t>
        </is>
      </c>
      <c r="Y51" t="n">
        <v>435</v>
      </c>
      <c r="Z51" t="n">
        <v>399</v>
      </c>
      <c r="AA51" t="n">
        <v>532</v>
      </c>
      <c r="AB51" t="n">
        <v>2</v>
      </c>
      <c r="AC51" t="n">
        <v>3</v>
      </c>
      <c r="AD51" t="n">
        <v>7</v>
      </c>
      <c r="AE51" t="n">
        <v>8</v>
      </c>
      <c r="AF51" t="n">
        <v>4</v>
      </c>
      <c r="AG51" t="n">
        <v>5</v>
      </c>
      <c r="AH51" t="n">
        <v>3</v>
      </c>
      <c r="AI51" t="n">
        <v>3</v>
      </c>
      <c r="AJ51" t="n">
        <v>1</v>
      </c>
      <c r="AK51" t="n">
        <v>1</v>
      </c>
      <c r="AL51" t="n">
        <v>1</v>
      </c>
      <c r="AM51" t="n">
        <v>1</v>
      </c>
      <c r="AN51" t="n">
        <v>0</v>
      </c>
      <c r="AO51" t="n">
        <v>0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HYPERLINK("https://creighton-primo.hosted.exlibrisgroup.com/primo-explore/search?tab=default_tab&amp;search_scope=EVERYTHING&amp;vid=01CRU&amp;lang=en_US&amp;offset=0&amp;query=any,contains,991004775519702656","Catalog Record")</f>
        <v/>
      </c>
      <c r="AT51">
        <f>HYPERLINK("http://www.worldcat.org/oclc/5101096","WorldCat Record")</f>
        <v/>
      </c>
      <c r="AU51" t="inlineStr">
        <is>
          <t>6904612:eng</t>
        </is>
      </c>
      <c r="AV51" t="inlineStr">
        <is>
          <t>5101096</t>
        </is>
      </c>
      <c r="AW51" t="inlineStr">
        <is>
          <t>991004775519702656</t>
        </is>
      </c>
      <c r="AX51" t="inlineStr">
        <is>
          <t>991004775519702656</t>
        </is>
      </c>
      <c r="AY51" t="inlineStr">
        <is>
          <t>2259187700002656</t>
        </is>
      </c>
      <c r="AZ51" t="inlineStr">
        <is>
          <t>BOOK</t>
        </is>
      </c>
      <c r="BB51" t="inlineStr">
        <is>
          <t>9780684163840</t>
        </is>
      </c>
      <c r="BC51" t="inlineStr">
        <is>
          <t>32285001609006</t>
        </is>
      </c>
      <c r="BD51" t="inlineStr">
        <is>
          <t>893870104</t>
        </is>
      </c>
    </row>
    <row r="52">
      <c r="A52" t="inlineStr">
        <is>
          <t>No</t>
        </is>
      </c>
      <c r="B52" t="inlineStr">
        <is>
          <t>RD97 .F86 1998</t>
        </is>
      </c>
      <c r="C52" t="inlineStr">
        <is>
          <t>0                      RD 0097000F  86          1998</t>
        </is>
      </c>
      <c r="D52" t="inlineStr">
        <is>
          <t>Functional rehabilitation of sports and musculoskeletal injuries / [edited by] W. Ben Kibler, Stanley A. Herring, Joel M. Press ; with Patricia A. Lee.</t>
        </is>
      </c>
      <c r="F52" t="inlineStr">
        <is>
          <t>No</t>
        </is>
      </c>
      <c r="G52" t="inlineStr">
        <is>
          <t>1</t>
        </is>
      </c>
      <c r="H52" t="inlineStr">
        <is>
          <t>Yes</t>
        </is>
      </c>
      <c r="I52" t="inlineStr">
        <is>
          <t>No</t>
        </is>
      </c>
      <c r="J52" t="inlineStr">
        <is>
          <t>0</t>
        </is>
      </c>
      <c r="L52" t="inlineStr">
        <is>
          <t>Gaithersburg, Md. : Aspen, 1998.</t>
        </is>
      </c>
      <c r="M52" t="inlineStr">
        <is>
          <t>1998</t>
        </is>
      </c>
      <c r="O52" t="inlineStr">
        <is>
          <t>eng</t>
        </is>
      </c>
      <c r="P52" t="inlineStr">
        <is>
          <t>mdu</t>
        </is>
      </c>
      <c r="Q52" t="inlineStr">
        <is>
          <t>The Rehabilitation Institute of Chicago publication series</t>
        </is>
      </c>
      <c r="R52" t="inlineStr">
        <is>
          <t xml:space="preserve">RD </t>
        </is>
      </c>
      <c r="S52" t="n">
        <v>3</v>
      </c>
      <c r="T52" t="n">
        <v>16</v>
      </c>
      <c r="U52" t="inlineStr">
        <is>
          <t>2008-03-24</t>
        </is>
      </c>
      <c r="V52" t="inlineStr">
        <is>
          <t>2008-03-24</t>
        </is>
      </c>
      <c r="W52" t="inlineStr">
        <is>
          <t>1998-08-04</t>
        </is>
      </c>
      <c r="X52" t="inlineStr">
        <is>
          <t>1998-12-17</t>
        </is>
      </c>
      <c r="Y52" t="n">
        <v>294</v>
      </c>
      <c r="Z52" t="n">
        <v>245</v>
      </c>
      <c r="AA52" t="n">
        <v>250</v>
      </c>
      <c r="AB52" t="n">
        <v>3</v>
      </c>
      <c r="AC52" t="n">
        <v>3</v>
      </c>
      <c r="AD52" t="n">
        <v>9</v>
      </c>
      <c r="AE52" t="n">
        <v>9</v>
      </c>
      <c r="AF52" t="n">
        <v>4</v>
      </c>
      <c r="AG52" t="n">
        <v>4</v>
      </c>
      <c r="AH52" t="n">
        <v>2</v>
      </c>
      <c r="AI52" t="n">
        <v>2</v>
      </c>
      <c r="AJ52" t="n">
        <v>3</v>
      </c>
      <c r="AK52" t="n">
        <v>3</v>
      </c>
      <c r="AL52" t="n">
        <v>1</v>
      </c>
      <c r="AM52" t="n">
        <v>1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HYPERLINK("https://creighton-primo.hosted.exlibrisgroup.com/primo-explore/search?tab=default_tab&amp;search_scope=EVERYTHING&amp;vid=01CRU&amp;lang=en_US&amp;offset=0&amp;query=any,contains,991001756729702656","Catalog Record")</f>
        <v/>
      </c>
      <c r="AT52">
        <f>HYPERLINK("http://www.worldcat.org/oclc/37732064","WorldCat Record")</f>
        <v/>
      </c>
      <c r="AU52" t="inlineStr">
        <is>
          <t>364025183:eng</t>
        </is>
      </c>
      <c r="AV52" t="inlineStr">
        <is>
          <t>37732064</t>
        </is>
      </c>
      <c r="AW52" t="inlineStr">
        <is>
          <t>991001756729702656</t>
        </is>
      </c>
      <c r="AX52" t="inlineStr">
        <is>
          <t>991001756729702656</t>
        </is>
      </c>
      <c r="AY52" t="inlineStr">
        <is>
          <t>2270333300002656</t>
        </is>
      </c>
      <c r="AZ52" t="inlineStr">
        <is>
          <t>BOOK</t>
        </is>
      </c>
      <c r="BB52" t="inlineStr">
        <is>
          <t>9780834206120</t>
        </is>
      </c>
      <c r="BC52" t="inlineStr">
        <is>
          <t>32285003448932</t>
        </is>
      </c>
      <c r="BD52" t="inlineStr">
        <is>
          <t>893803867</t>
        </is>
      </c>
    </row>
    <row r="53">
      <c r="A53" t="inlineStr">
        <is>
          <t>No</t>
        </is>
      </c>
      <c r="B53" t="inlineStr">
        <is>
          <t>RD97 .G75 1986</t>
        </is>
      </c>
      <c r="C53" t="inlineStr">
        <is>
          <t>0                      RD 0097000G  75          1986</t>
        </is>
      </c>
      <c r="D53" t="inlineStr">
        <is>
          <t>Complete guide to sports injuries : how to treat fractures, bruises, sprains, strains, dislocations, head injuries / by H. Winter Griffith ; illustrations by Mark Pederson.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Griffith, H. Winter (Henry Winter), 1926-1993.</t>
        </is>
      </c>
      <c r="L53" t="inlineStr">
        <is>
          <t>Tucson, AZ : Body Press, c1986.</t>
        </is>
      </c>
      <c r="M53" t="inlineStr">
        <is>
          <t>1986</t>
        </is>
      </c>
      <c r="O53" t="inlineStr">
        <is>
          <t>eng</t>
        </is>
      </c>
      <c r="P53" t="inlineStr">
        <is>
          <t>azu</t>
        </is>
      </c>
      <c r="R53" t="inlineStr">
        <is>
          <t xml:space="preserve">RD </t>
        </is>
      </c>
      <c r="S53" t="n">
        <v>3</v>
      </c>
      <c r="T53" t="n">
        <v>3</v>
      </c>
      <c r="U53" t="inlineStr">
        <is>
          <t>1993-04-26</t>
        </is>
      </c>
      <c r="V53" t="inlineStr">
        <is>
          <t>1993-04-26</t>
        </is>
      </c>
      <c r="W53" t="inlineStr">
        <is>
          <t>1990-05-17</t>
        </is>
      </c>
      <c r="X53" t="inlineStr">
        <is>
          <t>1990-05-17</t>
        </is>
      </c>
      <c r="Y53" t="n">
        <v>617</v>
      </c>
      <c r="Z53" t="n">
        <v>545</v>
      </c>
      <c r="AA53" t="n">
        <v>945</v>
      </c>
      <c r="AB53" t="n">
        <v>2</v>
      </c>
      <c r="AC53" t="n">
        <v>6</v>
      </c>
      <c r="AD53" t="n">
        <v>2</v>
      </c>
      <c r="AE53" t="n">
        <v>8</v>
      </c>
      <c r="AF53" t="n">
        <v>0</v>
      </c>
      <c r="AG53" t="n">
        <v>1</v>
      </c>
      <c r="AH53" t="n">
        <v>0</v>
      </c>
      <c r="AI53" t="n">
        <v>1</v>
      </c>
      <c r="AJ53" t="n">
        <v>1</v>
      </c>
      <c r="AK53" t="n">
        <v>3</v>
      </c>
      <c r="AL53" t="n">
        <v>1</v>
      </c>
      <c r="AM53" t="n">
        <v>4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HYPERLINK("http://catalog.hathitrust.org/Record/000446167","HathiTrust Record")</f>
        <v/>
      </c>
      <c r="AS53">
        <f>HYPERLINK("https://creighton-primo.hosted.exlibrisgroup.com/primo-explore/search?tab=default_tab&amp;search_scope=EVERYTHING&amp;vid=01CRU&amp;lang=en_US&amp;offset=0&amp;query=any,contains,991000855979702656","Catalog Record")</f>
        <v/>
      </c>
      <c r="AT53">
        <f>HYPERLINK("http://www.worldcat.org/oclc/13645579","WorldCat Record")</f>
        <v/>
      </c>
      <c r="AU53" t="inlineStr">
        <is>
          <t>255055645:eng</t>
        </is>
      </c>
      <c r="AV53" t="inlineStr">
        <is>
          <t>13645579</t>
        </is>
      </c>
      <c r="AW53" t="inlineStr">
        <is>
          <t>991000855979702656</t>
        </is>
      </c>
      <c r="AX53" t="inlineStr">
        <is>
          <t>991000855979702656</t>
        </is>
      </c>
      <c r="AY53" t="inlineStr">
        <is>
          <t>2270729630002656</t>
        </is>
      </c>
      <c r="AZ53" t="inlineStr">
        <is>
          <t>BOOK</t>
        </is>
      </c>
      <c r="BB53" t="inlineStr">
        <is>
          <t>9780895863799</t>
        </is>
      </c>
      <c r="BC53" t="inlineStr">
        <is>
          <t>32285000136498</t>
        </is>
      </c>
      <c r="BD53" t="inlineStr">
        <is>
          <t>893438652</t>
        </is>
      </c>
    </row>
    <row r="54">
      <c r="A54" t="inlineStr">
        <is>
          <t>No</t>
        </is>
      </c>
      <c r="B54" t="inlineStr">
        <is>
          <t>RD97 .H45 1993</t>
        </is>
      </c>
      <c r="C54" t="inlineStr">
        <is>
          <t>0                      RD 0097000H  45          1993</t>
        </is>
      </c>
      <c r="D54" t="inlineStr">
        <is>
          <t>Psychology of sport injury / John Heil.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Heil, John.</t>
        </is>
      </c>
      <c r="L54" t="inlineStr">
        <is>
          <t>Champaign, IL : Human Kinetics Publishers, c1993.</t>
        </is>
      </c>
      <c r="M54" t="inlineStr">
        <is>
          <t>1993</t>
        </is>
      </c>
      <c r="O54" t="inlineStr">
        <is>
          <t>eng</t>
        </is>
      </c>
      <c r="P54" t="inlineStr">
        <is>
          <t>ilu</t>
        </is>
      </c>
      <c r="R54" t="inlineStr">
        <is>
          <t xml:space="preserve">RD </t>
        </is>
      </c>
      <c r="S54" t="n">
        <v>9</v>
      </c>
      <c r="T54" t="n">
        <v>9</v>
      </c>
      <c r="U54" t="inlineStr">
        <is>
          <t>2008-11-11</t>
        </is>
      </c>
      <c r="V54" t="inlineStr">
        <is>
          <t>2008-11-11</t>
        </is>
      </c>
      <c r="W54" t="inlineStr">
        <is>
          <t>1994-10-31</t>
        </is>
      </c>
      <c r="X54" t="inlineStr">
        <is>
          <t>1994-10-31</t>
        </is>
      </c>
      <c r="Y54" t="n">
        <v>598</v>
      </c>
      <c r="Z54" t="n">
        <v>454</v>
      </c>
      <c r="AA54" t="n">
        <v>459</v>
      </c>
      <c r="AB54" t="n">
        <v>7</v>
      </c>
      <c r="AC54" t="n">
        <v>7</v>
      </c>
      <c r="AD54" t="n">
        <v>28</v>
      </c>
      <c r="AE54" t="n">
        <v>28</v>
      </c>
      <c r="AF54" t="n">
        <v>14</v>
      </c>
      <c r="AG54" t="n">
        <v>14</v>
      </c>
      <c r="AH54" t="n">
        <v>2</v>
      </c>
      <c r="AI54" t="n">
        <v>2</v>
      </c>
      <c r="AJ54" t="n">
        <v>12</v>
      </c>
      <c r="AK54" t="n">
        <v>12</v>
      </c>
      <c r="AL54" t="n">
        <v>6</v>
      </c>
      <c r="AM54" t="n">
        <v>6</v>
      </c>
      <c r="AN54" t="n">
        <v>0</v>
      </c>
      <c r="AO54" t="n">
        <v>0</v>
      </c>
      <c r="AP54" t="inlineStr">
        <is>
          <t>No</t>
        </is>
      </c>
      <c r="AQ54" t="inlineStr">
        <is>
          <t>No</t>
        </is>
      </c>
      <c r="AS54">
        <f>HYPERLINK("https://creighton-primo.hosted.exlibrisgroup.com/primo-explore/search?tab=default_tab&amp;search_scope=EVERYTHING&amp;vid=01CRU&amp;lang=en_US&amp;offset=0&amp;query=any,contains,991002099769702656","Catalog Record")</f>
        <v/>
      </c>
      <c r="AT54">
        <f>HYPERLINK("http://www.worldcat.org/oclc/26934984","WorldCat Record")</f>
        <v/>
      </c>
      <c r="AU54" t="inlineStr">
        <is>
          <t>311541640:eng</t>
        </is>
      </c>
      <c r="AV54" t="inlineStr">
        <is>
          <t>26934984</t>
        </is>
      </c>
      <c r="AW54" t="inlineStr">
        <is>
          <t>991002099769702656</t>
        </is>
      </c>
      <c r="AX54" t="inlineStr">
        <is>
          <t>991002099769702656</t>
        </is>
      </c>
      <c r="AY54" t="inlineStr">
        <is>
          <t>2260838010002656</t>
        </is>
      </c>
      <c r="AZ54" t="inlineStr">
        <is>
          <t>BOOK</t>
        </is>
      </c>
      <c r="BB54" t="inlineStr">
        <is>
          <t>9780873224635</t>
        </is>
      </c>
      <c r="BC54" t="inlineStr">
        <is>
          <t>32285001955995</t>
        </is>
      </c>
      <c r="BD54" t="inlineStr">
        <is>
          <t>893684957</t>
        </is>
      </c>
    </row>
    <row r="55">
      <c r="A55" t="inlineStr">
        <is>
          <t>No</t>
        </is>
      </c>
      <c r="B55" t="inlineStr">
        <is>
          <t>RD97 .H6843 2010</t>
        </is>
      </c>
      <c r="C55" t="inlineStr">
        <is>
          <t>0                      RD 0097000H  6843        2010</t>
        </is>
      </c>
      <c r="D55" t="inlineStr">
        <is>
          <t>Therapeutic exercise for musculoskeletal injuries / Peggy A. Houglum.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Houglum, Peggy A., 1948-</t>
        </is>
      </c>
      <c r="L55" t="inlineStr">
        <is>
          <t>Champaign, IL : Human Kinetics, c2010.</t>
        </is>
      </c>
      <c r="M55" t="inlineStr">
        <is>
          <t>2010</t>
        </is>
      </c>
      <c r="N55" t="inlineStr">
        <is>
          <t>3rd ed.</t>
        </is>
      </c>
      <c r="O55" t="inlineStr">
        <is>
          <t>eng</t>
        </is>
      </c>
      <c r="P55" t="inlineStr">
        <is>
          <t>ilu</t>
        </is>
      </c>
      <c r="Q55" t="inlineStr">
        <is>
          <t>Athletic training education series</t>
        </is>
      </c>
      <c r="R55" t="inlineStr">
        <is>
          <t xml:space="preserve">RD </t>
        </is>
      </c>
      <c r="S55" t="n">
        <v>1</v>
      </c>
      <c r="T55" t="n">
        <v>1</v>
      </c>
      <c r="U55" t="inlineStr">
        <is>
          <t>2010-08-26</t>
        </is>
      </c>
      <c r="V55" t="inlineStr">
        <is>
          <t>2010-08-26</t>
        </is>
      </c>
      <c r="W55" t="inlineStr">
        <is>
          <t>2010-03-17</t>
        </is>
      </c>
      <c r="X55" t="inlineStr">
        <is>
          <t>2010-03-17</t>
        </is>
      </c>
      <c r="Y55" t="n">
        <v>313</v>
      </c>
      <c r="Z55" t="n">
        <v>199</v>
      </c>
      <c r="AA55" t="n">
        <v>412</v>
      </c>
      <c r="AB55" t="n">
        <v>2</v>
      </c>
      <c r="AC55" t="n">
        <v>5</v>
      </c>
      <c r="AD55" t="n">
        <v>8</v>
      </c>
      <c r="AE55" t="n">
        <v>18</v>
      </c>
      <c r="AF55" t="n">
        <v>4</v>
      </c>
      <c r="AG55" t="n">
        <v>9</v>
      </c>
      <c r="AH55" t="n">
        <v>1</v>
      </c>
      <c r="AI55" t="n">
        <v>1</v>
      </c>
      <c r="AJ55" t="n">
        <v>5</v>
      </c>
      <c r="AK55" t="n">
        <v>7</v>
      </c>
      <c r="AL55" t="n">
        <v>1</v>
      </c>
      <c r="AM55" t="n">
        <v>4</v>
      </c>
      <c r="AN55" t="n">
        <v>0</v>
      </c>
      <c r="AO55" t="n">
        <v>0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HYPERLINK("https://creighton-primo.hosted.exlibrisgroup.com/primo-explore/search?tab=default_tab&amp;search_scope=EVERYTHING&amp;vid=01CRU&amp;lang=en_US&amp;offset=0&amp;query=any,contains,991005367699702656","Catalog Record")</f>
        <v/>
      </c>
      <c r="AT55">
        <f>HYPERLINK("http://www.worldcat.org/oclc/403361901","WorldCat Record")</f>
        <v/>
      </c>
      <c r="AU55" t="inlineStr">
        <is>
          <t>1990252:eng</t>
        </is>
      </c>
      <c r="AV55" t="inlineStr">
        <is>
          <t>403361901</t>
        </is>
      </c>
      <c r="AW55" t="inlineStr">
        <is>
          <t>991005367699702656</t>
        </is>
      </c>
      <c r="AX55" t="inlineStr">
        <is>
          <t>991005367699702656</t>
        </is>
      </c>
      <c r="AY55" t="inlineStr">
        <is>
          <t>2268291830002656</t>
        </is>
      </c>
      <c r="AZ55" t="inlineStr">
        <is>
          <t>BOOK</t>
        </is>
      </c>
      <c r="BB55" t="inlineStr">
        <is>
          <t>9780736075954</t>
        </is>
      </c>
      <c r="BC55" t="inlineStr">
        <is>
          <t>32285005578785</t>
        </is>
      </c>
      <c r="BD55" t="inlineStr">
        <is>
          <t>893722943</t>
        </is>
      </c>
    </row>
    <row r="56">
      <c r="A56" t="inlineStr">
        <is>
          <t>No</t>
        </is>
      </c>
      <c r="B56" t="inlineStr">
        <is>
          <t>RD97 .I55 1988</t>
        </is>
      </c>
      <c r="C56" t="inlineStr">
        <is>
          <t>0                      RD 0097000I  55          1988</t>
        </is>
      </c>
      <c r="D56" t="inlineStr">
        <is>
          <t>The Injured athlete / [edited by] Daniel N. Kulund ; illustrated by Ronald J. Ervin ; with 7 additional contributors.</t>
        </is>
      </c>
      <c r="F56" t="inlineStr">
        <is>
          <t>No</t>
        </is>
      </c>
      <c r="G56" t="inlineStr">
        <is>
          <t>1</t>
        </is>
      </c>
      <c r="H56" t="inlineStr">
        <is>
          <t>Yes</t>
        </is>
      </c>
      <c r="I56" t="inlineStr">
        <is>
          <t>No</t>
        </is>
      </c>
      <c r="J56" t="inlineStr">
        <is>
          <t>0</t>
        </is>
      </c>
      <c r="L56" t="inlineStr">
        <is>
          <t>Philadelphia : Lippindott, 1988.</t>
        </is>
      </c>
      <c r="M56" t="inlineStr">
        <is>
          <t>1988</t>
        </is>
      </c>
      <c r="N56" t="inlineStr">
        <is>
          <t>2nd ed.</t>
        </is>
      </c>
      <c r="O56" t="inlineStr">
        <is>
          <t>eng</t>
        </is>
      </c>
      <c r="P56" t="inlineStr">
        <is>
          <t>xxu</t>
        </is>
      </c>
      <c r="R56" t="inlineStr">
        <is>
          <t xml:space="preserve">RD </t>
        </is>
      </c>
      <c r="S56" t="n">
        <v>6</v>
      </c>
      <c r="T56" t="n">
        <v>31</v>
      </c>
      <c r="U56" t="inlineStr">
        <is>
          <t>1997-10-30</t>
        </is>
      </c>
      <c r="V56" t="inlineStr">
        <is>
          <t>2004-08-30</t>
        </is>
      </c>
      <c r="W56" t="inlineStr">
        <is>
          <t>1992-02-20</t>
        </is>
      </c>
      <c r="X56" t="inlineStr">
        <is>
          <t>1992-02-20</t>
        </is>
      </c>
      <c r="Y56" t="n">
        <v>301</v>
      </c>
      <c r="Z56" t="n">
        <v>255</v>
      </c>
      <c r="AA56" t="n">
        <v>413</v>
      </c>
      <c r="AB56" t="n">
        <v>3</v>
      </c>
      <c r="AC56" t="n">
        <v>3</v>
      </c>
      <c r="AD56" t="n">
        <v>6</v>
      </c>
      <c r="AE56" t="n">
        <v>12</v>
      </c>
      <c r="AF56" t="n">
        <v>2</v>
      </c>
      <c r="AG56" t="n">
        <v>6</v>
      </c>
      <c r="AH56" t="n">
        <v>3</v>
      </c>
      <c r="AI56" t="n">
        <v>4</v>
      </c>
      <c r="AJ56" t="n">
        <v>3</v>
      </c>
      <c r="AK56" t="n">
        <v>6</v>
      </c>
      <c r="AL56" t="n">
        <v>1</v>
      </c>
      <c r="AM56" t="n">
        <v>1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HYPERLINK("http://catalog.hathitrust.org/Record/000846703","HathiTrust Record")</f>
        <v/>
      </c>
      <c r="AS56">
        <f>HYPERLINK("https://creighton-primo.hosted.exlibrisgroup.com/primo-explore/search?tab=default_tab&amp;search_scope=EVERYTHING&amp;vid=01CRU&amp;lang=en_US&amp;offset=0&amp;query=any,contains,991001799139702656","Catalog Record")</f>
        <v/>
      </c>
      <c r="AT56">
        <f>HYPERLINK("http://www.worldcat.org/oclc/16523404","WorldCat Record")</f>
        <v/>
      </c>
      <c r="AU56" t="inlineStr">
        <is>
          <t>54480373:eng</t>
        </is>
      </c>
      <c r="AV56" t="inlineStr">
        <is>
          <t>16523404</t>
        </is>
      </c>
      <c r="AW56" t="inlineStr">
        <is>
          <t>991001799139702656</t>
        </is>
      </c>
      <c r="AX56" t="inlineStr">
        <is>
          <t>991001799139702656</t>
        </is>
      </c>
      <c r="AY56" t="inlineStr">
        <is>
          <t>2263866850002656</t>
        </is>
      </c>
      <c r="AZ56" t="inlineStr">
        <is>
          <t>BOOK</t>
        </is>
      </c>
      <c r="BB56" t="inlineStr">
        <is>
          <t>9780397507658</t>
        </is>
      </c>
      <c r="BC56" t="inlineStr">
        <is>
          <t>32285000971902</t>
        </is>
      </c>
      <c r="BD56" t="inlineStr">
        <is>
          <t>893785403</t>
        </is>
      </c>
    </row>
    <row r="57">
      <c r="A57" t="inlineStr">
        <is>
          <t>No</t>
        </is>
      </c>
      <c r="B57" t="inlineStr">
        <is>
          <t>RD97 .J47</t>
        </is>
      </c>
      <c r="C57" t="inlineStr">
        <is>
          <t>0                      RD 0097000J  47</t>
        </is>
      </c>
      <c r="D57" t="inlineStr">
        <is>
          <t>Hidden causes of injury, prevention and correction, for running athletes and joggers / John Jesse. --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Jesse, John, 1915-</t>
        </is>
      </c>
      <c r="L57" t="inlineStr">
        <is>
          <t>Pasadena, Calif. : Athletic Press, c1977.</t>
        </is>
      </c>
      <c r="M57" t="inlineStr">
        <is>
          <t>1977</t>
        </is>
      </c>
      <c r="O57" t="inlineStr">
        <is>
          <t>eng</t>
        </is>
      </c>
      <c r="P57" t="inlineStr">
        <is>
          <t>cau</t>
        </is>
      </c>
      <c r="R57" t="inlineStr">
        <is>
          <t xml:space="preserve">RD </t>
        </is>
      </c>
      <c r="S57" t="n">
        <v>3</v>
      </c>
      <c r="T57" t="n">
        <v>3</v>
      </c>
      <c r="U57" t="inlineStr">
        <is>
          <t>2004-11-12</t>
        </is>
      </c>
      <c r="V57" t="inlineStr">
        <is>
          <t>2004-11-12</t>
        </is>
      </c>
      <c r="W57" t="inlineStr">
        <is>
          <t>1990-03-19</t>
        </is>
      </c>
      <c r="X57" t="inlineStr">
        <is>
          <t>1990-03-19</t>
        </is>
      </c>
      <c r="Y57" t="n">
        <v>412</v>
      </c>
      <c r="Z57" t="n">
        <v>367</v>
      </c>
      <c r="AA57" t="n">
        <v>373</v>
      </c>
      <c r="AB57" t="n">
        <v>3</v>
      </c>
      <c r="AC57" t="n">
        <v>3</v>
      </c>
      <c r="AD57" t="n">
        <v>11</v>
      </c>
      <c r="AE57" t="n">
        <v>11</v>
      </c>
      <c r="AF57" t="n">
        <v>5</v>
      </c>
      <c r="AG57" t="n">
        <v>5</v>
      </c>
      <c r="AH57" t="n">
        <v>4</v>
      </c>
      <c r="AI57" t="n">
        <v>4</v>
      </c>
      <c r="AJ57" t="n">
        <v>3</v>
      </c>
      <c r="AK57" t="n">
        <v>3</v>
      </c>
      <c r="AL57" t="n">
        <v>2</v>
      </c>
      <c r="AM57" t="n">
        <v>2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HYPERLINK("http://catalog.hathitrust.org/Record/000296128","HathiTrust Record")</f>
        <v/>
      </c>
      <c r="AS57">
        <f>HYPERLINK("https://creighton-primo.hosted.exlibrisgroup.com/primo-explore/search?tab=default_tab&amp;search_scope=EVERYTHING&amp;vid=01CRU&amp;lang=en_US&amp;offset=0&amp;query=any,contains,991004385359702656","Catalog Record")</f>
        <v/>
      </c>
      <c r="AT57">
        <f>HYPERLINK("http://www.worldcat.org/oclc/3240586","WorldCat Record")</f>
        <v/>
      </c>
      <c r="AU57" t="inlineStr">
        <is>
          <t>516494:eng</t>
        </is>
      </c>
      <c r="AV57" t="inlineStr">
        <is>
          <t>3240586</t>
        </is>
      </c>
      <c r="AW57" t="inlineStr">
        <is>
          <t>991004385359702656</t>
        </is>
      </c>
      <c r="AX57" t="inlineStr">
        <is>
          <t>991004385359702656</t>
        </is>
      </c>
      <c r="AY57" t="inlineStr">
        <is>
          <t>2269941500002656</t>
        </is>
      </c>
      <c r="AZ57" t="inlineStr">
        <is>
          <t>BOOK</t>
        </is>
      </c>
      <c r="BB57" t="inlineStr">
        <is>
          <t>9780870950650</t>
        </is>
      </c>
      <c r="BC57" t="inlineStr">
        <is>
          <t>32285000086768</t>
        </is>
      </c>
      <c r="BD57" t="inlineStr">
        <is>
          <t>893423727</t>
        </is>
      </c>
    </row>
    <row r="58">
      <c r="A58" t="inlineStr">
        <is>
          <t>No</t>
        </is>
      </c>
      <c r="B58" t="inlineStr">
        <is>
          <t>RD97 .K72</t>
        </is>
      </c>
      <c r="C58" t="inlineStr">
        <is>
          <t>0                      RD 0097000K  72</t>
        </is>
      </c>
      <c r="D58" t="inlineStr">
        <is>
          <t>The causes, prevention and treatment of sports injuries / Hans Kraus.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Kraus, Hans, 1905-1996.</t>
        </is>
      </c>
      <c r="L58" t="inlineStr">
        <is>
          <t>[New York] : Playboy Press, c1981.</t>
        </is>
      </c>
      <c r="M58" t="inlineStr">
        <is>
          <t>1981</t>
        </is>
      </c>
      <c r="N58" t="inlineStr">
        <is>
          <t>1st ed.</t>
        </is>
      </c>
      <c r="O58" t="inlineStr">
        <is>
          <t>eng</t>
        </is>
      </c>
      <c r="P58" t="inlineStr">
        <is>
          <t>nyu</t>
        </is>
      </c>
      <c r="R58" t="inlineStr">
        <is>
          <t xml:space="preserve">RD </t>
        </is>
      </c>
      <c r="S58" t="n">
        <v>2</v>
      </c>
      <c r="T58" t="n">
        <v>2</v>
      </c>
      <c r="U58" t="inlineStr">
        <is>
          <t>1999-11-15</t>
        </is>
      </c>
      <c r="V58" t="inlineStr">
        <is>
          <t>1999-11-15</t>
        </is>
      </c>
      <c r="W58" t="inlineStr">
        <is>
          <t>1990-03-20</t>
        </is>
      </c>
      <c r="X58" t="inlineStr">
        <is>
          <t>1990-03-20</t>
        </is>
      </c>
      <c r="Y58" t="n">
        <v>491</v>
      </c>
      <c r="Z58" t="n">
        <v>468</v>
      </c>
      <c r="AA58" t="n">
        <v>523</v>
      </c>
      <c r="AB58" t="n">
        <v>2</v>
      </c>
      <c r="AC58" t="n">
        <v>2</v>
      </c>
      <c r="AD58" t="n">
        <v>6</v>
      </c>
      <c r="AE58" t="n">
        <v>8</v>
      </c>
      <c r="AF58" t="n">
        <v>4</v>
      </c>
      <c r="AG58" t="n">
        <v>6</v>
      </c>
      <c r="AH58" t="n">
        <v>0</v>
      </c>
      <c r="AI58" t="n">
        <v>0</v>
      </c>
      <c r="AJ58" t="n">
        <v>3</v>
      </c>
      <c r="AK58" t="n">
        <v>3</v>
      </c>
      <c r="AL58" t="n">
        <v>1</v>
      </c>
      <c r="AM58" t="n">
        <v>1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HYPERLINK("http://catalog.hathitrust.org/Record/000103269","HathiTrust Record")</f>
        <v/>
      </c>
      <c r="AS58">
        <f>HYPERLINK("https://creighton-primo.hosted.exlibrisgroup.com/primo-explore/search?tab=default_tab&amp;search_scope=EVERYTHING&amp;vid=01CRU&amp;lang=en_US&amp;offset=0&amp;query=any,contains,991005098049702656","Catalog Record")</f>
        <v/>
      </c>
      <c r="AT58">
        <f>HYPERLINK("http://www.worldcat.org/oclc/7277187","WorldCat Record")</f>
        <v/>
      </c>
      <c r="AU58" t="inlineStr">
        <is>
          <t>26181982:eng</t>
        </is>
      </c>
      <c r="AV58" t="inlineStr">
        <is>
          <t>7277187</t>
        </is>
      </c>
      <c r="AW58" t="inlineStr">
        <is>
          <t>991005098049702656</t>
        </is>
      </c>
      <c r="AX58" t="inlineStr">
        <is>
          <t>991005098049702656</t>
        </is>
      </c>
      <c r="AY58" t="inlineStr">
        <is>
          <t>2263830450002656</t>
        </is>
      </c>
      <c r="AZ58" t="inlineStr">
        <is>
          <t>BOOK</t>
        </is>
      </c>
      <c r="BB58" t="inlineStr">
        <is>
          <t>9780872236745</t>
        </is>
      </c>
      <c r="BC58" t="inlineStr">
        <is>
          <t>32285000088608</t>
        </is>
      </c>
      <c r="BD58" t="inlineStr">
        <is>
          <t>893870505</t>
        </is>
      </c>
    </row>
    <row r="59">
      <c r="A59" t="inlineStr">
        <is>
          <t>No</t>
        </is>
      </c>
      <c r="B59" t="inlineStr">
        <is>
          <t>RD97 .L48 1993</t>
        </is>
      </c>
      <c r="C59" t="inlineStr">
        <is>
          <t>0                      RD 0097000L  48          1993</t>
        </is>
      </c>
      <c r="D59" t="inlineStr">
        <is>
          <t>Sports injury handbook : professional advice for amateur athletes / Allan M. Levy, Mark L. Fuerst ; [with a foreword by Bill Parcells].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Levy, Allan M.</t>
        </is>
      </c>
      <c r="L59" t="inlineStr">
        <is>
          <t>New York : John Wiley, c1993.</t>
        </is>
      </c>
      <c r="M59" t="inlineStr">
        <is>
          <t>1993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RD </t>
        </is>
      </c>
      <c r="S59" t="n">
        <v>8</v>
      </c>
      <c r="T59" t="n">
        <v>8</v>
      </c>
      <c r="U59" t="inlineStr">
        <is>
          <t>2002-04-08</t>
        </is>
      </c>
      <c r="V59" t="inlineStr">
        <is>
          <t>2002-04-08</t>
        </is>
      </c>
      <c r="W59" t="inlineStr">
        <is>
          <t>1993-09-28</t>
        </is>
      </c>
      <c r="X59" t="inlineStr">
        <is>
          <t>1993-09-28</t>
        </is>
      </c>
      <c r="Y59" t="n">
        <v>625</v>
      </c>
      <c r="Z59" t="n">
        <v>508</v>
      </c>
      <c r="AA59" t="n">
        <v>514</v>
      </c>
      <c r="AB59" t="n">
        <v>3</v>
      </c>
      <c r="AC59" t="n">
        <v>3</v>
      </c>
      <c r="AD59" t="n">
        <v>6</v>
      </c>
      <c r="AE59" t="n">
        <v>6</v>
      </c>
      <c r="AF59" t="n">
        <v>2</v>
      </c>
      <c r="AG59" t="n">
        <v>2</v>
      </c>
      <c r="AH59" t="n">
        <v>0</v>
      </c>
      <c r="AI59" t="n">
        <v>0</v>
      </c>
      <c r="AJ59" t="n">
        <v>3</v>
      </c>
      <c r="AK59" t="n">
        <v>3</v>
      </c>
      <c r="AL59" t="n">
        <v>2</v>
      </c>
      <c r="AM59" t="n">
        <v>2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HYPERLINK("https://creighton-primo.hosted.exlibrisgroup.com/primo-explore/search?tab=default_tab&amp;search_scope=EVERYTHING&amp;vid=01CRU&amp;lang=en_US&amp;offset=0&amp;query=any,contains,991002069799702656","Catalog Record")</f>
        <v/>
      </c>
      <c r="AT59">
        <f>HYPERLINK("http://www.worldcat.org/oclc/26504724","WorldCat Record")</f>
        <v/>
      </c>
      <c r="AU59" t="inlineStr">
        <is>
          <t>836751507:eng</t>
        </is>
      </c>
      <c r="AV59" t="inlineStr">
        <is>
          <t>26504724</t>
        </is>
      </c>
      <c r="AW59" t="inlineStr">
        <is>
          <t>991002069799702656</t>
        </is>
      </c>
      <c r="AX59" t="inlineStr">
        <is>
          <t>991002069799702656</t>
        </is>
      </c>
      <c r="AY59" t="inlineStr">
        <is>
          <t>2254891860002656</t>
        </is>
      </c>
      <c r="AZ59" t="inlineStr">
        <is>
          <t>BOOK</t>
        </is>
      </c>
      <c r="BB59" t="inlineStr">
        <is>
          <t>9780471547372</t>
        </is>
      </c>
      <c r="BC59" t="inlineStr">
        <is>
          <t>32285001768893</t>
        </is>
      </c>
      <c r="BD59" t="inlineStr">
        <is>
          <t>893322515</t>
        </is>
      </c>
    </row>
    <row r="60">
      <c r="A60" t="inlineStr">
        <is>
          <t>No</t>
        </is>
      </c>
      <c r="B60" t="inlineStr">
        <is>
          <t>RD97 .O36 1984</t>
        </is>
      </c>
      <c r="C60" t="inlineStr">
        <is>
          <t>0                      RD 0097000O  36          1984</t>
        </is>
      </c>
      <c r="D60" t="inlineStr">
        <is>
          <t>Treatment of injuries to athletes / Don H. O'Donoghue ; contributors, Fred L. Allman, Jr. ... [et al.].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Yes</t>
        </is>
      </c>
      <c r="J60" t="inlineStr">
        <is>
          <t>0</t>
        </is>
      </c>
      <c r="K60" t="inlineStr">
        <is>
          <t>O'Donoghue, Don H.</t>
        </is>
      </c>
      <c r="L60" t="inlineStr">
        <is>
          <t>Philadelphia : Saunders, 1984.</t>
        </is>
      </c>
      <c r="M60" t="inlineStr">
        <is>
          <t>1984</t>
        </is>
      </c>
      <c r="N60" t="inlineStr">
        <is>
          <t>4th ed.</t>
        </is>
      </c>
      <c r="O60" t="inlineStr">
        <is>
          <t>eng</t>
        </is>
      </c>
      <c r="P60" t="inlineStr">
        <is>
          <t>pau</t>
        </is>
      </c>
      <c r="R60" t="inlineStr">
        <is>
          <t xml:space="preserve">RD </t>
        </is>
      </c>
      <c r="S60" t="n">
        <v>3</v>
      </c>
      <c r="T60" t="n">
        <v>3</v>
      </c>
      <c r="U60" t="inlineStr">
        <is>
          <t>1993-04-26</t>
        </is>
      </c>
      <c r="V60" t="inlineStr">
        <is>
          <t>1993-04-26</t>
        </is>
      </c>
      <c r="W60" t="inlineStr">
        <is>
          <t>1992-04-27</t>
        </is>
      </c>
      <c r="X60" t="inlineStr">
        <is>
          <t>1992-04-27</t>
        </is>
      </c>
      <c r="Y60" t="n">
        <v>519</v>
      </c>
      <c r="Z60" t="n">
        <v>426</v>
      </c>
      <c r="AA60" t="n">
        <v>713</v>
      </c>
      <c r="AB60" t="n">
        <v>2</v>
      </c>
      <c r="AC60" t="n">
        <v>6</v>
      </c>
      <c r="AD60" t="n">
        <v>9</v>
      </c>
      <c r="AE60" t="n">
        <v>18</v>
      </c>
      <c r="AF60" t="n">
        <v>4</v>
      </c>
      <c r="AG60" t="n">
        <v>6</v>
      </c>
      <c r="AH60" t="n">
        <v>4</v>
      </c>
      <c r="AI60" t="n">
        <v>5</v>
      </c>
      <c r="AJ60" t="n">
        <v>4</v>
      </c>
      <c r="AK60" t="n">
        <v>7</v>
      </c>
      <c r="AL60" t="n">
        <v>1</v>
      </c>
      <c r="AM60" t="n">
        <v>5</v>
      </c>
      <c r="AN60" t="n">
        <v>0</v>
      </c>
      <c r="AO60" t="n">
        <v>1</v>
      </c>
      <c r="AP60" t="inlineStr">
        <is>
          <t>No</t>
        </is>
      </c>
      <c r="AQ60" t="inlineStr">
        <is>
          <t>Yes</t>
        </is>
      </c>
      <c r="AR60">
        <f>HYPERLINK("http://catalog.hathitrust.org/Record/000282212","HathiTrust Record")</f>
        <v/>
      </c>
      <c r="AS60">
        <f>HYPERLINK("https://creighton-primo.hosted.exlibrisgroup.com/primo-explore/search?tab=default_tab&amp;search_scope=EVERYTHING&amp;vid=01CRU&amp;lang=en_US&amp;offset=0&amp;query=any,contains,991005253169702656","Catalog Record")</f>
        <v/>
      </c>
      <c r="AT60">
        <f>HYPERLINK("http://www.worldcat.org/oclc/9413058","WorldCat Record")</f>
        <v/>
      </c>
      <c r="AU60" t="inlineStr">
        <is>
          <t>1311250:eng</t>
        </is>
      </c>
      <c r="AV60" t="inlineStr">
        <is>
          <t>9413058</t>
        </is>
      </c>
      <c r="AW60" t="inlineStr">
        <is>
          <t>991005253169702656</t>
        </is>
      </c>
      <c r="AX60" t="inlineStr">
        <is>
          <t>991005253169702656</t>
        </is>
      </c>
      <c r="AY60" t="inlineStr">
        <is>
          <t>2263891390002656</t>
        </is>
      </c>
      <c r="AZ60" t="inlineStr">
        <is>
          <t>BOOK</t>
        </is>
      </c>
      <c r="BB60" t="inlineStr">
        <is>
          <t>9780721669281</t>
        </is>
      </c>
      <c r="BC60" t="inlineStr">
        <is>
          <t>32285001088177</t>
        </is>
      </c>
      <c r="BD60" t="inlineStr">
        <is>
          <t>893418621</t>
        </is>
      </c>
    </row>
    <row r="61">
      <c r="A61" t="inlineStr">
        <is>
          <t>No</t>
        </is>
      </c>
      <c r="B61" t="inlineStr">
        <is>
          <t>RD97 .P74 1986</t>
        </is>
      </c>
      <c r="C61" t="inlineStr">
        <is>
          <t>0                      RD 0097000P  74          1986</t>
        </is>
      </c>
      <c r="D61" t="inlineStr">
        <is>
          <t>Therapeutic modalities in sports medicine / William E. Prentice.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Yes</t>
        </is>
      </c>
      <c r="J61" t="inlineStr">
        <is>
          <t>0</t>
        </is>
      </c>
      <c r="K61" t="inlineStr">
        <is>
          <t>Prentice, William E.</t>
        </is>
      </c>
      <c r="L61" t="inlineStr">
        <is>
          <t>St. Louis : Times Mirror/Mosby College Pub., 1986.</t>
        </is>
      </c>
      <c r="M61" t="inlineStr">
        <is>
          <t>1986</t>
        </is>
      </c>
      <c r="O61" t="inlineStr">
        <is>
          <t>eng</t>
        </is>
      </c>
      <c r="P61" t="inlineStr">
        <is>
          <t>mou</t>
        </is>
      </c>
      <c r="R61" t="inlineStr">
        <is>
          <t xml:space="preserve">RD </t>
        </is>
      </c>
      <c r="S61" t="n">
        <v>11</v>
      </c>
      <c r="T61" t="n">
        <v>11</v>
      </c>
      <c r="U61" t="inlineStr">
        <is>
          <t>2009-02-25</t>
        </is>
      </c>
      <c r="V61" t="inlineStr">
        <is>
          <t>2009-02-25</t>
        </is>
      </c>
      <c r="W61" t="inlineStr">
        <is>
          <t>1993-03-25</t>
        </is>
      </c>
      <c r="X61" t="inlineStr">
        <is>
          <t>1993-03-25</t>
        </is>
      </c>
      <c r="Y61" t="n">
        <v>212</v>
      </c>
      <c r="Z61" t="n">
        <v>179</v>
      </c>
      <c r="AA61" t="n">
        <v>687</v>
      </c>
      <c r="AB61" t="n">
        <v>1</v>
      </c>
      <c r="AC61" t="n">
        <v>8</v>
      </c>
      <c r="AD61" t="n">
        <v>2</v>
      </c>
      <c r="AE61" t="n">
        <v>25</v>
      </c>
      <c r="AF61" t="n">
        <v>0</v>
      </c>
      <c r="AG61" t="n">
        <v>12</v>
      </c>
      <c r="AH61" t="n">
        <v>1</v>
      </c>
      <c r="AI61" t="n">
        <v>5</v>
      </c>
      <c r="AJ61" t="n">
        <v>2</v>
      </c>
      <c r="AK61" t="n">
        <v>7</v>
      </c>
      <c r="AL61" t="n">
        <v>0</v>
      </c>
      <c r="AM61" t="n">
        <v>6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HYPERLINK("https://creighton-primo.hosted.exlibrisgroup.com/primo-explore/search?tab=default_tab&amp;search_scope=EVERYTHING&amp;vid=01CRU&amp;lang=en_US&amp;offset=0&amp;query=any,contains,991000666619702656","Catalog Record")</f>
        <v/>
      </c>
      <c r="AT61">
        <f>HYPERLINK("http://www.worldcat.org/oclc/12285689","WorldCat Record")</f>
        <v/>
      </c>
      <c r="AU61" t="inlineStr">
        <is>
          <t>55221641:eng</t>
        </is>
      </c>
      <c r="AV61" t="inlineStr">
        <is>
          <t>12285689</t>
        </is>
      </c>
      <c r="AW61" t="inlineStr">
        <is>
          <t>991000666619702656</t>
        </is>
      </c>
      <c r="AX61" t="inlineStr">
        <is>
          <t>991000666619702656</t>
        </is>
      </c>
      <c r="AY61" t="inlineStr">
        <is>
          <t>2257178530002656</t>
        </is>
      </c>
      <c r="AZ61" t="inlineStr">
        <is>
          <t>BOOK</t>
        </is>
      </c>
      <c r="BB61" t="inlineStr">
        <is>
          <t>9780801640254</t>
        </is>
      </c>
      <c r="BC61" t="inlineStr">
        <is>
          <t>32285001609022</t>
        </is>
      </c>
      <c r="BD61" t="inlineStr">
        <is>
          <t>893608162</t>
        </is>
      </c>
    </row>
    <row r="62">
      <c r="A62" t="inlineStr">
        <is>
          <t>No</t>
        </is>
      </c>
      <c r="B62" t="inlineStr">
        <is>
          <t>RD97 .R44 1990</t>
        </is>
      </c>
      <c r="C62" t="inlineStr">
        <is>
          <t>0                      RD 0097000R  44          1990</t>
        </is>
      </c>
      <c r="D62" t="inlineStr">
        <is>
          <t>Rehabilitation techniques in sports medicine / [edited by] William E. Prentice.</t>
        </is>
      </c>
      <c r="F62" t="inlineStr">
        <is>
          <t>No</t>
        </is>
      </c>
      <c r="G62" t="inlineStr">
        <is>
          <t>1</t>
        </is>
      </c>
      <c r="H62" t="inlineStr">
        <is>
          <t>Yes</t>
        </is>
      </c>
      <c r="I62" t="inlineStr">
        <is>
          <t>Yes</t>
        </is>
      </c>
      <c r="J62" t="inlineStr">
        <is>
          <t>0</t>
        </is>
      </c>
      <c r="L62" t="inlineStr">
        <is>
          <t>St. Louis : Times Mirror/Mosby College Pub., 1990.</t>
        </is>
      </c>
      <c r="M62" t="inlineStr">
        <is>
          <t>1990</t>
        </is>
      </c>
      <c r="O62" t="inlineStr">
        <is>
          <t>eng</t>
        </is>
      </c>
      <c r="P62" t="inlineStr">
        <is>
          <t>mou</t>
        </is>
      </c>
      <c r="R62" t="inlineStr">
        <is>
          <t xml:space="preserve">RD </t>
        </is>
      </c>
      <c r="S62" t="n">
        <v>14</v>
      </c>
      <c r="T62" t="n">
        <v>53</v>
      </c>
      <c r="U62" t="inlineStr">
        <is>
          <t>2007-12-19</t>
        </is>
      </c>
      <c r="V62" t="inlineStr">
        <is>
          <t>2007-12-19</t>
        </is>
      </c>
      <c r="W62" t="inlineStr">
        <is>
          <t>1990-10-26</t>
        </is>
      </c>
      <c r="X62" t="inlineStr">
        <is>
          <t>1993-08-12</t>
        </is>
      </c>
      <c r="Y62" t="n">
        <v>305</v>
      </c>
      <c r="Z62" t="n">
        <v>264</v>
      </c>
      <c r="AA62" t="n">
        <v>589</v>
      </c>
      <c r="AB62" t="n">
        <v>4</v>
      </c>
      <c r="AC62" t="n">
        <v>7</v>
      </c>
      <c r="AD62" t="n">
        <v>8</v>
      </c>
      <c r="AE62" t="n">
        <v>21</v>
      </c>
      <c r="AF62" t="n">
        <v>4</v>
      </c>
      <c r="AG62" t="n">
        <v>12</v>
      </c>
      <c r="AH62" t="n">
        <v>3</v>
      </c>
      <c r="AI62" t="n">
        <v>3</v>
      </c>
      <c r="AJ62" t="n">
        <v>4</v>
      </c>
      <c r="AK62" t="n">
        <v>8</v>
      </c>
      <c r="AL62" t="n">
        <v>2</v>
      </c>
      <c r="AM62" t="n">
        <v>5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HYPERLINK("http://catalog.hathitrust.org/Record/002506772","HathiTrust Record")</f>
        <v/>
      </c>
      <c r="AS62">
        <f>HYPERLINK("https://creighton-primo.hosted.exlibrisgroup.com/primo-explore/search?tab=default_tab&amp;search_scope=EVERYTHING&amp;vid=01CRU&amp;lang=en_US&amp;offset=0&amp;query=any,contains,991001804119702656","Catalog Record")</f>
        <v/>
      </c>
      <c r="AT62">
        <f>HYPERLINK("http://www.worldcat.org/oclc/20724769","WorldCat Record")</f>
        <v/>
      </c>
      <c r="AU62" t="inlineStr">
        <is>
          <t>55279860:eng</t>
        </is>
      </c>
      <c r="AV62" t="inlineStr">
        <is>
          <t>20724769</t>
        </is>
      </c>
      <c r="AW62" t="inlineStr">
        <is>
          <t>991001804119702656</t>
        </is>
      </c>
      <c r="AX62" t="inlineStr">
        <is>
          <t>991001804119702656</t>
        </is>
      </c>
      <c r="AY62" t="inlineStr">
        <is>
          <t>2271574550002656</t>
        </is>
      </c>
      <c r="AZ62" t="inlineStr">
        <is>
          <t>BOOK</t>
        </is>
      </c>
      <c r="BB62" t="inlineStr">
        <is>
          <t>9780801661471</t>
        </is>
      </c>
      <c r="BC62" t="inlineStr">
        <is>
          <t>32285000311745</t>
        </is>
      </c>
      <c r="BD62" t="inlineStr">
        <is>
          <t>893809192</t>
        </is>
      </c>
    </row>
    <row r="63">
      <c r="A63" t="inlineStr">
        <is>
          <t>No</t>
        </is>
      </c>
      <c r="B63" t="inlineStr">
        <is>
          <t>RD97 .R57 1987</t>
        </is>
      </c>
      <c r="C63" t="inlineStr">
        <is>
          <t>0                      RD 0097000R  57          1987</t>
        </is>
      </c>
      <c r="D63" t="inlineStr">
        <is>
          <t>Your injury : a common sense guide to sports injuries / Merrill A. Ritter, Marjorie J. Albohm.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Ritter, Merrill A.</t>
        </is>
      </c>
      <c r="L63" t="inlineStr">
        <is>
          <t>Indianapolis : Benchmark Press, c1987.</t>
        </is>
      </c>
      <c r="M63" t="inlineStr">
        <is>
          <t>1987</t>
        </is>
      </c>
      <c r="O63" t="inlineStr">
        <is>
          <t>eng</t>
        </is>
      </c>
      <c r="P63" t="inlineStr">
        <is>
          <t>inu</t>
        </is>
      </c>
      <c r="R63" t="inlineStr">
        <is>
          <t xml:space="preserve">RD </t>
        </is>
      </c>
      <c r="S63" t="n">
        <v>3</v>
      </c>
      <c r="T63" t="n">
        <v>3</v>
      </c>
      <c r="U63" t="inlineStr">
        <is>
          <t>2002-04-08</t>
        </is>
      </c>
      <c r="V63" t="inlineStr">
        <is>
          <t>2002-04-08</t>
        </is>
      </c>
      <c r="W63" t="inlineStr">
        <is>
          <t>1993-02-17</t>
        </is>
      </c>
      <c r="X63" t="inlineStr">
        <is>
          <t>1993-02-17</t>
        </is>
      </c>
      <c r="Y63" t="n">
        <v>218</v>
      </c>
      <c r="Z63" t="n">
        <v>205</v>
      </c>
      <c r="AA63" t="n">
        <v>295</v>
      </c>
      <c r="AB63" t="n">
        <v>3</v>
      </c>
      <c r="AC63" t="n">
        <v>3</v>
      </c>
      <c r="AD63" t="n">
        <v>3</v>
      </c>
      <c r="AE63" t="n">
        <v>5</v>
      </c>
      <c r="AF63" t="n">
        <v>1</v>
      </c>
      <c r="AG63" t="n">
        <v>2</v>
      </c>
      <c r="AH63" t="n">
        <v>0</v>
      </c>
      <c r="AI63" t="n">
        <v>1</v>
      </c>
      <c r="AJ63" t="n">
        <v>1</v>
      </c>
      <c r="AK63" t="n">
        <v>1</v>
      </c>
      <c r="AL63" t="n">
        <v>2</v>
      </c>
      <c r="AM63" t="n">
        <v>2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HYPERLINK("https://creighton-primo.hosted.exlibrisgroup.com/primo-explore/search?tab=default_tab&amp;search_scope=EVERYTHING&amp;vid=01CRU&amp;lang=en_US&amp;offset=0&amp;query=any,contains,991001039079702656","Catalog Record")</f>
        <v/>
      </c>
      <c r="AT63">
        <f>HYPERLINK("http://www.worldcat.org/oclc/15560322","WorldCat Record")</f>
        <v/>
      </c>
      <c r="AU63" t="inlineStr">
        <is>
          <t>871813828:eng</t>
        </is>
      </c>
      <c r="AV63" t="inlineStr">
        <is>
          <t>15560322</t>
        </is>
      </c>
      <c r="AW63" t="inlineStr">
        <is>
          <t>991001039079702656</t>
        </is>
      </c>
      <c r="AX63" t="inlineStr">
        <is>
          <t>991001039079702656</t>
        </is>
      </c>
      <c r="AY63" t="inlineStr">
        <is>
          <t>2257000870002656</t>
        </is>
      </c>
      <c r="AZ63" t="inlineStr">
        <is>
          <t>BOOK</t>
        </is>
      </c>
      <c r="BB63" t="inlineStr">
        <is>
          <t>9780936157016</t>
        </is>
      </c>
      <c r="BC63" t="inlineStr">
        <is>
          <t>32285001502482</t>
        </is>
      </c>
      <c r="BD63" t="inlineStr">
        <is>
          <t>893432546</t>
        </is>
      </c>
    </row>
    <row r="64">
      <c r="A64" t="inlineStr">
        <is>
          <t>No</t>
        </is>
      </c>
      <c r="B64" t="inlineStr">
        <is>
          <t>RD97 .S5383 2010</t>
        </is>
      </c>
      <c r="C64" t="inlineStr">
        <is>
          <t>0                      RD 0097000S  5383        2010</t>
        </is>
      </c>
      <c r="D64" t="inlineStr">
        <is>
          <t>Examination of musculoskeletal injuries / Sandra J. Shultz, Peggy A. Houglum, David H. Perrin.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Shultz, Sandra J., 1961-</t>
        </is>
      </c>
      <c r="L64" t="inlineStr">
        <is>
          <t>Champaign, IL : Human Kinetics, c2010.</t>
        </is>
      </c>
      <c r="M64" t="inlineStr">
        <is>
          <t>2010</t>
        </is>
      </c>
      <c r="N64" t="inlineStr">
        <is>
          <t>3rd ed.</t>
        </is>
      </c>
      <c r="O64" t="inlineStr">
        <is>
          <t>eng</t>
        </is>
      </c>
      <c r="P64" t="inlineStr">
        <is>
          <t>ilu</t>
        </is>
      </c>
      <c r="Q64" t="inlineStr">
        <is>
          <t>Athletic training education series</t>
        </is>
      </c>
      <c r="R64" t="inlineStr">
        <is>
          <t xml:space="preserve">RD </t>
        </is>
      </c>
      <c r="S64" t="n">
        <v>1</v>
      </c>
      <c r="T64" t="n">
        <v>1</v>
      </c>
      <c r="U64" t="inlineStr">
        <is>
          <t>2010-03-03</t>
        </is>
      </c>
      <c r="V64" t="inlineStr">
        <is>
          <t>2010-03-03</t>
        </is>
      </c>
      <c r="W64" t="inlineStr">
        <is>
          <t>2010-03-03</t>
        </is>
      </c>
      <c r="X64" t="inlineStr">
        <is>
          <t>2010-03-03</t>
        </is>
      </c>
      <c r="Y64" t="n">
        <v>190</v>
      </c>
      <c r="Z64" t="n">
        <v>116</v>
      </c>
      <c r="AA64" t="n">
        <v>283</v>
      </c>
      <c r="AB64" t="n">
        <v>2</v>
      </c>
      <c r="AC64" t="n">
        <v>3</v>
      </c>
      <c r="AD64" t="n">
        <v>7</v>
      </c>
      <c r="AE64" t="n">
        <v>12</v>
      </c>
      <c r="AF64" t="n">
        <v>5</v>
      </c>
      <c r="AG64" t="n">
        <v>8</v>
      </c>
      <c r="AH64" t="n">
        <v>1</v>
      </c>
      <c r="AI64" t="n">
        <v>1</v>
      </c>
      <c r="AJ64" t="n">
        <v>2</v>
      </c>
      <c r="AK64" t="n">
        <v>3</v>
      </c>
      <c r="AL64" t="n">
        <v>1</v>
      </c>
      <c r="AM64" t="n">
        <v>2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HYPERLINK("https://creighton-primo.hosted.exlibrisgroup.com/primo-explore/search?tab=default_tab&amp;search_scope=EVERYTHING&amp;vid=01CRU&amp;lang=en_US&amp;offset=0&amp;query=any,contains,991005367669702656","Catalog Record")</f>
        <v/>
      </c>
      <c r="AT64">
        <f>HYPERLINK("http://www.worldcat.org/oclc/403361862","WorldCat Record")</f>
        <v/>
      </c>
      <c r="AU64" t="inlineStr">
        <is>
          <t>1037917:eng</t>
        </is>
      </c>
      <c r="AV64" t="inlineStr">
        <is>
          <t>403361862</t>
        </is>
      </c>
      <c r="AW64" t="inlineStr">
        <is>
          <t>991005367669702656</t>
        </is>
      </c>
      <c r="AX64" t="inlineStr">
        <is>
          <t>991005367669702656</t>
        </is>
      </c>
      <c r="AY64" t="inlineStr">
        <is>
          <t>2268241220002656</t>
        </is>
      </c>
      <c r="AZ64" t="inlineStr">
        <is>
          <t>BOOK</t>
        </is>
      </c>
      <c r="BB64" t="inlineStr">
        <is>
          <t>9780736076227</t>
        </is>
      </c>
      <c r="BC64" t="inlineStr">
        <is>
          <t>32285005576060</t>
        </is>
      </c>
      <c r="BD64" t="inlineStr">
        <is>
          <t>893501878</t>
        </is>
      </c>
    </row>
    <row r="65">
      <c r="A65" t="inlineStr">
        <is>
          <t>No</t>
        </is>
      </c>
      <c r="B65" t="inlineStr">
        <is>
          <t>RD97 .S6884 2003</t>
        </is>
      </c>
      <c r="C65" t="inlineStr">
        <is>
          <t>0                      RD 0097000S  6884        2003</t>
        </is>
      </c>
      <c r="D65" t="inlineStr">
        <is>
          <t>Sports injuries and emergencies : a quick-response manual / editor Aaron Rubin.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L65" t="inlineStr">
        <is>
          <t>New York : McGraw-Hill, Medical Publishing Division, c2003.</t>
        </is>
      </c>
      <c r="M65" t="inlineStr">
        <is>
          <t>2003</t>
        </is>
      </c>
      <c r="O65" t="inlineStr">
        <is>
          <t>eng</t>
        </is>
      </c>
      <c r="P65" t="inlineStr">
        <is>
          <t>nyu</t>
        </is>
      </c>
      <c r="R65" t="inlineStr">
        <is>
          <t xml:space="preserve">RD </t>
        </is>
      </c>
      <c r="S65" t="n">
        <v>4</v>
      </c>
      <c r="T65" t="n">
        <v>4</v>
      </c>
      <c r="U65" t="inlineStr">
        <is>
          <t>2005-05-26</t>
        </is>
      </c>
      <c r="V65" t="inlineStr">
        <is>
          <t>2005-05-26</t>
        </is>
      </c>
      <c r="W65" t="inlineStr">
        <is>
          <t>2004-09-08</t>
        </is>
      </c>
      <c r="X65" t="inlineStr">
        <is>
          <t>2004-09-08</t>
        </is>
      </c>
      <c r="Y65" t="n">
        <v>243</v>
      </c>
      <c r="Z65" t="n">
        <v>171</v>
      </c>
      <c r="AA65" t="n">
        <v>173</v>
      </c>
      <c r="AB65" t="n">
        <v>3</v>
      </c>
      <c r="AC65" t="n">
        <v>3</v>
      </c>
      <c r="AD65" t="n">
        <v>7</v>
      </c>
      <c r="AE65" t="n">
        <v>7</v>
      </c>
      <c r="AF65" t="n">
        <v>3</v>
      </c>
      <c r="AG65" t="n">
        <v>3</v>
      </c>
      <c r="AH65" t="n">
        <v>1</v>
      </c>
      <c r="AI65" t="n">
        <v>1</v>
      </c>
      <c r="AJ65" t="n">
        <v>4</v>
      </c>
      <c r="AK65" t="n">
        <v>4</v>
      </c>
      <c r="AL65" t="n">
        <v>2</v>
      </c>
      <c r="AM65" t="n">
        <v>2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HYPERLINK("http://catalog.hathitrust.org/Record/004328211","HathiTrust Record")</f>
        <v/>
      </c>
      <c r="AS65">
        <f>HYPERLINK("https://creighton-primo.hosted.exlibrisgroup.com/primo-explore/search?tab=default_tab&amp;search_scope=EVERYTHING&amp;vid=01CRU&amp;lang=en_US&amp;offset=0&amp;query=any,contains,991004344179702656","Catalog Record")</f>
        <v/>
      </c>
      <c r="AT65">
        <f>HYPERLINK("http://www.worldcat.org/oclc/50639276","WorldCat Record")</f>
        <v/>
      </c>
      <c r="AU65" t="inlineStr">
        <is>
          <t>890454326:eng</t>
        </is>
      </c>
      <c r="AV65" t="inlineStr">
        <is>
          <t>50639276</t>
        </is>
      </c>
      <c r="AW65" t="inlineStr">
        <is>
          <t>991004344179702656</t>
        </is>
      </c>
      <c r="AX65" t="inlineStr">
        <is>
          <t>991004344179702656</t>
        </is>
      </c>
      <c r="AY65" t="inlineStr">
        <is>
          <t>2263498750002656</t>
        </is>
      </c>
      <c r="AZ65" t="inlineStr">
        <is>
          <t>BOOK</t>
        </is>
      </c>
      <c r="BB65" t="inlineStr">
        <is>
          <t>9780071396103</t>
        </is>
      </c>
      <c r="BC65" t="inlineStr">
        <is>
          <t>32285004985833</t>
        </is>
      </c>
      <c r="BD65" t="inlineStr">
        <is>
          <t>893519533</t>
        </is>
      </c>
    </row>
    <row r="66">
      <c r="A66" t="inlineStr">
        <is>
          <t>No</t>
        </is>
      </c>
      <c r="B66" t="inlineStr">
        <is>
          <t>RD97 .S736 1998</t>
        </is>
      </c>
      <c r="C66" t="inlineStr">
        <is>
          <t>0                      RD 0097000S  736         1998</t>
        </is>
      </c>
      <c r="D66" t="inlineStr">
        <is>
          <t>Sports injuries and illnesses : their prevention and treatment / Bob OC̓onnor ... [et al.]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L66" t="inlineStr">
        <is>
          <t>Marlborough, Wiltshire [England] : Crowood Press, 1998.</t>
        </is>
      </c>
      <c r="M66" t="inlineStr">
        <is>
          <t>1998</t>
        </is>
      </c>
      <c r="O66" t="inlineStr">
        <is>
          <t>eng</t>
        </is>
      </c>
      <c r="P66" t="inlineStr">
        <is>
          <t>enk</t>
        </is>
      </c>
      <c r="R66" t="inlineStr">
        <is>
          <t xml:space="preserve">RD </t>
        </is>
      </c>
      <c r="S66" t="n">
        <v>5</v>
      </c>
      <c r="T66" t="n">
        <v>5</v>
      </c>
      <c r="U66" t="inlineStr">
        <is>
          <t>2005-05-26</t>
        </is>
      </c>
      <c r="V66" t="inlineStr">
        <is>
          <t>2005-05-26</t>
        </is>
      </c>
      <c r="W66" t="inlineStr">
        <is>
          <t>2001-10-15</t>
        </is>
      </c>
      <c r="X66" t="inlineStr">
        <is>
          <t>2001-10-15</t>
        </is>
      </c>
      <c r="Y66" t="n">
        <v>394</v>
      </c>
      <c r="Z66" t="n">
        <v>308</v>
      </c>
      <c r="AA66" t="n">
        <v>308</v>
      </c>
      <c r="AB66" t="n">
        <v>3</v>
      </c>
      <c r="AC66" t="n">
        <v>3</v>
      </c>
      <c r="AD66" t="n">
        <v>13</v>
      </c>
      <c r="AE66" t="n">
        <v>13</v>
      </c>
      <c r="AF66" t="n">
        <v>6</v>
      </c>
      <c r="AG66" t="n">
        <v>6</v>
      </c>
      <c r="AH66" t="n">
        <v>4</v>
      </c>
      <c r="AI66" t="n">
        <v>4</v>
      </c>
      <c r="AJ66" t="n">
        <v>5</v>
      </c>
      <c r="AK66" t="n">
        <v>5</v>
      </c>
      <c r="AL66" t="n">
        <v>2</v>
      </c>
      <c r="AM66" t="n">
        <v>2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HYPERLINK("https://creighton-primo.hosted.exlibrisgroup.com/primo-explore/search?tab=default_tab&amp;search_scope=EVERYTHING&amp;vid=01CRU&amp;lang=en_US&amp;offset=0&amp;query=any,contains,991003625149702656","Catalog Record")</f>
        <v/>
      </c>
      <c r="AT66">
        <f>HYPERLINK("http://www.worldcat.org/oclc/48966806","WorldCat Record")</f>
        <v/>
      </c>
      <c r="AU66" t="inlineStr">
        <is>
          <t>9592886368:eng</t>
        </is>
      </c>
      <c r="AV66" t="inlineStr">
        <is>
          <t>48966806</t>
        </is>
      </c>
      <c r="AW66" t="inlineStr">
        <is>
          <t>991003625149702656</t>
        </is>
      </c>
      <c r="AX66" t="inlineStr">
        <is>
          <t>991003625149702656</t>
        </is>
      </c>
      <c r="AY66" t="inlineStr">
        <is>
          <t>2257489350002656</t>
        </is>
      </c>
      <c r="AZ66" t="inlineStr">
        <is>
          <t>BOOK</t>
        </is>
      </c>
      <c r="BB66" t="inlineStr">
        <is>
          <t>9781861261076</t>
        </is>
      </c>
      <c r="BC66" t="inlineStr">
        <is>
          <t>32285004396791</t>
        </is>
      </c>
      <c r="BD66" t="inlineStr">
        <is>
          <t>893535549</t>
        </is>
      </c>
    </row>
    <row r="67">
      <c r="A67" t="inlineStr">
        <is>
          <t>No</t>
        </is>
      </c>
      <c r="B67" t="inlineStr">
        <is>
          <t>RD97 .T48 1989</t>
        </is>
      </c>
      <c r="C67" t="inlineStr">
        <is>
          <t>0                      RD 0097000T  48          1989</t>
        </is>
      </c>
      <c r="D67" t="inlineStr">
        <is>
          <t>Therapeutic modalities for sports injuries / American Orthopaedic Society for Sports Medicine, Education Committee ; editor and moderator, David Drez, Jr.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L67" t="inlineStr">
        <is>
          <t>Chicago : Year Book Medical Publishers, c1989.</t>
        </is>
      </c>
      <c r="M67" t="inlineStr">
        <is>
          <t>1989</t>
        </is>
      </c>
      <c r="O67" t="inlineStr">
        <is>
          <t>eng</t>
        </is>
      </c>
      <c r="P67" t="inlineStr">
        <is>
          <t>ilu</t>
        </is>
      </c>
      <c r="R67" t="inlineStr">
        <is>
          <t xml:space="preserve">RD </t>
        </is>
      </c>
      <c r="S67" t="n">
        <v>6</v>
      </c>
      <c r="T67" t="n">
        <v>6</v>
      </c>
      <c r="U67" t="inlineStr">
        <is>
          <t>2009-02-25</t>
        </is>
      </c>
      <c r="V67" t="inlineStr">
        <is>
          <t>2009-02-25</t>
        </is>
      </c>
      <c r="W67" t="inlineStr">
        <is>
          <t>1991-12-03</t>
        </is>
      </c>
      <c r="X67" t="inlineStr">
        <is>
          <t>1991-12-03</t>
        </is>
      </c>
      <c r="Y67" t="n">
        <v>201</v>
      </c>
      <c r="Z67" t="n">
        <v>176</v>
      </c>
      <c r="AA67" t="n">
        <v>181</v>
      </c>
      <c r="AB67" t="n">
        <v>2</v>
      </c>
      <c r="AC67" t="n">
        <v>2</v>
      </c>
      <c r="AD67" t="n">
        <v>5</v>
      </c>
      <c r="AE67" t="n">
        <v>5</v>
      </c>
      <c r="AF67" t="n">
        <v>3</v>
      </c>
      <c r="AG67" t="n">
        <v>3</v>
      </c>
      <c r="AH67" t="n">
        <v>1</v>
      </c>
      <c r="AI67" t="n">
        <v>1</v>
      </c>
      <c r="AJ67" t="n">
        <v>2</v>
      </c>
      <c r="AK67" t="n">
        <v>2</v>
      </c>
      <c r="AL67" t="n">
        <v>1</v>
      </c>
      <c r="AM67" t="n">
        <v>1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HYPERLINK("https://creighton-primo.hosted.exlibrisgroup.com/primo-explore/search?tab=default_tab&amp;search_scope=EVERYTHING&amp;vid=01CRU&amp;lang=en_US&amp;offset=0&amp;query=any,contains,991001486279702656","Catalog Record")</f>
        <v/>
      </c>
      <c r="AT67">
        <f>HYPERLINK("http://www.worldcat.org/oclc/19669071","WorldCat Record")</f>
        <v/>
      </c>
      <c r="AU67" t="inlineStr">
        <is>
          <t>352059937:eng</t>
        </is>
      </c>
      <c r="AV67" t="inlineStr">
        <is>
          <t>19669071</t>
        </is>
      </c>
      <c r="AW67" t="inlineStr">
        <is>
          <t>991001486279702656</t>
        </is>
      </c>
      <c r="AX67" t="inlineStr">
        <is>
          <t>991001486279702656</t>
        </is>
      </c>
      <c r="AY67" t="inlineStr">
        <is>
          <t>2262423010002656</t>
        </is>
      </c>
      <c r="AZ67" t="inlineStr">
        <is>
          <t>BOOK</t>
        </is>
      </c>
      <c r="BB67" t="inlineStr">
        <is>
          <t>9780815129714</t>
        </is>
      </c>
      <c r="BC67" t="inlineStr">
        <is>
          <t>32285000818616</t>
        </is>
      </c>
      <c r="BD67" t="inlineStr">
        <is>
          <t>893414267</t>
        </is>
      </c>
    </row>
    <row r="68">
      <c r="A68" t="inlineStr">
        <is>
          <t>No</t>
        </is>
      </c>
      <c r="B68" t="inlineStr">
        <is>
          <t>RD97 .T484 1990</t>
        </is>
      </c>
      <c r="C68" t="inlineStr">
        <is>
          <t>0                      RD 0097000T  484         1990</t>
        </is>
      </c>
      <c r="D68" t="inlineStr">
        <is>
          <t>Therapeutic modalities in sports medicine / [edited by] William E. Prentice.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Yes</t>
        </is>
      </c>
      <c r="J68" t="inlineStr">
        <is>
          <t>0</t>
        </is>
      </c>
      <c r="L68" t="inlineStr">
        <is>
          <t>St. Louis : Times Mirror/Mosby College Pub., 1990.</t>
        </is>
      </c>
      <c r="M68" t="inlineStr">
        <is>
          <t>1990</t>
        </is>
      </c>
      <c r="N68" t="inlineStr">
        <is>
          <t>2nd ed.</t>
        </is>
      </c>
      <c r="O68" t="inlineStr">
        <is>
          <t>eng</t>
        </is>
      </c>
      <c r="P68" t="inlineStr">
        <is>
          <t>mou</t>
        </is>
      </c>
      <c r="R68" t="inlineStr">
        <is>
          <t xml:space="preserve">RD </t>
        </is>
      </c>
      <c r="S68" t="n">
        <v>4</v>
      </c>
      <c r="T68" t="n">
        <v>4</v>
      </c>
      <c r="U68" t="inlineStr">
        <is>
          <t>1992-03-31</t>
        </is>
      </c>
      <c r="V68" t="inlineStr">
        <is>
          <t>1992-03-31</t>
        </is>
      </c>
      <c r="W68" t="inlineStr">
        <is>
          <t>1991-08-06</t>
        </is>
      </c>
      <c r="X68" t="inlineStr">
        <is>
          <t>1991-08-06</t>
        </is>
      </c>
      <c r="Y68" t="n">
        <v>245</v>
      </c>
      <c r="Z68" t="n">
        <v>211</v>
      </c>
      <c r="AA68" t="n">
        <v>687</v>
      </c>
      <c r="AB68" t="n">
        <v>3</v>
      </c>
      <c r="AC68" t="n">
        <v>8</v>
      </c>
      <c r="AD68" t="n">
        <v>8</v>
      </c>
      <c r="AE68" t="n">
        <v>25</v>
      </c>
      <c r="AF68" t="n">
        <v>4</v>
      </c>
      <c r="AG68" t="n">
        <v>12</v>
      </c>
      <c r="AH68" t="n">
        <v>3</v>
      </c>
      <c r="AI68" t="n">
        <v>5</v>
      </c>
      <c r="AJ68" t="n">
        <v>4</v>
      </c>
      <c r="AK68" t="n">
        <v>7</v>
      </c>
      <c r="AL68" t="n">
        <v>2</v>
      </c>
      <c r="AM68" t="n">
        <v>6</v>
      </c>
      <c r="AN68" t="n">
        <v>0</v>
      </c>
      <c r="AO68" t="n">
        <v>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HYPERLINK("http://catalog.hathitrust.org/Record/001839397","HathiTrust Record")</f>
        <v/>
      </c>
      <c r="AS68">
        <f>HYPERLINK("https://creighton-primo.hosted.exlibrisgroup.com/primo-explore/search?tab=default_tab&amp;search_scope=EVERYTHING&amp;vid=01CRU&amp;lang=en_US&amp;offset=0&amp;query=any,contains,991005340189702656","Catalog Record")</f>
        <v/>
      </c>
      <c r="AT68">
        <f>HYPERLINK("http://www.worldcat.org/oclc/19815223","WorldCat Record")</f>
        <v/>
      </c>
      <c r="AU68" t="inlineStr">
        <is>
          <t>55221641:eng</t>
        </is>
      </c>
      <c r="AV68" t="inlineStr">
        <is>
          <t>19815223</t>
        </is>
      </c>
      <c r="AW68" t="inlineStr">
        <is>
          <t>991005340189702656</t>
        </is>
      </c>
      <c r="AX68" t="inlineStr">
        <is>
          <t>991005340189702656</t>
        </is>
      </c>
      <c r="AY68" t="inlineStr">
        <is>
          <t>2265406410002656</t>
        </is>
      </c>
      <c r="AZ68" t="inlineStr">
        <is>
          <t>BOOK</t>
        </is>
      </c>
      <c r="BB68" t="inlineStr">
        <is>
          <t>9780801633584</t>
        </is>
      </c>
      <c r="BC68" t="inlineStr">
        <is>
          <t>32285000664010</t>
        </is>
      </c>
      <c r="BD68" t="inlineStr">
        <is>
          <t>893607224</t>
        </is>
      </c>
    </row>
    <row r="69">
      <c r="A69" t="inlineStr">
        <is>
          <t>No</t>
        </is>
      </c>
      <c r="B69" t="inlineStr">
        <is>
          <t>RD97 .T67 1987</t>
        </is>
      </c>
      <c r="C69" t="inlineStr">
        <is>
          <t>0                      RD 0097000T  67          1987</t>
        </is>
      </c>
      <c r="D69" t="inlineStr">
        <is>
          <t>Rehabilitation of athletic injuries : an atlas of therapeutic exercise / Joseph S. Torg, Joseph J. Vegso, Elisabeth Torg.</t>
        </is>
      </c>
      <c r="F69" t="inlineStr">
        <is>
          <t>No</t>
        </is>
      </c>
      <c r="G69" t="inlineStr">
        <is>
          <t>1</t>
        </is>
      </c>
      <c r="H69" t="inlineStr">
        <is>
          <t>Yes</t>
        </is>
      </c>
      <c r="I69" t="inlineStr">
        <is>
          <t>No</t>
        </is>
      </c>
      <c r="J69" t="inlineStr">
        <is>
          <t>0</t>
        </is>
      </c>
      <c r="K69" t="inlineStr">
        <is>
          <t>Torg, Joseph S.</t>
        </is>
      </c>
      <c r="L69" t="inlineStr">
        <is>
          <t>Chicago : Year Bk. Medical Publishers, c1987.</t>
        </is>
      </c>
      <c r="M69" t="inlineStr">
        <is>
          <t>1987</t>
        </is>
      </c>
      <c r="O69" t="inlineStr">
        <is>
          <t>eng</t>
        </is>
      </c>
      <c r="P69" t="inlineStr">
        <is>
          <t>ilu</t>
        </is>
      </c>
      <c r="R69" t="inlineStr">
        <is>
          <t xml:space="preserve">RD </t>
        </is>
      </c>
      <c r="S69" t="n">
        <v>12</v>
      </c>
      <c r="T69" t="n">
        <v>33</v>
      </c>
      <c r="U69" t="inlineStr">
        <is>
          <t>2002-02-27</t>
        </is>
      </c>
      <c r="V69" t="inlineStr">
        <is>
          <t>2004-06-28</t>
        </is>
      </c>
      <c r="W69" t="inlineStr">
        <is>
          <t>1992-02-20</t>
        </is>
      </c>
      <c r="X69" t="inlineStr">
        <is>
          <t>1993-09-22</t>
        </is>
      </c>
      <c r="Y69" t="n">
        <v>445</v>
      </c>
      <c r="Z69" t="n">
        <v>387</v>
      </c>
      <c r="AA69" t="n">
        <v>394</v>
      </c>
      <c r="AB69" t="n">
        <v>8</v>
      </c>
      <c r="AC69" t="n">
        <v>8</v>
      </c>
      <c r="AD69" t="n">
        <v>10</v>
      </c>
      <c r="AE69" t="n">
        <v>10</v>
      </c>
      <c r="AF69" t="n">
        <v>2</v>
      </c>
      <c r="AG69" t="n">
        <v>2</v>
      </c>
      <c r="AH69" t="n">
        <v>2</v>
      </c>
      <c r="AI69" t="n">
        <v>2</v>
      </c>
      <c r="AJ69" t="n">
        <v>1</v>
      </c>
      <c r="AK69" t="n">
        <v>1</v>
      </c>
      <c r="AL69" t="n">
        <v>6</v>
      </c>
      <c r="AM69" t="n">
        <v>6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HYPERLINK("http://catalog.hathitrust.org/Record/000826304","HathiTrust Record")</f>
        <v/>
      </c>
      <c r="AS69">
        <f>HYPERLINK("https://creighton-primo.hosted.exlibrisgroup.com/primo-explore/search?tab=default_tab&amp;search_scope=EVERYTHING&amp;vid=01CRU&amp;lang=en_US&amp;offset=0&amp;query=any,contains,991001803269702656","Catalog Record")</f>
        <v/>
      </c>
      <c r="AT69">
        <f>HYPERLINK("http://www.worldcat.org/oclc/14519375","WorldCat Record")</f>
        <v/>
      </c>
      <c r="AU69" t="inlineStr">
        <is>
          <t>836678928:eng</t>
        </is>
      </c>
      <c r="AV69" t="inlineStr">
        <is>
          <t>14519375</t>
        </is>
      </c>
      <c r="AW69" t="inlineStr">
        <is>
          <t>991001803269702656</t>
        </is>
      </c>
      <c r="AX69" t="inlineStr">
        <is>
          <t>991001803269702656</t>
        </is>
      </c>
      <c r="AY69" t="inlineStr">
        <is>
          <t>2254997340002656</t>
        </is>
      </c>
      <c r="AZ69" t="inlineStr">
        <is>
          <t>BOOK</t>
        </is>
      </c>
      <c r="BB69" t="inlineStr">
        <is>
          <t>9780815188209</t>
        </is>
      </c>
      <c r="BC69" t="inlineStr">
        <is>
          <t>32285000971894</t>
        </is>
      </c>
      <c r="BD69" t="inlineStr">
        <is>
          <t>893891854</t>
        </is>
      </c>
    </row>
    <row r="70">
      <c r="A70" t="inlineStr">
        <is>
          <t>No</t>
        </is>
      </c>
      <c r="B70" t="inlineStr">
        <is>
          <t>RD97.5 .W67 1988</t>
        </is>
      </c>
      <c r="C70" t="inlineStr">
        <is>
          <t>0                      RD 0097500W  67          1988</t>
        </is>
      </c>
      <c r="D70" t="inlineStr">
        <is>
          <t>Work injury : management and prevention / [edited by] Susan J. Isernhagen.</t>
        </is>
      </c>
      <c r="F70" t="inlineStr">
        <is>
          <t>No</t>
        </is>
      </c>
      <c r="G70" t="inlineStr">
        <is>
          <t>1</t>
        </is>
      </c>
      <c r="H70" t="inlineStr">
        <is>
          <t>Yes</t>
        </is>
      </c>
      <c r="I70" t="inlineStr">
        <is>
          <t>No</t>
        </is>
      </c>
      <c r="J70" t="inlineStr">
        <is>
          <t>0</t>
        </is>
      </c>
      <c r="L70" t="inlineStr">
        <is>
          <t>Rockville, Md. : Aspen Publishers, 1988.</t>
        </is>
      </c>
      <c r="M70" t="inlineStr">
        <is>
          <t>1988</t>
        </is>
      </c>
      <c r="O70" t="inlineStr">
        <is>
          <t>eng</t>
        </is>
      </c>
      <c r="P70" t="inlineStr">
        <is>
          <t>mdu</t>
        </is>
      </c>
      <c r="R70" t="inlineStr">
        <is>
          <t xml:space="preserve">RD </t>
        </is>
      </c>
      <c r="S70" t="n">
        <v>2</v>
      </c>
      <c r="T70" t="n">
        <v>2</v>
      </c>
      <c r="U70" t="inlineStr">
        <is>
          <t>1992-01-17</t>
        </is>
      </c>
      <c r="V70" t="inlineStr">
        <is>
          <t>1992-01-17</t>
        </is>
      </c>
      <c r="W70" t="inlineStr">
        <is>
          <t>1989-11-06</t>
        </is>
      </c>
      <c r="X70" t="inlineStr">
        <is>
          <t>1989-11-06</t>
        </is>
      </c>
      <c r="Y70" t="n">
        <v>221</v>
      </c>
      <c r="Z70" t="n">
        <v>183</v>
      </c>
      <c r="AA70" t="n">
        <v>191</v>
      </c>
      <c r="AB70" t="n">
        <v>2</v>
      </c>
      <c r="AC70" t="n">
        <v>2</v>
      </c>
      <c r="AD70" t="n">
        <v>4</v>
      </c>
      <c r="AE70" t="n">
        <v>4</v>
      </c>
      <c r="AF70" t="n">
        <v>3</v>
      </c>
      <c r="AG70" t="n">
        <v>3</v>
      </c>
      <c r="AH70" t="n">
        <v>1</v>
      </c>
      <c r="AI70" t="n">
        <v>1</v>
      </c>
      <c r="AJ70" t="n">
        <v>3</v>
      </c>
      <c r="AK70" t="n">
        <v>3</v>
      </c>
      <c r="AL70" t="n">
        <v>0</v>
      </c>
      <c r="AM70" t="n">
        <v>0</v>
      </c>
      <c r="AN70" t="n">
        <v>0</v>
      </c>
      <c r="AO70" t="n">
        <v>0</v>
      </c>
      <c r="AP70" t="inlineStr">
        <is>
          <t>No</t>
        </is>
      </c>
      <c r="AQ70" t="inlineStr">
        <is>
          <t>Yes</t>
        </is>
      </c>
      <c r="AR70">
        <f>HYPERLINK("http://catalog.hathitrust.org/Record/000941601","HathiTrust Record")</f>
        <v/>
      </c>
      <c r="AS70">
        <f>HYPERLINK("https://creighton-primo.hosted.exlibrisgroup.com/primo-explore/search?tab=default_tab&amp;search_scope=EVERYTHING&amp;vid=01CRU&amp;lang=en_US&amp;offset=0&amp;query=any,contains,991001307959702656","Catalog Record")</f>
        <v/>
      </c>
      <c r="AT70">
        <f>HYPERLINK("http://www.worldcat.org/oclc/18134221","WorldCat Record")</f>
        <v/>
      </c>
      <c r="AU70" t="inlineStr">
        <is>
          <t>16905789:eng</t>
        </is>
      </c>
      <c r="AV70" t="inlineStr">
        <is>
          <t>18134221</t>
        </is>
      </c>
      <c r="AW70" t="inlineStr">
        <is>
          <t>991001307959702656</t>
        </is>
      </c>
      <c r="AX70" t="inlineStr">
        <is>
          <t>991001307959702656</t>
        </is>
      </c>
      <c r="AY70" t="inlineStr">
        <is>
          <t>2260098060002656</t>
        </is>
      </c>
      <c r="AZ70" t="inlineStr">
        <is>
          <t>BOOK</t>
        </is>
      </c>
      <c r="BB70" t="inlineStr">
        <is>
          <t>9780871897886</t>
        </is>
      </c>
      <c r="BC70" t="inlineStr">
        <is>
          <t>32285000011741</t>
        </is>
      </c>
      <c r="BD70" t="inlineStr">
        <is>
          <t>893346411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