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4B54A852-104C-4246-AD84-80A357DB1FA5}" xr6:coauthVersionLast="47" xr6:coauthVersionMax="47" xr10:uidLastSave="{00000000-0000-0000-0000-000000000000}"/>
  <bookViews>
    <workbookView xWindow="-28920" yWindow="-120" windowWidth="29040" windowHeight="15840" xr2:uid="{A1412EB9-C537-4D9C-957C-4713A1BF6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8" i="1" l="1"/>
  <c r="AS28" i="1"/>
  <c r="AR28" i="1"/>
  <c r="AT27" i="1"/>
  <c r="AS27" i="1"/>
  <c r="AT26" i="1"/>
  <c r="AS26" i="1"/>
  <c r="AT25" i="1"/>
  <c r="AS25" i="1"/>
  <c r="AR25" i="1"/>
  <c r="AT24" i="1"/>
  <c r="AS24" i="1"/>
  <c r="AR24" i="1"/>
  <c r="AT23" i="1"/>
  <c r="AS23" i="1"/>
  <c r="AR23" i="1"/>
  <c r="AT22" i="1"/>
  <c r="AS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T16" i="1"/>
  <c r="AS16" i="1"/>
  <c r="AT15" i="1"/>
  <c r="AS15" i="1"/>
  <c r="AT14" i="1"/>
  <c r="AS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T8" i="1"/>
  <c r="AS8" i="1"/>
  <c r="AR8" i="1"/>
  <c r="AT7" i="1"/>
  <c r="AS7" i="1"/>
  <c r="AT6" i="1"/>
  <c r="AS6" i="1"/>
  <c r="AR6" i="1"/>
  <c r="AT5" i="1"/>
  <c r="AS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<sst xmlns="http://schemas.openxmlformats.org/spreadsheetml/2006/main" count="870" uniqueCount="432">
  <si>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</si>
  <si>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</si>
  <si>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</si>
  <si>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</si>
  <si>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</si>
  <si>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</si>
  <si>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</si>
  <si>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</si>
  <si>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</si>
  <si>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</si>
  <si>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</si>
  <si>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</si>
  <si>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</si>
  <si>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</si>
  <si>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</si>
  <si>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</si>
  <si>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</si>
  <si>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</si>
  <si>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</si>
  <si>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</si>
  <si>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</si>
  <si>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</si>
  <si>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</si>
  <si>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</si>
  <si>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</si>
  <si>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</si>
  <si>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</si>
  <si>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</si>
  <si>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</si>
  <si>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</si>
  <si>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</si>
  <si>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</si>
  <si>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</si>
  <si>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</si>
  <si>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</si>
  <si>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</si>
  <si>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</si>
  <si>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</si>
  <si>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</si>
  <si>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</si>
  <si>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</si>
  <si>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</si>
  <si>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</si>
  <si>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</si>
  <si>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</si>
  <si>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</si>
  <si>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</si>
  <si>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</si>
  <si>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</si>
  <si>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</si>
  <si>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</si>
  <si>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</si>
  <si>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</si>
  <si>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</si>
  <si>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BQ1720 .S9</t>
  </si>
  <si>
    <t>0                      BQ 1720000S  9</t>
  </si>
  <si>
    <t>Studies in the Lankavatara sutra : one of the most important texts of Mahayana Buddhism, in which almost all its principal tenets are presented, including the teaching of Zen / by Daisetz Teitaro Suzuki.</t>
  </si>
  <si>
    <t>No</t>
  </si>
  <si>
    <t>1</t>
  </si>
  <si>
    <t>0</t>
  </si>
  <si>
    <t>Suzuki, Daisetz Teitaro, 1870-1966.</t>
  </si>
  <si>
    <t>London : G. Routledge &amp; sons, ltd., 1972, c1930.</t>
  </si>
  <si>
    <t>1930</t>
  </si>
  <si>
    <t>eng</t>
  </si>
  <si>
    <t>|||</t>
  </si>
  <si>
    <t xml:space="preserve">BQ </t>
  </si>
  <si>
    <t>1995-10-21</t>
  </si>
  <si>
    <t>1990-04-04</t>
  </si>
  <si>
    <t>2829923863:eng</t>
  </si>
  <si>
    <t>916953</t>
  </si>
  <si>
    <t>991003380509702656</t>
  </si>
  <si>
    <t>2266309990002656</t>
  </si>
  <si>
    <t>BOOK</t>
  </si>
  <si>
    <t>32285000073618</t>
  </si>
  <si>
    <t>893610992</t>
  </si>
  <si>
    <t>BQ365 .R34 1966</t>
  </si>
  <si>
    <t>0                      BQ 0365000R  34          1966</t>
  </si>
  <si>
    <t>History of Buddhism in Ceylon; the Anuradhapura period, 3d century BC--10th century AC.</t>
  </si>
  <si>
    <t>Walpola Rāhula.</t>
  </si>
  <si>
    <t>Colombo : M. D. Gunasena, [1966]</t>
  </si>
  <si>
    <t>1966</t>
  </si>
  <si>
    <t>[2d ed.]</t>
  </si>
  <si>
    <t xml:space="preserve">ce </t>
  </si>
  <si>
    <t>2003-10-15</t>
  </si>
  <si>
    <t>1990-11-16</t>
  </si>
  <si>
    <t>376991028:eng</t>
  </si>
  <si>
    <t>82744</t>
  </si>
  <si>
    <t>991000506659702656</t>
  </si>
  <si>
    <t>2272026420002656</t>
  </si>
  <si>
    <t>32285000398619</t>
  </si>
  <si>
    <t>893502542</t>
  </si>
  <si>
    <t>BQ4263 .J6 1970</t>
  </si>
  <si>
    <t>0                      BQ 4263000J  6           1970</t>
  </si>
  <si>
    <t>The psychology of nirvana; a comparative study of the natural goal of Buddhism and the aims of modern western psychology, by Rune E. A. Johansson.</t>
  </si>
  <si>
    <t>Johansson, Rune Edvin Anders, 1918-</t>
  </si>
  <si>
    <t>Garden City, Anchor Books [1970]</t>
  </si>
  <si>
    <t>1970</t>
  </si>
  <si>
    <t>nyu</t>
  </si>
  <si>
    <t>2002-12-02</t>
  </si>
  <si>
    <t>Yes</t>
  </si>
  <si>
    <t>10627838229:eng</t>
  </si>
  <si>
    <t>73914</t>
  </si>
  <si>
    <t>991000407399702656</t>
  </si>
  <si>
    <t>2269947450002656</t>
  </si>
  <si>
    <t>32285000399013</t>
  </si>
  <si>
    <t>893626295</t>
  </si>
  <si>
    <t>BQ4293 .D39 1978</t>
  </si>
  <si>
    <t>0                      BQ 4293000D  39          1978</t>
  </si>
  <si>
    <t>The bodhisattva doctrine in Buddhist Sanskrit literature / Har Dayal.</t>
  </si>
  <si>
    <t>Har Dayal, Lala, 1884-1939.</t>
  </si>
  <si>
    <t>Delhi : Motilal Banarsidass, 1932, 1978 printing.</t>
  </si>
  <si>
    <t>1932</t>
  </si>
  <si>
    <t xml:space="preserve">xx </t>
  </si>
  <si>
    <t>2005-11-07</t>
  </si>
  <si>
    <t>1763960:eng</t>
  </si>
  <si>
    <t>4363535</t>
  </si>
  <si>
    <t>991004629779702656</t>
  </si>
  <si>
    <t>2262646080002656</t>
  </si>
  <si>
    <t>32285000399039</t>
  </si>
  <si>
    <t>893722523</t>
  </si>
  <si>
    <t>BQ438 .K5</t>
  </si>
  <si>
    <t>0                      BQ 0438000K  5</t>
  </si>
  <si>
    <t>A thousand lives away; Buddhism in contemporary Burma [by] Winston L. King.</t>
  </si>
  <si>
    <t>King, Winston L. (Winston Lee), 1907-2000.</t>
  </si>
  <si>
    <t>Cambridge, Harvard University Press, 1964.</t>
  </si>
  <si>
    <t>1964</t>
  </si>
  <si>
    <t>enk</t>
  </si>
  <si>
    <t>1996-03-04</t>
  </si>
  <si>
    <t>373564241:eng</t>
  </si>
  <si>
    <t>376718</t>
  </si>
  <si>
    <t>991004346019702656</t>
  </si>
  <si>
    <t>2272463900002656</t>
  </si>
  <si>
    <t>32285000398627</t>
  </si>
  <si>
    <t>893411420</t>
  </si>
  <si>
    <t>BQ4570.S7 P45</t>
  </si>
  <si>
    <t>0                      BQ 4570000S  7                  P  45</t>
  </si>
  <si>
    <t>Religion and politics in Sri Lanka / Urmila Phadnis.</t>
  </si>
  <si>
    <t>Phadnis, Urmila.</t>
  </si>
  <si>
    <t>Columbia, Mo. : South Asia Books, 1976.</t>
  </si>
  <si>
    <t>1976</t>
  </si>
  <si>
    <t>mou</t>
  </si>
  <si>
    <t>1999-11-16</t>
  </si>
  <si>
    <t>2782450:eng</t>
  </si>
  <si>
    <t>2570330</t>
  </si>
  <si>
    <t>991004167139702656</t>
  </si>
  <si>
    <t>2262465510002656</t>
  </si>
  <si>
    <t>9780883867549</t>
  </si>
  <si>
    <t>32285000399070</t>
  </si>
  <si>
    <t>893343540</t>
  </si>
  <si>
    <t>BQ4710.T34 T53</t>
  </si>
  <si>
    <t>0                      BQ 4710000T  34                 T  53</t>
  </si>
  <si>
    <t>The cult of Tārā; magic and ritual in Tibet.</t>
  </si>
  <si>
    <t>Beyer, Stephan V., 1943-</t>
  </si>
  <si>
    <t>Berkeley, University of California Press [c1973]</t>
  </si>
  <si>
    <t>1973</t>
  </si>
  <si>
    <t>cau</t>
  </si>
  <si>
    <t>Hermeneutics, studies in the history of religions ; 1</t>
  </si>
  <si>
    <t>2001-09-27</t>
  </si>
  <si>
    <t>1990-02-28</t>
  </si>
  <si>
    <t>47926048:eng</t>
  </si>
  <si>
    <t>915515</t>
  </si>
  <si>
    <t>991003379119702656</t>
  </si>
  <si>
    <t>2264754890002656</t>
  </si>
  <si>
    <t>9780520021921</t>
  </si>
  <si>
    <t>32285000072750</t>
  </si>
  <si>
    <t>893441241</t>
  </si>
  <si>
    <t>BQ5720.U6 T45 1988</t>
  </si>
  <si>
    <t>0                      BQ 5720000U  6                  T  45          1988</t>
  </si>
  <si>
    <t>The ghost festival in medieval China / by Stephen F. Teiser.</t>
  </si>
  <si>
    <t>Teiser, Stephen F.</t>
  </si>
  <si>
    <t>Princeton, N.J. : Princeton University Press, c1988.</t>
  </si>
  <si>
    <t>1988</t>
  </si>
  <si>
    <t>nju</t>
  </si>
  <si>
    <t>2009-09-30</t>
  </si>
  <si>
    <t>1997-05-29</t>
  </si>
  <si>
    <t>885398:eng</t>
  </si>
  <si>
    <t>16805986</t>
  </si>
  <si>
    <t>991001150969702656</t>
  </si>
  <si>
    <t>2271678980002656</t>
  </si>
  <si>
    <t>9780691055251</t>
  </si>
  <si>
    <t>32285002612553</t>
  </si>
  <si>
    <t>893772362</t>
  </si>
  <si>
    <t>BQ636 .Z84 1972</t>
  </si>
  <si>
    <t>0                      BQ 0636000Z  84          1972</t>
  </si>
  <si>
    <t>The Buddhist conquest of China : The spread and adaptation of Buddhism in early medieval China / By E. Zürcher.</t>
  </si>
  <si>
    <t>V.1</t>
  </si>
  <si>
    <t>Zürcher, E. (Erik)</t>
  </si>
  <si>
    <t>Leiden : Brill, 1972.</t>
  </si>
  <si>
    <t>1972</t>
  </si>
  <si>
    <t>Reprint, with additions and corrections.</t>
  </si>
  <si>
    <t xml:space="preserve">ne </t>
  </si>
  <si>
    <t>Sinica Leidensia ; v. 11</t>
  </si>
  <si>
    <t>1998-11-29</t>
  </si>
  <si>
    <t>4061498402:eng</t>
  </si>
  <si>
    <t>386028</t>
  </si>
  <si>
    <t>991002646849702656</t>
  </si>
  <si>
    <t>2257606290002656</t>
  </si>
  <si>
    <t>32285000398650</t>
  </si>
  <si>
    <t>893415456</t>
  </si>
  <si>
    <t>V.2</t>
  </si>
  <si>
    <t>1995-03-09</t>
  </si>
  <si>
    <t>32285000398668</t>
  </si>
  <si>
    <t>893427820</t>
  </si>
  <si>
    <t>BQ7401.N76 H47</t>
  </si>
  <si>
    <t>0                      BQ 7401000N  76                 H  47</t>
  </si>
  <si>
    <t>The hermit of Cat Island : the life of Fra Jerome Hawes / by Peter F. Anson.</t>
  </si>
  <si>
    <t>Anson, Peter F. (Peter Frederick), 1889-1975.</t>
  </si>
  <si>
    <t>New York : P. J. Kenedy, [1957]</t>
  </si>
  <si>
    <t>1957</t>
  </si>
  <si>
    <t>2010-06-28</t>
  </si>
  <si>
    <t>1992-03-17</t>
  </si>
  <si>
    <t>104837575:eng</t>
  </si>
  <si>
    <t>864687</t>
  </si>
  <si>
    <t>991003333109702656</t>
  </si>
  <si>
    <t>2266292240002656</t>
  </si>
  <si>
    <t>32285001001972</t>
  </si>
  <si>
    <t>893511849</t>
  </si>
  <si>
    <t>BQ7457 .R620 1978</t>
  </si>
  <si>
    <t>0                      BQ 7457000R  620         1978</t>
  </si>
  <si>
    <t>Early Mādhyamika in India and China / by Richard H. Robinson.</t>
  </si>
  <si>
    <t>Robinson, Richard H., 1926-</t>
  </si>
  <si>
    <t>Delhi : Motilal Banarsidass, 1978.</t>
  </si>
  <si>
    <t>1978</t>
  </si>
  <si>
    <t xml:space="preserve">ii </t>
  </si>
  <si>
    <t>1322953:eng</t>
  </si>
  <si>
    <t>8903592</t>
  </si>
  <si>
    <t>991000091379702656</t>
  </si>
  <si>
    <t>2264503790002656</t>
  </si>
  <si>
    <t>9780896840386</t>
  </si>
  <si>
    <t>32285000399138</t>
  </si>
  <si>
    <t>893796400</t>
  </si>
  <si>
    <t>BQ8218 .C43</t>
  </si>
  <si>
    <t>0                      BQ 8218000C  43</t>
  </si>
  <si>
    <t>The Buddhist teaching of totality; the philosophy of Hwa Yen Buddhism [by] Garma C. C. Chang.</t>
  </si>
  <si>
    <t>Zhang, Zhenji, 1920-</t>
  </si>
  <si>
    <t>University Park, Pennsylvania State University Press [c1971]</t>
  </si>
  <si>
    <t>1971</t>
  </si>
  <si>
    <t>pau</t>
  </si>
  <si>
    <t>1999-09-03</t>
  </si>
  <si>
    <t>4920185048:eng</t>
  </si>
  <si>
    <t>256582</t>
  </si>
  <si>
    <t>991002001659702656</t>
  </si>
  <si>
    <t>2272307460002656</t>
  </si>
  <si>
    <t>9780271011424</t>
  </si>
  <si>
    <t>32285000399179</t>
  </si>
  <si>
    <t>893340925</t>
  </si>
  <si>
    <t>BQ8218 .C66</t>
  </si>
  <si>
    <t>0                      BQ 8218000C  66</t>
  </si>
  <si>
    <t>Hua-yen Buddhism : the jewel net of Indra / Francis H. Cook.</t>
  </si>
  <si>
    <t>Cook, Francis Harold, 1930-</t>
  </si>
  <si>
    <t>University Park : Pennsylvania State University Press, c1977.</t>
  </si>
  <si>
    <t>1977</t>
  </si>
  <si>
    <t>2002-05-24</t>
  </si>
  <si>
    <t>42550576:eng</t>
  </si>
  <si>
    <t>2493342</t>
  </si>
  <si>
    <t>991004138689702656</t>
  </si>
  <si>
    <t>2256459690002656</t>
  </si>
  <si>
    <t>9780271012452</t>
  </si>
  <si>
    <t>32285000399187</t>
  </si>
  <si>
    <t>893794529</t>
  </si>
  <si>
    <t>BQ8372 .H37 1984</t>
  </si>
  <si>
    <t>0                      BQ 8372000H  37          1984</t>
  </si>
  <si>
    <t>Lay Buddhism in contemporary Japan : Reiyūkai Kyōdan / Helen Hardacre.</t>
  </si>
  <si>
    <t>Hardacre, Helen, 1949-</t>
  </si>
  <si>
    <t>Princeton, N.J. : Princeton University Press, c1984.</t>
  </si>
  <si>
    <t>1984</t>
  </si>
  <si>
    <t>1999-09-29</t>
  </si>
  <si>
    <t>143799062:eng</t>
  </si>
  <si>
    <t>10099438</t>
  </si>
  <si>
    <t>991000311889702656</t>
  </si>
  <si>
    <t>2265755680002656</t>
  </si>
  <si>
    <t>9780691072845</t>
  </si>
  <si>
    <t>32285000399203</t>
  </si>
  <si>
    <t>893339455</t>
  </si>
  <si>
    <t>BQ8415.4 .D37</t>
  </si>
  <si>
    <t>0                      BQ 8415400D  37</t>
  </si>
  <si>
    <t>Sōka Gakkai, builders of the third civilization : American and Japanese members.</t>
  </si>
  <si>
    <t>Dator, James A.</t>
  </si>
  <si>
    <t>Seattle : University of Washington Press, [1969]</t>
  </si>
  <si>
    <t>1969</t>
  </si>
  <si>
    <t>wau</t>
  </si>
  <si>
    <t>2007-04-17</t>
  </si>
  <si>
    <t>836617809:eng</t>
  </si>
  <si>
    <t>586</t>
  </si>
  <si>
    <t>991005431499702656</t>
  </si>
  <si>
    <t>2272559400002656</t>
  </si>
  <si>
    <t>32285000399211</t>
  </si>
  <si>
    <t>893595054</t>
  </si>
  <si>
    <t>BQ8449.I384 G53 1979</t>
  </si>
  <si>
    <t>0                      BQ 8449000I  384                G  53          1979</t>
  </si>
  <si>
    <t>Glass children and other essays / Daisaku Ikeda ; translated by Burton Watson.</t>
  </si>
  <si>
    <t>Ikeda, Daisaku.</t>
  </si>
  <si>
    <t>Tokyo : Kodansha International ; New York : distributed in the United States through Harper &amp; Row, 1979.</t>
  </si>
  <si>
    <t>1979</t>
  </si>
  <si>
    <t>1st ed.</t>
  </si>
  <si>
    <t xml:space="preserve">ja </t>
  </si>
  <si>
    <t>1994-07-20</t>
  </si>
  <si>
    <t>1990-03-15</t>
  </si>
  <si>
    <t>514054:eng</t>
  </si>
  <si>
    <t>5097413</t>
  </si>
  <si>
    <t>991004774169702656</t>
  </si>
  <si>
    <t>2263494410002656</t>
  </si>
  <si>
    <t>9780870113758</t>
  </si>
  <si>
    <t>32285000021492</t>
  </si>
  <si>
    <t>893612760</t>
  </si>
  <si>
    <t>BQ87 .Q83</t>
  </si>
  <si>
    <t>0                      BQ 0087000Q  83</t>
  </si>
  <si>
    <t>Patrology.</t>
  </si>
  <si>
    <t>V. 3</t>
  </si>
  <si>
    <t>Quasten, Johannes, 1900-1987.</t>
  </si>
  <si>
    <t>Westminster, Md., Newman Press, 1950-</t>
  </si>
  <si>
    <t>1950</t>
  </si>
  <si>
    <t>___</t>
  </si>
  <si>
    <t>1994-03-04</t>
  </si>
  <si>
    <t>1995-02-18</t>
  </si>
  <si>
    <t>1990-12-14</t>
  </si>
  <si>
    <t>3372611981:eng</t>
  </si>
  <si>
    <t>10671494</t>
  </si>
  <si>
    <t>991003127099702656</t>
  </si>
  <si>
    <t>2265310820002656</t>
  </si>
  <si>
    <t>32285000414689</t>
  </si>
  <si>
    <t>893887160</t>
  </si>
  <si>
    <t>V. 1</t>
  </si>
  <si>
    <t>32285000414663</t>
  </si>
  <si>
    <t>893887159</t>
  </si>
  <si>
    <t>V. 2</t>
  </si>
  <si>
    <t>32285000414671</t>
  </si>
  <si>
    <t>893893406</t>
  </si>
  <si>
    <t>BQ9265.4 .B59</t>
  </si>
  <si>
    <t>0                      BQ 9265400B  59</t>
  </si>
  <si>
    <t>Zen in English literature and oriental classics.</t>
  </si>
  <si>
    <t>Blyth, Reginald Horace.</t>
  </si>
  <si>
    <t>New York, Dutton, [1960]</t>
  </si>
  <si>
    <t>1960</t>
  </si>
  <si>
    <t>A Dutton Paperback</t>
  </si>
  <si>
    <t>2003-12-18</t>
  </si>
  <si>
    <t>1990-03-08</t>
  </si>
  <si>
    <t>2038631:eng</t>
  </si>
  <si>
    <t>1314336</t>
  </si>
  <si>
    <t>991003685889702656</t>
  </si>
  <si>
    <t>2258128920002656</t>
  </si>
  <si>
    <t>32285000078435</t>
  </si>
  <si>
    <t>893711660</t>
  </si>
  <si>
    <t>BQ9265.4 .D861</t>
  </si>
  <si>
    <t>0                      BQ 9265400D  861</t>
  </si>
  <si>
    <t>The development of Chinese Zen after the Sixth Patriarch in the light of Mumonkan. Translated from the German with additional notes and appendices by Ruth Fuller Sasaki.</t>
  </si>
  <si>
    <t>Dumoulin, Heinrich.</t>
  </si>
  <si>
    <t>New York, First Zen Institute of America, 1953.</t>
  </si>
  <si>
    <t>1953</t>
  </si>
  <si>
    <t>2006-05-01</t>
  </si>
  <si>
    <t>1383318:eng</t>
  </si>
  <si>
    <t>265846</t>
  </si>
  <si>
    <t>991002096819702656</t>
  </si>
  <si>
    <t>2267787920002656</t>
  </si>
  <si>
    <t>32285000399377</t>
  </si>
  <si>
    <t>893352154</t>
  </si>
  <si>
    <t>BQ9266 .S48</t>
  </si>
  <si>
    <t>0                      BQ 9266000S  48</t>
  </si>
  <si>
    <t>Dropping ashes on the Buddha : the teaching of Zen master Seung Sahn / compiled and edited by Stephen Mitchell.</t>
  </si>
  <si>
    <t>Sungsan Tae Sŏnsa.</t>
  </si>
  <si>
    <t>New York : Grove Press : distributed by Random House, 1976.</t>
  </si>
  <si>
    <t>1st Evergreen ed.</t>
  </si>
  <si>
    <t>An Evergreen book</t>
  </si>
  <si>
    <t>2010-03-29</t>
  </si>
  <si>
    <t>52094484:eng</t>
  </si>
  <si>
    <t>2542074</t>
  </si>
  <si>
    <t>991004156509702656</t>
  </si>
  <si>
    <t>2272023610002656</t>
  </si>
  <si>
    <t>9780802140159</t>
  </si>
  <si>
    <t>32285000399484</t>
  </si>
  <si>
    <t>893869357</t>
  </si>
  <si>
    <t>BQ9294.4.J3 C64 1981</t>
  </si>
  <si>
    <t>0                      BQ 9294400J  3                  C  64          1981</t>
  </si>
  <si>
    <t>Five Mountains : the Rinzai Zen monastic institution in medieval Japan / Martin Collcutt.</t>
  </si>
  <si>
    <t>Collcutt, Martin, 1939-</t>
  </si>
  <si>
    <t>Cambridge, Mass. : Published by Council on East Asian Studies, Harvard University ; distributed by Harvard University Press, 1981.</t>
  </si>
  <si>
    <t>1981</t>
  </si>
  <si>
    <t>mau</t>
  </si>
  <si>
    <t>Harvard East Asian monographs ; 85</t>
  </si>
  <si>
    <t>2008-07-21</t>
  </si>
  <si>
    <t>1999-10-12</t>
  </si>
  <si>
    <t>836662665:eng</t>
  </si>
  <si>
    <t>6708835</t>
  </si>
  <si>
    <t>991005029399702656</t>
  </si>
  <si>
    <t>2254775820002656</t>
  </si>
  <si>
    <t>9780674304970</t>
  </si>
  <si>
    <t>32285003610176</t>
  </si>
  <si>
    <t>893776719</t>
  </si>
  <si>
    <t>BQ9415.4 .K45</t>
  </si>
  <si>
    <t>0                      BQ 9415400K  45</t>
  </si>
  <si>
    <t>Selling water by the river: a manual of Zen training.</t>
  </si>
  <si>
    <t>Kennett, Jiyu, 1924-1996.</t>
  </si>
  <si>
    <t>New York, Pantheon Books [1972]</t>
  </si>
  <si>
    <t>2009-02-26</t>
  </si>
  <si>
    <t>1419524:eng</t>
  </si>
  <si>
    <t>485907</t>
  </si>
  <si>
    <t>991002849469702656</t>
  </si>
  <si>
    <t>2257527440002656</t>
  </si>
  <si>
    <t>9780394467436</t>
  </si>
  <si>
    <t>32285000399567</t>
  </si>
  <si>
    <t>893251700</t>
  </si>
  <si>
    <t>BQ9465.4 .D64</t>
  </si>
  <si>
    <t>0                      BQ 9465400D  64</t>
  </si>
  <si>
    <t>A primer of Sōtō Zen; a translation of Dōgen's Shōbōgenzō zuimonki. By Reihō Masunaga.</t>
  </si>
  <si>
    <t>Dōgen, 1200-1253.</t>
  </si>
  <si>
    <t>Honolulu, East-West Center Press [1971]</t>
  </si>
  <si>
    <t>[1st ed.]</t>
  </si>
  <si>
    <t>hiu</t>
  </si>
  <si>
    <t>2006-05-02</t>
  </si>
  <si>
    <t>4020042455:eng</t>
  </si>
  <si>
    <t>129432</t>
  </si>
  <si>
    <t>991000741349702656</t>
  </si>
  <si>
    <t>2266647300002656</t>
  </si>
  <si>
    <t>9780824800949</t>
  </si>
  <si>
    <t>32285000399575</t>
  </si>
  <si>
    <t>893897171</t>
  </si>
  <si>
    <t>BQ950.A937 F67 1987</t>
  </si>
  <si>
    <t>0                      BQ 0950000A  937                F  67          1987</t>
  </si>
  <si>
    <t>Forbidden journey : the life of Alexandra David-Neel / Barbara M. Foster and Michael Foster.</t>
  </si>
  <si>
    <t>Foster, Barbara M., 1938-</t>
  </si>
  <si>
    <t>San Francisco : Harper &amp; Row, 1987.</t>
  </si>
  <si>
    <t>1987</t>
  </si>
  <si>
    <t>1997-11-29</t>
  </si>
  <si>
    <t>1990-02-06</t>
  </si>
  <si>
    <t>54979877:eng</t>
  </si>
  <si>
    <t>16129424</t>
  </si>
  <si>
    <t>991001086109702656</t>
  </si>
  <si>
    <t>2269084560002656</t>
  </si>
  <si>
    <t>9780062503459</t>
  </si>
  <si>
    <t>32285000032952</t>
  </si>
  <si>
    <t>893690309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</si>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</sst>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3C2C-B0F9-46EA-9840-5F5A27A0F24B}">
  <dimension ref="A1:BD2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50.25" customHeight="1" x14ac:dyDescent="0.25"/>
  <cols>
    <col min="1" max="1" width="12.140625" customWidth="1"/>
    <col min="2" max="2" width="16" customWidth="1"/>
    <col min="3" max="3" width="17.28515625" hidden="1" customWidth="1"/>
    <col min="4" max="4" width="55.5703125" customWidth="1"/>
    <col min="6" max="10" width="0" hidden="1" customWidth="1"/>
    <col min="11" max="11" width="23.140625" customWidth="1"/>
    <col min="12" max="12" width="22.5703125" customWidth="1"/>
    <col min="14" max="17" width="0" hidden="1" customWidth="1"/>
    <col min="20" max="26" width="0" hidden="1" customWidth="1"/>
    <col min="28" max="28" width="0" hidden="1" customWidth="1"/>
    <col min="29" max="29" width="13.42578125" customWidth="1"/>
    <col min="30" max="30" width="0" hidden="1" customWidth="1"/>
    <col min="31" max="31" width="16" customWidth="1"/>
    <col min="32" max="41" width="0" hidden="1" customWidth="1"/>
    <col min="42" max="42" width="12.140625" customWidth="1"/>
    <col min="43" max="43" width="13.5703125" customWidth="1"/>
    <col min="47" max="56" width="0" hidden="1" customWidth="1"/>
  </cols>
  <sheetData>
    <row r="1" spans="1:56" ht="50.25" customHeight="1" x14ac:dyDescent="0.25">
      <c r="A1" s="8" t="s">
        <v>431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ht="50.25" customHeight="1" x14ac:dyDescent="0.25">
      <c r="A2" s="7" t="s">
        <v>57</v>
      </c>
      <c r="B2" s="2" t="s">
        <v>54</v>
      </c>
      <c r="C2" s="2" t="s">
        <v>55</v>
      </c>
      <c r="D2" s="2" t="s">
        <v>56</v>
      </c>
      <c r="F2" s="3" t="s">
        <v>57</v>
      </c>
      <c r="G2" s="3" t="s">
        <v>58</v>
      </c>
      <c r="H2" s="3" t="s">
        <v>57</v>
      </c>
      <c r="I2" s="3" t="s">
        <v>57</v>
      </c>
      <c r="J2" s="3" t="s">
        <v>59</v>
      </c>
      <c r="K2" s="2" t="s">
        <v>60</v>
      </c>
      <c r="L2" s="2" t="s">
        <v>61</v>
      </c>
      <c r="M2" s="3" t="s">
        <v>62</v>
      </c>
      <c r="O2" s="3" t="s">
        <v>63</v>
      </c>
      <c r="P2" s="3" t="s">
        <v>64</v>
      </c>
      <c r="R2" s="3" t="s">
        <v>65</v>
      </c>
      <c r="S2" s="4">
        <v>3</v>
      </c>
      <c r="T2" s="4">
        <v>3</v>
      </c>
      <c r="U2" s="5" t="s">
        <v>66</v>
      </c>
      <c r="V2" s="5" t="s">
        <v>66</v>
      </c>
      <c r="W2" s="5" t="s">
        <v>67</v>
      </c>
      <c r="X2" s="5" t="s">
        <v>67</v>
      </c>
      <c r="Y2" s="4">
        <v>164</v>
      </c>
      <c r="Z2" s="4">
        <v>131</v>
      </c>
      <c r="AA2" s="4">
        <v>290</v>
      </c>
      <c r="AB2" s="4">
        <v>3</v>
      </c>
      <c r="AC2" s="4">
        <v>5</v>
      </c>
      <c r="AD2" s="4">
        <v>3</v>
      </c>
      <c r="AE2" s="4">
        <v>17</v>
      </c>
      <c r="AF2" s="4">
        <v>0</v>
      </c>
      <c r="AG2" s="4">
        <v>6</v>
      </c>
      <c r="AH2" s="4">
        <v>1</v>
      </c>
      <c r="AI2" s="4">
        <v>4</v>
      </c>
      <c r="AJ2" s="4">
        <v>0</v>
      </c>
      <c r="AK2" s="4">
        <v>7</v>
      </c>
      <c r="AL2" s="4">
        <v>2</v>
      </c>
      <c r="AM2" s="4">
        <v>4</v>
      </c>
      <c r="AN2" s="4">
        <v>0</v>
      </c>
      <c r="AO2" s="4">
        <v>0</v>
      </c>
      <c r="AP2" s="3" t="s">
        <v>57</v>
      </c>
      <c r="AQ2" s="3" t="s">
        <v>57</v>
      </c>
      <c r="AR2" s="6" t="str">
        <f>HYPERLINK("http://catalog.hathitrust.org/Record/001394206","HathiTrust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HYPERLINK("https://creighton-primo.hosted.exlibrisgroup.com/primo-explore/search?tab=default_tab&amp;search_scope=EVERYTHING&amp;vid=01CRU&amp;lang=en_US&amp;offset=0&amp;query=any,contains,991003380509702656","Catalog Record")</f>
        <v>Catalog Record</v>
      </c>
      <c r="AT2" s="6" t="str">
        <f>HYPERLINK("http://www.worldcat.org/oclc/916953","WorldCat Record")</f>
        <v>WorldCat Record</v>
      </c>
      <c r="AU2" s="3" t="s">
        <v>68</v>
      </c>
      <c r="AV2" s="3" t="s">
        <v>69</v>
      </c>
      <c r="AW2" s="3" t="s">
        <v>70</v>
      </c>
      <c r="AX2" s="3" t="s">
        <v>70</v>
      </c>
      <c r="AY2" s="3" t="s">
        <v>71</v>
      </c>
      <c r="AZ2" s="3" t="s">
        <v>72</v>
      </c>
      <c r="BC2" s="3" t="s">
        <v>73</v>
      </c>
      <c r="BD2" s="3" t="s">
        <v>74</v>
      </c>
    </row>
    <row r="3" spans="1:56" ht="50.25" customHeight="1" x14ac:dyDescent="0.25">
      <c r="A3" s="7" t="s">
        <v>57</v>
      </c>
      <c r="B3" s="2" t="s">
        <v>75</v>
      </c>
      <c r="C3" s="2" t="s">
        <v>76</v>
      </c>
      <c r="D3" s="2" t="s">
        <v>77</v>
      </c>
      <c r="F3" s="3" t="s">
        <v>57</v>
      </c>
      <c r="G3" s="3" t="s">
        <v>58</v>
      </c>
      <c r="H3" s="3" t="s">
        <v>57</v>
      </c>
      <c r="I3" s="3" t="s">
        <v>57</v>
      </c>
      <c r="J3" s="3" t="s">
        <v>59</v>
      </c>
      <c r="K3" s="2" t="s">
        <v>78</v>
      </c>
      <c r="L3" s="2" t="s">
        <v>79</v>
      </c>
      <c r="M3" s="3" t="s">
        <v>80</v>
      </c>
      <c r="N3" s="2" t="s">
        <v>81</v>
      </c>
      <c r="O3" s="3" t="s">
        <v>63</v>
      </c>
      <c r="P3" s="3" t="s">
        <v>82</v>
      </c>
      <c r="R3" s="3" t="s">
        <v>65</v>
      </c>
      <c r="S3" s="4">
        <v>6</v>
      </c>
      <c r="T3" s="4">
        <v>6</v>
      </c>
      <c r="U3" s="5" t="s">
        <v>83</v>
      </c>
      <c r="V3" s="5" t="s">
        <v>83</v>
      </c>
      <c r="W3" s="5" t="s">
        <v>84</v>
      </c>
      <c r="X3" s="5" t="s">
        <v>84</v>
      </c>
      <c r="Y3" s="4">
        <v>155</v>
      </c>
      <c r="Z3" s="4">
        <v>131</v>
      </c>
      <c r="AA3" s="4">
        <v>213</v>
      </c>
      <c r="AB3" s="4">
        <v>2</v>
      </c>
      <c r="AC3" s="4">
        <v>2</v>
      </c>
      <c r="AD3" s="4">
        <v>7</v>
      </c>
      <c r="AE3" s="4">
        <v>13</v>
      </c>
      <c r="AF3" s="4">
        <v>3</v>
      </c>
      <c r="AG3" s="4">
        <v>5</v>
      </c>
      <c r="AH3" s="4">
        <v>1</v>
      </c>
      <c r="AI3" s="4">
        <v>4</v>
      </c>
      <c r="AJ3" s="4">
        <v>4</v>
      </c>
      <c r="AK3" s="4">
        <v>5</v>
      </c>
      <c r="AL3" s="4">
        <v>1</v>
      </c>
      <c r="AM3" s="4">
        <v>1</v>
      </c>
      <c r="AN3" s="4">
        <v>0</v>
      </c>
      <c r="AO3" s="4">
        <v>1</v>
      </c>
      <c r="AP3" s="3" t="s">
        <v>57</v>
      </c>
      <c r="AQ3" s="3" t="s">
        <v>57</v>
      </c>
      <c r="AS3" s="6" t="str">
        <f>HYPERLINK("https://creighton-primo.hosted.exlibrisgroup.com/primo-explore/search?tab=default_tab&amp;search_scope=EVERYTHING&amp;vid=01CRU&amp;lang=en_US&amp;offset=0&amp;query=any,contains,991000506659702656","Catalog Record")</f>
        <v>Catalog Record</v>
      </c>
      <c r="AT3" s="6" t="str">
        <f>HYPERLINK("http://www.worldcat.org/oclc/82744","WorldCat Record")</f>
        <v>WorldCat Record</v>
      </c>
      <c r="AU3" s="3" t="s">
        <v>85</v>
      </c>
      <c r="AV3" s="3" t="s">
        <v>86</v>
      </c>
      <c r="AW3" s="3" t="s">
        <v>87</v>
      </c>
      <c r="AX3" s="3" t="s">
        <v>87</v>
      </c>
      <c r="AY3" s="3" t="s">
        <v>88</v>
      </c>
      <c r="AZ3" s="3" t="s">
        <v>72</v>
      </c>
      <c r="BC3" s="3" t="s">
        <v>89</v>
      </c>
      <c r="BD3" s="3" t="s">
        <v>90</v>
      </c>
    </row>
    <row r="4" spans="1:56" ht="50.25" customHeight="1" x14ac:dyDescent="0.25">
      <c r="A4" s="7" t="s">
        <v>57</v>
      </c>
      <c r="B4" s="2" t="s">
        <v>91</v>
      </c>
      <c r="C4" s="2" t="s">
        <v>92</v>
      </c>
      <c r="D4" s="2" t="s">
        <v>93</v>
      </c>
      <c r="F4" s="3" t="s">
        <v>57</v>
      </c>
      <c r="G4" s="3" t="s">
        <v>58</v>
      </c>
      <c r="H4" s="3" t="s">
        <v>57</v>
      </c>
      <c r="I4" s="3" t="s">
        <v>57</v>
      </c>
      <c r="J4" s="3" t="s">
        <v>59</v>
      </c>
      <c r="K4" s="2" t="s">
        <v>94</v>
      </c>
      <c r="L4" s="2" t="s">
        <v>95</v>
      </c>
      <c r="M4" s="3" t="s">
        <v>96</v>
      </c>
      <c r="O4" s="3" t="s">
        <v>63</v>
      </c>
      <c r="P4" s="3" t="s">
        <v>97</v>
      </c>
      <c r="R4" s="3" t="s">
        <v>65</v>
      </c>
      <c r="S4" s="4">
        <v>15</v>
      </c>
      <c r="T4" s="4">
        <v>15</v>
      </c>
      <c r="U4" s="5" t="s">
        <v>98</v>
      </c>
      <c r="V4" s="5" t="s">
        <v>98</v>
      </c>
      <c r="W4" s="5" t="s">
        <v>84</v>
      </c>
      <c r="X4" s="5" t="s">
        <v>84</v>
      </c>
      <c r="Y4" s="4">
        <v>165</v>
      </c>
      <c r="Z4" s="4">
        <v>154</v>
      </c>
      <c r="AA4" s="4">
        <v>155</v>
      </c>
      <c r="AB4" s="4">
        <v>2</v>
      </c>
      <c r="AC4" s="4">
        <v>2</v>
      </c>
      <c r="AD4" s="4">
        <v>8</v>
      </c>
      <c r="AE4" s="4">
        <v>8</v>
      </c>
      <c r="AF4" s="4">
        <v>4</v>
      </c>
      <c r="AG4" s="4">
        <v>4</v>
      </c>
      <c r="AH4" s="4">
        <v>1</v>
      </c>
      <c r="AI4" s="4">
        <v>1</v>
      </c>
      <c r="AJ4" s="4">
        <v>5</v>
      </c>
      <c r="AK4" s="4">
        <v>5</v>
      </c>
      <c r="AL4" s="4">
        <v>1</v>
      </c>
      <c r="AM4" s="4">
        <v>1</v>
      </c>
      <c r="AN4" s="4">
        <v>0</v>
      </c>
      <c r="AO4" s="4">
        <v>0</v>
      </c>
      <c r="AP4" s="3" t="s">
        <v>57</v>
      </c>
      <c r="AQ4" s="3" t="s">
        <v>99</v>
      </c>
      <c r="AR4" s="6" t="str">
        <f>HYPERLINK("http://catalog.hathitrust.org/Record/101870833","HathiTrust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HYPERLINK("https://creighton-primo.hosted.exlibrisgroup.com/primo-explore/search?tab=default_tab&amp;search_scope=EVERYTHING&amp;vid=01CRU&amp;lang=en_US&amp;offset=0&amp;query=any,contains,991000407399702656","Catalog Record")</f>
        <v>Catalog Record</v>
      </c>
      <c r="AT4" s="6" t="str">
        <f>HYPERLINK("http://www.worldcat.org/oclc/73914","WorldCat Record")</f>
        <v>WorldCat Record</v>
      </c>
      <c r="AU4" s="3" t="s">
        <v>100</v>
      </c>
      <c r="AV4" s="3" t="s">
        <v>101</v>
      </c>
      <c r="AW4" s="3" t="s">
        <v>102</v>
      </c>
      <c r="AX4" s="3" t="s">
        <v>102</v>
      </c>
      <c r="AY4" s="3" t="s">
        <v>103</v>
      </c>
      <c r="AZ4" s="3" t="s">
        <v>72</v>
      </c>
      <c r="BC4" s="3" t="s">
        <v>104</v>
      </c>
      <c r="BD4" s="3" t="s">
        <v>105</v>
      </c>
    </row>
    <row r="5" spans="1:56" ht="50.25" customHeight="1" x14ac:dyDescent="0.25">
      <c r="A5" s="7" t="s">
        <v>57</v>
      </c>
      <c r="B5" s="2" t="s">
        <v>106</v>
      </c>
      <c r="C5" s="2" t="s">
        <v>107</v>
      </c>
      <c r="D5" s="2" t="s">
        <v>108</v>
      </c>
      <c r="F5" s="3" t="s">
        <v>57</v>
      </c>
      <c r="G5" s="3" t="s">
        <v>58</v>
      </c>
      <c r="H5" s="3" t="s">
        <v>57</v>
      </c>
      <c r="I5" s="3" t="s">
        <v>57</v>
      </c>
      <c r="J5" s="3" t="s">
        <v>59</v>
      </c>
      <c r="K5" s="2" t="s">
        <v>109</v>
      </c>
      <c r="L5" s="2" t="s">
        <v>110</v>
      </c>
      <c r="M5" s="3" t="s">
        <v>111</v>
      </c>
      <c r="O5" s="3" t="s">
        <v>63</v>
      </c>
      <c r="P5" s="3" t="s">
        <v>112</v>
      </c>
      <c r="R5" s="3" t="s">
        <v>65</v>
      </c>
      <c r="S5" s="4">
        <v>11</v>
      </c>
      <c r="T5" s="4">
        <v>11</v>
      </c>
      <c r="U5" s="5" t="s">
        <v>113</v>
      </c>
      <c r="V5" s="5" t="s">
        <v>113</v>
      </c>
      <c r="W5" s="5" t="s">
        <v>84</v>
      </c>
      <c r="X5" s="5" t="s">
        <v>84</v>
      </c>
      <c r="Y5" s="4">
        <v>16</v>
      </c>
      <c r="Z5" s="4">
        <v>6</v>
      </c>
      <c r="AA5" s="4">
        <v>279</v>
      </c>
      <c r="AB5" s="4">
        <v>1</v>
      </c>
      <c r="AC5" s="4">
        <v>2</v>
      </c>
      <c r="AD5" s="4">
        <v>0</v>
      </c>
      <c r="AE5" s="4">
        <v>16</v>
      </c>
      <c r="AF5" s="4">
        <v>0</v>
      </c>
      <c r="AG5" s="4">
        <v>6</v>
      </c>
      <c r="AH5" s="4">
        <v>0</v>
      </c>
      <c r="AI5" s="4">
        <v>3</v>
      </c>
      <c r="AJ5" s="4">
        <v>0</v>
      </c>
      <c r="AK5" s="4">
        <v>13</v>
      </c>
      <c r="AL5" s="4">
        <v>0</v>
      </c>
      <c r="AM5" s="4">
        <v>1</v>
      </c>
      <c r="AN5" s="4">
        <v>0</v>
      </c>
      <c r="AO5" s="4">
        <v>0</v>
      </c>
      <c r="AP5" s="3" t="s">
        <v>57</v>
      </c>
      <c r="AQ5" s="3" t="s">
        <v>57</v>
      </c>
      <c r="AS5" s="6" t="str">
        <f>HYPERLINK("https://creighton-primo.hosted.exlibrisgroup.com/primo-explore/search?tab=default_tab&amp;search_scope=EVERYTHING&amp;vid=01CRU&amp;lang=en_US&amp;offset=0&amp;query=any,contains,991004629779702656","Catalog Record")</f>
        <v>Catalog Record</v>
      </c>
      <c r="AT5" s="6" t="str">
        <f>HYPERLINK("http://www.worldcat.org/oclc/4363535","WorldCat Record")</f>
        <v>WorldCat Record</v>
      </c>
      <c r="AU5" s="3" t="s">
        <v>114</v>
      </c>
      <c r="AV5" s="3" t="s">
        <v>115</v>
      </c>
      <c r="AW5" s="3" t="s">
        <v>116</v>
      </c>
      <c r="AX5" s="3" t="s">
        <v>116</v>
      </c>
      <c r="AY5" s="3" t="s">
        <v>117</v>
      </c>
      <c r="AZ5" s="3" t="s">
        <v>72</v>
      </c>
      <c r="BC5" s="3" t="s">
        <v>118</v>
      </c>
      <c r="BD5" s="3" t="s">
        <v>119</v>
      </c>
    </row>
    <row r="6" spans="1:56" ht="50.25" customHeight="1" x14ac:dyDescent="0.25">
      <c r="A6" s="7" t="s">
        <v>57</v>
      </c>
      <c r="B6" s="2" t="s">
        <v>120</v>
      </c>
      <c r="C6" s="2" t="s">
        <v>121</v>
      </c>
      <c r="D6" s="2" t="s">
        <v>122</v>
      </c>
      <c r="F6" s="3" t="s">
        <v>57</v>
      </c>
      <c r="G6" s="3" t="s">
        <v>58</v>
      </c>
      <c r="H6" s="3" t="s">
        <v>57</v>
      </c>
      <c r="I6" s="3" t="s">
        <v>57</v>
      </c>
      <c r="J6" s="3" t="s">
        <v>59</v>
      </c>
      <c r="K6" s="2" t="s">
        <v>123</v>
      </c>
      <c r="L6" s="2" t="s">
        <v>124</v>
      </c>
      <c r="M6" s="3" t="s">
        <v>125</v>
      </c>
      <c r="O6" s="3" t="s">
        <v>63</v>
      </c>
      <c r="P6" s="3" t="s">
        <v>126</v>
      </c>
      <c r="R6" s="3" t="s">
        <v>65</v>
      </c>
      <c r="S6" s="4">
        <v>5</v>
      </c>
      <c r="T6" s="4">
        <v>5</v>
      </c>
      <c r="U6" s="5" t="s">
        <v>127</v>
      </c>
      <c r="V6" s="5" t="s">
        <v>127</v>
      </c>
      <c r="W6" s="5" t="s">
        <v>84</v>
      </c>
      <c r="X6" s="5" t="s">
        <v>84</v>
      </c>
      <c r="Y6" s="4">
        <v>441</v>
      </c>
      <c r="Z6" s="4">
        <v>430</v>
      </c>
      <c r="AA6" s="4">
        <v>535</v>
      </c>
      <c r="AB6" s="4">
        <v>4</v>
      </c>
      <c r="AC6" s="4">
        <v>5</v>
      </c>
      <c r="AD6" s="4">
        <v>21</v>
      </c>
      <c r="AE6" s="4">
        <v>30</v>
      </c>
      <c r="AF6" s="4">
        <v>8</v>
      </c>
      <c r="AG6" s="4">
        <v>11</v>
      </c>
      <c r="AH6" s="4">
        <v>3</v>
      </c>
      <c r="AI6" s="4">
        <v>5</v>
      </c>
      <c r="AJ6" s="4">
        <v>12</v>
      </c>
      <c r="AK6" s="4">
        <v>17</v>
      </c>
      <c r="AL6" s="4">
        <v>3</v>
      </c>
      <c r="AM6" s="4">
        <v>4</v>
      </c>
      <c r="AN6" s="4">
        <v>0</v>
      </c>
      <c r="AO6" s="4">
        <v>0</v>
      </c>
      <c r="AP6" s="3" t="s">
        <v>57</v>
      </c>
      <c r="AQ6" s="3" t="s">
        <v>99</v>
      </c>
      <c r="AR6" s="6" t="str">
        <f>HYPERLINK("http://catalog.hathitrust.org/Record/001394295","HathiTrust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HYPERLINK("https://creighton-primo.hosted.exlibrisgroup.com/primo-explore/search?tab=default_tab&amp;search_scope=EVERYTHING&amp;vid=01CRU&amp;lang=en_US&amp;offset=0&amp;query=any,contains,991004346019702656","Catalog Record")</f>
        <v>Catalog Record</v>
      </c>
      <c r="AT6" s="6" t="str">
        <f>HYPERLINK("http://www.worldcat.org/oclc/376718","WorldCat Record")</f>
        <v>WorldCat Record</v>
      </c>
      <c r="AU6" s="3" t="s">
        <v>128</v>
      </c>
      <c r="AV6" s="3" t="s">
        <v>129</v>
      </c>
      <c r="AW6" s="3" t="s">
        <v>130</v>
      </c>
      <c r="AX6" s="3" t="s">
        <v>130</v>
      </c>
      <c r="AY6" s="3" t="s">
        <v>131</v>
      </c>
      <c r="AZ6" s="3" t="s">
        <v>72</v>
      </c>
      <c r="BC6" s="3" t="s">
        <v>132</v>
      </c>
      <c r="BD6" s="3" t="s">
        <v>133</v>
      </c>
    </row>
    <row r="7" spans="1:56" ht="50.25" customHeight="1" x14ac:dyDescent="0.25">
      <c r="A7" s="7" t="s">
        <v>57</v>
      </c>
      <c r="B7" s="2" t="s">
        <v>134</v>
      </c>
      <c r="C7" s="2" t="s">
        <v>135</v>
      </c>
      <c r="D7" s="2" t="s">
        <v>136</v>
      </c>
      <c r="F7" s="3" t="s">
        <v>57</v>
      </c>
      <c r="G7" s="3" t="s">
        <v>58</v>
      </c>
      <c r="H7" s="3" t="s">
        <v>57</v>
      </c>
      <c r="I7" s="3" t="s">
        <v>57</v>
      </c>
      <c r="J7" s="3" t="s">
        <v>59</v>
      </c>
      <c r="K7" s="2" t="s">
        <v>137</v>
      </c>
      <c r="L7" s="2" t="s">
        <v>138</v>
      </c>
      <c r="M7" s="3" t="s">
        <v>139</v>
      </c>
      <c r="O7" s="3" t="s">
        <v>63</v>
      </c>
      <c r="P7" s="3" t="s">
        <v>140</v>
      </c>
      <c r="R7" s="3" t="s">
        <v>65</v>
      </c>
      <c r="S7" s="4">
        <v>10</v>
      </c>
      <c r="T7" s="4">
        <v>10</v>
      </c>
      <c r="U7" s="5" t="s">
        <v>141</v>
      </c>
      <c r="V7" s="5" t="s">
        <v>141</v>
      </c>
      <c r="W7" s="5" t="s">
        <v>84</v>
      </c>
      <c r="X7" s="5" t="s">
        <v>84</v>
      </c>
      <c r="Y7" s="4">
        <v>168</v>
      </c>
      <c r="Z7" s="4">
        <v>144</v>
      </c>
      <c r="AA7" s="4">
        <v>262</v>
      </c>
      <c r="AB7" s="4">
        <v>2</v>
      </c>
      <c r="AC7" s="4">
        <v>3</v>
      </c>
      <c r="AD7" s="4">
        <v>8</v>
      </c>
      <c r="AE7" s="4">
        <v>12</v>
      </c>
      <c r="AF7" s="4">
        <v>3</v>
      </c>
      <c r="AG7" s="4">
        <v>3</v>
      </c>
      <c r="AH7" s="4">
        <v>0</v>
      </c>
      <c r="AI7" s="4">
        <v>2</v>
      </c>
      <c r="AJ7" s="4">
        <v>5</v>
      </c>
      <c r="AK7" s="4">
        <v>6</v>
      </c>
      <c r="AL7" s="4">
        <v>1</v>
      </c>
      <c r="AM7" s="4">
        <v>2</v>
      </c>
      <c r="AN7" s="4">
        <v>0</v>
      </c>
      <c r="AO7" s="4">
        <v>0</v>
      </c>
      <c r="AP7" s="3" t="s">
        <v>57</v>
      </c>
      <c r="AQ7" s="3" t="s">
        <v>57</v>
      </c>
      <c r="AS7" s="6" t="str">
        <f>HYPERLINK("https://creighton-primo.hosted.exlibrisgroup.com/primo-explore/search?tab=default_tab&amp;search_scope=EVERYTHING&amp;vid=01CRU&amp;lang=en_US&amp;offset=0&amp;query=any,contains,991004167139702656","Catalog Record")</f>
        <v>Catalog Record</v>
      </c>
      <c r="AT7" s="6" t="str">
        <f>HYPERLINK("http://www.worldcat.org/oclc/2570330","WorldCat Record")</f>
        <v>WorldCat Record</v>
      </c>
      <c r="AU7" s="3" t="s">
        <v>142</v>
      </c>
      <c r="AV7" s="3" t="s">
        <v>143</v>
      </c>
      <c r="AW7" s="3" t="s">
        <v>144</v>
      </c>
      <c r="AX7" s="3" t="s">
        <v>144</v>
      </c>
      <c r="AY7" s="3" t="s">
        <v>145</v>
      </c>
      <c r="AZ7" s="3" t="s">
        <v>72</v>
      </c>
      <c r="BB7" s="3" t="s">
        <v>146</v>
      </c>
      <c r="BC7" s="3" t="s">
        <v>147</v>
      </c>
      <c r="BD7" s="3" t="s">
        <v>148</v>
      </c>
    </row>
    <row r="8" spans="1:56" ht="50.25" customHeight="1" x14ac:dyDescent="0.25">
      <c r="A8" s="7" t="s">
        <v>57</v>
      </c>
      <c r="B8" s="2" t="s">
        <v>149</v>
      </c>
      <c r="C8" s="2" t="s">
        <v>150</v>
      </c>
      <c r="D8" s="2" t="s">
        <v>151</v>
      </c>
      <c r="F8" s="3" t="s">
        <v>57</v>
      </c>
      <c r="G8" s="3" t="s">
        <v>58</v>
      </c>
      <c r="H8" s="3" t="s">
        <v>57</v>
      </c>
      <c r="I8" s="3" t="s">
        <v>57</v>
      </c>
      <c r="J8" s="3" t="s">
        <v>59</v>
      </c>
      <c r="K8" s="2" t="s">
        <v>152</v>
      </c>
      <c r="L8" s="2" t="s">
        <v>153</v>
      </c>
      <c r="M8" s="3" t="s">
        <v>154</v>
      </c>
      <c r="O8" s="3" t="s">
        <v>63</v>
      </c>
      <c r="P8" s="3" t="s">
        <v>155</v>
      </c>
      <c r="Q8" s="2" t="s">
        <v>156</v>
      </c>
      <c r="R8" s="3" t="s">
        <v>65</v>
      </c>
      <c r="S8" s="4">
        <v>8</v>
      </c>
      <c r="T8" s="4">
        <v>8</v>
      </c>
      <c r="U8" s="5" t="s">
        <v>157</v>
      </c>
      <c r="V8" s="5" t="s">
        <v>157</v>
      </c>
      <c r="W8" s="5" t="s">
        <v>158</v>
      </c>
      <c r="X8" s="5" t="s">
        <v>158</v>
      </c>
      <c r="Y8" s="4">
        <v>517</v>
      </c>
      <c r="Z8" s="4">
        <v>405</v>
      </c>
      <c r="AA8" s="4">
        <v>523</v>
      </c>
      <c r="AB8" s="4">
        <v>3</v>
      </c>
      <c r="AC8" s="4">
        <v>3</v>
      </c>
      <c r="AD8" s="4">
        <v>22</v>
      </c>
      <c r="AE8" s="4">
        <v>32</v>
      </c>
      <c r="AF8" s="4">
        <v>8</v>
      </c>
      <c r="AG8" s="4">
        <v>13</v>
      </c>
      <c r="AH8" s="4">
        <v>7</v>
      </c>
      <c r="AI8" s="4">
        <v>9</v>
      </c>
      <c r="AJ8" s="4">
        <v>11</v>
      </c>
      <c r="AK8" s="4">
        <v>18</v>
      </c>
      <c r="AL8" s="4">
        <v>2</v>
      </c>
      <c r="AM8" s="4">
        <v>2</v>
      </c>
      <c r="AN8" s="4">
        <v>0</v>
      </c>
      <c r="AO8" s="4">
        <v>0</v>
      </c>
      <c r="AP8" s="3" t="s">
        <v>57</v>
      </c>
      <c r="AQ8" s="3" t="s">
        <v>99</v>
      </c>
      <c r="AR8" s="6" t="str">
        <f>HYPERLINK("http://catalog.hathitrust.org/Record/001406125","HathiTrust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HYPERLINK("https://creighton-primo.hosted.exlibrisgroup.com/primo-explore/search?tab=default_tab&amp;search_scope=EVERYTHING&amp;vid=01CRU&amp;lang=en_US&amp;offset=0&amp;query=any,contains,991003379119702656","Catalog Record")</f>
        <v>Catalog Record</v>
      </c>
      <c r="AT8" s="6" t="str">
        <f>HYPERLINK("http://www.worldcat.org/oclc/915515","WorldCat Record")</f>
        <v>WorldCat Record</v>
      </c>
      <c r="AU8" s="3" t="s">
        <v>159</v>
      </c>
      <c r="AV8" s="3" t="s">
        <v>160</v>
      </c>
      <c r="AW8" s="3" t="s">
        <v>161</v>
      </c>
      <c r="AX8" s="3" t="s">
        <v>161</v>
      </c>
      <c r="AY8" s="3" t="s">
        <v>162</v>
      </c>
      <c r="AZ8" s="3" t="s">
        <v>72</v>
      </c>
      <c r="BB8" s="3" t="s">
        <v>163</v>
      </c>
      <c r="BC8" s="3" t="s">
        <v>164</v>
      </c>
      <c r="BD8" s="3" t="s">
        <v>165</v>
      </c>
    </row>
    <row r="9" spans="1:56" ht="50.25" customHeight="1" x14ac:dyDescent="0.25">
      <c r="A9" s="7" t="s">
        <v>57</v>
      </c>
      <c r="B9" s="2" t="s">
        <v>166</v>
      </c>
      <c r="C9" s="2" t="s">
        <v>167</v>
      </c>
      <c r="D9" s="2" t="s">
        <v>168</v>
      </c>
      <c r="F9" s="3" t="s">
        <v>57</v>
      </c>
      <c r="G9" s="3" t="s">
        <v>58</v>
      </c>
      <c r="H9" s="3" t="s">
        <v>57</v>
      </c>
      <c r="I9" s="3" t="s">
        <v>57</v>
      </c>
      <c r="J9" s="3" t="s">
        <v>59</v>
      </c>
      <c r="K9" s="2" t="s">
        <v>169</v>
      </c>
      <c r="L9" s="2" t="s">
        <v>170</v>
      </c>
      <c r="M9" s="3" t="s">
        <v>171</v>
      </c>
      <c r="O9" s="3" t="s">
        <v>63</v>
      </c>
      <c r="P9" s="3" t="s">
        <v>172</v>
      </c>
      <c r="R9" s="3" t="s">
        <v>65</v>
      </c>
      <c r="S9" s="4">
        <v>2</v>
      </c>
      <c r="T9" s="4">
        <v>2</v>
      </c>
      <c r="U9" s="5" t="s">
        <v>173</v>
      </c>
      <c r="V9" s="5" t="s">
        <v>173</v>
      </c>
      <c r="W9" s="5" t="s">
        <v>174</v>
      </c>
      <c r="X9" s="5" t="s">
        <v>174</v>
      </c>
      <c r="Y9" s="4">
        <v>397</v>
      </c>
      <c r="Z9" s="4">
        <v>303</v>
      </c>
      <c r="AA9" s="4">
        <v>492</v>
      </c>
      <c r="AB9" s="4">
        <v>2</v>
      </c>
      <c r="AC9" s="4">
        <v>2</v>
      </c>
      <c r="AD9" s="4">
        <v>18</v>
      </c>
      <c r="AE9" s="4">
        <v>28</v>
      </c>
      <c r="AF9" s="4">
        <v>8</v>
      </c>
      <c r="AG9" s="4">
        <v>14</v>
      </c>
      <c r="AH9" s="4">
        <v>3</v>
      </c>
      <c r="AI9" s="4">
        <v>8</v>
      </c>
      <c r="AJ9" s="4">
        <v>12</v>
      </c>
      <c r="AK9" s="4">
        <v>15</v>
      </c>
      <c r="AL9" s="4">
        <v>1</v>
      </c>
      <c r="AM9" s="4">
        <v>1</v>
      </c>
      <c r="AN9" s="4">
        <v>0</v>
      </c>
      <c r="AO9" s="4">
        <v>0</v>
      </c>
      <c r="AP9" s="3" t="s">
        <v>57</v>
      </c>
      <c r="AQ9" s="3" t="s">
        <v>57</v>
      </c>
      <c r="AS9" s="6" t="str">
        <f>HYPERLINK("https://creighton-primo.hosted.exlibrisgroup.com/primo-explore/search?tab=default_tab&amp;search_scope=EVERYTHING&amp;vid=01CRU&amp;lang=en_US&amp;offset=0&amp;query=any,contains,991001150969702656","Catalog Record")</f>
        <v>Catalog Record</v>
      </c>
      <c r="AT9" s="6" t="str">
        <f>HYPERLINK("http://www.worldcat.org/oclc/16805986","WorldCat Record")</f>
        <v>WorldCat Record</v>
      </c>
      <c r="AU9" s="3" t="s">
        <v>175</v>
      </c>
      <c r="AV9" s="3" t="s">
        <v>176</v>
      </c>
      <c r="AW9" s="3" t="s">
        <v>177</v>
      </c>
      <c r="AX9" s="3" t="s">
        <v>177</v>
      </c>
      <c r="AY9" s="3" t="s">
        <v>178</v>
      </c>
      <c r="AZ9" s="3" t="s">
        <v>72</v>
      </c>
      <c r="BB9" s="3" t="s">
        <v>179</v>
      </c>
      <c r="BC9" s="3" t="s">
        <v>180</v>
      </c>
      <c r="BD9" s="3" t="s">
        <v>181</v>
      </c>
    </row>
    <row r="10" spans="1:56" ht="50.25" customHeight="1" x14ac:dyDescent="0.25">
      <c r="A10" s="7" t="s">
        <v>57</v>
      </c>
      <c r="B10" s="2" t="s">
        <v>182</v>
      </c>
      <c r="C10" s="2" t="s">
        <v>183</v>
      </c>
      <c r="D10" s="2" t="s">
        <v>184</v>
      </c>
      <c r="E10" s="3" t="s">
        <v>185</v>
      </c>
      <c r="F10" s="3" t="s">
        <v>99</v>
      </c>
      <c r="G10" s="3" t="s">
        <v>58</v>
      </c>
      <c r="H10" s="3" t="s">
        <v>57</v>
      </c>
      <c r="I10" s="3" t="s">
        <v>57</v>
      </c>
      <c r="J10" s="3" t="s">
        <v>59</v>
      </c>
      <c r="K10" s="2" t="s">
        <v>186</v>
      </c>
      <c r="L10" s="2" t="s">
        <v>187</v>
      </c>
      <c r="M10" s="3" t="s">
        <v>188</v>
      </c>
      <c r="N10" s="2" t="s">
        <v>189</v>
      </c>
      <c r="O10" s="3" t="s">
        <v>63</v>
      </c>
      <c r="P10" s="3" t="s">
        <v>190</v>
      </c>
      <c r="Q10" s="2" t="s">
        <v>191</v>
      </c>
      <c r="R10" s="3" t="s">
        <v>65</v>
      </c>
      <c r="S10" s="4">
        <v>6</v>
      </c>
      <c r="T10" s="4">
        <v>9</v>
      </c>
      <c r="U10" s="5" t="s">
        <v>192</v>
      </c>
      <c r="V10" s="5" t="s">
        <v>192</v>
      </c>
      <c r="W10" s="5" t="s">
        <v>84</v>
      </c>
      <c r="X10" s="5" t="s">
        <v>84</v>
      </c>
      <c r="Y10" s="4">
        <v>291</v>
      </c>
      <c r="Z10" s="4">
        <v>224</v>
      </c>
      <c r="AA10" s="4">
        <v>1033</v>
      </c>
      <c r="AB10" s="4">
        <v>2</v>
      </c>
      <c r="AC10" s="4">
        <v>8</v>
      </c>
      <c r="AD10" s="4">
        <v>16</v>
      </c>
      <c r="AE10" s="4">
        <v>45</v>
      </c>
      <c r="AF10" s="4">
        <v>7</v>
      </c>
      <c r="AG10" s="4">
        <v>18</v>
      </c>
      <c r="AH10" s="4">
        <v>5</v>
      </c>
      <c r="AI10" s="4">
        <v>10</v>
      </c>
      <c r="AJ10" s="4">
        <v>8</v>
      </c>
      <c r="AK10" s="4">
        <v>18</v>
      </c>
      <c r="AL10" s="4">
        <v>1</v>
      </c>
      <c r="AM10" s="4">
        <v>7</v>
      </c>
      <c r="AN10" s="4">
        <v>0</v>
      </c>
      <c r="AO10" s="4">
        <v>1</v>
      </c>
      <c r="AP10" s="3" t="s">
        <v>99</v>
      </c>
      <c r="AQ10" s="3" t="s">
        <v>99</v>
      </c>
      <c r="AR10" s="6" t="str">
        <f>HYPERLINK("http://catalog.hathitrust.org/Record/000389283","HathiTrust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HYPERLINK("https://creighton-primo.hosted.exlibrisgroup.com/primo-explore/search?tab=default_tab&amp;search_scope=EVERYTHING&amp;vid=01CRU&amp;lang=en_US&amp;offset=0&amp;query=any,contains,991002646849702656","Catalog Record")</f>
        <v>Catalog Record</v>
      </c>
      <c r="AT10" s="6" t="str">
        <f>HYPERLINK("http://www.worldcat.org/oclc/386028","WorldCat Record")</f>
        <v>WorldCat Record</v>
      </c>
      <c r="AU10" s="3" t="s">
        <v>193</v>
      </c>
      <c r="AV10" s="3" t="s">
        <v>194</v>
      </c>
      <c r="AW10" s="3" t="s">
        <v>195</v>
      </c>
      <c r="AX10" s="3" t="s">
        <v>195</v>
      </c>
      <c r="AY10" s="3" t="s">
        <v>196</v>
      </c>
      <c r="AZ10" s="3" t="s">
        <v>72</v>
      </c>
      <c r="BC10" s="3" t="s">
        <v>197</v>
      </c>
      <c r="BD10" s="3" t="s">
        <v>198</v>
      </c>
    </row>
    <row r="11" spans="1:56" ht="50.25" customHeight="1" x14ac:dyDescent="0.25">
      <c r="A11" s="7" t="s">
        <v>57</v>
      </c>
      <c r="B11" s="2" t="s">
        <v>182</v>
      </c>
      <c r="C11" s="2" t="s">
        <v>183</v>
      </c>
      <c r="D11" s="2" t="s">
        <v>184</v>
      </c>
      <c r="E11" s="3" t="s">
        <v>199</v>
      </c>
      <c r="F11" s="3" t="s">
        <v>99</v>
      </c>
      <c r="G11" s="3" t="s">
        <v>58</v>
      </c>
      <c r="H11" s="3" t="s">
        <v>57</v>
      </c>
      <c r="I11" s="3" t="s">
        <v>57</v>
      </c>
      <c r="J11" s="3" t="s">
        <v>59</v>
      </c>
      <c r="K11" s="2" t="s">
        <v>186</v>
      </c>
      <c r="L11" s="2" t="s">
        <v>187</v>
      </c>
      <c r="M11" s="3" t="s">
        <v>188</v>
      </c>
      <c r="N11" s="2" t="s">
        <v>189</v>
      </c>
      <c r="O11" s="3" t="s">
        <v>63</v>
      </c>
      <c r="P11" s="3" t="s">
        <v>190</v>
      </c>
      <c r="Q11" s="2" t="s">
        <v>191</v>
      </c>
      <c r="R11" s="3" t="s">
        <v>65</v>
      </c>
      <c r="S11" s="4">
        <v>3</v>
      </c>
      <c r="T11" s="4">
        <v>9</v>
      </c>
      <c r="U11" s="5" t="s">
        <v>200</v>
      </c>
      <c r="V11" s="5" t="s">
        <v>192</v>
      </c>
      <c r="W11" s="5" t="s">
        <v>84</v>
      </c>
      <c r="X11" s="5" t="s">
        <v>84</v>
      </c>
      <c r="Y11" s="4">
        <v>291</v>
      </c>
      <c r="Z11" s="4">
        <v>224</v>
      </c>
      <c r="AA11" s="4">
        <v>1033</v>
      </c>
      <c r="AB11" s="4">
        <v>2</v>
      </c>
      <c r="AC11" s="4">
        <v>8</v>
      </c>
      <c r="AD11" s="4">
        <v>16</v>
      </c>
      <c r="AE11" s="4">
        <v>45</v>
      </c>
      <c r="AF11" s="4">
        <v>7</v>
      </c>
      <c r="AG11" s="4">
        <v>18</v>
      </c>
      <c r="AH11" s="4">
        <v>5</v>
      </c>
      <c r="AI11" s="4">
        <v>10</v>
      </c>
      <c r="AJ11" s="4">
        <v>8</v>
      </c>
      <c r="AK11" s="4">
        <v>18</v>
      </c>
      <c r="AL11" s="4">
        <v>1</v>
      </c>
      <c r="AM11" s="4">
        <v>7</v>
      </c>
      <c r="AN11" s="4">
        <v>0</v>
      </c>
      <c r="AO11" s="4">
        <v>1</v>
      </c>
      <c r="AP11" s="3" t="s">
        <v>99</v>
      </c>
      <c r="AQ11" s="3" t="s">
        <v>99</v>
      </c>
      <c r="AR11" s="6" t="str">
        <f>HYPERLINK("http://catalog.hathitrust.org/Record/000389283","HathiTrust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HYPERLINK("https://creighton-primo.hosted.exlibrisgroup.com/primo-explore/search?tab=default_tab&amp;search_scope=EVERYTHING&amp;vid=01CRU&amp;lang=en_US&amp;offset=0&amp;query=any,contains,991002646849702656","Catalog Record")</f>
        <v>Catalog Record</v>
      </c>
      <c r="AT11" s="6" t="str">
        <f>HYPERLINK("http://www.worldcat.org/oclc/386028","WorldCat Record")</f>
        <v>WorldCat Record</v>
      </c>
      <c r="AU11" s="3" t="s">
        <v>193</v>
      </c>
      <c r="AV11" s="3" t="s">
        <v>194</v>
      </c>
      <c r="AW11" s="3" t="s">
        <v>195</v>
      </c>
      <c r="AX11" s="3" t="s">
        <v>195</v>
      </c>
      <c r="AY11" s="3" t="s">
        <v>196</v>
      </c>
      <c r="AZ11" s="3" t="s">
        <v>72</v>
      </c>
      <c r="BC11" s="3" t="s">
        <v>201</v>
      </c>
      <c r="BD11" s="3" t="s">
        <v>202</v>
      </c>
    </row>
    <row r="12" spans="1:56" ht="50.25" customHeight="1" x14ac:dyDescent="0.25">
      <c r="A12" s="7" t="s">
        <v>57</v>
      </c>
      <c r="B12" s="2" t="s">
        <v>203</v>
      </c>
      <c r="C12" s="2" t="s">
        <v>204</v>
      </c>
      <c r="D12" s="2" t="s">
        <v>205</v>
      </c>
      <c r="F12" s="3" t="s">
        <v>57</v>
      </c>
      <c r="G12" s="3" t="s">
        <v>58</v>
      </c>
      <c r="H12" s="3" t="s">
        <v>57</v>
      </c>
      <c r="I12" s="3" t="s">
        <v>57</v>
      </c>
      <c r="J12" s="3" t="s">
        <v>59</v>
      </c>
      <c r="K12" s="2" t="s">
        <v>206</v>
      </c>
      <c r="L12" s="2" t="s">
        <v>207</v>
      </c>
      <c r="M12" s="3" t="s">
        <v>208</v>
      </c>
      <c r="O12" s="3" t="s">
        <v>63</v>
      </c>
      <c r="P12" s="3" t="s">
        <v>112</v>
      </c>
      <c r="R12" s="3" t="s">
        <v>65</v>
      </c>
      <c r="S12" s="4">
        <v>3</v>
      </c>
      <c r="T12" s="4">
        <v>3</v>
      </c>
      <c r="U12" s="5" t="s">
        <v>209</v>
      </c>
      <c r="V12" s="5" t="s">
        <v>209</v>
      </c>
      <c r="W12" s="5" t="s">
        <v>210</v>
      </c>
      <c r="X12" s="5" t="s">
        <v>210</v>
      </c>
      <c r="Y12" s="4">
        <v>185</v>
      </c>
      <c r="Z12" s="4">
        <v>174</v>
      </c>
      <c r="AA12" s="4">
        <v>180</v>
      </c>
      <c r="AB12" s="4">
        <v>2</v>
      </c>
      <c r="AC12" s="4">
        <v>2</v>
      </c>
      <c r="AD12" s="4">
        <v>25</v>
      </c>
      <c r="AE12" s="4">
        <v>25</v>
      </c>
      <c r="AF12" s="4">
        <v>8</v>
      </c>
      <c r="AG12" s="4">
        <v>8</v>
      </c>
      <c r="AH12" s="4">
        <v>5</v>
      </c>
      <c r="AI12" s="4">
        <v>5</v>
      </c>
      <c r="AJ12" s="4">
        <v>22</v>
      </c>
      <c r="AK12" s="4">
        <v>22</v>
      </c>
      <c r="AL12" s="4">
        <v>0</v>
      </c>
      <c r="AM12" s="4">
        <v>0</v>
      </c>
      <c r="AN12" s="4">
        <v>0</v>
      </c>
      <c r="AO12" s="4">
        <v>0</v>
      </c>
      <c r="AP12" s="3" t="s">
        <v>57</v>
      </c>
      <c r="AQ12" s="3" t="s">
        <v>99</v>
      </c>
      <c r="AR12" s="6" t="str">
        <f>HYPERLINK("http://catalog.hathitrust.org/Record/001591958","HathiTrust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HYPERLINK("https://creighton-primo.hosted.exlibrisgroup.com/primo-explore/search?tab=default_tab&amp;search_scope=EVERYTHING&amp;vid=01CRU&amp;lang=en_US&amp;offset=0&amp;query=any,contains,991003333109702656","Catalog Record")</f>
        <v>Catalog Record</v>
      </c>
      <c r="AT12" s="6" t="str">
        <f>HYPERLINK("http://www.worldcat.org/oclc/864687","WorldCat Record")</f>
        <v>WorldCat Record</v>
      </c>
      <c r="AU12" s="3" t="s">
        <v>211</v>
      </c>
      <c r="AV12" s="3" t="s">
        <v>212</v>
      </c>
      <c r="AW12" s="3" t="s">
        <v>213</v>
      </c>
      <c r="AX12" s="3" t="s">
        <v>213</v>
      </c>
      <c r="AY12" s="3" t="s">
        <v>214</v>
      </c>
      <c r="AZ12" s="3" t="s">
        <v>72</v>
      </c>
      <c r="BC12" s="3" t="s">
        <v>215</v>
      </c>
      <c r="BD12" s="3" t="s">
        <v>216</v>
      </c>
    </row>
    <row r="13" spans="1:56" ht="50.25" customHeight="1" x14ac:dyDescent="0.25">
      <c r="A13" s="7" t="s">
        <v>57</v>
      </c>
      <c r="B13" s="2" t="s">
        <v>217</v>
      </c>
      <c r="C13" s="2" t="s">
        <v>218</v>
      </c>
      <c r="D13" s="2" t="s">
        <v>219</v>
      </c>
      <c r="F13" s="3" t="s">
        <v>57</v>
      </c>
      <c r="G13" s="3" t="s">
        <v>58</v>
      </c>
      <c r="H13" s="3" t="s">
        <v>57</v>
      </c>
      <c r="I13" s="3" t="s">
        <v>57</v>
      </c>
      <c r="J13" s="3" t="s">
        <v>59</v>
      </c>
      <c r="K13" s="2" t="s">
        <v>220</v>
      </c>
      <c r="L13" s="2" t="s">
        <v>221</v>
      </c>
      <c r="M13" s="3" t="s">
        <v>222</v>
      </c>
      <c r="O13" s="3" t="s">
        <v>63</v>
      </c>
      <c r="P13" s="3" t="s">
        <v>223</v>
      </c>
      <c r="R13" s="3" t="s">
        <v>65</v>
      </c>
      <c r="S13" s="4">
        <v>3</v>
      </c>
      <c r="T13" s="4">
        <v>3</v>
      </c>
      <c r="U13" s="5" t="s">
        <v>200</v>
      </c>
      <c r="V13" s="5" t="s">
        <v>200</v>
      </c>
      <c r="W13" s="5" t="s">
        <v>84</v>
      </c>
      <c r="X13" s="5" t="s">
        <v>84</v>
      </c>
      <c r="Y13" s="4">
        <v>39</v>
      </c>
      <c r="Z13" s="4">
        <v>34</v>
      </c>
      <c r="AA13" s="4">
        <v>393</v>
      </c>
      <c r="AB13" s="4">
        <v>1</v>
      </c>
      <c r="AC13" s="4">
        <v>4</v>
      </c>
      <c r="AD13" s="4">
        <v>3</v>
      </c>
      <c r="AE13" s="4">
        <v>22</v>
      </c>
      <c r="AF13" s="4">
        <v>2</v>
      </c>
      <c r="AG13" s="4">
        <v>9</v>
      </c>
      <c r="AH13" s="4">
        <v>0</v>
      </c>
      <c r="AI13" s="4">
        <v>3</v>
      </c>
      <c r="AJ13" s="4">
        <v>3</v>
      </c>
      <c r="AK13" s="4">
        <v>13</v>
      </c>
      <c r="AL13" s="4">
        <v>0</v>
      </c>
      <c r="AM13" s="4">
        <v>3</v>
      </c>
      <c r="AN13" s="4">
        <v>0</v>
      </c>
      <c r="AO13" s="4">
        <v>0</v>
      </c>
      <c r="AP13" s="3" t="s">
        <v>57</v>
      </c>
      <c r="AQ13" s="3" t="s">
        <v>99</v>
      </c>
      <c r="AR13" s="6" t="str">
        <f>HYPERLINK("http://catalog.hathitrust.org/Record/011805225","HathiTrust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HYPERLINK("https://creighton-primo.hosted.exlibrisgroup.com/primo-explore/search?tab=default_tab&amp;search_scope=EVERYTHING&amp;vid=01CRU&amp;lang=en_US&amp;offset=0&amp;query=any,contains,991000091379702656","Catalog Record")</f>
        <v>Catalog Record</v>
      </c>
      <c r="AT13" s="6" t="str">
        <f>HYPERLINK("http://www.worldcat.org/oclc/8903592","WorldCat Record")</f>
        <v>WorldCat Record</v>
      </c>
      <c r="AU13" s="3" t="s">
        <v>224</v>
      </c>
      <c r="AV13" s="3" t="s">
        <v>225</v>
      </c>
      <c r="AW13" s="3" t="s">
        <v>226</v>
      </c>
      <c r="AX13" s="3" t="s">
        <v>226</v>
      </c>
      <c r="AY13" s="3" t="s">
        <v>227</v>
      </c>
      <c r="AZ13" s="3" t="s">
        <v>72</v>
      </c>
      <c r="BB13" s="3" t="s">
        <v>228</v>
      </c>
      <c r="BC13" s="3" t="s">
        <v>229</v>
      </c>
      <c r="BD13" s="3" t="s">
        <v>230</v>
      </c>
    </row>
    <row r="14" spans="1:56" ht="50.25" customHeight="1" x14ac:dyDescent="0.25">
      <c r="A14" s="7" t="s">
        <v>57</v>
      </c>
      <c r="B14" s="2" t="s">
        <v>231</v>
      </c>
      <c r="C14" s="2" t="s">
        <v>232</v>
      </c>
      <c r="D14" s="2" t="s">
        <v>233</v>
      </c>
      <c r="F14" s="3" t="s">
        <v>57</v>
      </c>
      <c r="G14" s="3" t="s">
        <v>58</v>
      </c>
      <c r="H14" s="3" t="s">
        <v>57</v>
      </c>
      <c r="I14" s="3" t="s">
        <v>57</v>
      </c>
      <c r="J14" s="3" t="s">
        <v>59</v>
      </c>
      <c r="K14" s="2" t="s">
        <v>234</v>
      </c>
      <c r="L14" s="2" t="s">
        <v>235</v>
      </c>
      <c r="M14" s="3" t="s">
        <v>236</v>
      </c>
      <c r="O14" s="3" t="s">
        <v>63</v>
      </c>
      <c r="P14" s="3" t="s">
        <v>237</v>
      </c>
      <c r="R14" s="3" t="s">
        <v>65</v>
      </c>
      <c r="S14" s="4">
        <v>8</v>
      </c>
      <c r="T14" s="4">
        <v>8</v>
      </c>
      <c r="U14" s="5" t="s">
        <v>238</v>
      </c>
      <c r="V14" s="5" t="s">
        <v>238</v>
      </c>
      <c r="W14" s="5" t="s">
        <v>84</v>
      </c>
      <c r="X14" s="5" t="s">
        <v>84</v>
      </c>
      <c r="Y14" s="4">
        <v>786</v>
      </c>
      <c r="Z14" s="4">
        <v>718</v>
      </c>
      <c r="AA14" s="4">
        <v>755</v>
      </c>
      <c r="AB14" s="4">
        <v>4</v>
      </c>
      <c r="AC14" s="4">
        <v>4</v>
      </c>
      <c r="AD14" s="4">
        <v>29</v>
      </c>
      <c r="AE14" s="4">
        <v>30</v>
      </c>
      <c r="AF14" s="4">
        <v>12</v>
      </c>
      <c r="AG14" s="4">
        <v>13</v>
      </c>
      <c r="AH14" s="4">
        <v>8</v>
      </c>
      <c r="AI14" s="4">
        <v>8</v>
      </c>
      <c r="AJ14" s="4">
        <v>15</v>
      </c>
      <c r="AK14" s="4">
        <v>16</v>
      </c>
      <c r="AL14" s="4">
        <v>3</v>
      </c>
      <c r="AM14" s="4">
        <v>3</v>
      </c>
      <c r="AN14" s="4">
        <v>0</v>
      </c>
      <c r="AO14" s="4">
        <v>0</v>
      </c>
      <c r="AP14" s="3" t="s">
        <v>57</v>
      </c>
      <c r="AQ14" s="3" t="s">
        <v>57</v>
      </c>
      <c r="AS14" s="6" t="str">
        <f>HYPERLINK("https://creighton-primo.hosted.exlibrisgroup.com/primo-explore/search?tab=default_tab&amp;search_scope=EVERYTHING&amp;vid=01CRU&amp;lang=en_US&amp;offset=0&amp;query=any,contains,991002001659702656","Catalog Record")</f>
        <v>Catalog Record</v>
      </c>
      <c r="AT14" s="6" t="str">
        <f>HYPERLINK("http://www.worldcat.org/oclc/256582","WorldCat Record")</f>
        <v>WorldCat Record</v>
      </c>
      <c r="AU14" s="3" t="s">
        <v>239</v>
      </c>
      <c r="AV14" s="3" t="s">
        <v>240</v>
      </c>
      <c r="AW14" s="3" t="s">
        <v>241</v>
      </c>
      <c r="AX14" s="3" t="s">
        <v>241</v>
      </c>
      <c r="AY14" s="3" t="s">
        <v>242</v>
      </c>
      <c r="AZ14" s="3" t="s">
        <v>72</v>
      </c>
      <c r="BB14" s="3" t="s">
        <v>243</v>
      </c>
      <c r="BC14" s="3" t="s">
        <v>244</v>
      </c>
      <c r="BD14" s="3" t="s">
        <v>245</v>
      </c>
    </row>
    <row r="15" spans="1:56" ht="50.25" customHeight="1" x14ac:dyDescent="0.25">
      <c r="A15" s="7" t="s">
        <v>57</v>
      </c>
      <c r="B15" s="2" t="s">
        <v>246</v>
      </c>
      <c r="C15" s="2" t="s">
        <v>247</v>
      </c>
      <c r="D15" s="2" t="s">
        <v>248</v>
      </c>
      <c r="F15" s="3" t="s">
        <v>57</v>
      </c>
      <c r="G15" s="3" t="s">
        <v>58</v>
      </c>
      <c r="H15" s="3" t="s">
        <v>57</v>
      </c>
      <c r="I15" s="3" t="s">
        <v>57</v>
      </c>
      <c r="J15" s="3" t="s">
        <v>59</v>
      </c>
      <c r="K15" s="2" t="s">
        <v>249</v>
      </c>
      <c r="L15" s="2" t="s">
        <v>250</v>
      </c>
      <c r="M15" s="3" t="s">
        <v>251</v>
      </c>
      <c r="O15" s="3" t="s">
        <v>63</v>
      </c>
      <c r="P15" s="3" t="s">
        <v>237</v>
      </c>
      <c r="R15" s="3" t="s">
        <v>65</v>
      </c>
      <c r="S15" s="4">
        <v>4</v>
      </c>
      <c r="T15" s="4">
        <v>4</v>
      </c>
      <c r="U15" s="5" t="s">
        <v>252</v>
      </c>
      <c r="V15" s="5" t="s">
        <v>252</v>
      </c>
      <c r="W15" s="5" t="s">
        <v>84</v>
      </c>
      <c r="X15" s="5" t="s">
        <v>84</v>
      </c>
      <c r="Y15" s="4">
        <v>419</v>
      </c>
      <c r="Z15" s="4">
        <v>337</v>
      </c>
      <c r="AA15" s="4">
        <v>349</v>
      </c>
      <c r="AB15" s="4">
        <v>4</v>
      </c>
      <c r="AC15" s="4">
        <v>4</v>
      </c>
      <c r="AD15" s="4">
        <v>21</v>
      </c>
      <c r="AE15" s="4">
        <v>21</v>
      </c>
      <c r="AF15" s="4">
        <v>8</v>
      </c>
      <c r="AG15" s="4">
        <v>8</v>
      </c>
      <c r="AH15" s="4">
        <v>5</v>
      </c>
      <c r="AI15" s="4">
        <v>5</v>
      </c>
      <c r="AJ15" s="4">
        <v>11</v>
      </c>
      <c r="AK15" s="4">
        <v>11</v>
      </c>
      <c r="AL15" s="4">
        <v>3</v>
      </c>
      <c r="AM15" s="4">
        <v>3</v>
      </c>
      <c r="AN15" s="4">
        <v>0</v>
      </c>
      <c r="AO15" s="4">
        <v>0</v>
      </c>
      <c r="AP15" s="3" t="s">
        <v>57</v>
      </c>
      <c r="AQ15" s="3" t="s">
        <v>57</v>
      </c>
      <c r="AS15" s="6" t="str">
        <f>HYPERLINK("https://creighton-primo.hosted.exlibrisgroup.com/primo-explore/search?tab=default_tab&amp;search_scope=EVERYTHING&amp;vid=01CRU&amp;lang=en_US&amp;offset=0&amp;query=any,contains,991004138689702656","Catalog Record")</f>
        <v>Catalog Record</v>
      </c>
      <c r="AT15" s="6" t="str">
        <f>HYPERLINK("http://www.worldcat.org/oclc/2493342","WorldCat Record")</f>
        <v>WorldCat Record</v>
      </c>
      <c r="AU15" s="3" t="s">
        <v>253</v>
      </c>
      <c r="AV15" s="3" t="s">
        <v>254</v>
      </c>
      <c r="AW15" s="3" t="s">
        <v>255</v>
      </c>
      <c r="AX15" s="3" t="s">
        <v>255</v>
      </c>
      <c r="AY15" s="3" t="s">
        <v>256</v>
      </c>
      <c r="AZ15" s="3" t="s">
        <v>72</v>
      </c>
      <c r="BB15" s="3" t="s">
        <v>257</v>
      </c>
      <c r="BC15" s="3" t="s">
        <v>258</v>
      </c>
      <c r="BD15" s="3" t="s">
        <v>259</v>
      </c>
    </row>
    <row r="16" spans="1:56" ht="50.25" customHeight="1" x14ac:dyDescent="0.25">
      <c r="A16" s="7" t="s">
        <v>57</v>
      </c>
      <c r="B16" s="2" t="s">
        <v>260</v>
      </c>
      <c r="C16" s="2" t="s">
        <v>261</v>
      </c>
      <c r="D16" s="2" t="s">
        <v>262</v>
      </c>
      <c r="F16" s="3" t="s">
        <v>57</v>
      </c>
      <c r="G16" s="3" t="s">
        <v>58</v>
      </c>
      <c r="H16" s="3" t="s">
        <v>57</v>
      </c>
      <c r="I16" s="3" t="s">
        <v>57</v>
      </c>
      <c r="J16" s="3" t="s">
        <v>59</v>
      </c>
      <c r="K16" s="2" t="s">
        <v>263</v>
      </c>
      <c r="L16" s="2" t="s">
        <v>264</v>
      </c>
      <c r="M16" s="3" t="s">
        <v>265</v>
      </c>
      <c r="O16" s="3" t="s">
        <v>63</v>
      </c>
      <c r="P16" s="3" t="s">
        <v>172</v>
      </c>
      <c r="R16" s="3" t="s">
        <v>65</v>
      </c>
      <c r="S16" s="4">
        <v>5</v>
      </c>
      <c r="T16" s="4">
        <v>5</v>
      </c>
      <c r="U16" s="5" t="s">
        <v>266</v>
      </c>
      <c r="V16" s="5" t="s">
        <v>266</v>
      </c>
      <c r="W16" s="5" t="s">
        <v>84</v>
      </c>
      <c r="X16" s="5" t="s">
        <v>84</v>
      </c>
      <c r="Y16" s="4">
        <v>488</v>
      </c>
      <c r="Z16" s="4">
        <v>385</v>
      </c>
      <c r="AA16" s="4">
        <v>614</v>
      </c>
      <c r="AB16" s="4">
        <v>4</v>
      </c>
      <c r="AC16" s="4">
        <v>6</v>
      </c>
      <c r="AD16" s="4">
        <v>20</v>
      </c>
      <c r="AE16" s="4">
        <v>32</v>
      </c>
      <c r="AF16" s="4">
        <v>7</v>
      </c>
      <c r="AG16" s="4">
        <v>14</v>
      </c>
      <c r="AH16" s="4">
        <v>4</v>
      </c>
      <c r="AI16" s="4">
        <v>7</v>
      </c>
      <c r="AJ16" s="4">
        <v>12</v>
      </c>
      <c r="AK16" s="4">
        <v>16</v>
      </c>
      <c r="AL16" s="4">
        <v>3</v>
      </c>
      <c r="AM16" s="4">
        <v>4</v>
      </c>
      <c r="AN16" s="4">
        <v>0</v>
      </c>
      <c r="AO16" s="4">
        <v>0</v>
      </c>
      <c r="AP16" s="3" t="s">
        <v>57</v>
      </c>
      <c r="AQ16" s="3" t="s">
        <v>57</v>
      </c>
      <c r="AS16" s="6" t="str">
        <f>HYPERLINK("https://creighton-primo.hosted.exlibrisgroup.com/primo-explore/search?tab=default_tab&amp;search_scope=EVERYTHING&amp;vid=01CRU&amp;lang=en_US&amp;offset=0&amp;query=any,contains,991000311889702656","Catalog Record")</f>
        <v>Catalog Record</v>
      </c>
      <c r="AT16" s="6" t="str">
        <f>HYPERLINK("http://www.worldcat.org/oclc/10099438","WorldCat Record")</f>
        <v>WorldCat Record</v>
      </c>
      <c r="AU16" s="3" t="s">
        <v>267</v>
      </c>
      <c r="AV16" s="3" t="s">
        <v>268</v>
      </c>
      <c r="AW16" s="3" t="s">
        <v>269</v>
      </c>
      <c r="AX16" s="3" t="s">
        <v>269</v>
      </c>
      <c r="AY16" s="3" t="s">
        <v>270</v>
      </c>
      <c r="AZ16" s="3" t="s">
        <v>72</v>
      </c>
      <c r="BB16" s="3" t="s">
        <v>271</v>
      </c>
      <c r="BC16" s="3" t="s">
        <v>272</v>
      </c>
      <c r="BD16" s="3" t="s">
        <v>273</v>
      </c>
    </row>
    <row r="17" spans="1:56" ht="50.25" customHeight="1" x14ac:dyDescent="0.25">
      <c r="A17" s="7" t="s">
        <v>57</v>
      </c>
      <c r="B17" s="2" t="s">
        <v>274</v>
      </c>
      <c r="C17" s="2" t="s">
        <v>275</v>
      </c>
      <c r="D17" s="2" t="s">
        <v>276</v>
      </c>
      <c r="F17" s="3" t="s">
        <v>57</v>
      </c>
      <c r="G17" s="3" t="s">
        <v>58</v>
      </c>
      <c r="H17" s="3" t="s">
        <v>57</v>
      </c>
      <c r="I17" s="3" t="s">
        <v>57</v>
      </c>
      <c r="J17" s="3" t="s">
        <v>59</v>
      </c>
      <c r="K17" s="2" t="s">
        <v>277</v>
      </c>
      <c r="L17" s="2" t="s">
        <v>278</v>
      </c>
      <c r="M17" s="3" t="s">
        <v>279</v>
      </c>
      <c r="O17" s="3" t="s">
        <v>63</v>
      </c>
      <c r="P17" s="3" t="s">
        <v>280</v>
      </c>
      <c r="R17" s="3" t="s">
        <v>65</v>
      </c>
      <c r="S17" s="4">
        <v>13</v>
      </c>
      <c r="T17" s="4">
        <v>13</v>
      </c>
      <c r="U17" s="5" t="s">
        <v>281</v>
      </c>
      <c r="V17" s="5" t="s">
        <v>281</v>
      </c>
      <c r="W17" s="5" t="s">
        <v>84</v>
      </c>
      <c r="X17" s="5" t="s">
        <v>84</v>
      </c>
      <c r="Y17" s="4">
        <v>519</v>
      </c>
      <c r="Z17" s="4">
        <v>439</v>
      </c>
      <c r="AA17" s="4">
        <v>443</v>
      </c>
      <c r="AB17" s="4">
        <v>4</v>
      </c>
      <c r="AC17" s="4">
        <v>4</v>
      </c>
      <c r="AD17" s="4">
        <v>22</v>
      </c>
      <c r="AE17" s="4">
        <v>22</v>
      </c>
      <c r="AF17" s="4">
        <v>4</v>
      </c>
      <c r="AG17" s="4">
        <v>4</v>
      </c>
      <c r="AH17" s="4">
        <v>6</v>
      </c>
      <c r="AI17" s="4">
        <v>6</v>
      </c>
      <c r="AJ17" s="4">
        <v>13</v>
      </c>
      <c r="AK17" s="4">
        <v>13</v>
      </c>
      <c r="AL17" s="4">
        <v>3</v>
      </c>
      <c r="AM17" s="4">
        <v>3</v>
      </c>
      <c r="AN17" s="4">
        <v>0</v>
      </c>
      <c r="AO17" s="4">
        <v>0</v>
      </c>
      <c r="AP17" s="3" t="s">
        <v>57</v>
      </c>
      <c r="AQ17" s="3" t="s">
        <v>57</v>
      </c>
      <c r="AS17" s="6" t="str">
        <f>HYPERLINK("https://creighton-primo.hosted.exlibrisgroup.com/primo-explore/search?tab=default_tab&amp;search_scope=EVERYTHING&amp;vid=01CRU&amp;lang=en_US&amp;offset=0&amp;query=any,contains,991005431499702656","Catalog Record")</f>
        <v>Catalog Record</v>
      </c>
      <c r="AT17" s="6" t="str">
        <f>HYPERLINK("http://www.worldcat.org/oclc/586","WorldCat Record")</f>
        <v>WorldCat Record</v>
      </c>
      <c r="AU17" s="3" t="s">
        <v>282</v>
      </c>
      <c r="AV17" s="3" t="s">
        <v>283</v>
      </c>
      <c r="AW17" s="3" t="s">
        <v>284</v>
      </c>
      <c r="AX17" s="3" t="s">
        <v>284</v>
      </c>
      <c r="AY17" s="3" t="s">
        <v>285</v>
      </c>
      <c r="AZ17" s="3" t="s">
        <v>72</v>
      </c>
      <c r="BC17" s="3" t="s">
        <v>286</v>
      </c>
      <c r="BD17" s="3" t="s">
        <v>287</v>
      </c>
    </row>
    <row r="18" spans="1:56" ht="50.25" customHeight="1" x14ac:dyDescent="0.25">
      <c r="A18" s="7" t="s">
        <v>57</v>
      </c>
      <c r="B18" s="2" t="s">
        <v>288</v>
      </c>
      <c r="C18" s="2" t="s">
        <v>289</v>
      </c>
      <c r="D18" s="2" t="s">
        <v>290</v>
      </c>
      <c r="F18" s="3" t="s">
        <v>57</v>
      </c>
      <c r="G18" s="3" t="s">
        <v>58</v>
      </c>
      <c r="H18" s="3" t="s">
        <v>57</v>
      </c>
      <c r="I18" s="3" t="s">
        <v>57</v>
      </c>
      <c r="J18" s="3" t="s">
        <v>59</v>
      </c>
      <c r="K18" s="2" t="s">
        <v>291</v>
      </c>
      <c r="L18" s="2" t="s">
        <v>292</v>
      </c>
      <c r="M18" s="3" t="s">
        <v>293</v>
      </c>
      <c r="N18" s="2" t="s">
        <v>294</v>
      </c>
      <c r="O18" s="3" t="s">
        <v>63</v>
      </c>
      <c r="P18" s="3" t="s">
        <v>295</v>
      </c>
      <c r="R18" s="3" t="s">
        <v>65</v>
      </c>
      <c r="S18" s="4">
        <v>5</v>
      </c>
      <c r="T18" s="4">
        <v>5</v>
      </c>
      <c r="U18" s="5" t="s">
        <v>296</v>
      </c>
      <c r="V18" s="5" t="s">
        <v>296</v>
      </c>
      <c r="W18" s="5" t="s">
        <v>297</v>
      </c>
      <c r="X18" s="5" t="s">
        <v>297</v>
      </c>
      <c r="Y18" s="4">
        <v>654</v>
      </c>
      <c r="Z18" s="4">
        <v>464</v>
      </c>
      <c r="AA18" s="4">
        <v>475</v>
      </c>
      <c r="AB18" s="4">
        <v>4</v>
      </c>
      <c r="AC18" s="4">
        <v>4</v>
      </c>
      <c r="AD18" s="4">
        <v>18</v>
      </c>
      <c r="AE18" s="4">
        <v>19</v>
      </c>
      <c r="AF18" s="4">
        <v>5</v>
      </c>
      <c r="AG18" s="4">
        <v>5</v>
      </c>
      <c r="AH18" s="4">
        <v>4</v>
      </c>
      <c r="AI18" s="4">
        <v>5</v>
      </c>
      <c r="AJ18" s="4">
        <v>8</v>
      </c>
      <c r="AK18" s="4">
        <v>8</v>
      </c>
      <c r="AL18" s="4">
        <v>3</v>
      </c>
      <c r="AM18" s="4">
        <v>3</v>
      </c>
      <c r="AN18" s="4">
        <v>0</v>
      </c>
      <c r="AO18" s="4">
        <v>0</v>
      </c>
      <c r="AP18" s="3" t="s">
        <v>57</v>
      </c>
      <c r="AQ18" s="3" t="s">
        <v>99</v>
      </c>
      <c r="AR18" s="6" t="str">
        <f>HYPERLINK("http://catalog.hathitrust.org/Record/000688651","HathiTrust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HYPERLINK("https://creighton-primo.hosted.exlibrisgroup.com/primo-explore/search?tab=default_tab&amp;search_scope=EVERYTHING&amp;vid=01CRU&amp;lang=en_US&amp;offset=0&amp;query=any,contains,991004774169702656","Catalog Record")</f>
        <v>Catalog Record</v>
      </c>
      <c r="AT18" s="6" t="str">
        <f>HYPERLINK("http://www.worldcat.org/oclc/5097413","WorldCat Record")</f>
        <v>WorldCat Record</v>
      </c>
      <c r="AU18" s="3" t="s">
        <v>298</v>
      </c>
      <c r="AV18" s="3" t="s">
        <v>299</v>
      </c>
      <c r="AW18" s="3" t="s">
        <v>300</v>
      </c>
      <c r="AX18" s="3" t="s">
        <v>300</v>
      </c>
      <c r="AY18" s="3" t="s">
        <v>301</v>
      </c>
      <c r="AZ18" s="3" t="s">
        <v>72</v>
      </c>
      <c r="BB18" s="3" t="s">
        <v>302</v>
      </c>
      <c r="BC18" s="3" t="s">
        <v>303</v>
      </c>
      <c r="BD18" s="3" t="s">
        <v>304</v>
      </c>
    </row>
    <row r="19" spans="1:56" ht="50.25" customHeight="1" x14ac:dyDescent="0.25">
      <c r="A19" s="7" t="s">
        <v>57</v>
      </c>
      <c r="B19" s="2" t="s">
        <v>305</v>
      </c>
      <c r="C19" s="2" t="s">
        <v>306</v>
      </c>
      <c r="D19" s="2" t="s">
        <v>307</v>
      </c>
      <c r="E19" s="3" t="s">
        <v>308</v>
      </c>
      <c r="F19" s="3" t="s">
        <v>99</v>
      </c>
      <c r="G19" s="3" t="s">
        <v>58</v>
      </c>
      <c r="H19" s="3" t="s">
        <v>57</v>
      </c>
      <c r="I19" s="3" t="s">
        <v>99</v>
      </c>
      <c r="J19" s="3" t="s">
        <v>59</v>
      </c>
      <c r="K19" s="2" t="s">
        <v>309</v>
      </c>
      <c r="L19" s="2" t="s">
        <v>310</v>
      </c>
      <c r="M19" s="3" t="s">
        <v>311</v>
      </c>
      <c r="O19" s="3" t="s">
        <v>63</v>
      </c>
      <c r="P19" s="3" t="s">
        <v>312</v>
      </c>
      <c r="R19" s="3" t="s">
        <v>65</v>
      </c>
      <c r="S19" s="4">
        <v>2</v>
      </c>
      <c r="T19" s="4">
        <v>7</v>
      </c>
      <c r="U19" s="5" t="s">
        <v>313</v>
      </c>
      <c r="V19" s="5" t="s">
        <v>314</v>
      </c>
      <c r="W19" s="5" t="s">
        <v>315</v>
      </c>
      <c r="X19" s="5" t="s">
        <v>315</v>
      </c>
      <c r="Y19" s="4">
        <v>383</v>
      </c>
      <c r="Z19" s="4">
        <v>346</v>
      </c>
      <c r="AA19" s="4">
        <v>854</v>
      </c>
      <c r="AB19" s="4">
        <v>2</v>
      </c>
      <c r="AC19" s="4">
        <v>7</v>
      </c>
      <c r="AD19" s="4">
        <v>32</v>
      </c>
      <c r="AE19" s="4">
        <v>47</v>
      </c>
      <c r="AF19" s="4">
        <v>13</v>
      </c>
      <c r="AG19" s="4">
        <v>20</v>
      </c>
      <c r="AH19" s="4">
        <v>8</v>
      </c>
      <c r="AI19" s="4">
        <v>10</v>
      </c>
      <c r="AJ19" s="4">
        <v>19</v>
      </c>
      <c r="AK19" s="4">
        <v>26</v>
      </c>
      <c r="AL19" s="4">
        <v>1</v>
      </c>
      <c r="AM19" s="4">
        <v>3</v>
      </c>
      <c r="AN19" s="4">
        <v>0</v>
      </c>
      <c r="AO19" s="4">
        <v>0</v>
      </c>
      <c r="AP19" s="3" t="s">
        <v>57</v>
      </c>
      <c r="AQ19" s="3" t="s">
        <v>99</v>
      </c>
      <c r="AR19" s="6" t="str">
        <f>HYPERLINK("http://catalog.hathitrust.org/Record/001406489","HathiTrust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HYPERLINK("https://creighton-primo.hosted.exlibrisgroup.com/primo-explore/search?tab=default_tab&amp;search_scope=EVERYTHING&amp;vid=01CRU&amp;lang=en_US&amp;offset=0&amp;query=any,contains,991003127099702656","Catalog Record")</f>
        <v>Catalog Record</v>
      </c>
      <c r="AT19" s="6" t="str">
        <f>HYPERLINK("http://www.worldcat.org/oclc/10671494","WorldCat Record")</f>
        <v>WorldCat Record</v>
      </c>
      <c r="AU19" s="3" t="s">
        <v>316</v>
      </c>
      <c r="AV19" s="3" t="s">
        <v>317</v>
      </c>
      <c r="AW19" s="3" t="s">
        <v>318</v>
      </c>
      <c r="AX19" s="3" t="s">
        <v>318</v>
      </c>
      <c r="AY19" s="3" t="s">
        <v>319</v>
      </c>
      <c r="AZ19" s="3" t="s">
        <v>72</v>
      </c>
      <c r="BC19" s="3" t="s">
        <v>320</v>
      </c>
      <c r="BD19" s="3" t="s">
        <v>321</v>
      </c>
    </row>
    <row r="20" spans="1:56" ht="50.25" customHeight="1" x14ac:dyDescent="0.25">
      <c r="A20" s="7" t="s">
        <v>57</v>
      </c>
      <c r="B20" s="2" t="s">
        <v>305</v>
      </c>
      <c r="C20" s="2" t="s">
        <v>306</v>
      </c>
      <c r="D20" s="2" t="s">
        <v>307</v>
      </c>
      <c r="E20" s="3" t="s">
        <v>322</v>
      </c>
      <c r="F20" s="3" t="s">
        <v>99</v>
      </c>
      <c r="G20" s="3" t="s">
        <v>58</v>
      </c>
      <c r="H20" s="3" t="s">
        <v>57</v>
      </c>
      <c r="I20" s="3" t="s">
        <v>99</v>
      </c>
      <c r="J20" s="3" t="s">
        <v>59</v>
      </c>
      <c r="K20" s="2" t="s">
        <v>309</v>
      </c>
      <c r="L20" s="2" t="s">
        <v>310</v>
      </c>
      <c r="M20" s="3" t="s">
        <v>311</v>
      </c>
      <c r="O20" s="3" t="s">
        <v>63</v>
      </c>
      <c r="P20" s="3" t="s">
        <v>312</v>
      </c>
      <c r="R20" s="3" t="s">
        <v>65</v>
      </c>
      <c r="S20" s="4">
        <v>2</v>
      </c>
      <c r="T20" s="4">
        <v>7</v>
      </c>
      <c r="U20" s="5" t="s">
        <v>314</v>
      </c>
      <c r="V20" s="5" t="s">
        <v>314</v>
      </c>
      <c r="W20" s="5" t="s">
        <v>315</v>
      </c>
      <c r="X20" s="5" t="s">
        <v>315</v>
      </c>
      <c r="Y20" s="4">
        <v>383</v>
      </c>
      <c r="Z20" s="4">
        <v>346</v>
      </c>
      <c r="AA20" s="4">
        <v>854</v>
      </c>
      <c r="AB20" s="4">
        <v>2</v>
      </c>
      <c r="AC20" s="4">
        <v>7</v>
      </c>
      <c r="AD20" s="4">
        <v>32</v>
      </c>
      <c r="AE20" s="4">
        <v>47</v>
      </c>
      <c r="AF20" s="4">
        <v>13</v>
      </c>
      <c r="AG20" s="4">
        <v>20</v>
      </c>
      <c r="AH20" s="4">
        <v>8</v>
      </c>
      <c r="AI20" s="4">
        <v>10</v>
      </c>
      <c r="AJ20" s="4">
        <v>19</v>
      </c>
      <c r="AK20" s="4">
        <v>26</v>
      </c>
      <c r="AL20" s="4">
        <v>1</v>
      </c>
      <c r="AM20" s="4">
        <v>3</v>
      </c>
      <c r="AN20" s="4">
        <v>0</v>
      </c>
      <c r="AO20" s="4">
        <v>0</v>
      </c>
      <c r="AP20" s="3" t="s">
        <v>57</v>
      </c>
      <c r="AQ20" s="3" t="s">
        <v>99</v>
      </c>
      <c r="AR20" s="6" t="str">
        <f>HYPERLINK("http://catalog.hathitrust.org/Record/001406489","HathiTrust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HYPERLINK("https://creighton-primo.hosted.exlibrisgroup.com/primo-explore/search?tab=default_tab&amp;search_scope=EVERYTHING&amp;vid=01CRU&amp;lang=en_US&amp;offset=0&amp;query=any,contains,991003127099702656","Catalog Record")</f>
        <v>Catalog Record</v>
      </c>
      <c r="AT20" s="6" t="str">
        <f>HYPERLINK("http://www.worldcat.org/oclc/10671494","WorldCat Record")</f>
        <v>WorldCat Record</v>
      </c>
      <c r="AU20" s="3" t="s">
        <v>316</v>
      </c>
      <c r="AV20" s="3" t="s">
        <v>317</v>
      </c>
      <c r="AW20" s="3" t="s">
        <v>318</v>
      </c>
      <c r="AX20" s="3" t="s">
        <v>318</v>
      </c>
      <c r="AY20" s="3" t="s">
        <v>319</v>
      </c>
      <c r="AZ20" s="3" t="s">
        <v>72</v>
      </c>
      <c r="BC20" s="3" t="s">
        <v>323</v>
      </c>
      <c r="BD20" s="3" t="s">
        <v>324</v>
      </c>
    </row>
    <row r="21" spans="1:56" ht="50.25" customHeight="1" x14ac:dyDescent="0.25">
      <c r="A21" s="7" t="s">
        <v>57</v>
      </c>
      <c r="B21" s="2" t="s">
        <v>305</v>
      </c>
      <c r="C21" s="2" t="s">
        <v>306</v>
      </c>
      <c r="D21" s="2" t="s">
        <v>307</v>
      </c>
      <c r="E21" s="3" t="s">
        <v>325</v>
      </c>
      <c r="F21" s="3" t="s">
        <v>99</v>
      </c>
      <c r="G21" s="3" t="s">
        <v>58</v>
      </c>
      <c r="H21" s="3" t="s">
        <v>57</v>
      </c>
      <c r="I21" s="3" t="s">
        <v>99</v>
      </c>
      <c r="J21" s="3" t="s">
        <v>59</v>
      </c>
      <c r="K21" s="2" t="s">
        <v>309</v>
      </c>
      <c r="L21" s="2" t="s">
        <v>310</v>
      </c>
      <c r="M21" s="3" t="s">
        <v>311</v>
      </c>
      <c r="O21" s="3" t="s">
        <v>63</v>
      </c>
      <c r="P21" s="3" t="s">
        <v>312</v>
      </c>
      <c r="R21" s="3" t="s">
        <v>65</v>
      </c>
      <c r="S21" s="4">
        <v>3</v>
      </c>
      <c r="T21" s="4">
        <v>7</v>
      </c>
      <c r="U21" s="5" t="s">
        <v>314</v>
      </c>
      <c r="V21" s="5" t="s">
        <v>314</v>
      </c>
      <c r="W21" s="5" t="s">
        <v>315</v>
      </c>
      <c r="X21" s="5" t="s">
        <v>315</v>
      </c>
      <c r="Y21" s="4">
        <v>383</v>
      </c>
      <c r="Z21" s="4">
        <v>346</v>
      </c>
      <c r="AA21" s="4">
        <v>854</v>
      </c>
      <c r="AB21" s="4">
        <v>2</v>
      </c>
      <c r="AC21" s="4">
        <v>7</v>
      </c>
      <c r="AD21" s="4">
        <v>32</v>
      </c>
      <c r="AE21" s="4">
        <v>47</v>
      </c>
      <c r="AF21" s="4">
        <v>13</v>
      </c>
      <c r="AG21" s="4">
        <v>20</v>
      </c>
      <c r="AH21" s="4">
        <v>8</v>
      </c>
      <c r="AI21" s="4">
        <v>10</v>
      </c>
      <c r="AJ21" s="4">
        <v>19</v>
      </c>
      <c r="AK21" s="4">
        <v>26</v>
      </c>
      <c r="AL21" s="4">
        <v>1</v>
      </c>
      <c r="AM21" s="4">
        <v>3</v>
      </c>
      <c r="AN21" s="4">
        <v>0</v>
      </c>
      <c r="AO21" s="4">
        <v>0</v>
      </c>
      <c r="AP21" s="3" t="s">
        <v>57</v>
      </c>
      <c r="AQ21" s="3" t="s">
        <v>99</v>
      </c>
      <c r="AR21" s="6" t="str">
        <f>HYPERLINK("http://catalog.hathitrust.org/Record/001406489","HathiTrust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HYPERLINK("https://creighton-primo.hosted.exlibrisgroup.com/primo-explore/search?tab=default_tab&amp;search_scope=EVERYTHING&amp;vid=01CRU&amp;lang=en_US&amp;offset=0&amp;query=any,contains,991003127099702656","Catalog Record")</f>
        <v>Catalog Record</v>
      </c>
      <c r="AT21" s="6" t="str">
        <f>HYPERLINK("http://www.worldcat.org/oclc/10671494","WorldCat Record")</f>
        <v>WorldCat Record</v>
      </c>
      <c r="AU21" s="3" t="s">
        <v>316</v>
      </c>
      <c r="AV21" s="3" t="s">
        <v>317</v>
      </c>
      <c r="AW21" s="3" t="s">
        <v>318</v>
      </c>
      <c r="AX21" s="3" t="s">
        <v>318</v>
      </c>
      <c r="AY21" s="3" t="s">
        <v>319</v>
      </c>
      <c r="AZ21" s="3" t="s">
        <v>72</v>
      </c>
      <c r="BC21" s="3" t="s">
        <v>326</v>
      </c>
      <c r="BD21" s="3" t="s">
        <v>327</v>
      </c>
    </row>
    <row r="22" spans="1:56" ht="50.25" customHeight="1" x14ac:dyDescent="0.25">
      <c r="A22" s="7" t="s">
        <v>57</v>
      </c>
      <c r="B22" s="2" t="s">
        <v>328</v>
      </c>
      <c r="C22" s="2" t="s">
        <v>329</v>
      </c>
      <c r="D22" s="2" t="s">
        <v>330</v>
      </c>
      <c r="F22" s="3" t="s">
        <v>57</v>
      </c>
      <c r="G22" s="3" t="s">
        <v>58</v>
      </c>
      <c r="H22" s="3" t="s">
        <v>57</v>
      </c>
      <c r="I22" s="3" t="s">
        <v>57</v>
      </c>
      <c r="J22" s="3" t="s">
        <v>59</v>
      </c>
      <c r="K22" s="2" t="s">
        <v>331</v>
      </c>
      <c r="L22" s="2" t="s">
        <v>332</v>
      </c>
      <c r="M22" s="3" t="s">
        <v>333</v>
      </c>
      <c r="O22" s="3" t="s">
        <v>63</v>
      </c>
      <c r="P22" s="3" t="s">
        <v>312</v>
      </c>
      <c r="Q22" s="2" t="s">
        <v>334</v>
      </c>
      <c r="R22" s="3" t="s">
        <v>65</v>
      </c>
      <c r="S22" s="4">
        <v>8</v>
      </c>
      <c r="T22" s="4">
        <v>8</v>
      </c>
      <c r="U22" s="5" t="s">
        <v>335</v>
      </c>
      <c r="V22" s="5" t="s">
        <v>335</v>
      </c>
      <c r="W22" s="5" t="s">
        <v>336</v>
      </c>
      <c r="X22" s="5" t="s">
        <v>336</v>
      </c>
      <c r="Y22" s="4">
        <v>248</v>
      </c>
      <c r="Z22" s="4">
        <v>219</v>
      </c>
      <c r="AA22" s="4">
        <v>591</v>
      </c>
      <c r="AB22" s="4">
        <v>2</v>
      </c>
      <c r="AC22" s="4">
        <v>4</v>
      </c>
      <c r="AD22" s="4">
        <v>10</v>
      </c>
      <c r="AE22" s="4">
        <v>25</v>
      </c>
      <c r="AF22" s="4">
        <v>3</v>
      </c>
      <c r="AG22" s="4">
        <v>9</v>
      </c>
      <c r="AH22" s="4">
        <v>2</v>
      </c>
      <c r="AI22" s="4">
        <v>6</v>
      </c>
      <c r="AJ22" s="4">
        <v>7</v>
      </c>
      <c r="AK22" s="4">
        <v>13</v>
      </c>
      <c r="AL22" s="4">
        <v>1</v>
      </c>
      <c r="AM22" s="4">
        <v>3</v>
      </c>
      <c r="AN22" s="4">
        <v>0</v>
      </c>
      <c r="AO22" s="4">
        <v>0</v>
      </c>
      <c r="AP22" s="3" t="s">
        <v>57</v>
      </c>
      <c r="AQ22" s="3" t="s">
        <v>57</v>
      </c>
      <c r="AS22" s="6" t="str">
        <f>HYPERLINK("https://creighton-primo.hosted.exlibrisgroup.com/primo-explore/search?tab=default_tab&amp;search_scope=EVERYTHING&amp;vid=01CRU&amp;lang=en_US&amp;offset=0&amp;query=any,contains,991003685889702656","Catalog Record")</f>
        <v>Catalog Record</v>
      </c>
      <c r="AT22" s="6" t="str">
        <f>HYPERLINK("http://www.worldcat.org/oclc/1314336","WorldCat Record")</f>
        <v>WorldCat Record</v>
      </c>
      <c r="AU22" s="3" t="s">
        <v>337</v>
      </c>
      <c r="AV22" s="3" t="s">
        <v>338</v>
      </c>
      <c r="AW22" s="3" t="s">
        <v>339</v>
      </c>
      <c r="AX22" s="3" t="s">
        <v>339</v>
      </c>
      <c r="AY22" s="3" t="s">
        <v>340</v>
      </c>
      <c r="AZ22" s="3" t="s">
        <v>72</v>
      </c>
      <c r="BC22" s="3" t="s">
        <v>341</v>
      </c>
      <c r="BD22" s="3" t="s">
        <v>342</v>
      </c>
    </row>
    <row r="23" spans="1:56" ht="50.25" customHeight="1" x14ac:dyDescent="0.25">
      <c r="A23" s="7" t="s">
        <v>57</v>
      </c>
      <c r="B23" s="2" t="s">
        <v>343</v>
      </c>
      <c r="C23" s="2" t="s">
        <v>344</v>
      </c>
      <c r="D23" s="2" t="s">
        <v>345</v>
      </c>
      <c r="F23" s="3" t="s">
        <v>57</v>
      </c>
      <c r="G23" s="3" t="s">
        <v>58</v>
      </c>
      <c r="H23" s="3" t="s">
        <v>57</v>
      </c>
      <c r="I23" s="3" t="s">
        <v>57</v>
      </c>
      <c r="J23" s="3" t="s">
        <v>59</v>
      </c>
      <c r="K23" s="2" t="s">
        <v>346</v>
      </c>
      <c r="L23" s="2" t="s">
        <v>347</v>
      </c>
      <c r="M23" s="3" t="s">
        <v>348</v>
      </c>
      <c r="O23" s="3" t="s">
        <v>63</v>
      </c>
      <c r="P23" s="3" t="s">
        <v>312</v>
      </c>
      <c r="R23" s="3" t="s">
        <v>65</v>
      </c>
      <c r="S23" s="4">
        <v>4</v>
      </c>
      <c r="T23" s="4">
        <v>4</v>
      </c>
      <c r="U23" s="5" t="s">
        <v>349</v>
      </c>
      <c r="V23" s="5" t="s">
        <v>349</v>
      </c>
      <c r="W23" s="5" t="s">
        <v>84</v>
      </c>
      <c r="X23" s="5" t="s">
        <v>84</v>
      </c>
      <c r="Y23" s="4">
        <v>246</v>
      </c>
      <c r="Z23" s="4">
        <v>195</v>
      </c>
      <c r="AA23" s="4">
        <v>205</v>
      </c>
      <c r="AB23" s="4">
        <v>2</v>
      </c>
      <c r="AC23" s="4">
        <v>2</v>
      </c>
      <c r="AD23" s="4">
        <v>6</v>
      </c>
      <c r="AE23" s="4">
        <v>6</v>
      </c>
      <c r="AF23" s="4">
        <v>2</v>
      </c>
      <c r="AG23" s="4">
        <v>2</v>
      </c>
      <c r="AH23" s="4">
        <v>1</v>
      </c>
      <c r="AI23" s="4">
        <v>1</v>
      </c>
      <c r="AJ23" s="4">
        <v>3</v>
      </c>
      <c r="AK23" s="4">
        <v>3</v>
      </c>
      <c r="AL23" s="4">
        <v>1</v>
      </c>
      <c r="AM23" s="4">
        <v>1</v>
      </c>
      <c r="AN23" s="4">
        <v>0</v>
      </c>
      <c r="AO23" s="4">
        <v>0</v>
      </c>
      <c r="AP23" s="3" t="s">
        <v>57</v>
      </c>
      <c r="AQ23" s="3" t="s">
        <v>99</v>
      </c>
      <c r="AR23" s="6" t="str">
        <f>HYPERLINK("http://catalog.hathitrust.org/Record/001394270","HathiTrust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HYPERLINK("https://creighton-primo.hosted.exlibrisgroup.com/primo-explore/search?tab=default_tab&amp;search_scope=EVERYTHING&amp;vid=01CRU&amp;lang=en_US&amp;offset=0&amp;query=any,contains,991002096819702656","Catalog Record")</f>
        <v>Catalog Record</v>
      </c>
      <c r="AT23" s="6" t="str">
        <f>HYPERLINK("http://www.worldcat.org/oclc/265846","WorldCat Record")</f>
        <v>WorldCat Record</v>
      </c>
      <c r="AU23" s="3" t="s">
        <v>350</v>
      </c>
      <c r="AV23" s="3" t="s">
        <v>351</v>
      </c>
      <c r="AW23" s="3" t="s">
        <v>352</v>
      </c>
      <c r="AX23" s="3" t="s">
        <v>352</v>
      </c>
      <c r="AY23" s="3" t="s">
        <v>353</v>
      </c>
      <c r="AZ23" s="3" t="s">
        <v>72</v>
      </c>
      <c r="BC23" s="3" t="s">
        <v>354</v>
      </c>
      <c r="BD23" s="3" t="s">
        <v>355</v>
      </c>
    </row>
    <row r="24" spans="1:56" ht="50.25" customHeight="1" x14ac:dyDescent="0.25">
      <c r="A24" s="7" t="s">
        <v>57</v>
      </c>
      <c r="B24" s="2" t="s">
        <v>356</v>
      </c>
      <c r="C24" s="2" t="s">
        <v>357</v>
      </c>
      <c r="D24" s="2" t="s">
        <v>358</v>
      </c>
      <c r="F24" s="3" t="s">
        <v>57</v>
      </c>
      <c r="G24" s="3" t="s">
        <v>58</v>
      </c>
      <c r="H24" s="3" t="s">
        <v>57</v>
      </c>
      <c r="I24" s="3" t="s">
        <v>57</v>
      </c>
      <c r="J24" s="3" t="s">
        <v>59</v>
      </c>
      <c r="K24" s="2" t="s">
        <v>359</v>
      </c>
      <c r="L24" s="2" t="s">
        <v>360</v>
      </c>
      <c r="M24" s="3" t="s">
        <v>139</v>
      </c>
      <c r="N24" s="2" t="s">
        <v>361</v>
      </c>
      <c r="O24" s="3" t="s">
        <v>63</v>
      </c>
      <c r="P24" s="3" t="s">
        <v>97</v>
      </c>
      <c r="Q24" s="2" t="s">
        <v>362</v>
      </c>
      <c r="R24" s="3" t="s">
        <v>65</v>
      </c>
      <c r="S24" s="4">
        <v>6</v>
      </c>
      <c r="T24" s="4">
        <v>6</v>
      </c>
      <c r="U24" s="5" t="s">
        <v>363</v>
      </c>
      <c r="V24" s="5" t="s">
        <v>363</v>
      </c>
      <c r="W24" s="5" t="s">
        <v>84</v>
      </c>
      <c r="X24" s="5" t="s">
        <v>84</v>
      </c>
      <c r="Y24" s="4">
        <v>358</v>
      </c>
      <c r="Z24" s="4">
        <v>328</v>
      </c>
      <c r="AA24" s="4">
        <v>391</v>
      </c>
      <c r="AB24" s="4">
        <v>3</v>
      </c>
      <c r="AC24" s="4">
        <v>3</v>
      </c>
      <c r="AD24" s="4">
        <v>16</v>
      </c>
      <c r="AE24" s="4">
        <v>17</v>
      </c>
      <c r="AF24" s="4">
        <v>10</v>
      </c>
      <c r="AG24" s="4">
        <v>11</v>
      </c>
      <c r="AH24" s="4">
        <v>6</v>
      </c>
      <c r="AI24" s="4">
        <v>6</v>
      </c>
      <c r="AJ24" s="4">
        <v>5</v>
      </c>
      <c r="AK24" s="4">
        <v>6</v>
      </c>
      <c r="AL24" s="4">
        <v>2</v>
      </c>
      <c r="AM24" s="4">
        <v>2</v>
      </c>
      <c r="AN24" s="4">
        <v>0</v>
      </c>
      <c r="AO24" s="4">
        <v>0</v>
      </c>
      <c r="AP24" s="3" t="s">
        <v>57</v>
      </c>
      <c r="AQ24" s="3" t="s">
        <v>99</v>
      </c>
      <c r="AR24" s="6" t="str">
        <f>HYPERLINK("http://catalog.hathitrust.org/Record/007152235","HathiTrust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HYPERLINK("https://creighton-primo.hosted.exlibrisgroup.com/primo-explore/search?tab=default_tab&amp;search_scope=EVERYTHING&amp;vid=01CRU&amp;lang=en_US&amp;offset=0&amp;query=any,contains,991004156509702656","Catalog Record")</f>
        <v>Catalog Record</v>
      </c>
      <c r="AT24" s="6" t="str">
        <f>HYPERLINK("http://www.worldcat.org/oclc/2542074","WorldCat Record")</f>
        <v>WorldCat Record</v>
      </c>
      <c r="AU24" s="3" t="s">
        <v>364</v>
      </c>
      <c r="AV24" s="3" t="s">
        <v>365</v>
      </c>
      <c r="AW24" s="3" t="s">
        <v>366</v>
      </c>
      <c r="AX24" s="3" t="s">
        <v>366</v>
      </c>
      <c r="AY24" s="3" t="s">
        <v>367</v>
      </c>
      <c r="AZ24" s="3" t="s">
        <v>72</v>
      </c>
      <c r="BB24" s="3" t="s">
        <v>368</v>
      </c>
      <c r="BC24" s="3" t="s">
        <v>369</v>
      </c>
      <c r="BD24" s="3" t="s">
        <v>370</v>
      </c>
    </row>
    <row r="25" spans="1:56" ht="50.25" customHeight="1" x14ac:dyDescent="0.25">
      <c r="A25" s="7" t="s">
        <v>57</v>
      </c>
      <c r="B25" s="2" t="s">
        <v>371</v>
      </c>
      <c r="C25" s="2" t="s">
        <v>372</v>
      </c>
      <c r="D25" s="2" t="s">
        <v>373</v>
      </c>
      <c r="F25" s="3" t="s">
        <v>57</v>
      </c>
      <c r="G25" s="3" t="s">
        <v>58</v>
      </c>
      <c r="H25" s="3" t="s">
        <v>57</v>
      </c>
      <c r="I25" s="3" t="s">
        <v>57</v>
      </c>
      <c r="J25" s="3" t="s">
        <v>59</v>
      </c>
      <c r="K25" s="2" t="s">
        <v>374</v>
      </c>
      <c r="L25" s="2" t="s">
        <v>375</v>
      </c>
      <c r="M25" s="3" t="s">
        <v>376</v>
      </c>
      <c r="O25" s="3" t="s">
        <v>63</v>
      </c>
      <c r="P25" s="3" t="s">
        <v>377</v>
      </c>
      <c r="Q25" s="2" t="s">
        <v>378</v>
      </c>
      <c r="R25" s="3" t="s">
        <v>65</v>
      </c>
      <c r="S25" s="4">
        <v>4</v>
      </c>
      <c r="T25" s="4">
        <v>4</v>
      </c>
      <c r="U25" s="5" t="s">
        <v>379</v>
      </c>
      <c r="V25" s="5" t="s">
        <v>379</v>
      </c>
      <c r="W25" s="5" t="s">
        <v>380</v>
      </c>
      <c r="X25" s="5" t="s">
        <v>380</v>
      </c>
      <c r="Y25" s="4">
        <v>511</v>
      </c>
      <c r="Z25" s="4">
        <v>395</v>
      </c>
      <c r="AA25" s="4">
        <v>583</v>
      </c>
      <c r="AB25" s="4">
        <v>1</v>
      </c>
      <c r="AC25" s="4">
        <v>5</v>
      </c>
      <c r="AD25" s="4">
        <v>23</v>
      </c>
      <c r="AE25" s="4">
        <v>39</v>
      </c>
      <c r="AF25" s="4">
        <v>10</v>
      </c>
      <c r="AG25" s="4">
        <v>16</v>
      </c>
      <c r="AH25" s="4">
        <v>6</v>
      </c>
      <c r="AI25" s="4">
        <v>11</v>
      </c>
      <c r="AJ25" s="4">
        <v>15</v>
      </c>
      <c r="AK25" s="4">
        <v>19</v>
      </c>
      <c r="AL25" s="4">
        <v>0</v>
      </c>
      <c r="AM25" s="4">
        <v>4</v>
      </c>
      <c r="AN25" s="4">
        <v>0</v>
      </c>
      <c r="AO25" s="4">
        <v>0</v>
      </c>
      <c r="AP25" s="3" t="s">
        <v>57</v>
      </c>
      <c r="AQ25" s="3" t="s">
        <v>99</v>
      </c>
      <c r="AR25" s="6" t="str">
        <f>HYPERLINK("http://catalog.hathitrust.org/Record/000086574","HathiTrust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HYPERLINK("https://creighton-primo.hosted.exlibrisgroup.com/primo-explore/search?tab=default_tab&amp;search_scope=EVERYTHING&amp;vid=01CRU&amp;lang=en_US&amp;offset=0&amp;query=any,contains,991005029399702656","Catalog Record")</f>
        <v>Catalog Record</v>
      </c>
      <c r="AT25" s="6" t="str">
        <f>HYPERLINK("http://www.worldcat.org/oclc/6708835","WorldCat Record")</f>
        <v>WorldCat Record</v>
      </c>
      <c r="AU25" s="3" t="s">
        <v>381</v>
      </c>
      <c r="AV25" s="3" t="s">
        <v>382</v>
      </c>
      <c r="AW25" s="3" t="s">
        <v>383</v>
      </c>
      <c r="AX25" s="3" t="s">
        <v>383</v>
      </c>
      <c r="AY25" s="3" t="s">
        <v>384</v>
      </c>
      <c r="AZ25" s="3" t="s">
        <v>72</v>
      </c>
      <c r="BB25" s="3" t="s">
        <v>385</v>
      </c>
      <c r="BC25" s="3" t="s">
        <v>386</v>
      </c>
      <c r="BD25" s="3" t="s">
        <v>387</v>
      </c>
    </row>
    <row r="26" spans="1:56" ht="50.25" customHeight="1" x14ac:dyDescent="0.25">
      <c r="A26" s="7" t="s">
        <v>57</v>
      </c>
      <c r="B26" s="2" t="s">
        <v>388</v>
      </c>
      <c r="C26" s="2" t="s">
        <v>389</v>
      </c>
      <c r="D26" s="2" t="s">
        <v>390</v>
      </c>
      <c r="F26" s="3" t="s">
        <v>57</v>
      </c>
      <c r="G26" s="3" t="s">
        <v>58</v>
      </c>
      <c r="H26" s="3" t="s">
        <v>57</v>
      </c>
      <c r="I26" s="3" t="s">
        <v>57</v>
      </c>
      <c r="J26" s="3" t="s">
        <v>59</v>
      </c>
      <c r="K26" s="2" t="s">
        <v>391</v>
      </c>
      <c r="L26" s="2" t="s">
        <v>392</v>
      </c>
      <c r="M26" s="3" t="s">
        <v>188</v>
      </c>
      <c r="O26" s="3" t="s">
        <v>63</v>
      </c>
      <c r="P26" s="3" t="s">
        <v>97</v>
      </c>
      <c r="R26" s="3" t="s">
        <v>65</v>
      </c>
      <c r="S26" s="4">
        <v>7</v>
      </c>
      <c r="T26" s="4">
        <v>7</v>
      </c>
      <c r="U26" s="5" t="s">
        <v>393</v>
      </c>
      <c r="V26" s="5" t="s">
        <v>393</v>
      </c>
      <c r="W26" s="5" t="s">
        <v>84</v>
      </c>
      <c r="X26" s="5" t="s">
        <v>84</v>
      </c>
      <c r="Y26" s="4">
        <v>392</v>
      </c>
      <c r="Z26" s="4">
        <v>367</v>
      </c>
      <c r="AA26" s="4">
        <v>465</v>
      </c>
      <c r="AB26" s="4">
        <v>6</v>
      </c>
      <c r="AC26" s="4">
        <v>7</v>
      </c>
      <c r="AD26" s="4">
        <v>17</v>
      </c>
      <c r="AE26" s="4">
        <v>21</v>
      </c>
      <c r="AF26" s="4">
        <v>6</v>
      </c>
      <c r="AG26" s="4">
        <v>7</v>
      </c>
      <c r="AH26" s="4">
        <v>1</v>
      </c>
      <c r="AI26" s="4">
        <v>2</v>
      </c>
      <c r="AJ26" s="4">
        <v>8</v>
      </c>
      <c r="AK26" s="4">
        <v>10</v>
      </c>
      <c r="AL26" s="4">
        <v>5</v>
      </c>
      <c r="AM26" s="4">
        <v>6</v>
      </c>
      <c r="AN26" s="4">
        <v>0</v>
      </c>
      <c r="AO26" s="4">
        <v>0</v>
      </c>
      <c r="AP26" s="3" t="s">
        <v>57</v>
      </c>
      <c r="AQ26" s="3" t="s">
        <v>57</v>
      </c>
      <c r="AS26" s="6" t="str">
        <f>HYPERLINK("https://creighton-primo.hosted.exlibrisgroup.com/primo-explore/search?tab=default_tab&amp;search_scope=EVERYTHING&amp;vid=01CRU&amp;lang=en_US&amp;offset=0&amp;query=any,contains,991002849469702656","Catalog Record")</f>
        <v>Catalog Record</v>
      </c>
      <c r="AT26" s="6" t="str">
        <f>HYPERLINK("http://www.worldcat.org/oclc/485907","WorldCat Record")</f>
        <v>WorldCat Record</v>
      </c>
      <c r="AU26" s="3" t="s">
        <v>394</v>
      </c>
      <c r="AV26" s="3" t="s">
        <v>395</v>
      </c>
      <c r="AW26" s="3" t="s">
        <v>396</v>
      </c>
      <c r="AX26" s="3" t="s">
        <v>396</v>
      </c>
      <c r="AY26" s="3" t="s">
        <v>397</v>
      </c>
      <c r="AZ26" s="3" t="s">
        <v>72</v>
      </c>
      <c r="BB26" s="3" t="s">
        <v>398</v>
      </c>
      <c r="BC26" s="3" t="s">
        <v>399</v>
      </c>
      <c r="BD26" s="3" t="s">
        <v>400</v>
      </c>
    </row>
    <row r="27" spans="1:56" ht="50.25" customHeight="1" x14ac:dyDescent="0.25">
      <c r="A27" s="7" t="s">
        <v>57</v>
      </c>
      <c r="B27" s="2" t="s">
        <v>401</v>
      </c>
      <c r="C27" s="2" t="s">
        <v>402</v>
      </c>
      <c r="D27" s="2" t="s">
        <v>403</v>
      </c>
      <c r="F27" s="3" t="s">
        <v>57</v>
      </c>
      <c r="G27" s="3" t="s">
        <v>58</v>
      </c>
      <c r="H27" s="3" t="s">
        <v>57</v>
      </c>
      <c r="I27" s="3" t="s">
        <v>57</v>
      </c>
      <c r="J27" s="3" t="s">
        <v>59</v>
      </c>
      <c r="K27" s="2" t="s">
        <v>404</v>
      </c>
      <c r="L27" s="2" t="s">
        <v>405</v>
      </c>
      <c r="M27" s="3" t="s">
        <v>236</v>
      </c>
      <c r="N27" s="2" t="s">
        <v>406</v>
      </c>
      <c r="O27" s="3" t="s">
        <v>63</v>
      </c>
      <c r="P27" s="3" t="s">
        <v>407</v>
      </c>
      <c r="R27" s="3" t="s">
        <v>65</v>
      </c>
      <c r="S27" s="4">
        <v>2</v>
      </c>
      <c r="T27" s="4">
        <v>2</v>
      </c>
      <c r="U27" s="5" t="s">
        <v>408</v>
      </c>
      <c r="V27" s="5" t="s">
        <v>408</v>
      </c>
      <c r="W27" s="5" t="s">
        <v>84</v>
      </c>
      <c r="X27" s="5" t="s">
        <v>84</v>
      </c>
      <c r="Y27" s="4">
        <v>549</v>
      </c>
      <c r="Z27" s="4">
        <v>488</v>
      </c>
      <c r="AA27" s="4">
        <v>1261</v>
      </c>
      <c r="AB27" s="4">
        <v>7</v>
      </c>
      <c r="AC27" s="4">
        <v>8</v>
      </c>
      <c r="AD27" s="4">
        <v>24</v>
      </c>
      <c r="AE27" s="4">
        <v>35</v>
      </c>
      <c r="AF27" s="4">
        <v>6</v>
      </c>
      <c r="AG27" s="4">
        <v>12</v>
      </c>
      <c r="AH27" s="4">
        <v>6</v>
      </c>
      <c r="AI27" s="4">
        <v>7</v>
      </c>
      <c r="AJ27" s="4">
        <v>13</v>
      </c>
      <c r="AK27" s="4">
        <v>18</v>
      </c>
      <c r="AL27" s="4">
        <v>5</v>
      </c>
      <c r="AM27" s="4">
        <v>6</v>
      </c>
      <c r="AN27" s="4">
        <v>0</v>
      </c>
      <c r="AO27" s="4">
        <v>0</v>
      </c>
      <c r="AP27" s="3" t="s">
        <v>57</v>
      </c>
      <c r="AQ27" s="3" t="s">
        <v>57</v>
      </c>
      <c r="AS27" s="6" t="str">
        <f>HYPERLINK("https://creighton-primo.hosted.exlibrisgroup.com/primo-explore/search?tab=default_tab&amp;search_scope=EVERYTHING&amp;vid=01CRU&amp;lang=en_US&amp;offset=0&amp;query=any,contains,991000741349702656","Catalog Record")</f>
        <v>Catalog Record</v>
      </c>
      <c r="AT27" s="6" t="str">
        <f>HYPERLINK("http://www.worldcat.org/oclc/129432","WorldCat Record")</f>
        <v>WorldCat Record</v>
      </c>
      <c r="AU27" s="3" t="s">
        <v>409</v>
      </c>
      <c r="AV27" s="3" t="s">
        <v>410</v>
      </c>
      <c r="AW27" s="3" t="s">
        <v>411</v>
      </c>
      <c r="AX27" s="3" t="s">
        <v>411</v>
      </c>
      <c r="AY27" s="3" t="s">
        <v>412</v>
      </c>
      <c r="AZ27" s="3" t="s">
        <v>72</v>
      </c>
      <c r="BB27" s="3" t="s">
        <v>413</v>
      </c>
      <c r="BC27" s="3" t="s">
        <v>414</v>
      </c>
      <c r="BD27" s="3" t="s">
        <v>415</v>
      </c>
    </row>
    <row r="28" spans="1:56" ht="50.25" customHeight="1" x14ac:dyDescent="0.25">
      <c r="A28" s="7" t="s">
        <v>57</v>
      </c>
      <c r="B28" s="2" t="s">
        <v>416</v>
      </c>
      <c r="C28" s="2" t="s">
        <v>417</v>
      </c>
      <c r="D28" s="2" t="s">
        <v>418</v>
      </c>
      <c r="F28" s="3" t="s">
        <v>57</v>
      </c>
      <c r="G28" s="3" t="s">
        <v>58</v>
      </c>
      <c r="H28" s="3" t="s">
        <v>57</v>
      </c>
      <c r="I28" s="3" t="s">
        <v>57</v>
      </c>
      <c r="J28" s="3" t="s">
        <v>59</v>
      </c>
      <c r="K28" s="2" t="s">
        <v>419</v>
      </c>
      <c r="L28" s="2" t="s">
        <v>420</v>
      </c>
      <c r="M28" s="3" t="s">
        <v>421</v>
      </c>
      <c r="N28" s="2" t="s">
        <v>294</v>
      </c>
      <c r="O28" s="3" t="s">
        <v>63</v>
      </c>
      <c r="P28" s="3" t="s">
        <v>155</v>
      </c>
      <c r="R28" s="3" t="s">
        <v>65</v>
      </c>
      <c r="S28" s="4">
        <v>3</v>
      </c>
      <c r="T28" s="4">
        <v>3</v>
      </c>
      <c r="U28" s="5" t="s">
        <v>422</v>
      </c>
      <c r="V28" s="5" t="s">
        <v>422</v>
      </c>
      <c r="W28" s="5" t="s">
        <v>423</v>
      </c>
      <c r="X28" s="5" t="s">
        <v>423</v>
      </c>
      <c r="Y28" s="4">
        <v>480</v>
      </c>
      <c r="Z28" s="4">
        <v>440</v>
      </c>
      <c r="AA28" s="4">
        <v>467</v>
      </c>
      <c r="AB28" s="4">
        <v>2</v>
      </c>
      <c r="AC28" s="4">
        <v>4</v>
      </c>
      <c r="AD28" s="4">
        <v>6</v>
      </c>
      <c r="AE28" s="4">
        <v>8</v>
      </c>
      <c r="AF28" s="4">
        <v>1</v>
      </c>
      <c r="AG28" s="4">
        <v>1</v>
      </c>
      <c r="AH28" s="4">
        <v>2</v>
      </c>
      <c r="AI28" s="4">
        <v>2</v>
      </c>
      <c r="AJ28" s="4">
        <v>5</v>
      </c>
      <c r="AK28" s="4">
        <v>5</v>
      </c>
      <c r="AL28" s="4">
        <v>1</v>
      </c>
      <c r="AM28" s="4">
        <v>3</v>
      </c>
      <c r="AN28" s="4">
        <v>0</v>
      </c>
      <c r="AO28" s="4">
        <v>0</v>
      </c>
      <c r="AP28" s="3" t="s">
        <v>57</v>
      </c>
      <c r="AQ28" s="3" t="s">
        <v>99</v>
      </c>
      <c r="AR28" s="6" t="str">
        <f>HYPERLINK("http://catalog.hathitrust.org/Record/000865943","HathiTrust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HYPERLINK("https://creighton-primo.hosted.exlibrisgroup.com/primo-explore/search?tab=default_tab&amp;search_scope=EVERYTHING&amp;vid=01CRU&amp;lang=en_US&amp;offset=0&amp;query=any,contains,991001086109702656","Catalog Record")</f>
        <v>Catalog Record</v>
      </c>
      <c r="AT28" s="6" t="str">
        <f>HYPERLINK("http://www.worldcat.org/oclc/16129424","WorldCat Record")</f>
        <v>WorldCat Record</v>
      </c>
      <c r="AU28" s="3" t="s">
        <v>424</v>
      </c>
      <c r="AV28" s="3" t="s">
        <v>425</v>
      </c>
      <c r="AW28" s="3" t="s">
        <v>426</v>
      </c>
      <c r="AX28" s="3" t="s">
        <v>426</v>
      </c>
      <c r="AY28" s="3" t="s">
        <v>427</v>
      </c>
      <c r="AZ28" s="3" t="s">
        <v>72</v>
      </c>
      <c r="BB28" s="3" t="s">
        <v>428</v>
      </c>
      <c r="BC28" s="3" t="s">
        <v>429</v>
      </c>
      <c r="BD28" s="3" t="s">
        <v>430</v>
      </c>
    </row>
  </sheetData>
  <sheetProtection sheet="1" objects="1" scenarios="1"/>
  <protectedRanges>
    <protectedRange sqref="A2:A28" name="Range1"/>
    <protectedRange sqref="A1" name="Range1_1"/>
  </protectedRanges>
  <dataValidations count="1">
    <dataValidation type="list" allowBlank="1" showInputMessage="1" showErrorMessage="1" sqref="A2:A28" xr:uid="{3D6D86C0-4615-4005-B97B-E146668ACDF9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0271B492-79E1-4BAA-AD8F-E2C539337B99}"/>
</file>

<file path=customXml/itemProps2.xml><?xml version="1.0" encoding="utf-8"?>
<ds:datastoreItem xmlns:ds="http://schemas.openxmlformats.org/officeDocument/2006/customXml" ds:itemID="{A32C398A-9CF5-4413-B6A1-2F7B0520A995}"/>
</file>

<file path=customXml/itemProps3.xml><?xml version="1.0" encoding="utf-8"?>
<ds:datastoreItem xmlns:ds="http://schemas.openxmlformats.org/officeDocument/2006/customXml" ds:itemID="{127F6783-1E3E-46A6-A6E1-60D6BC08E8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2022-03-03T23:08:46Z</dcterms:created>
  <dcterms:modified xsi:type="dcterms:W3CDTF">2022-03-03T23:10:50Z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282700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