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04108F40-DBBB-49B1-A8FD-5F0CED1AFCCD}" xr6:coauthVersionLast="47" xr6:coauthVersionMax="47" xr10:uidLastSave="{00000000-0000-0000-0000-000000000000}"/>
  <bookViews>
    <workbookView xWindow="-120" yWindow="-120" windowWidth="29040" windowHeight="15840" xr2:uid="{0B36C927-910A-46D9-9050-C6ED243AB5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72" i="1" l="1"/>
  <c r="AS72" i="1"/>
  <c r="AR72" i="1"/>
  <c r="AT71" i="1"/>
  <c r="AS71" i="1"/>
  <c r="AT70" i="1"/>
  <c r="AS70" i="1"/>
  <c r="AT69" i="1"/>
  <c r="AS69" i="1"/>
  <c r="AR69" i="1"/>
  <c r="AT68" i="1"/>
  <c r="AS68" i="1"/>
  <c r="AR68" i="1"/>
  <c r="AT67" i="1"/>
  <c r="AS67" i="1"/>
  <c r="AR67" i="1"/>
  <c r="AT66" i="1"/>
  <c r="AS66" i="1"/>
  <c r="AR66" i="1"/>
  <c r="AT65" i="1"/>
  <c r="AS65" i="1"/>
  <c r="AR65" i="1"/>
  <c r="AT64" i="1"/>
  <c r="AS64" i="1"/>
  <c r="AT63" i="1"/>
  <c r="AS63" i="1"/>
  <c r="AT62" i="1"/>
  <c r="AS62" i="1"/>
  <c r="AR62" i="1"/>
  <c r="AT61" i="1"/>
  <c r="AS61" i="1"/>
  <c r="AR61" i="1"/>
  <c r="AT60" i="1"/>
  <c r="AS60" i="1"/>
  <c r="AR60" i="1"/>
  <c r="AT59" i="1"/>
  <c r="AS59" i="1"/>
  <c r="AR59" i="1"/>
  <c r="AT58" i="1"/>
  <c r="AS58" i="1"/>
  <c r="AR58" i="1"/>
  <c r="AT57" i="1"/>
  <c r="AS57" i="1"/>
  <c r="AR57" i="1"/>
  <c r="AT56" i="1"/>
  <c r="AS56" i="1"/>
  <c r="AT55" i="1"/>
  <c r="AS55" i="1"/>
  <c r="AT54" i="1"/>
  <c r="AS54" i="1"/>
  <c r="AT53" i="1"/>
  <c r="AS53" i="1"/>
  <c r="AR53" i="1"/>
  <c r="AT52" i="1"/>
  <c r="AS52" i="1"/>
  <c r="AR52" i="1"/>
  <c r="AT51" i="1"/>
  <c r="AS51" i="1"/>
  <c r="AT50" i="1"/>
  <c r="AS50" i="1"/>
  <c r="AR50" i="1"/>
  <c r="AT49" i="1"/>
  <c r="AS49" i="1"/>
  <c r="AR49" i="1"/>
  <c r="AT48" i="1"/>
  <c r="AS48" i="1"/>
  <c r="AT47" i="1"/>
  <c r="AS47" i="1"/>
  <c r="AR47" i="1"/>
  <c r="AT46" i="1"/>
  <c r="AS46" i="1"/>
  <c r="AT45" i="1"/>
  <c r="AS45" i="1"/>
  <c r="AT44" i="1"/>
  <c r="AS44" i="1"/>
  <c r="AR44" i="1"/>
  <c r="AT43" i="1"/>
  <c r="AS43" i="1"/>
  <c r="AT42" i="1"/>
  <c r="AS42" i="1"/>
  <c r="AR42" i="1"/>
  <c r="AT41" i="1"/>
  <c r="AS41" i="1"/>
  <c r="AR41" i="1"/>
  <c r="AT40" i="1"/>
  <c r="AS40" i="1"/>
  <c r="AT39" i="1"/>
  <c r="AS39" i="1"/>
  <c r="AT38" i="1"/>
  <c r="AS38" i="1"/>
  <c r="AR38" i="1"/>
  <c r="AT37" i="1"/>
  <c r="AS37" i="1"/>
  <c r="AR37" i="1"/>
  <c r="AT36" i="1"/>
  <c r="AS36" i="1"/>
  <c r="AR36" i="1"/>
  <c r="AT35" i="1"/>
  <c r="AS35" i="1"/>
  <c r="AR35" i="1"/>
  <c r="AT34" i="1"/>
  <c r="AS34" i="1"/>
  <c r="AT33" i="1"/>
  <c r="AS33" i="1"/>
  <c r="AT32" i="1"/>
  <c r="AS32" i="1"/>
  <c r="AT31" i="1"/>
  <c r="AS31" i="1"/>
  <c r="AT30" i="1"/>
  <c r="AS30" i="1"/>
  <c r="AT29" i="1"/>
  <c r="AS29" i="1"/>
  <c r="AR29" i="1"/>
  <c r="AT28" i="1"/>
  <c r="AS28" i="1"/>
  <c r="AR28" i="1"/>
  <c r="AT27" i="1"/>
  <c r="AS27" i="1"/>
  <c r="AR27" i="1"/>
  <c r="AT26" i="1"/>
  <c r="AS26" i="1"/>
  <c r="AT25" i="1"/>
  <c r="AS25" i="1"/>
  <c r="AR25" i="1"/>
  <c r="AT24" i="1"/>
  <c r="AS24" i="1"/>
  <c r="AT23" i="1"/>
  <c r="AS23" i="1"/>
  <c r="AT22" i="1"/>
  <c r="AS22" i="1"/>
  <c r="AR22" i="1"/>
  <c r="AT21" i="1"/>
  <c r="AS21" i="1"/>
  <c r="AT20" i="1"/>
  <c r="AS20" i="1"/>
  <c r="AR20" i="1"/>
  <c r="AT19" i="1"/>
  <c r="AS19" i="1"/>
  <c r="AT18" i="1"/>
  <c r="AS18" i="1"/>
  <c r="AT17" i="1"/>
  <c r="AS17" i="1"/>
  <c r="AR17" i="1"/>
  <c r="AT16" i="1"/>
  <c r="AS16" i="1"/>
  <c r="AR16" i="1"/>
  <c r="AT15" i="1"/>
  <c r="AS15" i="1"/>
  <c r="AR15" i="1"/>
  <c r="AT14" i="1"/>
  <c r="AS14" i="1"/>
  <c r="AT13" i="1"/>
  <c r="AS13" i="1"/>
  <c r="AT12" i="1"/>
  <c r="AS12" i="1"/>
  <c r="AT11" i="1"/>
  <c r="AS11" i="1"/>
  <c r="AR11" i="1"/>
  <c r="AT10" i="1"/>
  <c r="AS10" i="1"/>
  <c r="AR10" i="1"/>
  <c r="AT9" i="1"/>
  <c r="AS9" i="1"/>
  <c r="AR9" i="1"/>
  <c r="AT8" i="1"/>
  <c r="AS8" i="1"/>
  <c r="AT7" i="1"/>
  <c r="AS7" i="1"/>
  <c r="AT6" i="1"/>
  <c r="AS6" i="1"/>
  <c r="AT5" i="1"/>
  <c r="AS5" i="1"/>
  <c r="AR5" i="1"/>
  <c r="AT4" i="1"/>
  <c r="AS4" i="1"/>
  <c r="AR4" i="1"/>
  <c r="AT3" i="1"/>
  <c r="AS3" i="1"/>
  <c r="AT2" i="1"/>
  <c r="AS2" i="1"/>
  <c r="AR2" i="1"/>
</calcChain>
</file>

<file path=xl/sharedStrings.xml><?xml version="1.0" encoding="utf-8"?>
<sst xmlns="http://schemas.openxmlformats.org/spreadsheetml/2006/main" count="2189" uniqueCount="1074">
  <si>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</si>
  <si>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</si>
  <si>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</si>
  <si>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</si>
  <si>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</si>
  <si>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</si>
  <si>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</si>
  <si>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</si>
  <si>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</si>
  <si>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</si>
  <si>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</si>
  <si>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</si>
  <si>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</si>
  <si>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</si>
  <si>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</si>
  <si>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</si>
  <si>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</si>
  <si>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</si>
  <si>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</si>
  <si>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</si>
  <si>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</si>
  <si>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</si>
  <si>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</si>
  <si>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</si>
  <si>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</si>
  <si>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</si>
  <si>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</si>
  <si>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</si>
  <si>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</si>
  <si>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</si>
  <si>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</si>
  <si>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</si>
  <si>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</si>
  <si>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</si>
  <si>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</si>
  <si>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</si>
  <si>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</si>
  <si>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</si>
  <si>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</si>
  <si>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</si>
  <si>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</si>
  <si>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</si>
  <si>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</si>
  <si>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</si>
  <si>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</si>
  <si>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</si>
  <si>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</si>
  <si>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</si>
  <si>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</si>
  <si>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</si>
  <si>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</si>
  <si>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</si>
  <si>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</si>
  <si>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</si>
  <si>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</si>
  <si>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HD20.5 .O65 1968</t>
  </si>
  <si>
    <t>0                      HD 0020500O  65          1968</t>
  </si>
  <si>
    <t>Systems analysis for business management [by] Stanford L. Optner.</t>
  </si>
  <si>
    <t>No</t>
  </si>
  <si>
    <t>1</t>
  </si>
  <si>
    <t>0</t>
  </si>
  <si>
    <t>Optner, Stanford L.</t>
  </si>
  <si>
    <t>Englewood Cliffs, N.J., Prentice-Hall [1968]</t>
  </si>
  <si>
    <t>1968</t>
  </si>
  <si>
    <t>2d ed.</t>
  </si>
  <si>
    <t>eng</t>
  </si>
  <si>
    <t>nju</t>
  </si>
  <si>
    <t xml:space="preserve">HD </t>
  </si>
  <si>
    <t>1998-11-05</t>
  </si>
  <si>
    <t>1997-07-03</t>
  </si>
  <si>
    <t>Yes</t>
  </si>
  <si>
    <t>1352595:eng</t>
  </si>
  <si>
    <t>191898</t>
  </si>
  <si>
    <t>991001205369702656</t>
  </si>
  <si>
    <t>2259018900002656</t>
  </si>
  <si>
    <t>BOOK</t>
  </si>
  <si>
    <t>32285002885860</t>
  </si>
  <si>
    <t>893250056</t>
  </si>
  <si>
    <t>HD20.7 .S52</t>
  </si>
  <si>
    <t>0                      HD 0020700S  52</t>
  </si>
  <si>
    <t>Games for society, business, and war : towards a theory of gaming / Martin Shubik .</t>
  </si>
  <si>
    <t>Shubik, Martin.</t>
  </si>
  <si>
    <t>New York : Elsevier, [1975]</t>
  </si>
  <si>
    <t>1975</t>
  </si>
  <si>
    <t>nyu</t>
  </si>
  <si>
    <t>1995-07-17</t>
  </si>
  <si>
    <t>1995-03-23</t>
  </si>
  <si>
    <t>233106047:eng</t>
  </si>
  <si>
    <t>1402171</t>
  </si>
  <si>
    <t>991003739869702656</t>
  </si>
  <si>
    <t>2260855800002656</t>
  </si>
  <si>
    <t>9780444412850</t>
  </si>
  <si>
    <t>32285002013786</t>
  </si>
  <si>
    <t>893718025</t>
  </si>
  <si>
    <t>HD21 .S815</t>
  </si>
  <si>
    <t>0                      HD 0021000S  815</t>
  </si>
  <si>
    <t>The organization of industry [by] George J. Stigler.</t>
  </si>
  <si>
    <t>Stigler, George J. (George Joseph), 1911-1991.</t>
  </si>
  <si>
    <t>Homewood, Ill., R. D. Irwin, 1968.</t>
  </si>
  <si>
    <t>ilu</t>
  </si>
  <si>
    <t>2004-12-04</t>
  </si>
  <si>
    <t>55994043:eng</t>
  </si>
  <si>
    <t>349282</t>
  </si>
  <si>
    <t>991002437849702656</t>
  </si>
  <si>
    <t>2267092490002656</t>
  </si>
  <si>
    <t>32285002886124</t>
  </si>
  <si>
    <t>893627125</t>
  </si>
  <si>
    <t>HD2763 .B63</t>
  </si>
  <si>
    <t>0                      HD 2763000B  63</t>
  </si>
  <si>
    <t>Principles of public utility rates.</t>
  </si>
  <si>
    <t>Bonbright, James C. (James Cummings), 1891-1985.</t>
  </si>
  <si>
    <t>New York, Columbia University Press, 1961.</t>
  </si>
  <si>
    <t>1961</t>
  </si>
  <si>
    <t>2007-05-22</t>
  </si>
  <si>
    <t>1997-07-14</t>
  </si>
  <si>
    <t>144111057:eng</t>
  </si>
  <si>
    <t>231425</t>
  </si>
  <si>
    <t>991001805449702656</t>
  </si>
  <si>
    <t>2270752190002656</t>
  </si>
  <si>
    <t>32285002920543</t>
  </si>
  <si>
    <t>893697052</t>
  </si>
  <si>
    <t>HD2785 .D388 1998</t>
  </si>
  <si>
    <t>0                      HD 2785000D  388         1998</t>
  </si>
  <si>
    <t>Corporation nation : how corporations are taking over our lives and what we can do about it / Charles Derber.</t>
  </si>
  <si>
    <t>Derber, Charles.</t>
  </si>
  <si>
    <t>New York : St. Martin's Press, 1998.</t>
  </si>
  <si>
    <t>1998</t>
  </si>
  <si>
    <t>1st ed.</t>
  </si>
  <si>
    <t>2004-10-22</t>
  </si>
  <si>
    <t>1999-01-05</t>
  </si>
  <si>
    <t>41730751:eng</t>
  </si>
  <si>
    <t>39013827</t>
  </si>
  <si>
    <t>991002933829702656</t>
  </si>
  <si>
    <t>2260762590002656</t>
  </si>
  <si>
    <t>9780312192884</t>
  </si>
  <si>
    <t>32285003509311</t>
  </si>
  <si>
    <t>893342041</t>
  </si>
  <si>
    <t>HD30.2 .C475 1987</t>
  </si>
  <si>
    <t>0                      HD 0030200C  475         1987</t>
  </si>
  <si>
    <t>Applying expert systems in business / Dimitris N. Chorafas.</t>
  </si>
  <si>
    <t>Chorafas, Dimitris N.</t>
  </si>
  <si>
    <t>New York : McGraw-Hill, c1987.</t>
  </si>
  <si>
    <t>1987</t>
  </si>
  <si>
    <t>1994-03-23</t>
  </si>
  <si>
    <t>1992-04-22</t>
  </si>
  <si>
    <t>7060326:eng</t>
  </si>
  <si>
    <t>13215722</t>
  </si>
  <si>
    <t>991000798979702656</t>
  </si>
  <si>
    <t>2260667370002656</t>
  </si>
  <si>
    <t>9780070108806</t>
  </si>
  <si>
    <t>32285001085660</t>
  </si>
  <si>
    <t>893438609</t>
  </si>
  <si>
    <t>HD30.2 .D68 1998</t>
  </si>
  <si>
    <t>0                      HD 0030200D  68          1998</t>
  </si>
  <si>
    <t>Unleashing the killer app : digital strategies for market dominance / Larry Downes and Chunka Mui.</t>
  </si>
  <si>
    <t>Downes, Larry, 1959-</t>
  </si>
  <si>
    <t>Boston, Mass. : Harvard Business School Press, c1998.</t>
  </si>
  <si>
    <t>mau</t>
  </si>
  <si>
    <t>2000-01-31</t>
  </si>
  <si>
    <t>1999-04-27</t>
  </si>
  <si>
    <t>1999-08-13</t>
  </si>
  <si>
    <t>796366622:eng</t>
  </si>
  <si>
    <t>38355871</t>
  </si>
  <si>
    <t>991001677539702656</t>
  </si>
  <si>
    <t>2255149620002656</t>
  </si>
  <si>
    <t>9780875848013</t>
  </si>
  <si>
    <t>32285003556437</t>
  </si>
  <si>
    <t>893872708</t>
  </si>
  <si>
    <t>HD30.2 .G76 1999</t>
  </si>
  <si>
    <t>0                      HD 0030200G  76          1999</t>
  </si>
  <si>
    <t>Future organizational design : the scope for the IT-based enterprise / Lars Groth.</t>
  </si>
  <si>
    <t>Groth, Lars.</t>
  </si>
  <si>
    <t>Chichester : Wiley, c1999.</t>
  </si>
  <si>
    <t>1999</t>
  </si>
  <si>
    <t>enk</t>
  </si>
  <si>
    <t>Wiley series in information systems</t>
  </si>
  <si>
    <t>2002-04-22</t>
  </si>
  <si>
    <t>2000-04-11</t>
  </si>
  <si>
    <t>799890684:eng</t>
  </si>
  <si>
    <t>44015219</t>
  </si>
  <si>
    <t>991003002539702656</t>
  </si>
  <si>
    <t>2266256800002656</t>
  </si>
  <si>
    <t>9780471988939</t>
  </si>
  <si>
    <t>32285003676409</t>
  </si>
  <si>
    <t>893721747</t>
  </si>
  <si>
    <t>HD30.2 .M363 1996</t>
  </si>
  <si>
    <t>0                      HD 0030200M  363         1996</t>
  </si>
  <si>
    <t>Managing information for the competitive edge / edited by Ethel Auster and Chun Wei Choo.</t>
  </si>
  <si>
    <t>New York : Neal-Schuman Publishers, c1996.</t>
  </si>
  <si>
    <t>1996</t>
  </si>
  <si>
    <t>1999-03-06</t>
  </si>
  <si>
    <t>1998-01-08</t>
  </si>
  <si>
    <t>353910659:eng</t>
  </si>
  <si>
    <t>35033691</t>
  </si>
  <si>
    <t>991002681219702656</t>
  </si>
  <si>
    <t>2269306620002656</t>
  </si>
  <si>
    <t>9781555702151</t>
  </si>
  <si>
    <t>32285003302329</t>
  </si>
  <si>
    <t>893421664</t>
  </si>
  <si>
    <t>HD30.2 .O737 1990</t>
  </si>
  <si>
    <t>0                      HD 0030200O  737         1990</t>
  </si>
  <si>
    <t>Organization, management, and expert systems : models of automated reasoning / editor, Michael Masuch.</t>
  </si>
  <si>
    <t>Berlin ; New York : W. De Gruyter, 1990.</t>
  </si>
  <si>
    <t>1990</t>
  </si>
  <si>
    <t xml:space="preserve">gw </t>
  </si>
  <si>
    <t>De Gruyter studies in organization ; 23</t>
  </si>
  <si>
    <t>1993-07-06</t>
  </si>
  <si>
    <t>1991-03-14</t>
  </si>
  <si>
    <t>890356867:eng</t>
  </si>
  <si>
    <t>22184025</t>
  </si>
  <si>
    <t>991001752569702656</t>
  </si>
  <si>
    <t>2259486600002656</t>
  </si>
  <si>
    <t>9780899255569</t>
  </si>
  <si>
    <t>32285000511252</t>
  </si>
  <si>
    <t>893232226</t>
  </si>
  <si>
    <t>HD30.2 .P483 1998</t>
  </si>
  <si>
    <t>0                      HD 0030200P  483         1998</t>
  </si>
  <si>
    <t>The fast forward MBA in technology management / Daniel P. Petrozzo.</t>
  </si>
  <si>
    <t>Petrozzo, Daniel P.</t>
  </si>
  <si>
    <t>New York : J. Wiley, c1998.</t>
  </si>
  <si>
    <t>The fast forward MBA series</t>
  </si>
  <si>
    <t>2002-03-26</t>
  </si>
  <si>
    <t>1998-07-22</t>
  </si>
  <si>
    <t>549769:eng</t>
  </si>
  <si>
    <t>38409199</t>
  </si>
  <si>
    <t>991002907269702656</t>
  </si>
  <si>
    <t>2267987610002656</t>
  </si>
  <si>
    <t>9780471239802</t>
  </si>
  <si>
    <t>32285003434890</t>
  </si>
  <si>
    <t>893799158</t>
  </si>
  <si>
    <t>HD30.2122 .M37 1996</t>
  </si>
  <si>
    <t>0                      HD 0030000                                                           .2122 .M37 1996</t>
  </si>
  <si>
    <t>Cybercorp : the new business revolution / James Martin.</t>
  </si>
  <si>
    <t>Martin, James, 1938-</t>
  </si>
  <si>
    <t>New York : Amacom, c1996.</t>
  </si>
  <si>
    <t>2000-02-14</t>
  </si>
  <si>
    <t>1996-11-13</t>
  </si>
  <si>
    <t>864046283:eng</t>
  </si>
  <si>
    <t>35128215</t>
  </si>
  <si>
    <t>991002689549702656</t>
  </si>
  <si>
    <t>2270939980002656</t>
  </si>
  <si>
    <t>9780814403518</t>
  </si>
  <si>
    <t>32285002372489</t>
  </si>
  <si>
    <t>893603883</t>
  </si>
  <si>
    <t>HD30.213 .D38 2000</t>
  </si>
  <si>
    <t>0                      HD 0030213D  38          2000</t>
  </si>
  <si>
    <t>Mission critical : realizing the promise of enterprise systems / Thomas H. Davenport.</t>
  </si>
  <si>
    <t>Davenport, Thomas H., 1954-</t>
  </si>
  <si>
    <t>Boston, MA : Harvard Business School Press, 2000.</t>
  </si>
  <si>
    <t>2000</t>
  </si>
  <si>
    <t>2000-07-26</t>
  </si>
  <si>
    <t>6037388:eng</t>
  </si>
  <si>
    <t>42680386</t>
  </si>
  <si>
    <t>991003219839702656</t>
  </si>
  <si>
    <t>2264048930002656</t>
  </si>
  <si>
    <t>9780875849065</t>
  </si>
  <si>
    <t>32285003742466</t>
  </si>
  <si>
    <t>893887245</t>
  </si>
  <si>
    <t>HD30.213 .P67 1997</t>
  </si>
  <si>
    <t>0                      HD 0030213P  67          1997</t>
  </si>
  <si>
    <t>Management information systems : solving business problems with information technology / Gerald V. Post, David L. Anderson.</t>
  </si>
  <si>
    <t>Post, Gerald V.</t>
  </si>
  <si>
    <t>Chicago : Irwin, c1997.</t>
  </si>
  <si>
    <t>1997</t>
  </si>
  <si>
    <t>2000-11-01</t>
  </si>
  <si>
    <t>1998-06-17</t>
  </si>
  <si>
    <t>4923551770:eng</t>
  </si>
  <si>
    <t>35318845</t>
  </si>
  <si>
    <t>991002705689702656</t>
  </si>
  <si>
    <t>2256766650002656</t>
  </si>
  <si>
    <t>9780256179569</t>
  </si>
  <si>
    <t>32285003421715</t>
  </si>
  <si>
    <t>893716815</t>
  </si>
  <si>
    <t>HD30.22 .M34 1994</t>
  </si>
  <si>
    <t>0                      HD 0030220M  34          1994</t>
  </si>
  <si>
    <t>Executive economics : ten essential tools for managers / Shlomo Maital.</t>
  </si>
  <si>
    <t>Maital, Shlomo.</t>
  </si>
  <si>
    <t>New York : Free Press ; Toronto : Maxwell Macmillan Canada ; New York : Maxwell Macmillan International, c1994.</t>
  </si>
  <si>
    <t>1994</t>
  </si>
  <si>
    <t>1995-10-05</t>
  </si>
  <si>
    <t>1994-10-21</t>
  </si>
  <si>
    <t>33634775:eng</t>
  </si>
  <si>
    <t>30109169</t>
  </si>
  <si>
    <t>991002320589702656</t>
  </si>
  <si>
    <t>2263616970002656</t>
  </si>
  <si>
    <t>9780029197851</t>
  </si>
  <si>
    <t>32285001949931</t>
  </si>
  <si>
    <t>893529827</t>
  </si>
  <si>
    <t>HD30.23 .A44</t>
  </si>
  <si>
    <t>0                      HD 0030230A  44</t>
  </si>
  <si>
    <t>Decision support systems : current practice and continuing challenges / Steven Alter.</t>
  </si>
  <si>
    <t>Alter, Steven.</t>
  </si>
  <si>
    <t>Reading, Mass. : Addison-Wesley Pub., c1980.</t>
  </si>
  <si>
    <t>1980</t>
  </si>
  <si>
    <t>Addison-Wesley series on decision support</t>
  </si>
  <si>
    <t>1997-09-14</t>
  </si>
  <si>
    <t>1993-02-24</t>
  </si>
  <si>
    <t>347683565:eng</t>
  </si>
  <si>
    <t>4834382</t>
  </si>
  <si>
    <t>991004730369702656</t>
  </si>
  <si>
    <t>2267703320002656</t>
  </si>
  <si>
    <t>9780201001938</t>
  </si>
  <si>
    <t>32285001537280</t>
  </si>
  <si>
    <t>893594022</t>
  </si>
  <si>
    <t>HD30.23 .A73</t>
  </si>
  <si>
    <t>0                      HD 0030230A  73</t>
  </si>
  <si>
    <t>Make up your mind! : The seven building blocks to better decisions / John D. Arnold. --</t>
  </si>
  <si>
    <t>Arnold, John D.</t>
  </si>
  <si>
    <t>New York : AMACCM, c1978.</t>
  </si>
  <si>
    <t>1978</t>
  </si>
  <si>
    <t>1995-02-14</t>
  </si>
  <si>
    <t>1990-08-03</t>
  </si>
  <si>
    <t>14277493:eng</t>
  </si>
  <si>
    <t>4036909</t>
  </si>
  <si>
    <t>991004574119702656</t>
  </si>
  <si>
    <t>2269174770002656</t>
  </si>
  <si>
    <t>9780814454794</t>
  </si>
  <si>
    <t>32285000263672</t>
  </si>
  <si>
    <t>893259885</t>
  </si>
  <si>
    <t>HD30.23 .B7</t>
  </si>
  <si>
    <t>0                      HD 0030230B  7</t>
  </si>
  <si>
    <t>Management decision making / by Jerome D. Braverman.</t>
  </si>
  <si>
    <t>Braverman, Jerome D.</t>
  </si>
  <si>
    <t>New York, N.Y. : American Management Associations, c1980.</t>
  </si>
  <si>
    <t>2009-04-16</t>
  </si>
  <si>
    <t>3943442223:eng</t>
  </si>
  <si>
    <t>6487892</t>
  </si>
  <si>
    <t>991004993129702656</t>
  </si>
  <si>
    <t>2256338360002656</t>
  </si>
  <si>
    <t>9780814456231</t>
  </si>
  <si>
    <t>32285001537306</t>
  </si>
  <si>
    <t>893437003</t>
  </si>
  <si>
    <t>HD30.23 .C65 1986</t>
  </si>
  <si>
    <t>0                      HD 0030230C  65          1986</t>
  </si>
  <si>
    <t>Communication and group decision-making / edited by Randy Y. Hirokawa and Marshall Scott Poole ; foreword by James H. Davis.</t>
  </si>
  <si>
    <t>Beverly Hills : Sage Publications, c1986.</t>
  </si>
  <si>
    <t>1986</t>
  </si>
  <si>
    <t>cau</t>
  </si>
  <si>
    <t>Sage focus editions ; 77</t>
  </si>
  <si>
    <t>2001-02-23</t>
  </si>
  <si>
    <t>1990-03-19</t>
  </si>
  <si>
    <t>10792190049:eng</t>
  </si>
  <si>
    <t>12371427</t>
  </si>
  <si>
    <t>991005405639702656</t>
  </si>
  <si>
    <t>2258279300002656</t>
  </si>
  <si>
    <t>9780803925304</t>
  </si>
  <si>
    <t>32285000085786</t>
  </si>
  <si>
    <t>893601156</t>
  </si>
  <si>
    <t>HD30.23 .G66 1991</t>
  </si>
  <si>
    <t>0                      HD 0030230G  66          1991</t>
  </si>
  <si>
    <t>Decision analysis for management judgment / Paul Goodwin, George Wright ; with a foreword by Lawrence D. Phillips.</t>
  </si>
  <si>
    <t>Goodwin, Paul.</t>
  </si>
  <si>
    <t>Chichester ; New York : Wiley, c1991.</t>
  </si>
  <si>
    <t>1991</t>
  </si>
  <si>
    <t>1995-05-15</t>
  </si>
  <si>
    <t>1992-06-22</t>
  </si>
  <si>
    <t>551223:eng</t>
  </si>
  <si>
    <t>23051561</t>
  </si>
  <si>
    <t>991001835499702656</t>
  </si>
  <si>
    <t>2265416460002656</t>
  </si>
  <si>
    <t>9780471928331</t>
  </si>
  <si>
    <t>32285001129906</t>
  </si>
  <si>
    <t>893497476</t>
  </si>
  <si>
    <t>HD30.23 .H44 1977</t>
  </si>
  <si>
    <t>0                      HD 0030230H  44          1977</t>
  </si>
  <si>
    <t>The mind of the organization : on the relevance of the decision-thinking processes of the human mind to the decision-thinking processes of organizations / Ben Heirs and Gordon Pehrson.</t>
  </si>
  <si>
    <t>Heirs, Ben J.</t>
  </si>
  <si>
    <t>New York : Harper &amp; Row, c1977.</t>
  </si>
  <si>
    <t>1977</t>
  </si>
  <si>
    <t>2003-06-04</t>
  </si>
  <si>
    <t>1996-09-09</t>
  </si>
  <si>
    <t>13086790:eng</t>
  </si>
  <si>
    <t>2372618</t>
  </si>
  <si>
    <t>991004101119702656</t>
  </si>
  <si>
    <t>2255314860002656</t>
  </si>
  <si>
    <t>9780060118181</t>
  </si>
  <si>
    <t>32285002306834</t>
  </si>
  <si>
    <t>893429660</t>
  </si>
  <si>
    <t>HD30.23 .I4 1982</t>
  </si>
  <si>
    <t>0                      HD 0030230I  4           1982</t>
  </si>
  <si>
    <t>Improving group decision making in organizations : approaches from theory and research / edited by Richard A. Guzzo.</t>
  </si>
  <si>
    <t>New York : Academic Press, 1982.</t>
  </si>
  <si>
    <t>1982</t>
  </si>
  <si>
    <t>Organizational and occupational psychology</t>
  </si>
  <si>
    <t>2009-03-31</t>
  </si>
  <si>
    <t>347679091:eng</t>
  </si>
  <si>
    <t>8112808</t>
  </si>
  <si>
    <t>991005204959702656</t>
  </si>
  <si>
    <t>2255201750002656</t>
  </si>
  <si>
    <t>9780123109804</t>
  </si>
  <si>
    <t>32285000085794</t>
  </si>
  <si>
    <t>893902295</t>
  </si>
  <si>
    <t>HD30.23 .O93</t>
  </si>
  <si>
    <t>0                      HD 0030230O  93</t>
  </si>
  <si>
    <t>A basic approach to executive decision making / Alfred R. Oxenfeldt, David W. Miller, Roger Dickinson. --</t>
  </si>
  <si>
    <t>Oxenfeldt, Alfred Richard, 1917-</t>
  </si>
  <si>
    <t>New York : AMACOM, c1978.</t>
  </si>
  <si>
    <t>1992-02-23</t>
  </si>
  <si>
    <t>1991-10-29</t>
  </si>
  <si>
    <t>11027815:eng</t>
  </si>
  <si>
    <t>3650088</t>
  </si>
  <si>
    <t>991004488159702656</t>
  </si>
  <si>
    <t>2261098470002656</t>
  </si>
  <si>
    <t>9780814454671</t>
  </si>
  <si>
    <t>32285000802719</t>
  </si>
  <si>
    <t>893436339</t>
  </si>
  <si>
    <t>HD30.23 .R876 2002</t>
  </si>
  <si>
    <t>0                      HD 0030230R  876         2002</t>
  </si>
  <si>
    <t>Winning decisions : getting it right the first time / J. Edward Russo and Paul J.H. Schoemaker ; with Margo Hittleman.</t>
  </si>
  <si>
    <t>Russo, J. Edward.</t>
  </si>
  <si>
    <t>New York : Currency, 2002.</t>
  </si>
  <si>
    <t>2002</t>
  </si>
  <si>
    <t>2004-09-07</t>
  </si>
  <si>
    <t>2002-01-09</t>
  </si>
  <si>
    <t>836980730:eng</t>
  </si>
  <si>
    <t>46866342</t>
  </si>
  <si>
    <t>991003700249702656</t>
  </si>
  <si>
    <t>2256159910002656</t>
  </si>
  <si>
    <t>9780385502252</t>
  </si>
  <si>
    <t>32285004445929</t>
  </si>
  <si>
    <t>893775056</t>
  </si>
  <si>
    <t>HD30.23 .S725 1989</t>
  </si>
  <si>
    <t>0                      HD 0030230S  725         1989</t>
  </si>
  <si>
    <t>Strategic executive decisions : an analysis of the difference between theory and practice / Michael J. Stahl.</t>
  </si>
  <si>
    <t>Stahl, Michael J.</t>
  </si>
  <si>
    <t>New York : Quorum Books, 1989.</t>
  </si>
  <si>
    <t>1989</t>
  </si>
  <si>
    <t>1992-02-09</t>
  </si>
  <si>
    <t>1990-03-27</t>
  </si>
  <si>
    <t>253990355:eng</t>
  </si>
  <si>
    <t>18069696</t>
  </si>
  <si>
    <t>991001301209702656</t>
  </si>
  <si>
    <t>2262611170002656</t>
  </si>
  <si>
    <t>9780899303161</t>
  </si>
  <si>
    <t>32285000090513</t>
  </si>
  <si>
    <t>893626650</t>
  </si>
  <si>
    <t>HD30.23 .S73 1982</t>
  </si>
  <si>
    <t>0                      HD 0030230S  73          1982</t>
  </si>
  <si>
    <t>Choices for the manager / Rosemary Stewart.</t>
  </si>
  <si>
    <t>Stewart, Rosemary.</t>
  </si>
  <si>
    <t>Englewood Cliffs, N.J. : Prentice-Hall, c1982.</t>
  </si>
  <si>
    <t>1997-06-14</t>
  </si>
  <si>
    <t>1993-02-01</t>
  </si>
  <si>
    <t>29882678:eng</t>
  </si>
  <si>
    <t>7796112</t>
  </si>
  <si>
    <t>991005162299702656</t>
  </si>
  <si>
    <t>2266302920002656</t>
  </si>
  <si>
    <t>9780131331730</t>
  </si>
  <si>
    <t>32285001427573</t>
  </si>
  <si>
    <t>893776943</t>
  </si>
  <si>
    <t>HD30.255 .B49 1996</t>
  </si>
  <si>
    <t>0                      HD 0030255B  49          1996</t>
  </si>
  <si>
    <t>The green corporation : the next competitive advantage / Vasanthakumar N. Bhat.</t>
  </si>
  <si>
    <t>Bhat, Vasanthakumar N.</t>
  </si>
  <si>
    <t>Westport, Conn. : Quorum, 1996.</t>
  </si>
  <si>
    <t>ctu</t>
  </si>
  <si>
    <t>2008-07-28</t>
  </si>
  <si>
    <t>1997-05-28</t>
  </si>
  <si>
    <t>837008879:eng</t>
  </si>
  <si>
    <t>33281299</t>
  </si>
  <si>
    <t>991002560979702656</t>
  </si>
  <si>
    <t>2270278200002656</t>
  </si>
  <si>
    <t>9780899309798</t>
  </si>
  <si>
    <t>32285002611803</t>
  </si>
  <si>
    <t>893434019</t>
  </si>
  <si>
    <t>HD30.27 .M34</t>
  </si>
  <si>
    <t>0                      HD 0030270M  34</t>
  </si>
  <si>
    <t>Forecasting : methods and applications / Spyros Makridakis, Steven C. Wheelwright.</t>
  </si>
  <si>
    <t>Makridakis, Spyros G.</t>
  </si>
  <si>
    <t>New York : Wiley, c1978.</t>
  </si>
  <si>
    <t>The Wiley/Hamilton series in management and administration</t>
  </si>
  <si>
    <t>2007-10-17</t>
  </si>
  <si>
    <t>1992-02-21</t>
  </si>
  <si>
    <t>4924237917:eng</t>
  </si>
  <si>
    <t>3543462</t>
  </si>
  <si>
    <t>991004461209702656</t>
  </si>
  <si>
    <t>2264871740002656</t>
  </si>
  <si>
    <t>9780471937708</t>
  </si>
  <si>
    <t>32285000973320</t>
  </si>
  <si>
    <t>893235515</t>
  </si>
  <si>
    <t>HD30.27 .P66 1991</t>
  </si>
  <si>
    <t>0                      HD 0030270P  66          1991</t>
  </si>
  <si>
    <t>The Popcorn report : Faith Popcorn on the future of your company, your world, your life.</t>
  </si>
  <si>
    <t>Popcorn, Faith.</t>
  </si>
  <si>
    <t>New York : Doubleday, c1991.</t>
  </si>
  <si>
    <t>1992-04-13</t>
  </si>
  <si>
    <t>1991-09-24</t>
  </si>
  <si>
    <t>3901315198:eng</t>
  </si>
  <si>
    <t>22983759</t>
  </si>
  <si>
    <t>991001829629702656</t>
  </si>
  <si>
    <t>2255853990002656</t>
  </si>
  <si>
    <t>9780385400008</t>
  </si>
  <si>
    <t>32285000704907</t>
  </si>
  <si>
    <t>893503734</t>
  </si>
  <si>
    <t>HD30.28 .A23 1984</t>
  </si>
  <si>
    <t>0                      HD 0030280A  23          1984</t>
  </si>
  <si>
    <t>Developing business strategies / David A. Aaker.</t>
  </si>
  <si>
    <t>Aaker, David A.</t>
  </si>
  <si>
    <t>New York : Wiley, c1984.</t>
  </si>
  <si>
    <t>1984</t>
  </si>
  <si>
    <t>Ronald series on marketing management, 0275-875X</t>
  </si>
  <si>
    <t>2002-05-14</t>
  </si>
  <si>
    <t>1992-03-30</t>
  </si>
  <si>
    <t>2834889:eng</t>
  </si>
  <si>
    <t>10100841</t>
  </si>
  <si>
    <t>991000313459702656</t>
  </si>
  <si>
    <t>2256152350002656</t>
  </si>
  <si>
    <t>9780471871798</t>
  </si>
  <si>
    <t>32285001040988</t>
  </si>
  <si>
    <t>893496122</t>
  </si>
  <si>
    <t>HD30.28 .B458 1988</t>
  </si>
  <si>
    <t>0                      HD 0030280B  458         1988</t>
  </si>
  <si>
    <t>The Best of Inc. guide to business strategy / by the editors of Inc. magazine.</t>
  </si>
  <si>
    <t>New York : Prentice Hall Press, c1988.</t>
  </si>
  <si>
    <t>1988</t>
  </si>
  <si>
    <t>2001-05-04</t>
  </si>
  <si>
    <t>1991-02-14</t>
  </si>
  <si>
    <t>16681719:eng</t>
  </si>
  <si>
    <t>17728679</t>
  </si>
  <si>
    <t>991001255009702656</t>
  </si>
  <si>
    <t>2257273930002656</t>
  </si>
  <si>
    <t>9780134539782</t>
  </si>
  <si>
    <t>32285000464759</t>
  </si>
  <si>
    <t>893334198</t>
  </si>
  <si>
    <t>HD30.28 .B7</t>
  </si>
  <si>
    <t>0                      HD 0030280B  7</t>
  </si>
  <si>
    <t>Strategic planning in emerging companies / Steven C. Brandt.</t>
  </si>
  <si>
    <t>Brandt, Steven C.</t>
  </si>
  <si>
    <t>Reading, Mass. : Addison-Wesley Pub. Co., c1981.</t>
  </si>
  <si>
    <t>1981</t>
  </si>
  <si>
    <t>1994-03-16</t>
  </si>
  <si>
    <t>1992-05-11</t>
  </si>
  <si>
    <t>416729:eng</t>
  </si>
  <si>
    <t>6916274</t>
  </si>
  <si>
    <t>991005059769702656</t>
  </si>
  <si>
    <t>2266279220002656</t>
  </si>
  <si>
    <t>9780201009422</t>
  </si>
  <si>
    <t>32285001107738</t>
  </si>
  <si>
    <t>893619379</t>
  </si>
  <si>
    <t>HD30.28 .B775 1987</t>
  </si>
  <si>
    <t>0                      HD 0030280B  775         1987</t>
  </si>
  <si>
    <t>How to write a successful business plan / Julie K. Brooks, Barry A. Stevens.</t>
  </si>
  <si>
    <t>Brooks, Julie K.</t>
  </si>
  <si>
    <t>New York, NY : American Management Association, c1987.</t>
  </si>
  <si>
    <t>2005-02-22</t>
  </si>
  <si>
    <t>1991-11-20</t>
  </si>
  <si>
    <t>9112951:eng</t>
  </si>
  <si>
    <t>14243611</t>
  </si>
  <si>
    <t>991000929169702656</t>
  </si>
  <si>
    <t>2267165160002656</t>
  </si>
  <si>
    <t>9780814458730</t>
  </si>
  <si>
    <t>32285000841725</t>
  </si>
  <si>
    <t>893872144</t>
  </si>
  <si>
    <t>HD30.28 .C376 1998</t>
  </si>
  <si>
    <t>0                      HD 0030280C  376         1998</t>
  </si>
  <si>
    <t>The crisis counselor : the executive's guide to avoiding, managing and thriving on crises that occur in all businesses / Jeffrey R. Caponigro.</t>
  </si>
  <si>
    <t>Caponigro, Jeffrey R.</t>
  </si>
  <si>
    <t>Southfield, Mich. : Barker Business Books, Inc., c1998.</t>
  </si>
  <si>
    <t>miu</t>
  </si>
  <si>
    <t>2001-08-02</t>
  </si>
  <si>
    <t>2001-08-01</t>
  </si>
  <si>
    <t>3373477665:eng</t>
  </si>
  <si>
    <t>38311099</t>
  </si>
  <si>
    <t>991003596719702656</t>
  </si>
  <si>
    <t>2272502280002656</t>
  </si>
  <si>
    <t>9780965960601</t>
  </si>
  <si>
    <t>32285004375241</t>
  </si>
  <si>
    <t>893874929</t>
  </si>
  <si>
    <t>HD30.28 .C76 1998</t>
  </si>
  <si>
    <t>0                      HD 0030280C  76          1998</t>
  </si>
  <si>
    <t>The Prentice Hall encyclopedia of model business plans / Wilbur Cross amd Alice M. Richey.</t>
  </si>
  <si>
    <t>Cross, Wilbur.</t>
  </si>
  <si>
    <t>Paramus, NJ : Prentice Hall, c1998.</t>
  </si>
  <si>
    <t>2009-04-17</t>
  </si>
  <si>
    <t>42117746:eng</t>
  </si>
  <si>
    <t>38832667</t>
  </si>
  <si>
    <t>991003515499702656</t>
  </si>
  <si>
    <t>2255302690002656</t>
  </si>
  <si>
    <t>9780735200241</t>
  </si>
  <si>
    <t>32285004324488</t>
  </si>
  <si>
    <t>893627626</t>
  </si>
  <si>
    <t>HD30.28 .D375 1994</t>
  </si>
  <si>
    <t>0                      HD 0030280D  375         1994</t>
  </si>
  <si>
    <t>Hypercompetition : managing the dynamics of strategic maneuvering / Richard A. D'Aveni, with Robert Gunther ; foreword by Ian C. MacMillan.</t>
  </si>
  <si>
    <t>D'Aveni, Richard A.</t>
  </si>
  <si>
    <t>New York : The Free Press ; Toronto : Maxwell Macmillan Canada ; New York : Maxwell Macmillan International, c1994.</t>
  </si>
  <si>
    <t>2005-04-21</t>
  </si>
  <si>
    <t>1994-05-26</t>
  </si>
  <si>
    <t>197345807:eng</t>
  </si>
  <si>
    <t>29389846</t>
  </si>
  <si>
    <t>991002266309702656</t>
  </si>
  <si>
    <t>2258800080002656</t>
  </si>
  <si>
    <t>9780029069387</t>
  </si>
  <si>
    <t>32285001899227</t>
  </si>
  <si>
    <t>893529759</t>
  </si>
  <si>
    <t>HD30.28 .G54 1984</t>
  </si>
  <si>
    <t>0                      HD 0030280G  54          1984</t>
  </si>
  <si>
    <t>Strategic planning, systems analysis, and database design : the continuous flow approach / Mark L. Gillenson, Robert Goldberg.</t>
  </si>
  <si>
    <t>Gillenson, Mark L.</t>
  </si>
  <si>
    <t>1996-11-11</t>
  </si>
  <si>
    <t>308728122:eng</t>
  </si>
  <si>
    <t>9827798</t>
  </si>
  <si>
    <t>991000263849702656</t>
  </si>
  <si>
    <t>2269190620002656</t>
  </si>
  <si>
    <t>9780471890669</t>
  </si>
  <si>
    <t>32285001537694</t>
  </si>
  <si>
    <t>893896747</t>
  </si>
  <si>
    <t>HD30.28 .G66 1993</t>
  </si>
  <si>
    <t>0                      HD 0030280G  66          1993</t>
  </si>
  <si>
    <t>Applied strategic planning : a comprehensive guide / Leonard D. Goodstein, Timothy M. Nolan, J. William Pfeiffer.</t>
  </si>
  <si>
    <t>Goodstein, Leonard David.</t>
  </si>
  <si>
    <t>New York : McGraw-Hill, c1993.</t>
  </si>
  <si>
    <t>1993</t>
  </si>
  <si>
    <t>1997-12-17</t>
  </si>
  <si>
    <t>1994-06-20</t>
  </si>
  <si>
    <t>4919200466:eng</t>
  </si>
  <si>
    <t>27894705</t>
  </si>
  <si>
    <t>991002164919702656</t>
  </si>
  <si>
    <t>2261432290002656</t>
  </si>
  <si>
    <t>9780070240209</t>
  </si>
  <si>
    <t>32285001923530</t>
  </si>
  <si>
    <t>893444999</t>
  </si>
  <si>
    <t>HD30.28 .H364 1983</t>
  </si>
  <si>
    <t>0                      HD 0030280H  364         1983</t>
  </si>
  <si>
    <t>Handbook of business planning and budgeting for executives with profit responsibility / Thomas S. Dudick, editor-in-chief ; Robert V. Gorski, associate editor.</t>
  </si>
  <si>
    <t>New York : Van Nostrand Reinhold, c1983.</t>
  </si>
  <si>
    <t>1983</t>
  </si>
  <si>
    <t>1999-04-01</t>
  </si>
  <si>
    <t>470202091:eng</t>
  </si>
  <si>
    <t>8494842</t>
  </si>
  <si>
    <t>991005251999702656</t>
  </si>
  <si>
    <t>2260037110002656</t>
  </si>
  <si>
    <t>9780442221881</t>
  </si>
  <si>
    <t>32285001537728</t>
  </si>
  <si>
    <t>893607079</t>
  </si>
  <si>
    <t>HD30.28 .H366 1985</t>
  </si>
  <si>
    <t>0                      HD 0030280H  366         1985</t>
  </si>
  <si>
    <t>Handbook of business strategy / editor, William D. Guth ; editorial advisory board, George Baker, Ian MacMillan, John L. Neuman.</t>
  </si>
  <si>
    <t>Boston : Warren, Gorham &amp; Lamont, c1985.</t>
  </si>
  <si>
    <t>1985</t>
  </si>
  <si>
    <t>1992-11-09</t>
  </si>
  <si>
    <t>54697539:eng</t>
  </si>
  <si>
    <t>11803720</t>
  </si>
  <si>
    <t>991000594169702656</t>
  </si>
  <si>
    <t>2263840880002656</t>
  </si>
  <si>
    <t>9780887121623</t>
  </si>
  <si>
    <t>32285001425668</t>
  </si>
  <si>
    <t>893695978</t>
  </si>
  <si>
    <t>HD30.28 .J36 1985</t>
  </si>
  <si>
    <t>0                      HD 0030280J  36          1985</t>
  </si>
  <si>
    <t>Business wargames / Barrie G. James.</t>
  </si>
  <si>
    <t>James, Barrie G.</t>
  </si>
  <si>
    <t>Harmondsworth : Penguin, 1985, c1984.</t>
  </si>
  <si>
    <t>2002-05-17</t>
  </si>
  <si>
    <t>1990-04-30</t>
  </si>
  <si>
    <t>4329974:eng</t>
  </si>
  <si>
    <t>12863534</t>
  </si>
  <si>
    <t>991000746819702656</t>
  </si>
  <si>
    <t>2255045130002656</t>
  </si>
  <si>
    <t>9780140081046</t>
  </si>
  <si>
    <t>32285000128404</t>
  </si>
  <si>
    <t>893803043</t>
  </si>
  <si>
    <t>HD30.28 .K44 2000</t>
  </si>
  <si>
    <t>0                      HD 0030280K  44          2000</t>
  </si>
  <si>
    <t>The eProcess edge : creating customer value and business wealth in the Internet era / Peter Keen, Mark McDonald.</t>
  </si>
  <si>
    <t>Keen, Peter G. W.</t>
  </si>
  <si>
    <t>Berkeley, Calif. : Osborne/McGraw-Hill, c2000.</t>
  </si>
  <si>
    <t>2000-10-26</t>
  </si>
  <si>
    <t>20666338:eng</t>
  </si>
  <si>
    <t>45057089</t>
  </si>
  <si>
    <t>991003331459702656</t>
  </si>
  <si>
    <t>2259154810002656</t>
  </si>
  <si>
    <t>9780072126266</t>
  </si>
  <si>
    <t>32285004261359</t>
  </si>
  <si>
    <t>893499198</t>
  </si>
  <si>
    <t>HD30.28 .L67</t>
  </si>
  <si>
    <t>0                      HD 0030280L  67</t>
  </si>
  <si>
    <t>Corporate planning : an executive viewpoint / Peter Lorange.</t>
  </si>
  <si>
    <t>Lorange, Peter.</t>
  </si>
  <si>
    <t>Englewood Cliffs, N.J. : Prentice-Hall, c1980.</t>
  </si>
  <si>
    <t>15153713:eng</t>
  </si>
  <si>
    <t>5563939</t>
  </si>
  <si>
    <t>991004844999702656</t>
  </si>
  <si>
    <t>2268024140002656</t>
  </si>
  <si>
    <t>9780131747555</t>
  </si>
  <si>
    <t>32285001537769</t>
  </si>
  <si>
    <t>893501022</t>
  </si>
  <si>
    <t>HD30.28 .L88 1987</t>
  </si>
  <si>
    <t>0                      HD 0030280L  88          1987</t>
  </si>
  <si>
    <t>How to develop a business plan in 15 days / William M. Luther.</t>
  </si>
  <si>
    <t>Luther, William M.</t>
  </si>
  <si>
    <t>1992-11-01</t>
  </si>
  <si>
    <t>10516209:eng</t>
  </si>
  <si>
    <t>15428883</t>
  </si>
  <si>
    <t>991001024679702656</t>
  </si>
  <si>
    <t>2264099470002656</t>
  </si>
  <si>
    <t>9780814458747</t>
  </si>
  <si>
    <t>32285001380327</t>
  </si>
  <si>
    <t>893797220</t>
  </si>
  <si>
    <t>HD30.28 .M56 1994</t>
  </si>
  <si>
    <t>0                      HD 0030280M  56          1994</t>
  </si>
  <si>
    <t>The rise and fall of strategic planning : reconceiving roles for planning, plans, planners / Henry Mintzberg.</t>
  </si>
  <si>
    <t>Mintzberg, Henry.</t>
  </si>
  <si>
    <t>New York : Free Press ; Toronto : Maxwell Macmillan Canada, c1994.</t>
  </si>
  <si>
    <t>2001-10-08</t>
  </si>
  <si>
    <t>1995-01-09</t>
  </si>
  <si>
    <t>6676778:eng</t>
  </si>
  <si>
    <t>28675146</t>
  </si>
  <si>
    <t>991002225939702656</t>
  </si>
  <si>
    <t>2271120980002656</t>
  </si>
  <si>
    <t>9780029216057</t>
  </si>
  <si>
    <t>32285001991792</t>
  </si>
  <si>
    <t>893232705</t>
  </si>
  <si>
    <t>HD30.28 .M564 1998</t>
  </si>
  <si>
    <t>0                      HD 0030280M  564         1998</t>
  </si>
  <si>
    <t>Strategy safari : a guided tour through the wilds of strategic management / Henry Mintzberg, Bruce Ahlstrand, Joseph Lampel.</t>
  </si>
  <si>
    <t>New York : Free Press, c1998.</t>
  </si>
  <si>
    <t>2008-09-08</t>
  </si>
  <si>
    <t>1999-08-31</t>
  </si>
  <si>
    <t>2841363092:eng</t>
  </si>
  <si>
    <t>38354698</t>
  </si>
  <si>
    <t>991002905639702656</t>
  </si>
  <si>
    <t>2254936250002656</t>
  </si>
  <si>
    <t>9780684847436</t>
  </si>
  <si>
    <t>32285003585279</t>
  </si>
  <si>
    <t>893524183</t>
  </si>
  <si>
    <t>HD30.28 .N39 1979</t>
  </si>
  <si>
    <t>0                      HD 0030280N  39          1979</t>
  </si>
  <si>
    <t>Corporate planning models / Thomas H. Naylor.</t>
  </si>
  <si>
    <t>Naylor, Thomas H., 1936-</t>
  </si>
  <si>
    <t>Readings, Mass. : Addison-Wesley, c1979.</t>
  </si>
  <si>
    <t>1979</t>
  </si>
  <si>
    <t>1992-12-08</t>
  </si>
  <si>
    <t>890308682:eng</t>
  </si>
  <si>
    <t>4593710</t>
  </si>
  <si>
    <t>991004688659702656</t>
  </si>
  <si>
    <t>2271327940002656</t>
  </si>
  <si>
    <t>9780201052268</t>
  </si>
  <si>
    <t>32285001040996</t>
  </si>
  <si>
    <t>893600120</t>
  </si>
  <si>
    <t>HD30.28 .P44 1997</t>
  </si>
  <si>
    <t>0                      HD 0030280P  44          1997</t>
  </si>
  <si>
    <t>Mission critical : the 7 strategic traps that derail even the smartest companies / Joseph C. Picken, Gregory G. Dess.</t>
  </si>
  <si>
    <t>Picken, Joseph C.</t>
  </si>
  <si>
    <t>Chicago : Irwin Professional Pub., c1997.</t>
  </si>
  <si>
    <t>2000-08-23</t>
  </si>
  <si>
    <t>1997-05-04</t>
  </si>
  <si>
    <t>40368227:eng</t>
  </si>
  <si>
    <t>34832686</t>
  </si>
  <si>
    <t>991002663889702656</t>
  </si>
  <si>
    <t>2260808290002656</t>
  </si>
  <si>
    <t>9780786309696</t>
  </si>
  <si>
    <t>32285002543436</t>
  </si>
  <si>
    <t>893710531</t>
  </si>
  <si>
    <t>HD30.28 .P75 1991</t>
  </si>
  <si>
    <t>0                      HD 0030280P  75          1991</t>
  </si>
  <si>
    <t>Strategic choices : supremacy, survival, or sayonara / Kenneth I. Primozic, Edward A. Primozic, Joe Leben.</t>
  </si>
  <si>
    <t>Primozic, Kenneth I.</t>
  </si>
  <si>
    <t>New York : McGraw-Hill, c1991.</t>
  </si>
  <si>
    <t>2005-05-20</t>
  </si>
  <si>
    <t>1991-07-17</t>
  </si>
  <si>
    <t>23175632:eng</t>
  </si>
  <si>
    <t>21522344</t>
  </si>
  <si>
    <t>991001700169702656</t>
  </si>
  <si>
    <t>2258510260002656</t>
  </si>
  <si>
    <t>9780070510364</t>
  </si>
  <si>
    <t>32285000661206</t>
  </si>
  <si>
    <t>893703257</t>
  </si>
  <si>
    <t>HD30.28 .R67</t>
  </si>
  <si>
    <t>0                      HD 0030280R  67</t>
  </si>
  <si>
    <t>Strategic alternatives : selection, development, and implementation / William E. Rothschild.</t>
  </si>
  <si>
    <t>Rothschild, William E.</t>
  </si>
  <si>
    <t>New York : Amacom, c1979.</t>
  </si>
  <si>
    <t>1997-04-07</t>
  </si>
  <si>
    <t>865282421:eng</t>
  </si>
  <si>
    <t>4774894</t>
  </si>
  <si>
    <t>991004712899702656</t>
  </si>
  <si>
    <t>2256751570002656</t>
  </si>
  <si>
    <t>9780814455142</t>
  </si>
  <si>
    <t>32285001537868</t>
  </si>
  <si>
    <t>893229739</t>
  </si>
  <si>
    <t>HD30.28 .S72 1979</t>
  </si>
  <si>
    <t>0                      HD 0030280S  72          1979</t>
  </si>
  <si>
    <t>Strategic planning : what every manager must know / George A. Steiner.</t>
  </si>
  <si>
    <t>Steiner, George Albert, 1912-</t>
  </si>
  <si>
    <t>New York : Free Press, c1979.</t>
  </si>
  <si>
    <t>2002-05-09</t>
  </si>
  <si>
    <t>1993-03-30</t>
  </si>
  <si>
    <t>2017-08-25</t>
  </si>
  <si>
    <t>400833:eng</t>
  </si>
  <si>
    <t>4830139</t>
  </si>
  <si>
    <t>991004728139702656</t>
  </si>
  <si>
    <t>2265588800002656</t>
  </si>
  <si>
    <t>9780029311103</t>
  </si>
  <si>
    <t>32285001593499</t>
  </si>
  <si>
    <t>893513598</t>
  </si>
  <si>
    <t>HD30.28 .S76 1986</t>
  </si>
  <si>
    <t>0                      HD 0030280S  76          1986</t>
  </si>
  <si>
    <t>Strategy traps and how to avoid them / Robert A. Stringer, Jr. with Joel L. Uchenick.</t>
  </si>
  <si>
    <t>Stringer, Robert A.</t>
  </si>
  <si>
    <t>Lexington, Mass. : Lexington Books, 1986.</t>
  </si>
  <si>
    <t>1995-10-24</t>
  </si>
  <si>
    <t>5469719:eng</t>
  </si>
  <si>
    <t>13008956</t>
  </si>
  <si>
    <t>991000768959702656</t>
  </si>
  <si>
    <t>2265523630002656</t>
  </si>
  <si>
    <t>9780669093629</t>
  </si>
  <si>
    <t>32285001537884</t>
  </si>
  <si>
    <t>893261602</t>
  </si>
  <si>
    <t>HD30.28 .T722 2005</t>
  </si>
  <si>
    <t>0                      HD 0030280T  722         2005</t>
  </si>
  <si>
    <t>TurboCoach : a powerful system for achieving breakthrough career success / Brian Tracy and Campbell Fraser.</t>
  </si>
  <si>
    <t>Tracy, Brian.</t>
  </si>
  <si>
    <t>New York : AMACOM--American Management Association, c2005.</t>
  </si>
  <si>
    <t>2005</t>
  </si>
  <si>
    <t>2008-11-17</t>
  </si>
  <si>
    <t>2005-01-13</t>
  </si>
  <si>
    <t>138714498:eng</t>
  </si>
  <si>
    <t>56590613</t>
  </si>
  <si>
    <t>991004454749702656</t>
  </si>
  <si>
    <t>2266709060002656</t>
  </si>
  <si>
    <t>9780814472484</t>
  </si>
  <si>
    <t>32285005020903</t>
  </si>
  <si>
    <t>893411567</t>
  </si>
  <si>
    <t>HD30.28 .T724 2003</t>
  </si>
  <si>
    <t>0                      HD 0030280T  724         2003</t>
  </si>
  <si>
    <t>Turbostrategy : 21 powerful ways to transform your business and boost your profits quickly / Brian Tracy.</t>
  </si>
  <si>
    <t>New York : American Management Association, c2003.</t>
  </si>
  <si>
    <t>2003</t>
  </si>
  <si>
    <t>2003-06-16</t>
  </si>
  <si>
    <t>707913:eng</t>
  </si>
  <si>
    <t>51810639</t>
  </si>
  <si>
    <t>991004072719702656</t>
  </si>
  <si>
    <t>2256691410002656</t>
  </si>
  <si>
    <t>9780814471937</t>
  </si>
  <si>
    <t>32285004753215</t>
  </si>
  <si>
    <t>893525625</t>
  </si>
  <si>
    <t>HD30.28 .U8 1985</t>
  </si>
  <si>
    <t>0                      HD 0030280U  8           1985</t>
  </si>
  <si>
    <t>Update : today's management know-how / Soundview.</t>
  </si>
  <si>
    <t>Darien, Conn. : Soundview Books 1985.</t>
  </si>
  <si>
    <t>1995-04-24</t>
  </si>
  <si>
    <t>5355869:eng</t>
  </si>
  <si>
    <t>12349757</t>
  </si>
  <si>
    <t>991000676079702656</t>
  </si>
  <si>
    <t>2262931660002656</t>
  </si>
  <si>
    <t>32285001537900</t>
  </si>
  <si>
    <t>893333677</t>
  </si>
  <si>
    <t>HD30.28 .W54 1983</t>
  </si>
  <si>
    <t>0                      HD 0030280W  54          1983</t>
  </si>
  <si>
    <t>Business planning for the entrepreneur : how to write and execute a business plan / Edward E. Williams and Salvatore E. Manzo.</t>
  </si>
  <si>
    <t>Williams, Edward E.</t>
  </si>
  <si>
    <t>1993-04-23</t>
  </si>
  <si>
    <t>347679830:eng</t>
  </si>
  <si>
    <t>8476157</t>
  </si>
  <si>
    <t>991005249109702656</t>
  </si>
  <si>
    <t>2257798370002656</t>
  </si>
  <si>
    <t>9780442289706</t>
  </si>
  <si>
    <t>32285001537926</t>
  </si>
  <si>
    <t>893443659</t>
  </si>
  <si>
    <t>HD30.29 .F69 1987</t>
  </si>
  <si>
    <t>0                      HD 0030290F  69          1987</t>
  </si>
  <si>
    <t>Effective group problem solving : how to broaden participation, improve decision making, and increase commitment to action / William M. Fox.</t>
  </si>
  <si>
    <t>Fox, William M.</t>
  </si>
  <si>
    <t>San Francisco : Jossey-Bass, 1987.</t>
  </si>
  <si>
    <t>A Joint publication in the Jossey-Bass management series and the Jossey-Bass social and behavioral science series</t>
  </si>
  <si>
    <t>1996-04-22</t>
  </si>
  <si>
    <t>9082101:eng</t>
  </si>
  <si>
    <t>15084283</t>
  </si>
  <si>
    <t>991000988559702656</t>
  </si>
  <si>
    <t>2255236320002656</t>
  </si>
  <si>
    <t>9781555420338</t>
  </si>
  <si>
    <t>32285001041002</t>
  </si>
  <si>
    <t>893261694</t>
  </si>
  <si>
    <t>HD30.29 .G73 1989</t>
  </si>
  <si>
    <t>0                      HD 0030290G  73          1989</t>
  </si>
  <si>
    <t>Collaborating : finding common ground for multiparty problems / Barbara Gray ; foreword by Eric Trist.</t>
  </si>
  <si>
    <t>Gray, Barbara, 1946-</t>
  </si>
  <si>
    <t>San Francisco : Jossey-Bass, 1989.</t>
  </si>
  <si>
    <t>Jossey-Bass management series</t>
  </si>
  <si>
    <t>2006-10-06</t>
  </si>
  <si>
    <t>1996-08-07</t>
  </si>
  <si>
    <t>308622875:eng</t>
  </si>
  <si>
    <t>19354182</t>
  </si>
  <si>
    <t>991001640969702656</t>
  </si>
  <si>
    <t>2270305360002656</t>
  </si>
  <si>
    <t>9781555421595</t>
  </si>
  <si>
    <t>32285001537934</t>
  </si>
  <si>
    <t>893797710</t>
  </si>
  <si>
    <t>HD31 .L43</t>
  </si>
  <si>
    <t>0                      HD 0031000L  43</t>
  </si>
  <si>
    <t>New patterns of management.</t>
  </si>
  <si>
    <t>Likert, Rensis, 1903-1981.</t>
  </si>
  <si>
    <t>New York, McGraw-Hill, 1961.</t>
  </si>
  <si>
    <t>2010-03-24</t>
  </si>
  <si>
    <t>1997-07-08</t>
  </si>
  <si>
    <t>149264343:eng</t>
  </si>
  <si>
    <t>193581</t>
  </si>
  <si>
    <t>991001214539702656</t>
  </si>
  <si>
    <t>2268843050002656</t>
  </si>
  <si>
    <t>32285002889144</t>
  </si>
  <si>
    <t>893702843</t>
  </si>
  <si>
    <t>HD38 .V277</t>
  </si>
  <si>
    <t>0                      HD 0038000V  277</t>
  </si>
  <si>
    <t>Decentralization, managerial ambiguity by design : a research study and report / prepared for the Financial Executives Research Foundation by Richard F. Vancil, with the assistance of Lee E. Buddrus.</t>
  </si>
  <si>
    <t>Vancil, Richard F.</t>
  </si>
  <si>
    <t>Homewood, Ill. : Dow Jones-Irwin, c1979.</t>
  </si>
  <si>
    <t>2008-12-08</t>
  </si>
  <si>
    <t>1993-02-26</t>
  </si>
  <si>
    <t>308788713:eng</t>
  </si>
  <si>
    <t>5942998</t>
  </si>
  <si>
    <t>991004904109702656</t>
  </si>
  <si>
    <t>2270797910002656</t>
  </si>
  <si>
    <t>9780910586320</t>
  </si>
  <si>
    <t>32285001540862</t>
  </si>
  <si>
    <t>893895614</t>
  </si>
  <si>
    <t>HD5124 .L39</t>
  </si>
  <si>
    <t>0                      HD 5124000L  39</t>
  </si>
  <si>
    <t>Shorter hours, shorter weeks : spreading the work to reduce unemployment / Sar A. Levitan and Richard S. Belous.</t>
  </si>
  <si>
    <t>Levitan, Sar A.</t>
  </si>
  <si>
    <t>Baltimore : Johns Hopkins University Press, c1977.</t>
  </si>
  <si>
    <t>mdu</t>
  </si>
  <si>
    <t>Policy studies in employment and welfare ; no. 30</t>
  </si>
  <si>
    <t>2002-03-20</t>
  </si>
  <si>
    <t>1993-01-06</t>
  </si>
  <si>
    <t>5201787:eng</t>
  </si>
  <si>
    <t>2984496</t>
  </si>
  <si>
    <t>991004307659702656</t>
  </si>
  <si>
    <t>2258248280002656</t>
  </si>
  <si>
    <t>9780801819995</t>
  </si>
  <si>
    <t>32285001485415</t>
  </si>
  <si>
    <t>893718747</t>
  </si>
  <si>
    <t>HD8106 .B45 1990</t>
  </si>
  <si>
    <t>0                      HD 8106000B  45          1990</t>
  </si>
  <si>
    <t>Confrontation at Winnipeg : labour, industrial relations, and the General Strike / David Jay Bercuson.</t>
  </si>
  <si>
    <t>Bercuson, David Jay.</t>
  </si>
  <si>
    <t>Montréal : McGill-Queen's University Press, 1990.</t>
  </si>
  <si>
    <t>Rev. ed.</t>
  </si>
  <si>
    <t>quc</t>
  </si>
  <si>
    <t>2003-01-08</t>
  </si>
  <si>
    <t>1991-10-16</t>
  </si>
  <si>
    <t>856818584:eng</t>
  </si>
  <si>
    <t>24627908</t>
  </si>
  <si>
    <t>991001659389702656</t>
  </si>
  <si>
    <t>2262970950002656</t>
  </si>
  <si>
    <t>9780773507944</t>
  </si>
  <si>
    <t>32285000726330</t>
  </si>
  <si>
    <t>893408266</t>
  </si>
  <si>
    <t>HD9049.W5 C297 1987</t>
  </si>
  <si>
    <t>0                      HD 9049000W  5                  C  297         1987</t>
  </si>
  <si>
    <t>The prairies and the pampas : agrarian policy in Canada and Argentina, 1880-1930 / Carl E. Solberg.</t>
  </si>
  <si>
    <t>Solberg, Carl E.</t>
  </si>
  <si>
    <t>Stanford, Calif. : Stanford University Press, 1987.</t>
  </si>
  <si>
    <t>Comparative studies in history, institutions, and public policy</t>
  </si>
  <si>
    <t>2006-04-17</t>
  </si>
  <si>
    <t>1992-02-12</t>
  </si>
  <si>
    <t>250988400:eng</t>
  </si>
  <si>
    <t>14693197</t>
  </si>
  <si>
    <t>991000953559702656</t>
  </si>
  <si>
    <t>2257252420002656</t>
  </si>
  <si>
    <t>9780804713467</t>
  </si>
  <si>
    <t>32285000944552</t>
  </si>
  <si>
    <t>893772157</t>
  </si>
  <si>
    <t>HD9502.A1 E538</t>
  </si>
  <si>
    <t>0                      HD 9502000A  1                  E  538</t>
  </si>
  <si>
    <t>Energy policies of the world / edited by Gerard J. Mangone.</t>
  </si>
  <si>
    <t>V.2</t>
  </si>
  <si>
    <t>New York : Elsevier, c1976-</t>
  </si>
  <si>
    <t>1976</t>
  </si>
  <si>
    <t>2002-09-13</t>
  </si>
  <si>
    <t>1995-08-02</t>
  </si>
  <si>
    <t>3146261378:eng</t>
  </si>
  <si>
    <t>2589730</t>
  </si>
  <si>
    <t>991004173479702656</t>
  </si>
  <si>
    <t>2256734430002656</t>
  </si>
  <si>
    <t>9780444001962</t>
  </si>
  <si>
    <t>32285000619808</t>
  </si>
  <si>
    <t>893417325</t>
  </si>
  <si>
    <t>HD9551.5 .N4</t>
  </si>
  <si>
    <t>0                      HD 9551500N  4</t>
  </si>
  <si>
    <t>The rise of the British coal industry, by J.U. Nef.</t>
  </si>
  <si>
    <t>Nef, John U. (John Ulric), 1899-1988.</t>
  </si>
  <si>
    <t>London, G. Routledge, 1932.</t>
  </si>
  <si>
    <t>1932</t>
  </si>
  <si>
    <t xml:space="preserve">xx </t>
  </si>
  <si>
    <t>[London school of economics and political science. Studies in economic and social history. vi]</t>
  </si>
  <si>
    <t>2006-10-28</t>
  </si>
  <si>
    <t>1997-05-02</t>
  </si>
  <si>
    <t>10627705289:eng</t>
  </si>
  <si>
    <t>1428424</t>
  </si>
  <si>
    <t>991003751449702656</t>
  </si>
  <si>
    <t>2265778960002656</t>
  </si>
  <si>
    <t>32285002646056</t>
  </si>
  <si>
    <t>893904500</t>
  </si>
  <si>
    <t>HD9566 .E57 1976</t>
  </si>
  <si>
    <t>0                      HD 9566000E  57          1976</t>
  </si>
  <si>
    <t>Competition in the oil industry / William A. Johnson ... [et al.].</t>
  </si>
  <si>
    <t>Energy Policy Research Project.</t>
  </si>
  <si>
    <t>Washington : Energy Policy Research Project, [1976]</t>
  </si>
  <si>
    <t>dcu</t>
  </si>
  <si>
    <t>1992-02-24</t>
  </si>
  <si>
    <t>4011617:eng</t>
  </si>
  <si>
    <t>2121420</t>
  </si>
  <si>
    <t>991001753019702656</t>
  </si>
  <si>
    <t>2267124530002656</t>
  </si>
  <si>
    <t>9780916862015</t>
  </si>
  <si>
    <t>32285000982040</t>
  </si>
  <si>
    <t>893346750</t>
  </si>
  <si>
    <t>HD9566 .L6</t>
  </si>
  <si>
    <t>0                      HD 9566000L  6</t>
  </si>
  <si>
    <t>Economic aspects of oil conservation regulation, by Wallace F. Lovejoy and Paul T. Homan.</t>
  </si>
  <si>
    <t>Lovejoy, Wallace F. (Wallace Francis), 1928-</t>
  </si>
  <si>
    <t>Baltimore, Published for Resources for the Future by Johns Hopkins Press [1967]</t>
  </si>
  <si>
    <t>1967</t>
  </si>
  <si>
    <t>1997-05-06</t>
  </si>
  <si>
    <t>451377:eng</t>
  </si>
  <si>
    <t>234187</t>
  </si>
  <si>
    <t>991001810009702656</t>
  </si>
  <si>
    <t>2257553660002656</t>
  </si>
  <si>
    <t>32285002646502</t>
  </si>
  <si>
    <t>893866506</t>
  </si>
  <si>
    <t>HD9580.U5 O37</t>
  </si>
  <si>
    <t>0                      HD 9580000U  5                  O  37</t>
  </si>
  <si>
    <t>Oil pipelines and public policy : analysis of proposals for industry reform and reorganization : proceedings of a conference held March 1-2, 1979, in Washington, D.C. / Edward J. Mitchell, ed.</t>
  </si>
  <si>
    <t>Washington : American Enterprise Institute, [1979]</t>
  </si>
  <si>
    <t>1992-02-26</t>
  </si>
  <si>
    <t>375080537:eng</t>
  </si>
  <si>
    <t>4982927</t>
  </si>
  <si>
    <t>991001803419702656</t>
  </si>
  <si>
    <t>2265724500002656</t>
  </si>
  <si>
    <t>9780844721576</t>
  </si>
  <si>
    <t>32285000983352</t>
  </si>
  <si>
    <t>893703347</t>
  </si>
  <si>
    <t>HD9660.N52 C56 1982</t>
  </si>
  <si>
    <t>0                      HD 9660000N  52                 C  56          1982</t>
  </si>
  <si>
    <t>The nitrate industry and Chile's crucial transition, 1870-1891 / Thomas F. O'Brien.</t>
  </si>
  <si>
    <t>O'Brien, Thomas F., 1947-</t>
  </si>
  <si>
    <t>New York : New York University Press, 1982.</t>
  </si>
  <si>
    <t>2001-03-01</t>
  </si>
  <si>
    <t>30946549:eng</t>
  </si>
  <si>
    <t>8170553</t>
  </si>
  <si>
    <t>991005212549702656</t>
  </si>
  <si>
    <t>2256424060002656</t>
  </si>
  <si>
    <t>9780814761595</t>
  </si>
  <si>
    <t>32285000983477</t>
  </si>
  <si>
    <t>893889866</t>
  </si>
  <si>
    <t>HD9993.T692 L48 1990</t>
  </si>
  <si>
    <t>0                      HD 9993000T  692                L  48          1990</t>
  </si>
  <si>
    <t>Inside Santa's workshop / Richard C. Levy and Ronald O. Weingartner.</t>
  </si>
  <si>
    <t>Levy, Richard C.</t>
  </si>
  <si>
    <t>New York : Henry Holt, c1990.</t>
  </si>
  <si>
    <t>1992-04-03</t>
  </si>
  <si>
    <t>1991-06-13</t>
  </si>
  <si>
    <t>8907684540:eng</t>
  </si>
  <si>
    <t>21154880</t>
  </si>
  <si>
    <t>991001658939702656</t>
  </si>
  <si>
    <t>2265667010002656</t>
  </si>
  <si>
    <t>9780805010756</t>
  </si>
  <si>
    <t>32285000655737</t>
  </si>
  <si>
    <t>893420488</t>
  </si>
  <si>
    <t>HD9999.S74 P7674 1993</t>
  </si>
  <si>
    <t>0                      HD 9999000S  74                 P  7674        1993</t>
  </si>
  <si>
    <t>Soap opera : the inside story of Procter &amp; Gamble / Alecia Swasy.</t>
  </si>
  <si>
    <t>Swasy, Alecia.</t>
  </si>
  <si>
    <t>New York : Times Books, c1993.</t>
  </si>
  <si>
    <t>2008-12-03</t>
  </si>
  <si>
    <t>906469006:eng</t>
  </si>
  <si>
    <t>27810485</t>
  </si>
  <si>
    <t>991005279569702656</t>
  </si>
  <si>
    <t>2259480030002656</t>
  </si>
  <si>
    <t>9780812920604</t>
  </si>
  <si>
    <t>32285005469746</t>
  </si>
  <si>
    <t>893254764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</si>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</sst>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7364-F811-4429-B6A4-0C2318AEDE2F}">
  <dimension ref="A1:BD72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5.75" customHeight="1" x14ac:dyDescent="0.25"/>
  <cols>
    <col min="1" max="1" width="13.85546875" customWidth="1"/>
    <col min="2" max="2" width="14.5703125" customWidth="1"/>
    <col min="3" max="3" width="0" hidden="1" customWidth="1"/>
    <col min="4" max="4" width="42" customWidth="1"/>
    <col min="6" max="10" width="0" hidden="1" customWidth="1"/>
    <col min="11" max="11" width="19.28515625" customWidth="1"/>
    <col min="12" max="12" width="17.57031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6.28515625" customWidth="1"/>
    <col min="32" max="41" width="0" hidden="1" customWidth="1"/>
    <col min="42" max="42" width="10.42578125" customWidth="1"/>
    <col min="43" max="43" width="10.140625" customWidth="1"/>
    <col min="44" max="44" width="10.5703125" customWidth="1"/>
    <col min="47" max="56" width="0" hidden="1" customWidth="1"/>
  </cols>
  <sheetData>
    <row r="1" spans="1:56" ht="45.75" customHeight="1" x14ac:dyDescent="0.25">
      <c r="A1" s="8" t="s">
        <v>1073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5.7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N2" s="2" t="s">
        <v>64</v>
      </c>
      <c r="O2" s="3" t="s">
        <v>65</v>
      </c>
      <c r="P2" s="3" t="s">
        <v>66</v>
      </c>
      <c r="R2" s="3" t="s">
        <v>67</v>
      </c>
      <c r="S2" s="4">
        <v>2</v>
      </c>
      <c r="T2" s="4">
        <v>2</v>
      </c>
      <c r="U2" s="5" t="s">
        <v>68</v>
      </c>
      <c r="V2" s="5" t="s">
        <v>68</v>
      </c>
      <c r="W2" s="5" t="s">
        <v>69</v>
      </c>
      <c r="X2" s="5" t="s">
        <v>69</v>
      </c>
      <c r="Y2" s="4">
        <v>363</v>
      </c>
      <c r="Z2" s="4">
        <v>266</v>
      </c>
      <c r="AA2" s="4">
        <v>494</v>
      </c>
      <c r="AB2" s="4">
        <v>2</v>
      </c>
      <c r="AC2" s="4">
        <v>2</v>
      </c>
      <c r="AD2" s="4">
        <v>13</v>
      </c>
      <c r="AE2" s="4">
        <v>21</v>
      </c>
      <c r="AF2" s="4">
        <v>7</v>
      </c>
      <c r="AG2" s="4">
        <v>11</v>
      </c>
      <c r="AH2" s="4">
        <v>4</v>
      </c>
      <c r="AI2" s="4">
        <v>6</v>
      </c>
      <c r="AJ2" s="4">
        <v>7</v>
      </c>
      <c r="AK2" s="4">
        <v>11</v>
      </c>
      <c r="AL2" s="4">
        <v>1</v>
      </c>
      <c r="AM2" s="4">
        <v>1</v>
      </c>
      <c r="AN2" s="4">
        <v>0</v>
      </c>
      <c r="AO2" s="4">
        <v>0</v>
      </c>
      <c r="AP2" s="3" t="s">
        <v>58</v>
      </c>
      <c r="AQ2" s="3" t="s">
        <v>70</v>
      </c>
      <c r="AR2" s="6" t="str">
        <f>HYPERLINK("http://catalog.hathitrust.org/Record/001320612","HathiTrust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HYPERLINK("https://creighton-primo.hosted.exlibrisgroup.com/primo-explore/search?tab=default_tab&amp;search_scope=EVERYTHING&amp;vid=01CRU&amp;lang=en_US&amp;offset=0&amp;query=any,contains,991001205369702656","Catalog Record")</f>
        <v>Catalog Record</v>
      </c>
      <c r="AT2" s="6" t="str">
        <f>HYPERLINK("http://www.worldcat.org/oclc/191898","WorldCat Record")</f>
        <v>WorldCat Record</v>
      </c>
      <c r="AU2" s="3" t="s">
        <v>71</v>
      </c>
      <c r="AV2" s="3" t="s">
        <v>72</v>
      </c>
      <c r="AW2" s="3" t="s">
        <v>73</v>
      </c>
      <c r="AX2" s="3" t="s">
        <v>73</v>
      </c>
      <c r="AY2" s="3" t="s">
        <v>74</v>
      </c>
      <c r="AZ2" s="3" t="s">
        <v>75</v>
      </c>
      <c r="BC2" s="3" t="s">
        <v>76</v>
      </c>
      <c r="BD2" s="3" t="s">
        <v>77</v>
      </c>
    </row>
    <row r="3" spans="1:56" ht="45.75" customHeight="1" x14ac:dyDescent="0.25">
      <c r="A3" s="7" t="s">
        <v>58</v>
      </c>
      <c r="B3" s="2" t="s">
        <v>78</v>
      </c>
      <c r="C3" s="2" t="s">
        <v>79</v>
      </c>
      <c r="D3" s="2" t="s">
        <v>80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81</v>
      </c>
      <c r="L3" s="2" t="s">
        <v>82</v>
      </c>
      <c r="M3" s="3" t="s">
        <v>83</v>
      </c>
      <c r="O3" s="3" t="s">
        <v>65</v>
      </c>
      <c r="P3" s="3" t="s">
        <v>84</v>
      </c>
      <c r="R3" s="3" t="s">
        <v>67</v>
      </c>
      <c r="S3" s="4">
        <v>2</v>
      </c>
      <c r="T3" s="4">
        <v>2</v>
      </c>
      <c r="U3" s="5" t="s">
        <v>85</v>
      </c>
      <c r="V3" s="5" t="s">
        <v>85</v>
      </c>
      <c r="W3" s="5" t="s">
        <v>86</v>
      </c>
      <c r="X3" s="5" t="s">
        <v>86</v>
      </c>
      <c r="Y3" s="4">
        <v>502</v>
      </c>
      <c r="Z3" s="4">
        <v>364</v>
      </c>
      <c r="AA3" s="4">
        <v>369</v>
      </c>
      <c r="AB3" s="4">
        <v>2</v>
      </c>
      <c r="AC3" s="4">
        <v>2</v>
      </c>
      <c r="AD3" s="4">
        <v>17</v>
      </c>
      <c r="AE3" s="4">
        <v>17</v>
      </c>
      <c r="AF3" s="4">
        <v>8</v>
      </c>
      <c r="AG3" s="4">
        <v>8</v>
      </c>
      <c r="AH3" s="4">
        <v>3</v>
      </c>
      <c r="AI3" s="4">
        <v>3</v>
      </c>
      <c r="AJ3" s="4">
        <v>9</v>
      </c>
      <c r="AK3" s="4">
        <v>9</v>
      </c>
      <c r="AL3" s="4">
        <v>1</v>
      </c>
      <c r="AM3" s="4">
        <v>1</v>
      </c>
      <c r="AN3" s="4">
        <v>1</v>
      </c>
      <c r="AO3" s="4">
        <v>1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HYPERLINK("https://creighton-primo.hosted.exlibrisgroup.com/primo-explore/search?tab=default_tab&amp;search_scope=EVERYTHING&amp;vid=01CRU&amp;lang=en_US&amp;offset=0&amp;query=any,contains,991003739869702656","Catalog Record")</f>
        <v>Catalog Record</v>
      </c>
      <c r="AT3" s="6" t="str">
        <f>HYPERLINK("http://www.worldcat.org/oclc/1402171","WorldCat Record")</f>
        <v>WorldCat Record</v>
      </c>
      <c r="AU3" s="3" t="s">
        <v>87</v>
      </c>
      <c r="AV3" s="3" t="s">
        <v>88</v>
      </c>
      <c r="AW3" s="3" t="s">
        <v>89</v>
      </c>
      <c r="AX3" s="3" t="s">
        <v>89</v>
      </c>
      <c r="AY3" s="3" t="s">
        <v>90</v>
      </c>
      <c r="AZ3" s="3" t="s">
        <v>75</v>
      </c>
      <c r="BB3" s="3" t="s">
        <v>91</v>
      </c>
      <c r="BC3" s="3" t="s">
        <v>92</v>
      </c>
      <c r="BD3" s="3" t="s">
        <v>93</v>
      </c>
    </row>
    <row r="4" spans="1:56" ht="45.75" customHeight="1" x14ac:dyDescent="0.25">
      <c r="A4" s="7" t="s">
        <v>58</v>
      </c>
      <c r="B4" s="2" t="s">
        <v>94</v>
      </c>
      <c r="C4" s="2" t="s">
        <v>95</v>
      </c>
      <c r="D4" s="2" t="s">
        <v>96</v>
      </c>
      <c r="F4" s="3" t="s">
        <v>58</v>
      </c>
      <c r="G4" s="3" t="s">
        <v>59</v>
      </c>
      <c r="H4" s="3" t="s">
        <v>58</v>
      </c>
      <c r="I4" s="3" t="s">
        <v>70</v>
      </c>
      <c r="J4" s="3" t="s">
        <v>60</v>
      </c>
      <c r="K4" s="2" t="s">
        <v>97</v>
      </c>
      <c r="L4" s="2" t="s">
        <v>98</v>
      </c>
      <c r="M4" s="3" t="s">
        <v>63</v>
      </c>
      <c r="O4" s="3" t="s">
        <v>65</v>
      </c>
      <c r="P4" s="3" t="s">
        <v>99</v>
      </c>
      <c r="R4" s="3" t="s">
        <v>67</v>
      </c>
      <c r="S4" s="4">
        <v>3</v>
      </c>
      <c r="T4" s="4">
        <v>3</v>
      </c>
      <c r="U4" s="5" t="s">
        <v>100</v>
      </c>
      <c r="V4" s="5" t="s">
        <v>100</v>
      </c>
      <c r="W4" s="5" t="s">
        <v>69</v>
      </c>
      <c r="X4" s="5" t="s">
        <v>69</v>
      </c>
      <c r="Y4" s="4">
        <v>649</v>
      </c>
      <c r="Z4" s="4">
        <v>504</v>
      </c>
      <c r="AA4" s="4">
        <v>618</v>
      </c>
      <c r="AB4" s="4">
        <v>3</v>
      </c>
      <c r="AC4" s="4">
        <v>3</v>
      </c>
      <c r="AD4" s="4">
        <v>28</v>
      </c>
      <c r="AE4" s="4">
        <v>31</v>
      </c>
      <c r="AF4" s="4">
        <v>11</v>
      </c>
      <c r="AG4" s="4">
        <v>13</v>
      </c>
      <c r="AH4" s="4">
        <v>7</v>
      </c>
      <c r="AI4" s="4">
        <v>7</v>
      </c>
      <c r="AJ4" s="4">
        <v>14</v>
      </c>
      <c r="AK4" s="4">
        <v>15</v>
      </c>
      <c r="AL4" s="4">
        <v>2</v>
      </c>
      <c r="AM4" s="4">
        <v>2</v>
      </c>
      <c r="AN4" s="4">
        <v>1</v>
      </c>
      <c r="AO4" s="4">
        <v>2</v>
      </c>
      <c r="AP4" s="3" t="s">
        <v>58</v>
      </c>
      <c r="AQ4" s="3" t="s">
        <v>70</v>
      </c>
      <c r="AR4" s="6" t="str">
        <f>HYPERLINK("http://catalog.hathitrust.org/Record/001429905","HathiTrust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HYPERLINK("https://creighton-primo.hosted.exlibrisgroup.com/primo-explore/search?tab=default_tab&amp;search_scope=EVERYTHING&amp;vid=01CRU&amp;lang=en_US&amp;offset=0&amp;query=any,contains,991002437849702656","Catalog Record")</f>
        <v>Catalog Record</v>
      </c>
      <c r="AT4" s="6" t="str">
        <f>HYPERLINK("http://www.worldcat.org/oclc/349282","WorldCat Record")</f>
        <v>WorldCat Record</v>
      </c>
      <c r="AU4" s="3" t="s">
        <v>101</v>
      </c>
      <c r="AV4" s="3" t="s">
        <v>102</v>
      </c>
      <c r="AW4" s="3" t="s">
        <v>103</v>
      </c>
      <c r="AX4" s="3" t="s">
        <v>103</v>
      </c>
      <c r="AY4" s="3" t="s">
        <v>104</v>
      </c>
      <c r="AZ4" s="3" t="s">
        <v>75</v>
      </c>
      <c r="BC4" s="3" t="s">
        <v>105</v>
      </c>
      <c r="BD4" s="3" t="s">
        <v>106</v>
      </c>
    </row>
    <row r="5" spans="1:56" ht="45.75" customHeight="1" x14ac:dyDescent="0.25">
      <c r="A5" s="7" t="s">
        <v>58</v>
      </c>
      <c r="B5" s="2" t="s">
        <v>107</v>
      </c>
      <c r="C5" s="2" t="s">
        <v>108</v>
      </c>
      <c r="D5" s="2" t="s">
        <v>109</v>
      </c>
      <c r="F5" s="3" t="s">
        <v>58</v>
      </c>
      <c r="G5" s="3" t="s">
        <v>59</v>
      </c>
      <c r="H5" s="3" t="s">
        <v>70</v>
      </c>
      <c r="I5" s="3" t="s">
        <v>58</v>
      </c>
      <c r="J5" s="3" t="s">
        <v>60</v>
      </c>
      <c r="K5" s="2" t="s">
        <v>110</v>
      </c>
      <c r="L5" s="2" t="s">
        <v>111</v>
      </c>
      <c r="M5" s="3" t="s">
        <v>112</v>
      </c>
      <c r="O5" s="3" t="s">
        <v>65</v>
      </c>
      <c r="P5" s="3" t="s">
        <v>84</v>
      </c>
      <c r="R5" s="3" t="s">
        <v>67</v>
      </c>
      <c r="S5" s="4">
        <v>0</v>
      </c>
      <c r="T5" s="4">
        <v>1</v>
      </c>
      <c r="V5" s="5" t="s">
        <v>113</v>
      </c>
      <c r="W5" s="5" t="s">
        <v>114</v>
      </c>
      <c r="X5" s="5" t="s">
        <v>114</v>
      </c>
      <c r="Y5" s="4">
        <v>548</v>
      </c>
      <c r="Z5" s="4">
        <v>467</v>
      </c>
      <c r="AA5" s="4">
        <v>653</v>
      </c>
      <c r="AB5" s="4">
        <v>4</v>
      </c>
      <c r="AC5" s="4">
        <v>6</v>
      </c>
      <c r="AD5" s="4">
        <v>28</v>
      </c>
      <c r="AE5" s="4">
        <v>39</v>
      </c>
      <c r="AF5" s="4">
        <v>3</v>
      </c>
      <c r="AG5" s="4">
        <v>7</v>
      </c>
      <c r="AH5" s="4">
        <v>4</v>
      </c>
      <c r="AI5" s="4">
        <v>4</v>
      </c>
      <c r="AJ5" s="4">
        <v>12</v>
      </c>
      <c r="AK5" s="4">
        <v>15</v>
      </c>
      <c r="AL5" s="4">
        <v>2</v>
      </c>
      <c r="AM5" s="4">
        <v>3</v>
      </c>
      <c r="AN5" s="4">
        <v>12</v>
      </c>
      <c r="AO5" s="4">
        <v>17</v>
      </c>
      <c r="AP5" s="3" t="s">
        <v>58</v>
      </c>
      <c r="AQ5" s="3" t="s">
        <v>70</v>
      </c>
      <c r="AR5" s="6" t="str">
        <f>HYPERLINK("http://catalog.hathitrust.org/Record/001430217","HathiTrust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HYPERLINK("https://creighton-primo.hosted.exlibrisgroup.com/primo-explore/search?tab=default_tab&amp;search_scope=EVERYTHING&amp;vid=01CRU&amp;lang=en_US&amp;offset=0&amp;query=any,contains,991001805449702656","Catalog Record")</f>
        <v>Catalog Record</v>
      </c>
      <c r="AT5" s="6" t="str">
        <f>HYPERLINK("http://www.worldcat.org/oclc/231425","WorldCat Record")</f>
        <v>WorldCat Record</v>
      </c>
      <c r="AU5" s="3" t="s">
        <v>115</v>
      </c>
      <c r="AV5" s="3" t="s">
        <v>116</v>
      </c>
      <c r="AW5" s="3" t="s">
        <v>117</v>
      </c>
      <c r="AX5" s="3" t="s">
        <v>117</v>
      </c>
      <c r="AY5" s="3" t="s">
        <v>118</v>
      </c>
      <c r="AZ5" s="3" t="s">
        <v>75</v>
      </c>
      <c r="BC5" s="3" t="s">
        <v>119</v>
      </c>
      <c r="BD5" s="3" t="s">
        <v>120</v>
      </c>
    </row>
    <row r="6" spans="1:56" ht="45.75" customHeight="1" x14ac:dyDescent="0.25">
      <c r="A6" s="7" t="s">
        <v>58</v>
      </c>
      <c r="B6" s="2" t="s">
        <v>121</v>
      </c>
      <c r="C6" s="2" t="s">
        <v>122</v>
      </c>
      <c r="D6" s="2" t="s">
        <v>123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124</v>
      </c>
      <c r="L6" s="2" t="s">
        <v>125</v>
      </c>
      <c r="M6" s="3" t="s">
        <v>126</v>
      </c>
      <c r="N6" s="2" t="s">
        <v>127</v>
      </c>
      <c r="O6" s="3" t="s">
        <v>65</v>
      </c>
      <c r="P6" s="3" t="s">
        <v>84</v>
      </c>
      <c r="R6" s="3" t="s">
        <v>67</v>
      </c>
      <c r="S6" s="4">
        <v>0</v>
      </c>
      <c r="T6" s="4">
        <v>0</v>
      </c>
      <c r="U6" s="5" t="s">
        <v>128</v>
      </c>
      <c r="V6" s="5" t="s">
        <v>128</v>
      </c>
      <c r="W6" s="5" t="s">
        <v>129</v>
      </c>
      <c r="X6" s="5" t="s">
        <v>129</v>
      </c>
      <c r="Y6" s="4">
        <v>664</v>
      </c>
      <c r="Z6" s="4">
        <v>600</v>
      </c>
      <c r="AA6" s="4">
        <v>681</v>
      </c>
      <c r="AB6" s="4">
        <v>5</v>
      </c>
      <c r="AC6" s="4">
        <v>6</v>
      </c>
      <c r="AD6" s="4">
        <v>30</v>
      </c>
      <c r="AE6" s="4">
        <v>33</v>
      </c>
      <c r="AF6" s="4">
        <v>9</v>
      </c>
      <c r="AG6" s="4">
        <v>10</v>
      </c>
      <c r="AH6" s="4">
        <v>6</v>
      </c>
      <c r="AI6" s="4">
        <v>6</v>
      </c>
      <c r="AJ6" s="4">
        <v>16</v>
      </c>
      <c r="AK6" s="4">
        <v>16</v>
      </c>
      <c r="AL6" s="4">
        <v>4</v>
      </c>
      <c r="AM6" s="4">
        <v>5</v>
      </c>
      <c r="AN6" s="4">
        <v>2</v>
      </c>
      <c r="AO6" s="4">
        <v>3</v>
      </c>
      <c r="AP6" s="3" t="s">
        <v>58</v>
      </c>
      <c r="AQ6" s="3" t="s">
        <v>58</v>
      </c>
      <c r="AS6" s="6" t="str">
        <f>HYPERLINK("https://creighton-primo.hosted.exlibrisgroup.com/primo-explore/search?tab=default_tab&amp;search_scope=EVERYTHING&amp;vid=01CRU&amp;lang=en_US&amp;offset=0&amp;query=any,contains,991002933829702656","Catalog Record")</f>
        <v>Catalog Record</v>
      </c>
      <c r="AT6" s="6" t="str">
        <f>HYPERLINK("http://www.worldcat.org/oclc/39013827","WorldCat Record")</f>
        <v>WorldCat Record</v>
      </c>
      <c r="AU6" s="3" t="s">
        <v>130</v>
      </c>
      <c r="AV6" s="3" t="s">
        <v>131</v>
      </c>
      <c r="AW6" s="3" t="s">
        <v>132</v>
      </c>
      <c r="AX6" s="3" t="s">
        <v>132</v>
      </c>
      <c r="AY6" s="3" t="s">
        <v>133</v>
      </c>
      <c r="AZ6" s="3" t="s">
        <v>75</v>
      </c>
      <c r="BB6" s="3" t="s">
        <v>134</v>
      </c>
      <c r="BC6" s="3" t="s">
        <v>135</v>
      </c>
      <c r="BD6" s="3" t="s">
        <v>136</v>
      </c>
    </row>
    <row r="7" spans="1:56" ht="45.75" customHeight="1" x14ac:dyDescent="0.25">
      <c r="A7" s="7" t="s">
        <v>58</v>
      </c>
      <c r="B7" s="2" t="s">
        <v>137</v>
      </c>
      <c r="C7" s="2" t="s">
        <v>138</v>
      </c>
      <c r="D7" s="2" t="s">
        <v>139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140</v>
      </c>
      <c r="L7" s="2" t="s">
        <v>141</v>
      </c>
      <c r="M7" s="3" t="s">
        <v>142</v>
      </c>
      <c r="O7" s="3" t="s">
        <v>65</v>
      </c>
      <c r="P7" s="3" t="s">
        <v>84</v>
      </c>
      <c r="R7" s="3" t="s">
        <v>67</v>
      </c>
      <c r="S7" s="4">
        <v>1</v>
      </c>
      <c r="T7" s="4">
        <v>1</v>
      </c>
      <c r="U7" s="5" t="s">
        <v>143</v>
      </c>
      <c r="V7" s="5" t="s">
        <v>143</v>
      </c>
      <c r="W7" s="5" t="s">
        <v>144</v>
      </c>
      <c r="X7" s="5" t="s">
        <v>144</v>
      </c>
      <c r="Y7" s="4">
        <v>418</v>
      </c>
      <c r="Z7" s="4">
        <v>330</v>
      </c>
      <c r="AA7" s="4">
        <v>330</v>
      </c>
      <c r="AB7" s="4">
        <v>2</v>
      </c>
      <c r="AC7" s="4">
        <v>2</v>
      </c>
      <c r="AD7" s="4">
        <v>11</v>
      </c>
      <c r="AE7" s="4">
        <v>11</v>
      </c>
      <c r="AF7" s="4">
        <v>4</v>
      </c>
      <c r="AG7" s="4">
        <v>4</v>
      </c>
      <c r="AH7" s="4">
        <v>4</v>
      </c>
      <c r="AI7" s="4">
        <v>4</v>
      </c>
      <c r="AJ7" s="4">
        <v>5</v>
      </c>
      <c r="AK7" s="4">
        <v>5</v>
      </c>
      <c r="AL7" s="4">
        <v>1</v>
      </c>
      <c r="AM7" s="4">
        <v>1</v>
      </c>
      <c r="AN7" s="4">
        <v>0</v>
      </c>
      <c r="AO7" s="4">
        <v>0</v>
      </c>
      <c r="AP7" s="3" t="s">
        <v>58</v>
      </c>
      <c r="AQ7" s="3" t="s">
        <v>58</v>
      </c>
      <c r="AS7" s="6" t="str">
        <f>HYPERLINK("https://creighton-primo.hosted.exlibrisgroup.com/primo-explore/search?tab=default_tab&amp;search_scope=EVERYTHING&amp;vid=01CRU&amp;lang=en_US&amp;offset=0&amp;query=any,contains,991000798979702656","Catalog Record")</f>
        <v>Catalog Record</v>
      </c>
      <c r="AT7" s="6" t="str">
        <f>HYPERLINK("http://www.worldcat.org/oclc/13215722","WorldCat Record")</f>
        <v>WorldCat Record</v>
      </c>
      <c r="AU7" s="3" t="s">
        <v>145</v>
      </c>
      <c r="AV7" s="3" t="s">
        <v>146</v>
      </c>
      <c r="AW7" s="3" t="s">
        <v>147</v>
      </c>
      <c r="AX7" s="3" t="s">
        <v>147</v>
      </c>
      <c r="AY7" s="3" t="s">
        <v>148</v>
      </c>
      <c r="AZ7" s="3" t="s">
        <v>75</v>
      </c>
      <c r="BB7" s="3" t="s">
        <v>149</v>
      </c>
      <c r="BC7" s="3" t="s">
        <v>150</v>
      </c>
      <c r="BD7" s="3" t="s">
        <v>151</v>
      </c>
    </row>
    <row r="8" spans="1:56" ht="45.75" customHeight="1" x14ac:dyDescent="0.25">
      <c r="A8" s="7" t="s">
        <v>58</v>
      </c>
      <c r="B8" s="2" t="s">
        <v>152</v>
      </c>
      <c r="C8" s="2" t="s">
        <v>153</v>
      </c>
      <c r="D8" s="2" t="s">
        <v>154</v>
      </c>
      <c r="F8" s="3" t="s">
        <v>58</v>
      </c>
      <c r="G8" s="3" t="s">
        <v>59</v>
      </c>
      <c r="H8" s="3" t="s">
        <v>70</v>
      </c>
      <c r="I8" s="3" t="s">
        <v>58</v>
      </c>
      <c r="J8" s="3" t="s">
        <v>60</v>
      </c>
      <c r="K8" s="2" t="s">
        <v>155</v>
      </c>
      <c r="L8" s="2" t="s">
        <v>156</v>
      </c>
      <c r="M8" s="3" t="s">
        <v>126</v>
      </c>
      <c r="O8" s="3" t="s">
        <v>65</v>
      </c>
      <c r="P8" s="3" t="s">
        <v>157</v>
      </c>
      <c r="R8" s="3" t="s">
        <v>67</v>
      </c>
      <c r="S8" s="4">
        <v>4</v>
      </c>
      <c r="T8" s="4">
        <v>4</v>
      </c>
      <c r="U8" s="5" t="s">
        <v>158</v>
      </c>
      <c r="V8" s="5" t="s">
        <v>158</v>
      </c>
      <c r="W8" s="5" t="s">
        <v>159</v>
      </c>
      <c r="X8" s="5" t="s">
        <v>160</v>
      </c>
      <c r="Y8" s="4">
        <v>781</v>
      </c>
      <c r="Z8" s="4">
        <v>629</v>
      </c>
      <c r="AA8" s="4">
        <v>684</v>
      </c>
      <c r="AB8" s="4">
        <v>4</v>
      </c>
      <c r="AC8" s="4">
        <v>5</v>
      </c>
      <c r="AD8" s="4">
        <v>30</v>
      </c>
      <c r="AE8" s="4">
        <v>31</v>
      </c>
      <c r="AF8" s="4">
        <v>11</v>
      </c>
      <c r="AG8" s="4">
        <v>11</v>
      </c>
      <c r="AH8" s="4">
        <v>5</v>
      </c>
      <c r="AI8" s="4">
        <v>5</v>
      </c>
      <c r="AJ8" s="4">
        <v>17</v>
      </c>
      <c r="AK8" s="4">
        <v>17</v>
      </c>
      <c r="AL8" s="4">
        <v>2</v>
      </c>
      <c r="AM8" s="4">
        <v>3</v>
      </c>
      <c r="AN8" s="4">
        <v>4</v>
      </c>
      <c r="AO8" s="4">
        <v>4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HYPERLINK("https://creighton-primo.hosted.exlibrisgroup.com/primo-explore/search?tab=default_tab&amp;search_scope=EVERYTHING&amp;vid=01CRU&amp;lang=en_US&amp;offset=0&amp;query=any,contains,991001677539702656","Catalog Record")</f>
        <v>Catalog Record</v>
      </c>
      <c r="AT8" s="6" t="str">
        <f>HYPERLINK("http://www.worldcat.org/oclc/38355871","WorldCat Record")</f>
        <v>WorldCat Record</v>
      </c>
      <c r="AU8" s="3" t="s">
        <v>161</v>
      </c>
      <c r="AV8" s="3" t="s">
        <v>162</v>
      </c>
      <c r="AW8" s="3" t="s">
        <v>163</v>
      </c>
      <c r="AX8" s="3" t="s">
        <v>163</v>
      </c>
      <c r="AY8" s="3" t="s">
        <v>164</v>
      </c>
      <c r="AZ8" s="3" t="s">
        <v>75</v>
      </c>
      <c r="BB8" s="3" t="s">
        <v>165</v>
      </c>
      <c r="BC8" s="3" t="s">
        <v>166</v>
      </c>
      <c r="BD8" s="3" t="s">
        <v>167</v>
      </c>
    </row>
    <row r="9" spans="1:56" ht="45.75" customHeight="1" x14ac:dyDescent="0.25">
      <c r="A9" s="7" t="s">
        <v>58</v>
      </c>
      <c r="B9" s="2" t="s">
        <v>168</v>
      </c>
      <c r="C9" s="2" t="s">
        <v>169</v>
      </c>
      <c r="D9" s="2" t="s">
        <v>170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171</v>
      </c>
      <c r="L9" s="2" t="s">
        <v>172</v>
      </c>
      <c r="M9" s="3" t="s">
        <v>173</v>
      </c>
      <c r="O9" s="3" t="s">
        <v>65</v>
      </c>
      <c r="P9" s="3" t="s">
        <v>174</v>
      </c>
      <c r="Q9" s="2" t="s">
        <v>175</v>
      </c>
      <c r="R9" s="3" t="s">
        <v>67</v>
      </c>
      <c r="S9" s="4">
        <v>2</v>
      </c>
      <c r="T9" s="4">
        <v>2</v>
      </c>
      <c r="U9" s="5" t="s">
        <v>176</v>
      </c>
      <c r="V9" s="5" t="s">
        <v>176</v>
      </c>
      <c r="W9" s="5" t="s">
        <v>177</v>
      </c>
      <c r="X9" s="5" t="s">
        <v>177</v>
      </c>
      <c r="Y9" s="4">
        <v>382</v>
      </c>
      <c r="Z9" s="4">
        <v>255</v>
      </c>
      <c r="AA9" s="4">
        <v>1152</v>
      </c>
      <c r="AB9" s="4">
        <v>1</v>
      </c>
      <c r="AC9" s="4">
        <v>3</v>
      </c>
      <c r="AD9" s="4">
        <v>12</v>
      </c>
      <c r="AE9" s="4">
        <v>25</v>
      </c>
      <c r="AF9" s="4">
        <v>5</v>
      </c>
      <c r="AG9" s="4">
        <v>16</v>
      </c>
      <c r="AH9" s="4">
        <v>3</v>
      </c>
      <c r="AI9" s="4">
        <v>4</v>
      </c>
      <c r="AJ9" s="4">
        <v>8</v>
      </c>
      <c r="AK9" s="4">
        <v>11</v>
      </c>
      <c r="AL9" s="4">
        <v>0</v>
      </c>
      <c r="AM9" s="4">
        <v>1</v>
      </c>
      <c r="AN9" s="4">
        <v>0</v>
      </c>
      <c r="AO9" s="4">
        <v>0</v>
      </c>
      <c r="AP9" s="3" t="s">
        <v>58</v>
      </c>
      <c r="AQ9" s="3" t="s">
        <v>70</v>
      </c>
      <c r="AR9" s="6" t="str">
        <f>HYPERLINK("http://catalog.hathitrust.org/Record/007437549","HathiTrust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HYPERLINK("https://creighton-primo.hosted.exlibrisgroup.com/primo-explore/search?tab=default_tab&amp;search_scope=EVERYTHING&amp;vid=01CRU&amp;lang=en_US&amp;offset=0&amp;query=any,contains,991003002539702656","Catalog Record")</f>
        <v>Catalog Record</v>
      </c>
      <c r="AT9" s="6" t="str">
        <f>HYPERLINK("http://www.worldcat.org/oclc/44015219","WorldCat Record")</f>
        <v>WorldCat Record</v>
      </c>
      <c r="AU9" s="3" t="s">
        <v>178</v>
      </c>
      <c r="AV9" s="3" t="s">
        <v>179</v>
      </c>
      <c r="AW9" s="3" t="s">
        <v>180</v>
      </c>
      <c r="AX9" s="3" t="s">
        <v>180</v>
      </c>
      <c r="AY9" s="3" t="s">
        <v>181</v>
      </c>
      <c r="AZ9" s="3" t="s">
        <v>75</v>
      </c>
      <c r="BB9" s="3" t="s">
        <v>182</v>
      </c>
      <c r="BC9" s="3" t="s">
        <v>183</v>
      </c>
      <c r="BD9" s="3" t="s">
        <v>184</v>
      </c>
    </row>
    <row r="10" spans="1:56" ht="45.75" customHeight="1" x14ac:dyDescent="0.25">
      <c r="A10" s="7" t="s">
        <v>58</v>
      </c>
      <c r="B10" s="2" t="s">
        <v>185</v>
      </c>
      <c r="C10" s="2" t="s">
        <v>186</v>
      </c>
      <c r="D10" s="2" t="s">
        <v>187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L10" s="2" t="s">
        <v>188</v>
      </c>
      <c r="M10" s="3" t="s">
        <v>189</v>
      </c>
      <c r="O10" s="3" t="s">
        <v>65</v>
      </c>
      <c r="P10" s="3" t="s">
        <v>84</v>
      </c>
      <c r="R10" s="3" t="s">
        <v>67</v>
      </c>
      <c r="S10" s="4">
        <v>3</v>
      </c>
      <c r="T10" s="4">
        <v>3</v>
      </c>
      <c r="U10" s="5" t="s">
        <v>190</v>
      </c>
      <c r="V10" s="5" t="s">
        <v>190</v>
      </c>
      <c r="W10" s="5" t="s">
        <v>191</v>
      </c>
      <c r="X10" s="5" t="s">
        <v>191</v>
      </c>
      <c r="Y10" s="4">
        <v>329</v>
      </c>
      <c r="Z10" s="4">
        <v>258</v>
      </c>
      <c r="AA10" s="4">
        <v>264</v>
      </c>
      <c r="AB10" s="4">
        <v>3</v>
      </c>
      <c r="AC10" s="4">
        <v>3</v>
      </c>
      <c r="AD10" s="4">
        <v>9</v>
      </c>
      <c r="AE10" s="4">
        <v>9</v>
      </c>
      <c r="AF10" s="4">
        <v>2</v>
      </c>
      <c r="AG10" s="4">
        <v>2</v>
      </c>
      <c r="AH10" s="4">
        <v>1</v>
      </c>
      <c r="AI10" s="4">
        <v>1</v>
      </c>
      <c r="AJ10" s="4">
        <v>5</v>
      </c>
      <c r="AK10" s="4">
        <v>5</v>
      </c>
      <c r="AL10" s="4">
        <v>2</v>
      </c>
      <c r="AM10" s="4">
        <v>2</v>
      </c>
      <c r="AN10" s="4">
        <v>0</v>
      </c>
      <c r="AO10" s="4">
        <v>0</v>
      </c>
      <c r="AP10" s="3" t="s">
        <v>58</v>
      </c>
      <c r="AQ10" s="3" t="s">
        <v>70</v>
      </c>
      <c r="AR10" s="6" t="str">
        <f>HYPERLINK("http://catalog.hathitrust.org/Record/003115739","HathiTrust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HYPERLINK("https://creighton-primo.hosted.exlibrisgroup.com/primo-explore/search?tab=default_tab&amp;search_scope=EVERYTHING&amp;vid=01CRU&amp;lang=en_US&amp;offset=0&amp;query=any,contains,991002681219702656","Catalog Record")</f>
        <v>Catalog Record</v>
      </c>
      <c r="AT10" s="6" t="str">
        <f>HYPERLINK("http://www.worldcat.org/oclc/35033691","WorldCat Record")</f>
        <v>WorldCat Record</v>
      </c>
      <c r="AU10" s="3" t="s">
        <v>192</v>
      </c>
      <c r="AV10" s="3" t="s">
        <v>193</v>
      </c>
      <c r="AW10" s="3" t="s">
        <v>194</v>
      </c>
      <c r="AX10" s="3" t="s">
        <v>194</v>
      </c>
      <c r="AY10" s="3" t="s">
        <v>195</v>
      </c>
      <c r="AZ10" s="3" t="s">
        <v>75</v>
      </c>
      <c r="BB10" s="3" t="s">
        <v>196</v>
      </c>
      <c r="BC10" s="3" t="s">
        <v>197</v>
      </c>
      <c r="BD10" s="3" t="s">
        <v>198</v>
      </c>
    </row>
    <row r="11" spans="1:56" ht="45.75" customHeight="1" x14ac:dyDescent="0.25">
      <c r="A11" s="7" t="s">
        <v>58</v>
      </c>
      <c r="B11" s="2" t="s">
        <v>199</v>
      </c>
      <c r="C11" s="2" t="s">
        <v>200</v>
      </c>
      <c r="D11" s="2" t="s">
        <v>201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L11" s="2" t="s">
        <v>202</v>
      </c>
      <c r="M11" s="3" t="s">
        <v>203</v>
      </c>
      <c r="O11" s="3" t="s">
        <v>65</v>
      </c>
      <c r="P11" s="3" t="s">
        <v>204</v>
      </c>
      <c r="Q11" s="2" t="s">
        <v>205</v>
      </c>
      <c r="R11" s="3" t="s">
        <v>67</v>
      </c>
      <c r="S11" s="4">
        <v>1</v>
      </c>
      <c r="T11" s="4">
        <v>1</v>
      </c>
      <c r="U11" s="5" t="s">
        <v>206</v>
      </c>
      <c r="V11" s="5" t="s">
        <v>206</v>
      </c>
      <c r="W11" s="5" t="s">
        <v>207</v>
      </c>
      <c r="X11" s="5" t="s">
        <v>207</v>
      </c>
      <c r="Y11" s="4">
        <v>191</v>
      </c>
      <c r="Z11" s="4">
        <v>104</v>
      </c>
      <c r="AA11" s="4">
        <v>127</v>
      </c>
      <c r="AB11" s="4">
        <v>2</v>
      </c>
      <c r="AC11" s="4">
        <v>2</v>
      </c>
      <c r="AD11" s="4">
        <v>2</v>
      </c>
      <c r="AE11" s="4">
        <v>3</v>
      </c>
      <c r="AF11" s="4">
        <v>0</v>
      </c>
      <c r="AG11" s="4">
        <v>0</v>
      </c>
      <c r="AH11" s="4">
        <v>0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0</v>
      </c>
      <c r="AO11" s="4">
        <v>0</v>
      </c>
      <c r="AP11" s="3" t="s">
        <v>58</v>
      </c>
      <c r="AQ11" s="3" t="s">
        <v>70</v>
      </c>
      <c r="AR11" s="6" t="str">
        <f>HYPERLINK("http://catalog.hathitrust.org/Record/002461044","HathiTrust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HYPERLINK("https://creighton-primo.hosted.exlibrisgroup.com/primo-explore/search?tab=default_tab&amp;search_scope=EVERYTHING&amp;vid=01CRU&amp;lang=en_US&amp;offset=0&amp;query=any,contains,991001752569702656","Catalog Record")</f>
        <v>Catalog Record</v>
      </c>
      <c r="AT11" s="6" t="str">
        <f>HYPERLINK("http://www.worldcat.org/oclc/22184025","WorldCat Record")</f>
        <v>WorldCat Record</v>
      </c>
      <c r="AU11" s="3" t="s">
        <v>208</v>
      </c>
      <c r="AV11" s="3" t="s">
        <v>209</v>
      </c>
      <c r="AW11" s="3" t="s">
        <v>210</v>
      </c>
      <c r="AX11" s="3" t="s">
        <v>210</v>
      </c>
      <c r="AY11" s="3" t="s">
        <v>211</v>
      </c>
      <c r="AZ11" s="3" t="s">
        <v>75</v>
      </c>
      <c r="BB11" s="3" t="s">
        <v>212</v>
      </c>
      <c r="BC11" s="3" t="s">
        <v>213</v>
      </c>
      <c r="BD11" s="3" t="s">
        <v>214</v>
      </c>
    </row>
    <row r="12" spans="1:56" ht="45.75" customHeight="1" x14ac:dyDescent="0.25">
      <c r="A12" s="7" t="s">
        <v>58</v>
      </c>
      <c r="B12" s="2" t="s">
        <v>215</v>
      </c>
      <c r="C12" s="2" t="s">
        <v>216</v>
      </c>
      <c r="D12" s="2" t="s">
        <v>217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218</v>
      </c>
      <c r="L12" s="2" t="s">
        <v>219</v>
      </c>
      <c r="M12" s="3" t="s">
        <v>126</v>
      </c>
      <c r="O12" s="3" t="s">
        <v>65</v>
      </c>
      <c r="P12" s="3" t="s">
        <v>84</v>
      </c>
      <c r="Q12" s="2" t="s">
        <v>220</v>
      </c>
      <c r="R12" s="3" t="s">
        <v>67</v>
      </c>
      <c r="S12" s="4">
        <v>6</v>
      </c>
      <c r="T12" s="4">
        <v>6</v>
      </c>
      <c r="U12" s="5" t="s">
        <v>221</v>
      </c>
      <c r="V12" s="5" t="s">
        <v>221</v>
      </c>
      <c r="W12" s="5" t="s">
        <v>222</v>
      </c>
      <c r="X12" s="5" t="s">
        <v>222</v>
      </c>
      <c r="Y12" s="4">
        <v>192</v>
      </c>
      <c r="Z12" s="4">
        <v>146</v>
      </c>
      <c r="AA12" s="4">
        <v>146</v>
      </c>
      <c r="AB12" s="4">
        <v>1</v>
      </c>
      <c r="AC12" s="4">
        <v>1</v>
      </c>
      <c r="AD12" s="4">
        <v>7</v>
      </c>
      <c r="AE12" s="4">
        <v>7</v>
      </c>
      <c r="AF12" s="4">
        <v>3</v>
      </c>
      <c r="AG12" s="4">
        <v>3</v>
      </c>
      <c r="AH12" s="4">
        <v>3</v>
      </c>
      <c r="AI12" s="4">
        <v>3</v>
      </c>
      <c r="AJ12" s="4">
        <v>4</v>
      </c>
      <c r="AK12" s="4">
        <v>4</v>
      </c>
      <c r="AL12" s="4">
        <v>0</v>
      </c>
      <c r="AM12" s="4">
        <v>0</v>
      </c>
      <c r="AN12" s="4">
        <v>0</v>
      </c>
      <c r="AO12" s="4">
        <v>0</v>
      </c>
      <c r="AP12" s="3" t="s">
        <v>58</v>
      </c>
      <c r="AQ12" s="3" t="s">
        <v>58</v>
      </c>
      <c r="AS12" s="6" t="str">
        <f>HYPERLINK("https://creighton-primo.hosted.exlibrisgroup.com/primo-explore/search?tab=default_tab&amp;search_scope=EVERYTHING&amp;vid=01CRU&amp;lang=en_US&amp;offset=0&amp;query=any,contains,991002907269702656","Catalog Record")</f>
        <v>Catalog Record</v>
      </c>
      <c r="AT12" s="6" t="str">
        <f>HYPERLINK("http://www.worldcat.org/oclc/38409199","WorldCat Record")</f>
        <v>WorldCat Record</v>
      </c>
      <c r="AU12" s="3" t="s">
        <v>223</v>
      </c>
      <c r="AV12" s="3" t="s">
        <v>224</v>
      </c>
      <c r="AW12" s="3" t="s">
        <v>225</v>
      </c>
      <c r="AX12" s="3" t="s">
        <v>225</v>
      </c>
      <c r="AY12" s="3" t="s">
        <v>226</v>
      </c>
      <c r="AZ12" s="3" t="s">
        <v>75</v>
      </c>
      <c r="BB12" s="3" t="s">
        <v>227</v>
      </c>
      <c r="BC12" s="3" t="s">
        <v>228</v>
      </c>
      <c r="BD12" s="3" t="s">
        <v>229</v>
      </c>
    </row>
    <row r="13" spans="1:56" ht="45.75" customHeight="1" x14ac:dyDescent="0.25">
      <c r="A13" s="7" t="s">
        <v>58</v>
      </c>
      <c r="B13" s="2" t="s">
        <v>230</v>
      </c>
      <c r="C13" s="2" t="s">
        <v>231</v>
      </c>
      <c r="D13" s="2" t="s">
        <v>232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233</v>
      </c>
      <c r="L13" s="2" t="s">
        <v>234</v>
      </c>
      <c r="M13" s="3" t="s">
        <v>189</v>
      </c>
      <c r="O13" s="3" t="s">
        <v>65</v>
      </c>
      <c r="P13" s="3" t="s">
        <v>84</v>
      </c>
      <c r="R13" s="3" t="s">
        <v>67</v>
      </c>
      <c r="S13" s="4">
        <v>8</v>
      </c>
      <c r="T13" s="4">
        <v>8</v>
      </c>
      <c r="U13" s="5" t="s">
        <v>235</v>
      </c>
      <c r="V13" s="5" t="s">
        <v>235</v>
      </c>
      <c r="W13" s="5" t="s">
        <v>236</v>
      </c>
      <c r="X13" s="5" t="s">
        <v>236</v>
      </c>
      <c r="Y13" s="4">
        <v>617</v>
      </c>
      <c r="Z13" s="4">
        <v>509</v>
      </c>
      <c r="AA13" s="4">
        <v>516</v>
      </c>
      <c r="AB13" s="4">
        <v>5</v>
      </c>
      <c r="AC13" s="4">
        <v>5</v>
      </c>
      <c r="AD13" s="4">
        <v>25</v>
      </c>
      <c r="AE13" s="4">
        <v>25</v>
      </c>
      <c r="AF13" s="4">
        <v>11</v>
      </c>
      <c r="AG13" s="4">
        <v>11</v>
      </c>
      <c r="AH13" s="4">
        <v>3</v>
      </c>
      <c r="AI13" s="4">
        <v>3</v>
      </c>
      <c r="AJ13" s="4">
        <v>12</v>
      </c>
      <c r="AK13" s="4">
        <v>12</v>
      </c>
      <c r="AL13" s="4">
        <v>4</v>
      </c>
      <c r="AM13" s="4">
        <v>4</v>
      </c>
      <c r="AN13" s="4">
        <v>0</v>
      </c>
      <c r="AO13" s="4">
        <v>0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HYPERLINK("https://creighton-primo.hosted.exlibrisgroup.com/primo-explore/search?tab=default_tab&amp;search_scope=EVERYTHING&amp;vid=01CRU&amp;lang=en_US&amp;offset=0&amp;query=any,contains,991002689549702656","Catalog Record")</f>
        <v>Catalog Record</v>
      </c>
      <c r="AT13" s="6" t="str">
        <f>HYPERLINK("http://www.worldcat.org/oclc/35128215","WorldCat Record")</f>
        <v>WorldCat Record</v>
      </c>
      <c r="AU13" s="3" t="s">
        <v>237</v>
      </c>
      <c r="AV13" s="3" t="s">
        <v>238</v>
      </c>
      <c r="AW13" s="3" t="s">
        <v>239</v>
      </c>
      <c r="AX13" s="3" t="s">
        <v>239</v>
      </c>
      <c r="AY13" s="3" t="s">
        <v>240</v>
      </c>
      <c r="AZ13" s="3" t="s">
        <v>75</v>
      </c>
      <c r="BB13" s="3" t="s">
        <v>241</v>
      </c>
      <c r="BC13" s="3" t="s">
        <v>242</v>
      </c>
      <c r="BD13" s="3" t="s">
        <v>243</v>
      </c>
    </row>
    <row r="14" spans="1:56" ht="45.75" customHeight="1" x14ac:dyDescent="0.25">
      <c r="A14" s="7" t="s">
        <v>58</v>
      </c>
      <c r="B14" s="2" t="s">
        <v>244</v>
      </c>
      <c r="C14" s="2" t="s">
        <v>245</v>
      </c>
      <c r="D14" s="2" t="s">
        <v>246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247</v>
      </c>
      <c r="L14" s="2" t="s">
        <v>248</v>
      </c>
      <c r="M14" s="3" t="s">
        <v>249</v>
      </c>
      <c r="O14" s="3" t="s">
        <v>65</v>
      </c>
      <c r="P14" s="3" t="s">
        <v>157</v>
      </c>
      <c r="R14" s="3" t="s">
        <v>67</v>
      </c>
      <c r="S14" s="4">
        <v>1</v>
      </c>
      <c r="T14" s="4">
        <v>1</v>
      </c>
      <c r="U14" s="5" t="s">
        <v>221</v>
      </c>
      <c r="V14" s="5" t="s">
        <v>221</v>
      </c>
      <c r="W14" s="5" t="s">
        <v>250</v>
      </c>
      <c r="X14" s="5" t="s">
        <v>250</v>
      </c>
      <c r="Y14" s="4">
        <v>450</v>
      </c>
      <c r="Z14" s="4">
        <v>318</v>
      </c>
      <c r="AA14" s="4">
        <v>1419</v>
      </c>
      <c r="AB14" s="4">
        <v>4</v>
      </c>
      <c r="AC14" s="4">
        <v>6</v>
      </c>
      <c r="AD14" s="4">
        <v>19</v>
      </c>
      <c r="AE14" s="4">
        <v>37</v>
      </c>
      <c r="AF14" s="4">
        <v>5</v>
      </c>
      <c r="AG14" s="4">
        <v>16</v>
      </c>
      <c r="AH14" s="4">
        <v>6</v>
      </c>
      <c r="AI14" s="4">
        <v>10</v>
      </c>
      <c r="AJ14" s="4">
        <v>10</v>
      </c>
      <c r="AK14" s="4">
        <v>17</v>
      </c>
      <c r="AL14" s="4">
        <v>3</v>
      </c>
      <c r="AM14" s="4">
        <v>4</v>
      </c>
      <c r="AN14" s="4">
        <v>0</v>
      </c>
      <c r="AO14" s="4">
        <v>0</v>
      </c>
      <c r="AP14" s="3" t="s">
        <v>58</v>
      </c>
      <c r="AQ14" s="3" t="s">
        <v>58</v>
      </c>
      <c r="AS14" s="6" t="str">
        <f>HYPERLINK("https://creighton-primo.hosted.exlibrisgroup.com/primo-explore/search?tab=default_tab&amp;search_scope=EVERYTHING&amp;vid=01CRU&amp;lang=en_US&amp;offset=0&amp;query=any,contains,991003219839702656","Catalog Record")</f>
        <v>Catalog Record</v>
      </c>
      <c r="AT14" s="6" t="str">
        <f>HYPERLINK("http://www.worldcat.org/oclc/42680386","WorldCat Record")</f>
        <v>WorldCat Record</v>
      </c>
      <c r="AU14" s="3" t="s">
        <v>251</v>
      </c>
      <c r="AV14" s="3" t="s">
        <v>252</v>
      </c>
      <c r="AW14" s="3" t="s">
        <v>253</v>
      </c>
      <c r="AX14" s="3" t="s">
        <v>253</v>
      </c>
      <c r="AY14" s="3" t="s">
        <v>254</v>
      </c>
      <c r="AZ14" s="3" t="s">
        <v>75</v>
      </c>
      <c r="BB14" s="3" t="s">
        <v>255</v>
      </c>
      <c r="BC14" s="3" t="s">
        <v>256</v>
      </c>
      <c r="BD14" s="3" t="s">
        <v>257</v>
      </c>
    </row>
    <row r="15" spans="1:56" ht="45.75" customHeight="1" x14ac:dyDescent="0.25">
      <c r="A15" s="7" t="s">
        <v>58</v>
      </c>
      <c r="B15" s="2" t="s">
        <v>258</v>
      </c>
      <c r="C15" s="2" t="s">
        <v>259</v>
      </c>
      <c r="D15" s="2" t="s">
        <v>260</v>
      </c>
      <c r="F15" s="3" t="s">
        <v>58</v>
      </c>
      <c r="G15" s="3" t="s">
        <v>59</v>
      </c>
      <c r="H15" s="3" t="s">
        <v>58</v>
      </c>
      <c r="I15" s="3" t="s">
        <v>70</v>
      </c>
      <c r="J15" s="3" t="s">
        <v>60</v>
      </c>
      <c r="K15" s="2" t="s">
        <v>261</v>
      </c>
      <c r="L15" s="2" t="s">
        <v>262</v>
      </c>
      <c r="M15" s="3" t="s">
        <v>263</v>
      </c>
      <c r="O15" s="3" t="s">
        <v>65</v>
      </c>
      <c r="P15" s="3" t="s">
        <v>99</v>
      </c>
      <c r="R15" s="3" t="s">
        <v>67</v>
      </c>
      <c r="S15" s="4">
        <v>11</v>
      </c>
      <c r="T15" s="4">
        <v>11</v>
      </c>
      <c r="U15" s="5" t="s">
        <v>264</v>
      </c>
      <c r="V15" s="5" t="s">
        <v>264</v>
      </c>
      <c r="W15" s="5" t="s">
        <v>265</v>
      </c>
      <c r="X15" s="5" t="s">
        <v>265</v>
      </c>
      <c r="Y15" s="4">
        <v>92</v>
      </c>
      <c r="Z15" s="4">
        <v>40</v>
      </c>
      <c r="AA15" s="4">
        <v>228</v>
      </c>
      <c r="AB15" s="4">
        <v>1</v>
      </c>
      <c r="AC15" s="4">
        <v>4</v>
      </c>
      <c r="AD15" s="4">
        <v>2</v>
      </c>
      <c r="AE15" s="4">
        <v>11</v>
      </c>
      <c r="AF15" s="4">
        <v>1</v>
      </c>
      <c r="AG15" s="4">
        <v>4</v>
      </c>
      <c r="AH15" s="4">
        <v>1</v>
      </c>
      <c r="AI15" s="4">
        <v>2</v>
      </c>
      <c r="AJ15" s="4">
        <v>0</v>
      </c>
      <c r="AK15" s="4">
        <v>4</v>
      </c>
      <c r="AL15" s="4">
        <v>0</v>
      </c>
      <c r="AM15" s="4">
        <v>3</v>
      </c>
      <c r="AN15" s="4">
        <v>0</v>
      </c>
      <c r="AO15" s="4">
        <v>0</v>
      </c>
      <c r="AP15" s="3" t="s">
        <v>58</v>
      </c>
      <c r="AQ15" s="3" t="s">
        <v>70</v>
      </c>
      <c r="AR15" s="6" t="str">
        <f>HYPERLINK("http://catalog.hathitrust.org/Record/009441031","HathiTrust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HYPERLINK("https://creighton-primo.hosted.exlibrisgroup.com/primo-explore/search?tab=default_tab&amp;search_scope=EVERYTHING&amp;vid=01CRU&amp;lang=en_US&amp;offset=0&amp;query=any,contains,991002705689702656","Catalog Record")</f>
        <v>Catalog Record</v>
      </c>
      <c r="AT15" s="6" t="str">
        <f>HYPERLINK("http://www.worldcat.org/oclc/35318845","WorldCat Record")</f>
        <v>WorldCat Record</v>
      </c>
      <c r="AU15" s="3" t="s">
        <v>266</v>
      </c>
      <c r="AV15" s="3" t="s">
        <v>267</v>
      </c>
      <c r="AW15" s="3" t="s">
        <v>268</v>
      </c>
      <c r="AX15" s="3" t="s">
        <v>268</v>
      </c>
      <c r="AY15" s="3" t="s">
        <v>269</v>
      </c>
      <c r="AZ15" s="3" t="s">
        <v>75</v>
      </c>
      <c r="BB15" s="3" t="s">
        <v>270</v>
      </c>
      <c r="BC15" s="3" t="s">
        <v>271</v>
      </c>
      <c r="BD15" s="3" t="s">
        <v>272</v>
      </c>
    </row>
    <row r="16" spans="1:56" ht="45.75" customHeight="1" x14ac:dyDescent="0.25">
      <c r="A16" s="7" t="s">
        <v>58</v>
      </c>
      <c r="B16" s="2" t="s">
        <v>273</v>
      </c>
      <c r="C16" s="2" t="s">
        <v>274</v>
      </c>
      <c r="D16" s="2" t="s">
        <v>275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276</v>
      </c>
      <c r="L16" s="2" t="s">
        <v>277</v>
      </c>
      <c r="M16" s="3" t="s">
        <v>278</v>
      </c>
      <c r="O16" s="3" t="s">
        <v>65</v>
      </c>
      <c r="P16" s="3" t="s">
        <v>84</v>
      </c>
      <c r="R16" s="3" t="s">
        <v>67</v>
      </c>
      <c r="S16" s="4">
        <v>2</v>
      </c>
      <c r="T16" s="4">
        <v>2</v>
      </c>
      <c r="U16" s="5" t="s">
        <v>279</v>
      </c>
      <c r="V16" s="5" t="s">
        <v>279</v>
      </c>
      <c r="W16" s="5" t="s">
        <v>280</v>
      </c>
      <c r="X16" s="5" t="s">
        <v>280</v>
      </c>
      <c r="Y16" s="4">
        <v>451</v>
      </c>
      <c r="Z16" s="4">
        <v>347</v>
      </c>
      <c r="AA16" s="4">
        <v>353</v>
      </c>
      <c r="AB16" s="4">
        <v>2</v>
      </c>
      <c r="AC16" s="4">
        <v>2</v>
      </c>
      <c r="AD16" s="4">
        <v>16</v>
      </c>
      <c r="AE16" s="4">
        <v>16</v>
      </c>
      <c r="AF16" s="4">
        <v>7</v>
      </c>
      <c r="AG16" s="4">
        <v>7</v>
      </c>
      <c r="AH16" s="4">
        <v>4</v>
      </c>
      <c r="AI16" s="4">
        <v>4</v>
      </c>
      <c r="AJ16" s="4">
        <v>12</v>
      </c>
      <c r="AK16" s="4">
        <v>12</v>
      </c>
      <c r="AL16" s="4">
        <v>1</v>
      </c>
      <c r="AM16" s="4">
        <v>1</v>
      </c>
      <c r="AN16" s="4">
        <v>0</v>
      </c>
      <c r="AO16" s="4">
        <v>0</v>
      </c>
      <c r="AP16" s="3" t="s">
        <v>58</v>
      </c>
      <c r="AQ16" s="3" t="s">
        <v>70</v>
      </c>
      <c r="AR16" s="6" t="str">
        <f>HYPERLINK("http://catalog.hathitrust.org/Record/002884866","HathiTrust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HYPERLINK("https://creighton-primo.hosted.exlibrisgroup.com/primo-explore/search?tab=default_tab&amp;search_scope=EVERYTHING&amp;vid=01CRU&amp;lang=en_US&amp;offset=0&amp;query=any,contains,991002320589702656","Catalog Record")</f>
        <v>Catalog Record</v>
      </c>
      <c r="AT16" s="6" t="str">
        <f>HYPERLINK("http://www.worldcat.org/oclc/30109169","WorldCat Record")</f>
        <v>WorldCat Record</v>
      </c>
      <c r="AU16" s="3" t="s">
        <v>281</v>
      </c>
      <c r="AV16" s="3" t="s">
        <v>282</v>
      </c>
      <c r="AW16" s="3" t="s">
        <v>283</v>
      </c>
      <c r="AX16" s="3" t="s">
        <v>283</v>
      </c>
      <c r="AY16" s="3" t="s">
        <v>284</v>
      </c>
      <c r="AZ16" s="3" t="s">
        <v>75</v>
      </c>
      <c r="BB16" s="3" t="s">
        <v>285</v>
      </c>
      <c r="BC16" s="3" t="s">
        <v>286</v>
      </c>
      <c r="BD16" s="3" t="s">
        <v>287</v>
      </c>
    </row>
    <row r="17" spans="1:56" ht="45.75" customHeight="1" x14ac:dyDescent="0.25">
      <c r="A17" s="7" t="s">
        <v>58</v>
      </c>
      <c r="B17" s="2" t="s">
        <v>288</v>
      </c>
      <c r="C17" s="2" t="s">
        <v>289</v>
      </c>
      <c r="D17" s="2" t="s">
        <v>290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291</v>
      </c>
      <c r="L17" s="2" t="s">
        <v>292</v>
      </c>
      <c r="M17" s="3" t="s">
        <v>293</v>
      </c>
      <c r="O17" s="3" t="s">
        <v>65</v>
      </c>
      <c r="P17" s="3" t="s">
        <v>157</v>
      </c>
      <c r="Q17" s="2" t="s">
        <v>294</v>
      </c>
      <c r="R17" s="3" t="s">
        <v>67</v>
      </c>
      <c r="S17" s="4">
        <v>2</v>
      </c>
      <c r="T17" s="4">
        <v>2</v>
      </c>
      <c r="U17" s="5" t="s">
        <v>295</v>
      </c>
      <c r="V17" s="5" t="s">
        <v>295</v>
      </c>
      <c r="W17" s="5" t="s">
        <v>296</v>
      </c>
      <c r="X17" s="5" t="s">
        <v>296</v>
      </c>
      <c r="Y17" s="4">
        <v>420</v>
      </c>
      <c r="Z17" s="4">
        <v>284</v>
      </c>
      <c r="AA17" s="4">
        <v>290</v>
      </c>
      <c r="AB17" s="4">
        <v>2</v>
      </c>
      <c r="AC17" s="4">
        <v>2</v>
      </c>
      <c r="AD17" s="4">
        <v>11</v>
      </c>
      <c r="AE17" s="4">
        <v>11</v>
      </c>
      <c r="AF17" s="4">
        <v>6</v>
      </c>
      <c r="AG17" s="4">
        <v>6</v>
      </c>
      <c r="AH17" s="4">
        <v>2</v>
      </c>
      <c r="AI17" s="4">
        <v>2</v>
      </c>
      <c r="AJ17" s="4">
        <v>7</v>
      </c>
      <c r="AK17" s="4">
        <v>7</v>
      </c>
      <c r="AL17" s="4">
        <v>1</v>
      </c>
      <c r="AM17" s="4">
        <v>1</v>
      </c>
      <c r="AN17" s="4">
        <v>0</v>
      </c>
      <c r="AO17" s="4">
        <v>0</v>
      </c>
      <c r="AP17" s="3" t="s">
        <v>58</v>
      </c>
      <c r="AQ17" s="3" t="s">
        <v>70</v>
      </c>
      <c r="AR17" s="6" t="str">
        <f>HYPERLINK("http://catalog.hathitrust.org/Record/000583590","HathiTrust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HYPERLINK("https://creighton-primo.hosted.exlibrisgroup.com/primo-explore/search?tab=default_tab&amp;search_scope=EVERYTHING&amp;vid=01CRU&amp;lang=en_US&amp;offset=0&amp;query=any,contains,991004730369702656","Catalog Record")</f>
        <v>Catalog Record</v>
      </c>
      <c r="AT17" s="6" t="str">
        <f>HYPERLINK("http://www.worldcat.org/oclc/4834382","WorldCat Record")</f>
        <v>WorldCat Record</v>
      </c>
      <c r="AU17" s="3" t="s">
        <v>297</v>
      </c>
      <c r="AV17" s="3" t="s">
        <v>298</v>
      </c>
      <c r="AW17" s="3" t="s">
        <v>299</v>
      </c>
      <c r="AX17" s="3" t="s">
        <v>299</v>
      </c>
      <c r="AY17" s="3" t="s">
        <v>300</v>
      </c>
      <c r="AZ17" s="3" t="s">
        <v>75</v>
      </c>
      <c r="BB17" s="3" t="s">
        <v>301</v>
      </c>
      <c r="BC17" s="3" t="s">
        <v>302</v>
      </c>
      <c r="BD17" s="3" t="s">
        <v>303</v>
      </c>
    </row>
    <row r="18" spans="1:56" ht="45.75" customHeight="1" x14ac:dyDescent="0.25">
      <c r="A18" s="7" t="s">
        <v>58</v>
      </c>
      <c r="B18" s="2" t="s">
        <v>304</v>
      </c>
      <c r="C18" s="2" t="s">
        <v>305</v>
      </c>
      <c r="D18" s="2" t="s">
        <v>306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307</v>
      </c>
      <c r="L18" s="2" t="s">
        <v>308</v>
      </c>
      <c r="M18" s="3" t="s">
        <v>309</v>
      </c>
      <c r="O18" s="3" t="s">
        <v>65</v>
      </c>
      <c r="P18" s="3" t="s">
        <v>84</v>
      </c>
      <c r="R18" s="3" t="s">
        <v>67</v>
      </c>
      <c r="S18" s="4">
        <v>3</v>
      </c>
      <c r="T18" s="4">
        <v>3</v>
      </c>
      <c r="U18" s="5" t="s">
        <v>310</v>
      </c>
      <c r="V18" s="5" t="s">
        <v>310</v>
      </c>
      <c r="W18" s="5" t="s">
        <v>311</v>
      </c>
      <c r="X18" s="5" t="s">
        <v>311</v>
      </c>
      <c r="Y18" s="4">
        <v>452</v>
      </c>
      <c r="Z18" s="4">
        <v>419</v>
      </c>
      <c r="AA18" s="4">
        <v>424</v>
      </c>
      <c r="AB18" s="4">
        <v>5</v>
      </c>
      <c r="AC18" s="4">
        <v>5</v>
      </c>
      <c r="AD18" s="4">
        <v>14</v>
      </c>
      <c r="AE18" s="4">
        <v>14</v>
      </c>
      <c r="AF18" s="4">
        <v>5</v>
      </c>
      <c r="AG18" s="4">
        <v>5</v>
      </c>
      <c r="AH18" s="4">
        <v>3</v>
      </c>
      <c r="AI18" s="4">
        <v>3</v>
      </c>
      <c r="AJ18" s="4">
        <v>8</v>
      </c>
      <c r="AK18" s="4">
        <v>8</v>
      </c>
      <c r="AL18" s="4">
        <v>2</v>
      </c>
      <c r="AM18" s="4">
        <v>2</v>
      </c>
      <c r="AN18" s="4">
        <v>0</v>
      </c>
      <c r="AO18" s="4">
        <v>0</v>
      </c>
      <c r="AP18" s="3" t="s">
        <v>58</v>
      </c>
      <c r="AQ18" s="3" t="s">
        <v>58</v>
      </c>
      <c r="AS18" s="6" t="str">
        <f>HYPERLINK("https://creighton-primo.hosted.exlibrisgroup.com/primo-explore/search?tab=default_tab&amp;search_scope=EVERYTHING&amp;vid=01CRU&amp;lang=en_US&amp;offset=0&amp;query=any,contains,991004574119702656","Catalog Record")</f>
        <v>Catalog Record</v>
      </c>
      <c r="AT18" s="6" t="str">
        <f>HYPERLINK("http://www.worldcat.org/oclc/4036909","WorldCat Record")</f>
        <v>WorldCat Record</v>
      </c>
      <c r="AU18" s="3" t="s">
        <v>312</v>
      </c>
      <c r="AV18" s="3" t="s">
        <v>313</v>
      </c>
      <c r="AW18" s="3" t="s">
        <v>314</v>
      </c>
      <c r="AX18" s="3" t="s">
        <v>314</v>
      </c>
      <c r="AY18" s="3" t="s">
        <v>315</v>
      </c>
      <c r="AZ18" s="3" t="s">
        <v>75</v>
      </c>
      <c r="BB18" s="3" t="s">
        <v>316</v>
      </c>
      <c r="BC18" s="3" t="s">
        <v>317</v>
      </c>
      <c r="BD18" s="3" t="s">
        <v>318</v>
      </c>
    </row>
    <row r="19" spans="1:56" ht="45.75" customHeight="1" x14ac:dyDescent="0.25">
      <c r="A19" s="7" t="s">
        <v>58</v>
      </c>
      <c r="B19" s="2" t="s">
        <v>319</v>
      </c>
      <c r="C19" s="2" t="s">
        <v>320</v>
      </c>
      <c r="D19" s="2" t="s">
        <v>321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322</v>
      </c>
      <c r="L19" s="2" t="s">
        <v>323</v>
      </c>
      <c r="M19" s="3" t="s">
        <v>293</v>
      </c>
      <c r="O19" s="3" t="s">
        <v>65</v>
      </c>
      <c r="P19" s="3" t="s">
        <v>84</v>
      </c>
      <c r="R19" s="3" t="s">
        <v>67</v>
      </c>
      <c r="S19" s="4">
        <v>1</v>
      </c>
      <c r="T19" s="4">
        <v>1</v>
      </c>
      <c r="U19" s="5" t="s">
        <v>324</v>
      </c>
      <c r="V19" s="5" t="s">
        <v>324</v>
      </c>
      <c r="W19" s="5" t="s">
        <v>296</v>
      </c>
      <c r="X19" s="5" t="s">
        <v>296</v>
      </c>
      <c r="Y19" s="4">
        <v>394</v>
      </c>
      <c r="Z19" s="4">
        <v>360</v>
      </c>
      <c r="AA19" s="4">
        <v>365</v>
      </c>
      <c r="AB19" s="4">
        <v>2</v>
      </c>
      <c r="AC19" s="4">
        <v>2</v>
      </c>
      <c r="AD19" s="4">
        <v>14</v>
      </c>
      <c r="AE19" s="4">
        <v>14</v>
      </c>
      <c r="AF19" s="4">
        <v>6</v>
      </c>
      <c r="AG19" s="4">
        <v>6</v>
      </c>
      <c r="AH19" s="4">
        <v>4</v>
      </c>
      <c r="AI19" s="4">
        <v>4</v>
      </c>
      <c r="AJ19" s="4">
        <v>10</v>
      </c>
      <c r="AK19" s="4">
        <v>10</v>
      </c>
      <c r="AL19" s="4">
        <v>1</v>
      </c>
      <c r="AM19" s="4">
        <v>1</v>
      </c>
      <c r="AN19" s="4">
        <v>0</v>
      </c>
      <c r="AO19" s="4">
        <v>0</v>
      </c>
      <c r="AP19" s="3" t="s">
        <v>58</v>
      </c>
      <c r="AQ19" s="3" t="s">
        <v>58</v>
      </c>
      <c r="AS19" s="6" t="str">
        <f>HYPERLINK("https://creighton-primo.hosted.exlibrisgroup.com/primo-explore/search?tab=default_tab&amp;search_scope=EVERYTHING&amp;vid=01CRU&amp;lang=en_US&amp;offset=0&amp;query=any,contains,991004993129702656","Catalog Record")</f>
        <v>Catalog Record</v>
      </c>
      <c r="AT19" s="6" t="str">
        <f>HYPERLINK("http://www.worldcat.org/oclc/6487892","WorldCat Record")</f>
        <v>WorldCat Record</v>
      </c>
      <c r="AU19" s="3" t="s">
        <v>325</v>
      </c>
      <c r="AV19" s="3" t="s">
        <v>326</v>
      </c>
      <c r="AW19" s="3" t="s">
        <v>327</v>
      </c>
      <c r="AX19" s="3" t="s">
        <v>327</v>
      </c>
      <c r="AY19" s="3" t="s">
        <v>328</v>
      </c>
      <c r="AZ19" s="3" t="s">
        <v>75</v>
      </c>
      <c r="BB19" s="3" t="s">
        <v>329</v>
      </c>
      <c r="BC19" s="3" t="s">
        <v>330</v>
      </c>
      <c r="BD19" s="3" t="s">
        <v>331</v>
      </c>
    </row>
    <row r="20" spans="1:56" ht="45.75" customHeight="1" x14ac:dyDescent="0.25">
      <c r="A20" s="7" t="s">
        <v>58</v>
      </c>
      <c r="B20" s="2" t="s">
        <v>332</v>
      </c>
      <c r="C20" s="2" t="s">
        <v>333</v>
      </c>
      <c r="D20" s="2" t="s">
        <v>334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L20" s="2" t="s">
        <v>335</v>
      </c>
      <c r="M20" s="3" t="s">
        <v>336</v>
      </c>
      <c r="O20" s="3" t="s">
        <v>65</v>
      </c>
      <c r="P20" s="3" t="s">
        <v>337</v>
      </c>
      <c r="Q20" s="2" t="s">
        <v>338</v>
      </c>
      <c r="R20" s="3" t="s">
        <v>67</v>
      </c>
      <c r="S20" s="4">
        <v>11</v>
      </c>
      <c r="T20" s="4">
        <v>11</v>
      </c>
      <c r="U20" s="5" t="s">
        <v>339</v>
      </c>
      <c r="V20" s="5" t="s">
        <v>339</v>
      </c>
      <c r="W20" s="5" t="s">
        <v>340</v>
      </c>
      <c r="X20" s="5" t="s">
        <v>340</v>
      </c>
      <c r="Y20" s="4">
        <v>407</v>
      </c>
      <c r="Z20" s="4">
        <v>296</v>
      </c>
      <c r="AA20" s="4">
        <v>298</v>
      </c>
      <c r="AB20" s="4">
        <v>3</v>
      </c>
      <c r="AC20" s="4">
        <v>3</v>
      </c>
      <c r="AD20" s="4">
        <v>16</v>
      </c>
      <c r="AE20" s="4">
        <v>16</v>
      </c>
      <c r="AF20" s="4">
        <v>5</v>
      </c>
      <c r="AG20" s="4">
        <v>5</v>
      </c>
      <c r="AH20" s="4">
        <v>3</v>
      </c>
      <c r="AI20" s="4">
        <v>3</v>
      </c>
      <c r="AJ20" s="4">
        <v>9</v>
      </c>
      <c r="AK20" s="4">
        <v>9</v>
      </c>
      <c r="AL20" s="4">
        <v>2</v>
      </c>
      <c r="AM20" s="4">
        <v>2</v>
      </c>
      <c r="AN20" s="4">
        <v>0</v>
      </c>
      <c r="AO20" s="4">
        <v>0</v>
      </c>
      <c r="AP20" s="3" t="s">
        <v>58</v>
      </c>
      <c r="AQ20" s="3" t="s">
        <v>70</v>
      </c>
      <c r="AR20" s="6" t="str">
        <f>HYPERLINK("http://catalog.hathitrust.org/Record/000482371","HathiTrust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HYPERLINK("https://creighton-primo.hosted.exlibrisgroup.com/primo-explore/search?tab=default_tab&amp;search_scope=EVERYTHING&amp;vid=01CRU&amp;lang=en_US&amp;offset=0&amp;query=any,contains,991005405639702656","Catalog Record")</f>
        <v>Catalog Record</v>
      </c>
      <c r="AT20" s="6" t="str">
        <f>HYPERLINK("http://www.worldcat.org/oclc/12371427","WorldCat Record")</f>
        <v>WorldCat Record</v>
      </c>
      <c r="AU20" s="3" t="s">
        <v>341</v>
      </c>
      <c r="AV20" s="3" t="s">
        <v>342</v>
      </c>
      <c r="AW20" s="3" t="s">
        <v>343</v>
      </c>
      <c r="AX20" s="3" t="s">
        <v>343</v>
      </c>
      <c r="AY20" s="3" t="s">
        <v>344</v>
      </c>
      <c r="AZ20" s="3" t="s">
        <v>75</v>
      </c>
      <c r="BB20" s="3" t="s">
        <v>345</v>
      </c>
      <c r="BC20" s="3" t="s">
        <v>346</v>
      </c>
      <c r="BD20" s="3" t="s">
        <v>347</v>
      </c>
    </row>
    <row r="21" spans="1:56" ht="45.75" customHeight="1" x14ac:dyDescent="0.25">
      <c r="A21" s="7" t="s">
        <v>58</v>
      </c>
      <c r="B21" s="2" t="s">
        <v>348</v>
      </c>
      <c r="C21" s="2" t="s">
        <v>349</v>
      </c>
      <c r="D21" s="2" t="s">
        <v>350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351</v>
      </c>
      <c r="L21" s="2" t="s">
        <v>352</v>
      </c>
      <c r="M21" s="3" t="s">
        <v>353</v>
      </c>
      <c r="O21" s="3" t="s">
        <v>65</v>
      </c>
      <c r="P21" s="3" t="s">
        <v>174</v>
      </c>
      <c r="R21" s="3" t="s">
        <v>67</v>
      </c>
      <c r="S21" s="4">
        <v>3</v>
      </c>
      <c r="T21" s="4">
        <v>3</v>
      </c>
      <c r="U21" s="5" t="s">
        <v>354</v>
      </c>
      <c r="V21" s="5" t="s">
        <v>354</v>
      </c>
      <c r="W21" s="5" t="s">
        <v>355</v>
      </c>
      <c r="X21" s="5" t="s">
        <v>355</v>
      </c>
      <c r="Y21" s="4">
        <v>209</v>
      </c>
      <c r="Z21" s="4">
        <v>94</v>
      </c>
      <c r="AA21" s="4">
        <v>1377</v>
      </c>
      <c r="AB21" s="4">
        <v>1</v>
      </c>
      <c r="AC21" s="4">
        <v>29</v>
      </c>
      <c r="AD21" s="4">
        <v>5</v>
      </c>
      <c r="AE21" s="4">
        <v>45</v>
      </c>
      <c r="AF21" s="4">
        <v>3</v>
      </c>
      <c r="AG21" s="4">
        <v>17</v>
      </c>
      <c r="AH21" s="4">
        <v>1</v>
      </c>
      <c r="AI21" s="4">
        <v>8</v>
      </c>
      <c r="AJ21" s="4">
        <v>4</v>
      </c>
      <c r="AK21" s="4">
        <v>16</v>
      </c>
      <c r="AL21" s="4">
        <v>0</v>
      </c>
      <c r="AM21" s="4">
        <v>14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HYPERLINK("https://creighton-primo.hosted.exlibrisgroup.com/primo-explore/search?tab=default_tab&amp;search_scope=EVERYTHING&amp;vid=01CRU&amp;lang=en_US&amp;offset=0&amp;query=any,contains,991001835499702656","Catalog Record")</f>
        <v>Catalog Record</v>
      </c>
      <c r="AT21" s="6" t="str">
        <f>HYPERLINK("http://www.worldcat.org/oclc/23051561","WorldCat Record")</f>
        <v>WorldCat Record</v>
      </c>
      <c r="AU21" s="3" t="s">
        <v>356</v>
      </c>
      <c r="AV21" s="3" t="s">
        <v>357</v>
      </c>
      <c r="AW21" s="3" t="s">
        <v>358</v>
      </c>
      <c r="AX21" s="3" t="s">
        <v>358</v>
      </c>
      <c r="AY21" s="3" t="s">
        <v>359</v>
      </c>
      <c r="AZ21" s="3" t="s">
        <v>75</v>
      </c>
      <c r="BB21" s="3" t="s">
        <v>360</v>
      </c>
      <c r="BC21" s="3" t="s">
        <v>361</v>
      </c>
      <c r="BD21" s="3" t="s">
        <v>362</v>
      </c>
    </row>
    <row r="22" spans="1:56" ht="45.75" customHeight="1" x14ac:dyDescent="0.25">
      <c r="A22" s="7" t="s">
        <v>58</v>
      </c>
      <c r="B22" s="2" t="s">
        <v>363</v>
      </c>
      <c r="C22" s="2" t="s">
        <v>364</v>
      </c>
      <c r="D22" s="2" t="s">
        <v>365</v>
      </c>
      <c r="F22" s="3" t="s">
        <v>58</v>
      </c>
      <c r="G22" s="3" t="s">
        <v>59</v>
      </c>
      <c r="H22" s="3" t="s">
        <v>58</v>
      </c>
      <c r="I22" s="3" t="s">
        <v>70</v>
      </c>
      <c r="J22" s="3" t="s">
        <v>60</v>
      </c>
      <c r="K22" s="2" t="s">
        <v>366</v>
      </c>
      <c r="L22" s="2" t="s">
        <v>367</v>
      </c>
      <c r="M22" s="3" t="s">
        <v>368</v>
      </c>
      <c r="N22" s="2" t="s">
        <v>127</v>
      </c>
      <c r="O22" s="3" t="s">
        <v>65</v>
      </c>
      <c r="P22" s="3" t="s">
        <v>84</v>
      </c>
      <c r="R22" s="3" t="s">
        <v>67</v>
      </c>
      <c r="S22" s="4">
        <v>1</v>
      </c>
      <c r="T22" s="4">
        <v>1</v>
      </c>
      <c r="U22" s="5" t="s">
        <v>369</v>
      </c>
      <c r="V22" s="5" t="s">
        <v>369</v>
      </c>
      <c r="W22" s="5" t="s">
        <v>370</v>
      </c>
      <c r="X22" s="5" t="s">
        <v>370</v>
      </c>
      <c r="Y22" s="4">
        <v>275</v>
      </c>
      <c r="Z22" s="4">
        <v>233</v>
      </c>
      <c r="AA22" s="4">
        <v>397</v>
      </c>
      <c r="AB22" s="4">
        <v>2</v>
      </c>
      <c r="AC22" s="4">
        <v>2</v>
      </c>
      <c r="AD22" s="4">
        <v>10</v>
      </c>
      <c r="AE22" s="4">
        <v>15</v>
      </c>
      <c r="AF22" s="4">
        <v>3</v>
      </c>
      <c r="AG22" s="4">
        <v>3</v>
      </c>
      <c r="AH22" s="4">
        <v>4</v>
      </c>
      <c r="AI22" s="4">
        <v>6</v>
      </c>
      <c r="AJ22" s="4">
        <v>6</v>
      </c>
      <c r="AK22" s="4">
        <v>9</v>
      </c>
      <c r="AL22" s="4">
        <v>1</v>
      </c>
      <c r="AM22" s="4">
        <v>1</v>
      </c>
      <c r="AN22" s="4">
        <v>0</v>
      </c>
      <c r="AO22" s="4">
        <v>0</v>
      </c>
      <c r="AP22" s="3" t="s">
        <v>58</v>
      </c>
      <c r="AQ22" s="3" t="s">
        <v>70</v>
      </c>
      <c r="AR22" s="6" t="str">
        <f>HYPERLINK("http://catalog.hathitrust.org/Record/009522792","HathiTrust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HYPERLINK("https://creighton-primo.hosted.exlibrisgroup.com/primo-explore/search?tab=default_tab&amp;search_scope=EVERYTHING&amp;vid=01CRU&amp;lang=en_US&amp;offset=0&amp;query=any,contains,991004101119702656","Catalog Record")</f>
        <v>Catalog Record</v>
      </c>
      <c r="AT22" s="6" t="str">
        <f>HYPERLINK("http://www.worldcat.org/oclc/2372618","WorldCat Record")</f>
        <v>WorldCat Record</v>
      </c>
      <c r="AU22" s="3" t="s">
        <v>371</v>
      </c>
      <c r="AV22" s="3" t="s">
        <v>372</v>
      </c>
      <c r="AW22" s="3" t="s">
        <v>373</v>
      </c>
      <c r="AX22" s="3" t="s">
        <v>373</v>
      </c>
      <c r="AY22" s="3" t="s">
        <v>374</v>
      </c>
      <c r="AZ22" s="3" t="s">
        <v>75</v>
      </c>
      <c r="BB22" s="3" t="s">
        <v>375</v>
      </c>
      <c r="BC22" s="3" t="s">
        <v>376</v>
      </c>
      <c r="BD22" s="3" t="s">
        <v>377</v>
      </c>
    </row>
    <row r="23" spans="1:56" ht="45.75" customHeight="1" x14ac:dyDescent="0.25">
      <c r="A23" s="7" t="s">
        <v>58</v>
      </c>
      <c r="B23" s="2" t="s">
        <v>378</v>
      </c>
      <c r="C23" s="2" t="s">
        <v>379</v>
      </c>
      <c r="D23" s="2" t="s">
        <v>380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L23" s="2" t="s">
        <v>381</v>
      </c>
      <c r="M23" s="3" t="s">
        <v>382</v>
      </c>
      <c r="O23" s="3" t="s">
        <v>65</v>
      </c>
      <c r="P23" s="3" t="s">
        <v>84</v>
      </c>
      <c r="Q23" s="2" t="s">
        <v>383</v>
      </c>
      <c r="R23" s="3" t="s">
        <v>67</v>
      </c>
      <c r="S23" s="4">
        <v>3</v>
      </c>
      <c r="T23" s="4">
        <v>3</v>
      </c>
      <c r="U23" s="5" t="s">
        <v>384</v>
      </c>
      <c r="V23" s="5" t="s">
        <v>384</v>
      </c>
      <c r="W23" s="5" t="s">
        <v>340</v>
      </c>
      <c r="X23" s="5" t="s">
        <v>340</v>
      </c>
      <c r="Y23" s="4">
        <v>419</v>
      </c>
      <c r="Z23" s="4">
        <v>290</v>
      </c>
      <c r="AA23" s="4">
        <v>296</v>
      </c>
      <c r="AB23" s="4">
        <v>4</v>
      </c>
      <c r="AC23" s="4">
        <v>4</v>
      </c>
      <c r="AD23" s="4">
        <v>17</v>
      </c>
      <c r="AE23" s="4">
        <v>17</v>
      </c>
      <c r="AF23" s="4">
        <v>6</v>
      </c>
      <c r="AG23" s="4">
        <v>6</v>
      </c>
      <c r="AH23" s="4">
        <v>3</v>
      </c>
      <c r="AI23" s="4">
        <v>3</v>
      </c>
      <c r="AJ23" s="4">
        <v>9</v>
      </c>
      <c r="AK23" s="4">
        <v>9</v>
      </c>
      <c r="AL23" s="4">
        <v>3</v>
      </c>
      <c r="AM23" s="4">
        <v>3</v>
      </c>
      <c r="AN23" s="4">
        <v>0</v>
      </c>
      <c r="AO23" s="4">
        <v>0</v>
      </c>
      <c r="AP23" s="3" t="s">
        <v>58</v>
      </c>
      <c r="AQ23" s="3" t="s">
        <v>58</v>
      </c>
      <c r="AS23" s="6" t="str">
        <f>HYPERLINK("https://creighton-primo.hosted.exlibrisgroup.com/primo-explore/search?tab=default_tab&amp;search_scope=EVERYTHING&amp;vid=01CRU&amp;lang=en_US&amp;offset=0&amp;query=any,contains,991005204959702656","Catalog Record")</f>
        <v>Catalog Record</v>
      </c>
      <c r="AT23" s="6" t="str">
        <f>HYPERLINK("http://www.worldcat.org/oclc/8112808","WorldCat Record")</f>
        <v>WorldCat Record</v>
      </c>
      <c r="AU23" s="3" t="s">
        <v>385</v>
      </c>
      <c r="AV23" s="3" t="s">
        <v>386</v>
      </c>
      <c r="AW23" s="3" t="s">
        <v>387</v>
      </c>
      <c r="AX23" s="3" t="s">
        <v>387</v>
      </c>
      <c r="AY23" s="3" t="s">
        <v>388</v>
      </c>
      <c r="AZ23" s="3" t="s">
        <v>75</v>
      </c>
      <c r="BB23" s="3" t="s">
        <v>389</v>
      </c>
      <c r="BC23" s="3" t="s">
        <v>390</v>
      </c>
      <c r="BD23" s="3" t="s">
        <v>391</v>
      </c>
    </row>
    <row r="24" spans="1:56" ht="45.75" customHeight="1" x14ac:dyDescent="0.25">
      <c r="A24" s="7" t="s">
        <v>58</v>
      </c>
      <c r="B24" s="2" t="s">
        <v>392</v>
      </c>
      <c r="C24" s="2" t="s">
        <v>393</v>
      </c>
      <c r="D24" s="2" t="s">
        <v>394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395</v>
      </c>
      <c r="L24" s="2" t="s">
        <v>396</v>
      </c>
      <c r="M24" s="3" t="s">
        <v>309</v>
      </c>
      <c r="O24" s="3" t="s">
        <v>65</v>
      </c>
      <c r="P24" s="3" t="s">
        <v>84</v>
      </c>
      <c r="R24" s="3" t="s">
        <v>67</v>
      </c>
      <c r="S24" s="4">
        <v>2</v>
      </c>
      <c r="T24" s="4">
        <v>2</v>
      </c>
      <c r="U24" s="5" t="s">
        <v>397</v>
      </c>
      <c r="V24" s="5" t="s">
        <v>397</v>
      </c>
      <c r="W24" s="5" t="s">
        <v>398</v>
      </c>
      <c r="X24" s="5" t="s">
        <v>398</v>
      </c>
      <c r="Y24" s="4">
        <v>489</v>
      </c>
      <c r="Z24" s="4">
        <v>432</v>
      </c>
      <c r="AA24" s="4">
        <v>440</v>
      </c>
      <c r="AB24" s="4">
        <v>3</v>
      </c>
      <c r="AC24" s="4">
        <v>3</v>
      </c>
      <c r="AD24" s="4">
        <v>15</v>
      </c>
      <c r="AE24" s="4">
        <v>15</v>
      </c>
      <c r="AF24" s="4">
        <v>5</v>
      </c>
      <c r="AG24" s="4">
        <v>5</v>
      </c>
      <c r="AH24" s="4">
        <v>4</v>
      </c>
      <c r="AI24" s="4">
        <v>4</v>
      </c>
      <c r="AJ24" s="4">
        <v>9</v>
      </c>
      <c r="AK24" s="4">
        <v>9</v>
      </c>
      <c r="AL24" s="4">
        <v>2</v>
      </c>
      <c r="AM24" s="4">
        <v>2</v>
      </c>
      <c r="AN24" s="4">
        <v>0</v>
      </c>
      <c r="AO24" s="4">
        <v>0</v>
      </c>
      <c r="AP24" s="3" t="s">
        <v>58</v>
      </c>
      <c r="AQ24" s="3" t="s">
        <v>58</v>
      </c>
      <c r="AS24" s="6" t="str">
        <f>HYPERLINK("https://creighton-primo.hosted.exlibrisgroup.com/primo-explore/search?tab=default_tab&amp;search_scope=EVERYTHING&amp;vid=01CRU&amp;lang=en_US&amp;offset=0&amp;query=any,contains,991004488159702656","Catalog Record")</f>
        <v>Catalog Record</v>
      </c>
      <c r="AT24" s="6" t="str">
        <f>HYPERLINK("http://www.worldcat.org/oclc/3650088","WorldCat Record")</f>
        <v>WorldCat Record</v>
      </c>
      <c r="AU24" s="3" t="s">
        <v>399</v>
      </c>
      <c r="AV24" s="3" t="s">
        <v>400</v>
      </c>
      <c r="AW24" s="3" t="s">
        <v>401</v>
      </c>
      <c r="AX24" s="3" t="s">
        <v>401</v>
      </c>
      <c r="AY24" s="3" t="s">
        <v>402</v>
      </c>
      <c r="AZ24" s="3" t="s">
        <v>75</v>
      </c>
      <c r="BB24" s="3" t="s">
        <v>403</v>
      </c>
      <c r="BC24" s="3" t="s">
        <v>404</v>
      </c>
      <c r="BD24" s="3" t="s">
        <v>405</v>
      </c>
    </row>
    <row r="25" spans="1:56" ht="45.75" customHeight="1" x14ac:dyDescent="0.25">
      <c r="A25" s="7" t="s">
        <v>58</v>
      </c>
      <c r="B25" s="2" t="s">
        <v>406</v>
      </c>
      <c r="C25" s="2" t="s">
        <v>407</v>
      </c>
      <c r="D25" s="2" t="s">
        <v>408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409</v>
      </c>
      <c r="L25" s="2" t="s">
        <v>410</v>
      </c>
      <c r="M25" s="3" t="s">
        <v>411</v>
      </c>
      <c r="N25" s="2" t="s">
        <v>127</v>
      </c>
      <c r="O25" s="3" t="s">
        <v>65</v>
      </c>
      <c r="P25" s="3" t="s">
        <v>84</v>
      </c>
      <c r="R25" s="3" t="s">
        <v>67</v>
      </c>
      <c r="S25" s="4">
        <v>3</v>
      </c>
      <c r="T25" s="4">
        <v>3</v>
      </c>
      <c r="U25" s="5" t="s">
        <v>412</v>
      </c>
      <c r="V25" s="5" t="s">
        <v>412</v>
      </c>
      <c r="W25" s="5" t="s">
        <v>413</v>
      </c>
      <c r="X25" s="5" t="s">
        <v>413</v>
      </c>
      <c r="Y25" s="4">
        <v>624</v>
      </c>
      <c r="Z25" s="4">
        <v>531</v>
      </c>
      <c r="AA25" s="4">
        <v>587</v>
      </c>
      <c r="AB25" s="4">
        <v>4</v>
      </c>
      <c r="AC25" s="4">
        <v>5</v>
      </c>
      <c r="AD25" s="4">
        <v>14</v>
      </c>
      <c r="AE25" s="4">
        <v>16</v>
      </c>
      <c r="AF25" s="4">
        <v>4</v>
      </c>
      <c r="AG25" s="4">
        <v>5</v>
      </c>
      <c r="AH25" s="4">
        <v>3</v>
      </c>
      <c r="AI25" s="4">
        <v>4</v>
      </c>
      <c r="AJ25" s="4">
        <v>5</v>
      </c>
      <c r="AK25" s="4">
        <v>5</v>
      </c>
      <c r="AL25" s="4">
        <v>3</v>
      </c>
      <c r="AM25" s="4">
        <v>4</v>
      </c>
      <c r="AN25" s="4">
        <v>1</v>
      </c>
      <c r="AO25" s="4">
        <v>1</v>
      </c>
      <c r="AP25" s="3" t="s">
        <v>58</v>
      </c>
      <c r="AQ25" s="3" t="s">
        <v>70</v>
      </c>
      <c r="AR25" s="6" t="str">
        <f>HYPERLINK("http://catalog.hathitrust.org/Record/004279618","HathiTrust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HYPERLINK("https://creighton-primo.hosted.exlibrisgroup.com/primo-explore/search?tab=default_tab&amp;search_scope=EVERYTHING&amp;vid=01CRU&amp;lang=en_US&amp;offset=0&amp;query=any,contains,991003700249702656","Catalog Record")</f>
        <v>Catalog Record</v>
      </c>
      <c r="AT25" s="6" t="str">
        <f>HYPERLINK("http://www.worldcat.org/oclc/46866342","WorldCat Record")</f>
        <v>WorldCat Record</v>
      </c>
      <c r="AU25" s="3" t="s">
        <v>414</v>
      </c>
      <c r="AV25" s="3" t="s">
        <v>415</v>
      </c>
      <c r="AW25" s="3" t="s">
        <v>416</v>
      </c>
      <c r="AX25" s="3" t="s">
        <v>416</v>
      </c>
      <c r="AY25" s="3" t="s">
        <v>417</v>
      </c>
      <c r="AZ25" s="3" t="s">
        <v>75</v>
      </c>
      <c r="BB25" s="3" t="s">
        <v>418</v>
      </c>
      <c r="BC25" s="3" t="s">
        <v>419</v>
      </c>
      <c r="BD25" s="3" t="s">
        <v>420</v>
      </c>
    </row>
    <row r="26" spans="1:56" ht="45.75" customHeight="1" x14ac:dyDescent="0.25">
      <c r="A26" s="7" t="s">
        <v>58</v>
      </c>
      <c r="B26" s="2" t="s">
        <v>421</v>
      </c>
      <c r="C26" s="2" t="s">
        <v>422</v>
      </c>
      <c r="D26" s="2" t="s">
        <v>423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424</v>
      </c>
      <c r="L26" s="2" t="s">
        <v>425</v>
      </c>
      <c r="M26" s="3" t="s">
        <v>426</v>
      </c>
      <c r="O26" s="3" t="s">
        <v>65</v>
      </c>
      <c r="P26" s="3" t="s">
        <v>84</v>
      </c>
      <c r="R26" s="3" t="s">
        <v>67</v>
      </c>
      <c r="S26" s="4">
        <v>2</v>
      </c>
      <c r="T26" s="4">
        <v>2</v>
      </c>
      <c r="U26" s="5" t="s">
        <v>427</v>
      </c>
      <c r="V26" s="5" t="s">
        <v>427</v>
      </c>
      <c r="W26" s="5" t="s">
        <v>428</v>
      </c>
      <c r="X26" s="5" t="s">
        <v>428</v>
      </c>
      <c r="Y26" s="4">
        <v>226</v>
      </c>
      <c r="Z26" s="4">
        <v>189</v>
      </c>
      <c r="AA26" s="4">
        <v>194</v>
      </c>
      <c r="AB26" s="4">
        <v>1</v>
      </c>
      <c r="AC26" s="4">
        <v>1</v>
      </c>
      <c r="AD26" s="4">
        <v>10</v>
      </c>
      <c r="AE26" s="4">
        <v>10</v>
      </c>
      <c r="AF26" s="4">
        <v>3</v>
      </c>
      <c r="AG26" s="4">
        <v>3</v>
      </c>
      <c r="AH26" s="4">
        <v>3</v>
      </c>
      <c r="AI26" s="4">
        <v>3</v>
      </c>
      <c r="AJ26" s="4">
        <v>6</v>
      </c>
      <c r="AK26" s="4">
        <v>6</v>
      </c>
      <c r="AL26" s="4">
        <v>0</v>
      </c>
      <c r="AM26" s="4">
        <v>0</v>
      </c>
      <c r="AN26" s="4">
        <v>0</v>
      </c>
      <c r="AO26" s="4">
        <v>0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HYPERLINK("https://creighton-primo.hosted.exlibrisgroup.com/primo-explore/search?tab=default_tab&amp;search_scope=EVERYTHING&amp;vid=01CRU&amp;lang=en_US&amp;offset=0&amp;query=any,contains,991001301209702656","Catalog Record")</f>
        <v>Catalog Record</v>
      </c>
      <c r="AT26" s="6" t="str">
        <f>HYPERLINK("http://www.worldcat.org/oclc/18069696","WorldCat Record")</f>
        <v>WorldCat Record</v>
      </c>
      <c r="AU26" s="3" t="s">
        <v>429</v>
      </c>
      <c r="AV26" s="3" t="s">
        <v>430</v>
      </c>
      <c r="AW26" s="3" t="s">
        <v>431</v>
      </c>
      <c r="AX26" s="3" t="s">
        <v>431</v>
      </c>
      <c r="AY26" s="3" t="s">
        <v>432</v>
      </c>
      <c r="AZ26" s="3" t="s">
        <v>75</v>
      </c>
      <c r="BB26" s="3" t="s">
        <v>433</v>
      </c>
      <c r="BC26" s="3" t="s">
        <v>434</v>
      </c>
      <c r="BD26" s="3" t="s">
        <v>435</v>
      </c>
    </row>
    <row r="27" spans="1:56" ht="45.75" customHeight="1" x14ac:dyDescent="0.25">
      <c r="A27" s="7" t="s">
        <v>58</v>
      </c>
      <c r="B27" s="2" t="s">
        <v>436</v>
      </c>
      <c r="C27" s="2" t="s">
        <v>437</v>
      </c>
      <c r="D27" s="2" t="s">
        <v>438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439</v>
      </c>
      <c r="L27" s="2" t="s">
        <v>440</v>
      </c>
      <c r="M27" s="3" t="s">
        <v>382</v>
      </c>
      <c r="O27" s="3" t="s">
        <v>65</v>
      </c>
      <c r="P27" s="3" t="s">
        <v>66</v>
      </c>
      <c r="R27" s="3" t="s">
        <v>67</v>
      </c>
      <c r="S27" s="4">
        <v>2</v>
      </c>
      <c r="T27" s="4">
        <v>2</v>
      </c>
      <c r="U27" s="5" t="s">
        <v>441</v>
      </c>
      <c r="V27" s="5" t="s">
        <v>441</v>
      </c>
      <c r="W27" s="5" t="s">
        <v>442</v>
      </c>
      <c r="X27" s="5" t="s">
        <v>442</v>
      </c>
      <c r="Y27" s="4">
        <v>273</v>
      </c>
      <c r="Z27" s="4">
        <v>215</v>
      </c>
      <c r="AA27" s="4">
        <v>227</v>
      </c>
      <c r="AB27" s="4">
        <v>1</v>
      </c>
      <c r="AC27" s="4">
        <v>1</v>
      </c>
      <c r="AD27" s="4">
        <v>8</v>
      </c>
      <c r="AE27" s="4">
        <v>8</v>
      </c>
      <c r="AF27" s="4">
        <v>6</v>
      </c>
      <c r="AG27" s="4">
        <v>6</v>
      </c>
      <c r="AH27" s="4">
        <v>1</v>
      </c>
      <c r="AI27" s="4">
        <v>1</v>
      </c>
      <c r="AJ27" s="4">
        <v>3</v>
      </c>
      <c r="AK27" s="4">
        <v>3</v>
      </c>
      <c r="AL27" s="4">
        <v>0</v>
      </c>
      <c r="AM27" s="4">
        <v>0</v>
      </c>
      <c r="AN27" s="4">
        <v>0</v>
      </c>
      <c r="AO27" s="4">
        <v>0</v>
      </c>
      <c r="AP27" s="3" t="s">
        <v>58</v>
      </c>
      <c r="AQ27" s="3" t="s">
        <v>70</v>
      </c>
      <c r="AR27" s="6" t="str">
        <f>HYPERLINK("http://catalog.hathitrust.org/Record/000764917","HathiTrust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HYPERLINK("https://creighton-primo.hosted.exlibrisgroup.com/primo-explore/search?tab=default_tab&amp;search_scope=EVERYTHING&amp;vid=01CRU&amp;lang=en_US&amp;offset=0&amp;query=any,contains,991005162299702656","Catalog Record")</f>
        <v>Catalog Record</v>
      </c>
      <c r="AT27" s="6" t="str">
        <f>HYPERLINK("http://www.worldcat.org/oclc/7796112","WorldCat Record")</f>
        <v>WorldCat Record</v>
      </c>
      <c r="AU27" s="3" t="s">
        <v>443</v>
      </c>
      <c r="AV27" s="3" t="s">
        <v>444</v>
      </c>
      <c r="AW27" s="3" t="s">
        <v>445</v>
      </c>
      <c r="AX27" s="3" t="s">
        <v>445</v>
      </c>
      <c r="AY27" s="3" t="s">
        <v>446</v>
      </c>
      <c r="AZ27" s="3" t="s">
        <v>75</v>
      </c>
      <c r="BB27" s="3" t="s">
        <v>447</v>
      </c>
      <c r="BC27" s="3" t="s">
        <v>448</v>
      </c>
      <c r="BD27" s="3" t="s">
        <v>449</v>
      </c>
    </row>
    <row r="28" spans="1:56" ht="45.75" customHeight="1" x14ac:dyDescent="0.25">
      <c r="A28" s="7" t="s">
        <v>58</v>
      </c>
      <c r="B28" s="2" t="s">
        <v>450</v>
      </c>
      <c r="C28" s="2" t="s">
        <v>451</v>
      </c>
      <c r="D28" s="2" t="s">
        <v>452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453</v>
      </c>
      <c r="L28" s="2" t="s">
        <v>454</v>
      </c>
      <c r="M28" s="3" t="s">
        <v>189</v>
      </c>
      <c r="O28" s="3" t="s">
        <v>65</v>
      </c>
      <c r="P28" s="3" t="s">
        <v>455</v>
      </c>
      <c r="R28" s="3" t="s">
        <v>67</v>
      </c>
      <c r="S28" s="4">
        <v>4</v>
      </c>
      <c r="T28" s="4">
        <v>4</v>
      </c>
      <c r="U28" s="5" t="s">
        <v>456</v>
      </c>
      <c r="V28" s="5" t="s">
        <v>456</v>
      </c>
      <c r="W28" s="5" t="s">
        <v>457</v>
      </c>
      <c r="X28" s="5" t="s">
        <v>457</v>
      </c>
      <c r="Y28" s="4">
        <v>429</v>
      </c>
      <c r="Z28" s="4">
        <v>343</v>
      </c>
      <c r="AA28" s="4">
        <v>350</v>
      </c>
      <c r="AB28" s="4">
        <v>4</v>
      </c>
      <c r="AC28" s="4">
        <v>4</v>
      </c>
      <c r="AD28" s="4">
        <v>16</v>
      </c>
      <c r="AE28" s="4">
        <v>16</v>
      </c>
      <c r="AF28" s="4">
        <v>3</v>
      </c>
      <c r="AG28" s="4">
        <v>3</v>
      </c>
      <c r="AH28" s="4">
        <v>3</v>
      </c>
      <c r="AI28" s="4">
        <v>3</v>
      </c>
      <c r="AJ28" s="4">
        <v>10</v>
      </c>
      <c r="AK28" s="4">
        <v>10</v>
      </c>
      <c r="AL28" s="4">
        <v>3</v>
      </c>
      <c r="AM28" s="4">
        <v>3</v>
      </c>
      <c r="AN28" s="4">
        <v>0</v>
      </c>
      <c r="AO28" s="4">
        <v>0</v>
      </c>
      <c r="AP28" s="3" t="s">
        <v>58</v>
      </c>
      <c r="AQ28" s="3" t="s">
        <v>70</v>
      </c>
      <c r="AR28" s="6" t="str">
        <f>HYPERLINK("http://catalog.hathitrust.org/Record/004538206","HathiTrust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HYPERLINK("https://creighton-primo.hosted.exlibrisgroup.com/primo-explore/search?tab=default_tab&amp;search_scope=EVERYTHING&amp;vid=01CRU&amp;lang=en_US&amp;offset=0&amp;query=any,contains,991002560979702656","Catalog Record")</f>
        <v>Catalog Record</v>
      </c>
      <c r="AT28" s="6" t="str">
        <f>HYPERLINK("http://www.worldcat.org/oclc/33281299","WorldCat Record")</f>
        <v>WorldCat Record</v>
      </c>
      <c r="AU28" s="3" t="s">
        <v>458</v>
      </c>
      <c r="AV28" s="3" t="s">
        <v>459</v>
      </c>
      <c r="AW28" s="3" t="s">
        <v>460</v>
      </c>
      <c r="AX28" s="3" t="s">
        <v>460</v>
      </c>
      <c r="AY28" s="3" t="s">
        <v>461</v>
      </c>
      <c r="AZ28" s="3" t="s">
        <v>75</v>
      </c>
      <c r="BB28" s="3" t="s">
        <v>462</v>
      </c>
      <c r="BC28" s="3" t="s">
        <v>463</v>
      </c>
      <c r="BD28" s="3" t="s">
        <v>464</v>
      </c>
    </row>
    <row r="29" spans="1:56" ht="45.75" customHeight="1" x14ac:dyDescent="0.25">
      <c r="A29" s="7" t="s">
        <v>58</v>
      </c>
      <c r="B29" s="2" t="s">
        <v>465</v>
      </c>
      <c r="C29" s="2" t="s">
        <v>466</v>
      </c>
      <c r="D29" s="2" t="s">
        <v>467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468</v>
      </c>
      <c r="L29" s="2" t="s">
        <v>469</v>
      </c>
      <c r="M29" s="3" t="s">
        <v>309</v>
      </c>
      <c r="O29" s="3" t="s">
        <v>65</v>
      </c>
      <c r="P29" s="3" t="s">
        <v>337</v>
      </c>
      <c r="Q29" s="2" t="s">
        <v>470</v>
      </c>
      <c r="R29" s="3" t="s">
        <v>67</v>
      </c>
      <c r="S29" s="4">
        <v>3</v>
      </c>
      <c r="T29" s="4">
        <v>3</v>
      </c>
      <c r="U29" s="5" t="s">
        <v>471</v>
      </c>
      <c r="V29" s="5" t="s">
        <v>471</v>
      </c>
      <c r="W29" s="5" t="s">
        <v>472</v>
      </c>
      <c r="X29" s="5" t="s">
        <v>472</v>
      </c>
      <c r="Y29" s="4">
        <v>405</v>
      </c>
      <c r="Z29" s="4">
        <v>263</v>
      </c>
      <c r="AA29" s="4">
        <v>506</v>
      </c>
      <c r="AB29" s="4">
        <v>2</v>
      </c>
      <c r="AC29" s="4">
        <v>3</v>
      </c>
      <c r="AD29" s="4">
        <v>8</v>
      </c>
      <c r="AE29" s="4">
        <v>15</v>
      </c>
      <c r="AF29" s="4">
        <v>3</v>
      </c>
      <c r="AG29" s="4">
        <v>6</v>
      </c>
      <c r="AH29" s="4">
        <v>2</v>
      </c>
      <c r="AI29" s="4">
        <v>3</v>
      </c>
      <c r="AJ29" s="4">
        <v>5</v>
      </c>
      <c r="AK29" s="4">
        <v>8</v>
      </c>
      <c r="AL29" s="4">
        <v>1</v>
      </c>
      <c r="AM29" s="4">
        <v>2</v>
      </c>
      <c r="AN29" s="4">
        <v>0</v>
      </c>
      <c r="AO29" s="4">
        <v>0</v>
      </c>
      <c r="AP29" s="3" t="s">
        <v>58</v>
      </c>
      <c r="AQ29" s="3" t="s">
        <v>70</v>
      </c>
      <c r="AR29" s="6" t="str">
        <f>HYPERLINK("http://catalog.hathitrust.org/Record/005761815","HathiTrust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HYPERLINK("https://creighton-primo.hosted.exlibrisgroup.com/primo-explore/search?tab=default_tab&amp;search_scope=EVERYTHING&amp;vid=01CRU&amp;lang=en_US&amp;offset=0&amp;query=any,contains,991004461209702656","Catalog Record")</f>
        <v>Catalog Record</v>
      </c>
      <c r="AT29" s="6" t="str">
        <f>HYPERLINK("http://www.worldcat.org/oclc/3543462","WorldCat Record")</f>
        <v>WorldCat Record</v>
      </c>
      <c r="AU29" s="3" t="s">
        <v>473</v>
      </c>
      <c r="AV29" s="3" t="s">
        <v>474</v>
      </c>
      <c r="AW29" s="3" t="s">
        <v>475</v>
      </c>
      <c r="AX29" s="3" t="s">
        <v>475</v>
      </c>
      <c r="AY29" s="3" t="s">
        <v>476</v>
      </c>
      <c r="AZ29" s="3" t="s">
        <v>75</v>
      </c>
      <c r="BB29" s="3" t="s">
        <v>477</v>
      </c>
      <c r="BC29" s="3" t="s">
        <v>478</v>
      </c>
      <c r="BD29" s="3" t="s">
        <v>479</v>
      </c>
    </row>
    <row r="30" spans="1:56" ht="45.75" customHeight="1" x14ac:dyDescent="0.25">
      <c r="A30" s="7" t="s">
        <v>58</v>
      </c>
      <c r="B30" s="2" t="s">
        <v>480</v>
      </c>
      <c r="C30" s="2" t="s">
        <v>481</v>
      </c>
      <c r="D30" s="2" t="s">
        <v>482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483</v>
      </c>
      <c r="L30" s="2" t="s">
        <v>484</v>
      </c>
      <c r="M30" s="3" t="s">
        <v>353</v>
      </c>
      <c r="N30" s="2" t="s">
        <v>127</v>
      </c>
      <c r="O30" s="3" t="s">
        <v>65</v>
      </c>
      <c r="P30" s="3" t="s">
        <v>84</v>
      </c>
      <c r="R30" s="3" t="s">
        <v>67</v>
      </c>
      <c r="S30" s="4">
        <v>4</v>
      </c>
      <c r="T30" s="4">
        <v>4</v>
      </c>
      <c r="U30" s="5" t="s">
        <v>485</v>
      </c>
      <c r="V30" s="5" t="s">
        <v>485</v>
      </c>
      <c r="W30" s="5" t="s">
        <v>486</v>
      </c>
      <c r="X30" s="5" t="s">
        <v>486</v>
      </c>
      <c r="Y30" s="4">
        <v>809</v>
      </c>
      <c r="Z30" s="4">
        <v>713</v>
      </c>
      <c r="AA30" s="4">
        <v>949</v>
      </c>
      <c r="AB30" s="4">
        <v>6</v>
      </c>
      <c r="AC30" s="4">
        <v>7</v>
      </c>
      <c r="AD30" s="4">
        <v>16</v>
      </c>
      <c r="AE30" s="4">
        <v>24</v>
      </c>
      <c r="AF30" s="4">
        <v>5</v>
      </c>
      <c r="AG30" s="4">
        <v>9</v>
      </c>
      <c r="AH30" s="4">
        <v>6</v>
      </c>
      <c r="AI30" s="4">
        <v>7</v>
      </c>
      <c r="AJ30" s="4">
        <v>9</v>
      </c>
      <c r="AK30" s="4">
        <v>11</v>
      </c>
      <c r="AL30" s="4">
        <v>3</v>
      </c>
      <c r="AM30" s="4">
        <v>4</v>
      </c>
      <c r="AN30" s="4">
        <v>0</v>
      </c>
      <c r="AO30" s="4">
        <v>0</v>
      </c>
      <c r="AP30" s="3" t="s">
        <v>58</v>
      </c>
      <c r="AQ30" s="3" t="s">
        <v>58</v>
      </c>
      <c r="AS30" s="6" t="str">
        <f>HYPERLINK("https://creighton-primo.hosted.exlibrisgroup.com/primo-explore/search?tab=default_tab&amp;search_scope=EVERYTHING&amp;vid=01CRU&amp;lang=en_US&amp;offset=0&amp;query=any,contains,991001829629702656","Catalog Record")</f>
        <v>Catalog Record</v>
      </c>
      <c r="AT30" s="6" t="str">
        <f>HYPERLINK("http://www.worldcat.org/oclc/22983759","WorldCat Record")</f>
        <v>WorldCat Record</v>
      </c>
      <c r="AU30" s="3" t="s">
        <v>487</v>
      </c>
      <c r="AV30" s="3" t="s">
        <v>488</v>
      </c>
      <c r="AW30" s="3" t="s">
        <v>489</v>
      </c>
      <c r="AX30" s="3" t="s">
        <v>489</v>
      </c>
      <c r="AY30" s="3" t="s">
        <v>490</v>
      </c>
      <c r="AZ30" s="3" t="s">
        <v>75</v>
      </c>
      <c r="BB30" s="3" t="s">
        <v>491</v>
      </c>
      <c r="BC30" s="3" t="s">
        <v>492</v>
      </c>
      <c r="BD30" s="3" t="s">
        <v>493</v>
      </c>
    </row>
    <row r="31" spans="1:56" ht="45.75" customHeight="1" x14ac:dyDescent="0.25">
      <c r="A31" s="7" t="s">
        <v>58</v>
      </c>
      <c r="B31" s="2" t="s">
        <v>494</v>
      </c>
      <c r="C31" s="2" t="s">
        <v>495</v>
      </c>
      <c r="D31" s="2" t="s">
        <v>496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497</v>
      </c>
      <c r="L31" s="2" t="s">
        <v>498</v>
      </c>
      <c r="M31" s="3" t="s">
        <v>499</v>
      </c>
      <c r="O31" s="3" t="s">
        <v>65</v>
      </c>
      <c r="P31" s="3" t="s">
        <v>84</v>
      </c>
      <c r="Q31" s="2" t="s">
        <v>500</v>
      </c>
      <c r="R31" s="3" t="s">
        <v>67</v>
      </c>
      <c r="S31" s="4">
        <v>11</v>
      </c>
      <c r="T31" s="4">
        <v>11</v>
      </c>
      <c r="U31" s="5" t="s">
        <v>501</v>
      </c>
      <c r="V31" s="5" t="s">
        <v>501</v>
      </c>
      <c r="W31" s="5" t="s">
        <v>502</v>
      </c>
      <c r="X31" s="5" t="s">
        <v>502</v>
      </c>
      <c r="Y31" s="4">
        <v>379</v>
      </c>
      <c r="Z31" s="4">
        <v>307</v>
      </c>
      <c r="AA31" s="4">
        <v>799</v>
      </c>
      <c r="AB31" s="4">
        <v>4</v>
      </c>
      <c r="AC31" s="4">
        <v>6</v>
      </c>
      <c r="AD31" s="4">
        <v>14</v>
      </c>
      <c r="AE31" s="4">
        <v>35</v>
      </c>
      <c r="AF31" s="4">
        <v>5</v>
      </c>
      <c r="AG31" s="4">
        <v>16</v>
      </c>
      <c r="AH31" s="4">
        <v>3</v>
      </c>
      <c r="AI31" s="4">
        <v>7</v>
      </c>
      <c r="AJ31" s="4">
        <v>5</v>
      </c>
      <c r="AK31" s="4">
        <v>20</v>
      </c>
      <c r="AL31" s="4">
        <v>3</v>
      </c>
      <c r="AM31" s="4">
        <v>4</v>
      </c>
      <c r="AN31" s="4">
        <v>0</v>
      </c>
      <c r="AO31" s="4">
        <v>0</v>
      </c>
      <c r="AP31" s="3" t="s">
        <v>58</v>
      </c>
      <c r="AQ31" s="3" t="s">
        <v>58</v>
      </c>
      <c r="AS31" s="6" t="str">
        <f>HYPERLINK("https://creighton-primo.hosted.exlibrisgroup.com/primo-explore/search?tab=default_tab&amp;search_scope=EVERYTHING&amp;vid=01CRU&amp;lang=en_US&amp;offset=0&amp;query=any,contains,991000313459702656","Catalog Record")</f>
        <v>Catalog Record</v>
      </c>
      <c r="AT31" s="6" t="str">
        <f>HYPERLINK("http://www.worldcat.org/oclc/10100841","WorldCat Record")</f>
        <v>WorldCat Record</v>
      </c>
      <c r="AU31" s="3" t="s">
        <v>503</v>
      </c>
      <c r="AV31" s="3" t="s">
        <v>504</v>
      </c>
      <c r="AW31" s="3" t="s">
        <v>505</v>
      </c>
      <c r="AX31" s="3" t="s">
        <v>505</v>
      </c>
      <c r="AY31" s="3" t="s">
        <v>506</v>
      </c>
      <c r="AZ31" s="3" t="s">
        <v>75</v>
      </c>
      <c r="BB31" s="3" t="s">
        <v>507</v>
      </c>
      <c r="BC31" s="3" t="s">
        <v>508</v>
      </c>
      <c r="BD31" s="3" t="s">
        <v>509</v>
      </c>
    </row>
    <row r="32" spans="1:56" ht="45.75" customHeight="1" x14ac:dyDescent="0.25">
      <c r="A32" s="7" t="s">
        <v>58</v>
      </c>
      <c r="B32" s="2" t="s">
        <v>510</v>
      </c>
      <c r="C32" s="2" t="s">
        <v>511</v>
      </c>
      <c r="D32" s="2" t="s">
        <v>512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L32" s="2" t="s">
        <v>513</v>
      </c>
      <c r="M32" s="3" t="s">
        <v>514</v>
      </c>
      <c r="N32" s="2" t="s">
        <v>127</v>
      </c>
      <c r="O32" s="3" t="s">
        <v>65</v>
      </c>
      <c r="P32" s="3" t="s">
        <v>84</v>
      </c>
      <c r="R32" s="3" t="s">
        <v>67</v>
      </c>
      <c r="S32" s="4">
        <v>7</v>
      </c>
      <c r="T32" s="4">
        <v>7</v>
      </c>
      <c r="U32" s="5" t="s">
        <v>515</v>
      </c>
      <c r="V32" s="5" t="s">
        <v>515</v>
      </c>
      <c r="W32" s="5" t="s">
        <v>516</v>
      </c>
      <c r="X32" s="5" t="s">
        <v>516</v>
      </c>
      <c r="Y32" s="4">
        <v>120</v>
      </c>
      <c r="Z32" s="4">
        <v>108</v>
      </c>
      <c r="AA32" s="4">
        <v>114</v>
      </c>
      <c r="AB32" s="4">
        <v>2</v>
      </c>
      <c r="AC32" s="4">
        <v>2</v>
      </c>
      <c r="AD32" s="4">
        <v>4</v>
      </c>
      <c r="AE32" s="4">
        <v>4</v>
      </c>
      <c r="AF32" s="4">
        <v>2</v>
      </c>
      <c r="AG32" s="4">
        <v>2</v>
      </c>
      <c r="AH32" s="4">
        <v>1</v>
      </c>
      <c r="AI32" s="4">
        <v>1</v>
      </c>
      <c r="AJ32" s="4">
        <v>2</v>
      </c>
      <c r="AK32" s="4">
        <v>2</v>
      </c>
      <c r="AL32" s="4">
        <v>1</v>
      </c>
      <c r="AM32" s="4">
        <v>1</v>
      </c>
      <c r="AN32" s="4">
        <v>0</v>
      </c>
      <c r="AO32" s="4">
        <v>0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HYPERLINK("https://creighton-primo.hosted.exlibrisgroup.com/primo-explore/search?tab=default_tab&amp;search_scope=EVERYTHING&amp;vid=01CRU&amp;lang=en_US&amp;offset=0&amp;query=any,contains,991001255009702656","Catalog Record")</f>
        <v>Catalog Record</v>
      </c>
      <c r="AT32" s="6" t="str">
        <f>HYPERLINK("http://www.worldcat.org/oclc/17728679","WorldCat Record")</f>
        <v>WorldCat Record</v>
      </c>
      <c r="AU32" s="3" t="s">
        <v>517</v>
      </c>
      <c r="AV32" s="3" t="s">
        <v>518</v>
      </c>
      <c r="AW32" s="3" t="s">
        <v>519</v>
      </c>
      <c r="AX32" s="3" t="s">
        <v>519</v>
      </c>
      <c r="AY32" s="3" t="s">
        <v>520</v>
      </c>
      <c r="AZ32" s="3" t="s">
        <v>75</v>
      </c>
      <c r="BB32" s="3" t="s">
        <v>521</v>
      </c>
      <c r="BC32" s="3" t="s">
        <v>522</v>
      </c>
      <c r="BD32" s="3" t="s">
        <v>523</v>
      </c>
    </row>
    <row r="33" spans="1:56" ht="45.75" customHeight="1" x14ac:dyDescent="0.25">
      <c r="A33" s="7" t="s">
        <v>58</v>
      </c>
      <c r="B33" s="2" t="s">
        <v>524</v>
      </c>
      <c r="C33" s="2" t="s">
        <v>525</v>
      </c>
      <c r="D33" s="2" t="s">
        <v>526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527</v>
      </c>
      <c r="L33" s="2" t="s">
        <v>528</v>
      </c>
      <c r="M33" s="3" t="s">
        <v>529</v>
      </c>
      <c r="O33" s="3" t="s">
        <v>65</v>
      </c>
      <c r="P33" s="3" t="s">
        <v>157</v>
      </c>
      <c r="R33" s="3" t="s">
        <v>67</v>
      </c>
      <c r="S33" s="4">
        <v>1</v>
      </c>
      <c r="T33" s="4">
        <v>1</v>
      </c>
      <c r="U33" s="5" t="s">
        <v>530</v>
      </c>
      <c r="V33" s="5" t="s">
        <v>530</v>
      </c>
      <c r="W33" s="5" t="s">
        <v>531</v>
      </c>
      <c r="X33" s="5" t="s">
        <v>531</v>
      </c>
      <c r="Y33" s="4">
        <v>342</v>
      </c>
      <c r="Z33" s="4">
        <v>250</v>
      </c>
      <c r="AA33" s="4">
        <v>255</v>
      </c>
      <c r="AB33" s="4">
        <v>1</v>
      </c>
      <c r="AC33" s="4">
        <v>1</v>
      </c>
      <c r="AD33" s="4">
        <v>10</v>
      </c>
      <c r="AE33" s="4">
        <v>10</v>
      </c>
      <c r="AF33" s="4">
        <v>2</v>
      </c>
      <c r="AG33" s="4">
        <v>2</v>
      </c>
      <c r="AH33" s="4">
        <v>2</v>
      </c>
      <c r="AI33" s="4">
        <v>2</v>
      </c>
      <c r="AJ33" s="4">
        <v>7</v>
      </c>
      <c r="AK33" s="4">
        <v>7</v>
      </c>
      <c r="AL33" s="4">
        <v>0</v>
      </c>
      <c r="AM33" s="4">
        <v>0</v>
      </c>
      <c r="AN33" s="4">
        <v>0</v>
      </c>
      <c r="AO33" s="4">
        <v>0</v>
      </c>
      <c r="AP33" s="3" t="s">
        <v>58</v>
      </c>
      <c r="AQ33" s="3" t="s">
        <v>58</v>
      </c>
      <c r="AS33" s="6" t="str">
        <f>HYPERLINK("https://creighton-primo.hosted.exlibrisgroup.com/primo-explore/search?tab=default_tab&amp;search_scope=EVERYTHING&amp;vid=01CRU&amp;lang=en_US&amp;offset=0&amp;query=any,contains,991005059769702656","Catalog Record")</f>
        <v>Catalog Record</v>
      </c>
      <c r="AT33" s="6" t="str">
        <f>HYPERLINK("http://www.worldcat.org/oclc/6916274","WorldCat Record")</f>
        <v>WorldCat Record</v>
      </c>
      <c r="AU33" s="3" t="s">
        <v>532</v>
      </c>
      <c r="AV33" s="3" t="s">
        <v>533</v>
      </c>
      <c r="AW33" s="3" t="s">
        <v>534</v>
      </c>
      <c r="AX33" s="3" t="s">
        <v>534</v>
      </c>
      <c r="AY33" s="3" t="s">
        <v>535</v>
      </c>
      <c r="AZ33" s="3" t="s">
        <v>75</v>
      </c>
      <c r="BB33" s="3" t="s">
        <v>536</v>
      </c>
      <c r="BC33" s="3" t="s">
        <v>537</v>
      </c>
      <c r="BD33" s="3" t="s">
        <v>538</v>
      </c>
    </row>
    <row r="34" spans="1:56" ht="45.75" customHeight="1" x14ac:dyDescent="0.25">
      <c r="A34" s="7" t="s">
        <v>58</v>
      </c>
      <c r="B34" s="2" t="s">
        <v>539</v>
      </c>
      <c r="C34" s="2" t="s">
        <v>540</v>
      </c>
      <c r="D34" s="2" t="s">
        <v>541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542</v>
      </c>
      <c r="L34" s="2" t="s">
        <v>543</v>
      </c>
      <c r="M34" s="3" t="s">
        <v>142</v>
      </c>
      <c r="O34" s="3" t="s">
        <v>65</v>
      </c>
      <c r="P34" s="3" t="s">
        <v>84</v>
      </c>
      <c r="R34" s="3" t="s">
        <v>67</v>
      </c>
      <c r="S34" s="4">
        <v>25</v>
      </c>
      <c r="T34" s="4">
        <v>25</v>
      </c>
      <c r="U34" s="5" t="s">
        <v>544</v>
      </c>
      <c r="V34" s="5" t="s">
        <v>544</v>
      </c>
      <c r="W34" s="5" t="s">
        <v>545</v>
      </c>
      <c r="X34" s="5" t="s">
        <v>545</v>
      </c>
      <c r="Y34" s="4">
        <v>600</v>
      </c>
      <c r="Z34" s="4">
        <v>542</v>
      </c>
      <c r="AA34" s="4">
        <v>553</v>
      </c>
      <c r="AB34" s="4">
        <v>6</v>
      </c>
      <c r="AC34" s="4">
        <v>6</v>
      </c>
      <c r="AD34" s="4">
        <v>18</v>
      </c>
      <c r="AE34" s="4">
        <v>19</v>
      </c>
      <c r="AF34" s="4">
        <v>6</v>
      </c>
      <c r="AG34" s="4">
        <v>6</v>
      </c>
      <c r="AH34" s="4">
        <v>4</v>
      </c>
      <c r="AI34" s="4">
        <v>5</v>
      </c>
      <c r="AJ34" s="4">
        <v>10</v>
      </c>
      <c r="AK34" s="4">
        <v>11</v>
      </c>
      <c r="AL34" s="4">
        <v>5</v>
      </c>
      <c r="AM34" s="4">
        <v>5</v>
      </c>
      <c r="AN34" s="4">
        <v>0</v>
      </c>
      <c r="AO34" s="4">
        <v>0</v>
      </c>
      <c r="AP34" s="3" t="s">
        <v>58</v>
      </c>
      <c r="AQ34" s="3" t="s">
        <v>58</v>
      </c>
      <c r="AS34" s="6" t="str">
        <f>HYPERLINK("https://creighton-primo.hosted.exlibrisgroup.com/primo-explore/search?tab=default_tab&amp;search_scope=EVERYTHING&amp;vid=01CRU&amp;lang=en_US&amp;offset=0&amp;query=any,contains,991000929169702656","Catalog Record")</f>
        <v>Catalog Record</v>
      </c>
      <c r="AT34" s="6" t="str">
        <f>HYPERLINK("http://www.worldcat.org/oclc/14243611","WorldCat Record")</f>
        <v>WorldCat Record</v>
      </c>
      <c r="AU34" s="3" t="s">
        <v>546</v>
      </c>
      <c r="AV34" s="3" t="s">
        <v>547</v>
      </c>
      <c r="AW34" s="3" t="s">
        <v>548</v>
      </c>
      <c r="AX34" s="3" t="s">
        <v>548</v>
      </c>
      <c r="AY34" s="3" t="s">
        <v>549</v>
      </c>
      <c r="AZ34" s="3" t="s">
        <v>75</v>
      </c>
      <c r="BB34" s="3" t="s">
        <v>550</v>
      </c>
      <c r="BC34" s="3" t="s">
        <v>551</v>
      </c>
      <c r="BD34" s="3" t="s">
        <v>552</v>
      </c>
    </row>
    <row r="35" spans="1:56" ht="45.75" customHeight="1" x14ac:dyDescent="0.25">
      <c r="A35" s="7" t="s">
        <v>58</v>
      </c>
      <c r="B35" s="2" t="s">
        <v>553</v>
      </c>
      <c r="C35" s="2" t="s">
        <v>554</v>
      </c>
      <c r="D35" s="2" t="s">
        <v>555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556</v>
      </c>
      <c r="L35" s="2" t="s">
        <v>557</v>
      </c>
      <c r="M35" s="3" t="s">
        <v>126</v>
      </c>
      <c r="O35" s="3" t="s">
        <v>65</v>
      </c>
      <c r="P35" s="3" t="s">
        <v>558</v>
      </c>
      <c r="R35" s="3" t="s">
        <v>67</v>
      </c>
      <c r="S35" s="4">
        <v>1</v>
      </c>
      <c r="T35" s="4">
        <v>1</v>
      </c>
      <c r="U35" s="5" t="s">
        <v>559</v>
      </c>
      <c r="V35" s="5" t="s">
        <v>559</v>
      </c>
      <c r="W35" s="5" t="s">
        <v>560</v>
      </c>
      <c r="X35" s="5" t="s">
        <v>560</v>
      </c>
      <c r="Y35" s="4">
        <v>233</v>
      </c>
      <c r="Z35" s="4">
        <v>227</v>
      </c>
      <c r="AA35" s="4">
        <v>229</v>
      </c>
      <c r="AB35" s="4">
        <v>4</v>
      </c>
      <c r="AC35" s="4">
        <v>4</v>
      </c>
      <c r="AD35" s="4">
        <v>10</v>
      </c>
      <c r="AE35" s="4">
        <v>10</v>
      </c>
      <c r="AF35" s="4">
        <v>5</v>
      </c>
      <c r="AG35" s="4">
        <v>5</v>
      </c>
      <c r="AH35" s="4">
        <v>1</v>
      </c>
      <c r="AI35" s="4">
        <v>1</v>
      </c>
      <c r="AJ35" s="4">
        <v>2</v>
      </c>
      <c r="AK35" s="4">
        <v>2</v>
      </c>
      <c r="AL35" s="4">
        <v>3</v>
      </c>
      <c r="AM35" s="4">
        <v>3</v>
      </c>
      <c r="AN35" s="4">
        <v>0</v>
      </c>
      <c r="AO35" s="4">
        <v>0</v>
      </c>
      <c r="AP35" s="3" t="s">
        <v>58</v>
      </c>
      <c r="AQ35" s="3" t="s">
        <v>70</v>
      </c>
      <c r="AR35" s="6" t="str">
        <f>HYPERLINK("http://catalog.hathitrust.org/Record/004543008","HathiTrust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HYPERLINK("https://creighton-primo.hosted.exlibrisgroup.com/primo-explore/search?tab=default_tab&amp;search_scope=EVERYTHING&amp;vid=01CRU&amp;lang=en_US&amp;offset=0&amp;query=any,contains,991003596719702656","Catalog Record")</f>
        <v>Catalog Record</v>
      </c>
      <c r="AT35" s="6" t="str">
        <f>HYPERLINK("http://www.worldcat.org/oclc/38311099","WorldCat Record")</f>
        <v>WorldCat Record</v>
      </c>
      <c r="AU35" s="3" t="s">
        <v>561</v>
      </c>
      <c r="AV35" s="3" t="s">
        <v>562</v>
      </c>
      <c r="AW35" s="3" t="s">
        <v>563</v>
      </c>
      <c r="AX35" s="3" t="s">
        <v>563</v>
      </c>
      <c r="AY35" s="3" t="s">
        <v>564</v>
      </c>
      <c r="AZ35" s="3" t="s">
        <v>75</v>
      </c>
      <c r="BB35" s="3" t="s">
        <v>565</v>
      </c>
      <c r="BC35" s="3" t="s">
        <v>566</v>
      </c>
      <c r="BD35" s="3" t="s">
        <v>567</v>
      </c>
    </row>
    <row r="36" spans="1:56" ht="45.75" customHeight="1" x14ac:dyDescent="0.25">
      <c r="A36" s="7" t="s">
        <v>58</v>
      </c>
      <c r="B36" s="2" t="s">
        <v>568</v>
      </c>
      <c r="C36" s="2" t="s">
        <v>569</v>
      </c>
      <c r="D36" s="2" t="s">
        <v>570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571</v>
      </c>
      <c r="L36" s="2" t="s">
        <v>572</v>
      </c>
      <c r="M36" s="3" t="s">
        <v>126</v>
      </c>
      <c r="O36" s="3" t="s">
        <v>65</v>
      </c>
      <c r="P36" s="3" t="s">
        <v>66</v>
      </c>
      <c r="R36" s="3" t="s">
        <v>67</v>
      </c>
      <c r="S36" s="4">
        <v>13</v>
      </c>
      <c r="T36" s="4">
        <v>13</v>
      </c>
      <c r="U36" s="5" t="s">
        <v>573</v>
      </c>
      <c r="V36" s="5" t="s">
        <v>573</v>
      </c>
      <c r="W36" s="5" t="s">
        <v>515</v>
      </c>
      <c r="X36" s="5" t="s">
        <v>515</v>
      </c>
      <c r="Y36" s="4">
        <v>463</v>
      </c>
      <c r="Z36" s="4">
        <v>391</v>
      </c>
      <c r="AA36" s="4">
        <v>398</v>
      </c>
      <c r="AB36" s="4">
        <v>2</v>
      </c>
      <c r="AC36" s="4">
        <v>2</v>
      </c>
      <c r="AD36" s="4">
        <v>9</v>
      </c>
      <c r="AE36" s="4">
        <v>9</v>
      </c>
      <c r="AF36" s="4">
        <v>1</v>
      </c>
      <c r="AG36" s="4">
        <v>1</v>
      </c>
      <c r="AH36" s="4">
        <v>2</v>
      </c>
      <c r="AI36" s="4">
        <v>2</v>
      </c>
      <c r="AJ36" s="4">
        <v>7</v>
      </c>
      <c r="AK36" s="4">
        <v>7</v>
      </c>
      <c r="AL36" s="4">
        <v>1</v>
      </c>
      <c r="AM36" s="4">
        <v>1</v>
      </c>
      <c r="AN36" s="4">
        <v>0</v>
      </c>
      <c r="AO36" s="4">
        <v>0</v>
      </c>
      <c r="AP36" s="3" t="s">
        <v>58</v>
      </c>
      <c r="AQ36" s="3" t="s">
        <v>70</v>
      </c>
      <c r="AR36" s="6" t="str">
        <f>HYPERLINK("http://catalog.hathitrust.org/Record/009131147","HathiTrust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HYPERLINK("https://creighton-primo.hosted.exlibrisgroup.com/primo-explore/search?tab=default_tab&amp;search_scope=EVERYTHING&amp;vid=01CRU&amp;lang=en_US&amp;offset=0&amp;query=any,contains,991003515499702656","Catalog Record")</f>
        <v>Catalog Record</v>
      </c>
      <c r="AT36" s="6" t="str">
        <f>HYPERLINK("http://www.worldcat.org/oclc/38832667","WorldCat Record")</f>
        <v>WorldCat Record</v>
      </c>
      <c r="AU36" s="3" t="s">
        <v>574</v>
      </c>
      <c r="AV36" s="3" t="s">
        <v>575</v>
      </c>
      <c r="AW36" s="3" t="s">
        <v>576</v>
      </c>
      <c r="AX36" s="3" t="s">
        <v>576</v>
      </c>
      <c r="AY36" s="3" t="s">
        <v>577</v>
      </c>
      <c r="AZ36" s="3" t="s">
        <v>75</v>
      </c>
      <c r="BB36" s="3" t="s">
        <v>578</v>
      </c>
      <c r="BC36" s="3" t="s">
        <v>579</v>
      </c>
      <c r="BD36" s="3" t="s">
        <v>580</v>
      </c>
    </row>
    <row r="37" spans="1:56" ht="45.75" customHeight="1" x14ac:dyDescent="0.25">
      <c r="A37" s="7" t="s">
        <v>58</v>
      </c>
      <c r="B37" s="2" t="s">
        <v>581</v>
      </c>
      <c r="C37" s="2" t="s">
        <v>582</v>
      </c>
      <c r="D37" s="2" t="s">
        <v>583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584</v>
      </c>
      <c r="L37" s="2" t="s">
        <v>585</v>
      </c>
      <c r="M37" s="3" t="s">
        <v>278</v>
      </c>
      <c r="O37" s="3" t="s">
        <v>65</v>
      </c>
      <c r="P37" s="3" t="s">
        <v>84</v>
      </c>
      <c r="R37" s="3" t="s">
        <v>67</v>
      </c>
      <c r="S37" s="4">
        <v>3</v>
      </c>
      <c r="T37" s="4">
        <v>3</v>
      </c>
      <c r="U37" s="5" t="s">
        <v>586</v>
      </c>
      <c r="V37" s="5" t="s">
        <v>586</v>
      </c>
      <c r="W37" s="5" t="s">
        <v>587</v>
      </c>
      <c r="X37" s="5" t="s">
        <v>587</v>
      </c>
      <c r="Y37" s="4">
        <v>603</v>
      </c>
      <c r="Z37" s="4">
        <v>470</v>
      </c>
      <c r="AA37" s="4">
        <v>486</v>
      </c>
      <c r="AB37" s="4">
        <v>6</v>
      </c>
      <c r="AC37" s="4">
        <v>6</v>
      </c>
      <c r="AD37" s="4">
        <v>29</v>
      </c>
      <c r="AE37" s="4">
        <v>29</v>
      </c>
      <c r="AF37" s="4">
        <v>9</v>
      </c>
      <c r="AG37" s="4">
        <v>9</v>
      </c>
      <c r="AH37" s="4">
        <v>7</v>
      </c>
      <c r="AI37" s="4">
        <v>7</v>
      </c>
      <c r="AJ37" s="4">
        <v>17</v>
      </c>
      <c r="AK37" s="4">
        <v>17</v>
      </c>
      <c r="AL37" s="4">
        <v>5</v>
      </c>
      <c r="AM37" s="4">
        <v>5</v>
      </c>
      <c r="AN37" s="4">
        <v>0</v>
      </c>
      <c r="AO37" s="4">
        <v>0</v>
      </c>
      <c r="AP37" s="3" t="s">
        <v>58</v>
      </c>
      <c r="AQ37" s="3" t="s">
        <v>70</v>
      </c>
      <c r="AR37" s="6" t="str">
        <f>HYPERLINK("http://catalog.hathitrust.org/Record/007111685","HathiTrust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HYPERLINK("https://creighton-primo.hosted.exlibrisgroup.com/primo-explore/search?tab=default_tab&amp;search_scope=EVERYTHING&amp;vid=01CRU&amp;lang=en_US&amp;offset=0&amp;query=any,contains,991002266309702656","Catalog Record")</f>
        <v>Catalog Record</v>
      </c>
      <c r="AT37" s="6" t="str">
        <f>HYPERLINK("http://www.worldcat.org/oclc/29389846","WorldCat Record")</f>
        <v>WorldCat Record</v>
      </c>
      <c r="AU37" s="3" t="s">
        <v>588</v>
      </c>
      <c r="AV37" s="3" t="s">
        <v>589</v>
      </c>
      <c r="AW37" s="3" t="s">
        <v>590</v>
      </c>
      <c r="AX37" s="3" t="s">
        <v>590</v>
      </c>
      <c r="AY37" s="3" t="s">
        <v>591</v>
      </c>
      <c r="AZ37" s="3" t="s">
        <v>75</v>
      </c>
      <c r="BB37" s="3" t="s">
        <v>592</v>
      </c>
      <c r="BC37" s="3" t="s">
        <v>593</v>
      </c>
      <c r="BD37" s="3" t="s">
        <v>594</v>
      </c>
    </row>
    <row r="38" spans="1:56" ht="45.75" customHeight="1" x14ac:dyDescent="0.25">
      <c r="A38" s="7" t="s">
        <v>58</v>
      </c>
      <c r="B38" s="2" t="s">
        <v>595</v>
      </c>
      <c r="C38" s="2" t="s">
        <v>596</v>
      </c>
      <c r="D38" s="2" t="s">
        <v>597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598</v>
      </c>
      <c r="L38" s="2" t="s">
        <v>498</v>
      </c>
      <c r="M38" s="3" t="s">
        <v>499</v>
      </c>
      <c r="O38" s="3" t="s">
        <v>65</v>
      </c>
      <c r="P38" s="3" t="s">
        <v>84</v>
      </c>
      <c r="R38" s="3" t="s">
        <v>67</v>
      </c>
      <c r="S38" s="4">
        <v>7</v>
      </c>
      <c r="T38" s="4">
        <v>7</v>
      </c>
      <c r="U38" s="5" t="s">
        <v>599</v>
      </c>
      <c r="V38" s="5" t="s">
        <v>599</v>
      </c>
      <c r="W38" s="5" t="s">
        <v>296</v>
      </c>
      <c r="X38" s="5" t="s">
        <v>296</v>
      </c>
      <c r="Y38" s="4">
        <v>347</v>
      </c>
      <c r="Z38" s="4">
        <v>256</v>
      </c>
      <c r="AA38" s="4">
        <v>264</v>
      </c>
      <c r="AB38" s="4">
        <v>5</v>
      </c>
      <c r="AC38" s="4">
        <v>5</v>
      </c>
      <c r="AD38" s="4">
        <v>14</v>
      </c>
      <c r="AE38" s="4">
        <v>14</v>
      </c>
      <c r="AF38" s="4">
        <v>6</v>
      </c>
      <c r="AG38" s="4">
        <v>6</v>
      </c>
      <c r="AH38" s="4">
        <v>3</v>
      </c>
      <c r="AI38" s="4">
        <v>3</v>
      </c>
      <c r="AJ38" s="4">
        <v>7</v>
      </c>
      <c r="AK38" s="4">
        <v>7</v>
      </c>
      <c r="AL38" s="4">
        <v>4</v>
      </c>
      <c r="AM38" s="4">
        <v>4</v>
      </c>
      <c r="AN38" s="4">
        <v>0</v>
      </c>
      <c r="AO38" s="4">
        <v>0</v>
      </c>
      <c r="AP38" s="3" t="s">
        <v>58</v>
      </c>
      <c r="AQ38" s="3" t="s">
        <v>70</v>
      </c>
      <c r="AR38" s="6" t="str">
        <f>HYPERLINK("http://catalog.hathitrust.org/Record/000159210","HathiTrust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HYPERLINK("https://creighton-primo.hosted.exlibrisgroup.com/primo-explore/search?tab=default_tab&amp;search_scope=EVERYTHING&amp;vid=01CRU&amp;lang=en_US&amp;offset=0&amp;query=any,contains,991000263849702656","Catalog Record")</f>
        <v>Catalog Record</v>
      </c>
      <c r="AT38" s="6" t="str">
        <f>HYPERLINK("http://www.worldcat.org/oclc/9827798","WorldCat Record")</f>
        <v>WorldCat Record</v>
      </c>
      <c r="AU38" s="3" t="s">
        <v>600</v>
      </c>
      <c r="AV38" s="3" t="s">
        <v>601</v>
      </c>
      <c r="AW38" s="3" t="s">
        <v>602</v>
      </c>
      <c r="AX38" s="3" t="s">
        <v>602</v>
      </c>
      <c r="AY38" s="3" t="s">
        <v>603</v>
      </c>
      <c r="AZ38" s="3" t="s">
        <v>75</v>
      </c>
      <c r="BB38" s="3" t="s">
        <v>604</v>
      </c>
      <c r="BC38" s="3" t="s">
        <v>605</v>
      </c>
      <c r="BD38" s="3" t="s">
        <v>606</v>
      </c>
    </row>
    <row r="39" spans="1:56" ht="45.75" customHeight="1" x14ac:dyDescent="0.25">
      <c r="A39" s="7" t="s">
        <v>58</v>
      </c>
      <c r="B39" s="2" t="s">
        <v>607</v>
      </c>
      <c r="C39" s="2" t="s">
        <v>608</v>
      </c>
      <c r="D39" s="2" t="s">
        <v>609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610</v>
      </c>
      <c r="L39" s="2" t="s">
        <v>611</v>
      </c>
      <c r="M39" s="3" t="s">
        <v>612</v>
      </c>
      <c r="O39" s="3" t="s">
        <v>65</v>
      </c>
      <c r="P39" s="3" t="s">
        <v>84</v>
      </c>
      <c r="R39" s="3" t="s">
        <v>67</v>
      </c>
      <c r="S39" s="4">
        <v>10</v>
      </c>
      <c r="T39" s="4">
        <v>10</v>
      </c>
      <c r="U39" s="5" t="s">
        <v>613</v>
      </c>
      <c r="V39" s="5" t="s">
        <v>613</v>
      </c>
      <c r="W39" s="5" t="s">
        <v>614</v>
      </c>
      <c r="X39" s="5" t="s">
        <v>614</v>
      </c>
      <c r="Y39" s="4">
        <v>640</v>
      </c>
      <c r="Z39" s="4">
        <v>496</v>
      </c>
      <c r="AA39" s="4">
        <v>575</v>
      </c>
      <c r="AB39" s="4">
        <v>8</v>
      </c>
      <c r="AC39" s="4">
        <v>8</v>
      </c>
      <c r="AD39" s="4">
        <v>22</v>
      </c>
      <c r="AE39" s="4">
        <v>23</v>
      </c>
      <c r="AF39" s="4">
        <v>7</v>
      </c>
      <c r="AG39" s="4">
        <v>7</v>
      </c>
      <c r="AH39" s="4">
        <v>4</v>
      </c>
      <c r="AI39" s="4">
        <v>4</v>
      </c>
      <c r="AJ39" s="4">
        <v>8</v>
      </c>
      <c r="AK39" s="4">
        <v>9</v>
      </c>
      <c r="AL39" s="4">
        <v>7</v>
      </c>
      <c r="AM39" s="4">
        <v>7</v>
      </c>
      <c r="AN39" s="4">
        <v>1</v>
      </c>
      <c r="AO39" s="4">
        <v>1</v>
      </c>
      <c r="AP39" s="3" t="s">
        <v>58</v>
      </c>
      <c r="AQ39" s="3" t="s">
        <v>58</v>
      </c>
      <c r="AS39" s="6" t="str">
        <f>HYPERLINK("https://creighton-primo.hosted.exlibrisgroup.com/primo-explore/search?tab=default_tab&amp;search_scope=EVERYTHING&amp;vid=01CRU&amp;lang=en_US&amp;offset=0&amp;query=any,contains,991002164919702656","Catalog Record")</f>
        <v>Catalog Record</v>
      </c>
      <c r="AT39" s="6" t="str">
        <f>HYPERLINK("http://www.worldcat.org/oclc/27894705","WorldCat Record")</f>
        <v>WorldCat Record</v>
      </c>
      <c r="AU39" s="3" t="s">
        <v>615</v>
      </c>
      <c r="AV39" s="3" t="s">
        <v>616</v>
      </c>
      <c r="AW39" s="3" t="s">
        <v>617</v>
      </c>
      <c r="AX39" s="3" t="s">
        <v>617</v>
      </c>
      <c r="AY39" s="3" t="s">
        <v>618</v>
      </c>
      <c r="AZ39" s="3" t="s">
        <v>75</v>
      </c>
      <c r="BB39" s="3" t="s">
        <v>619</v>
      </c>
      <c r="BC39" s="3" t="s">
        <v>620</v>
      </c>
      <c r="BD39" s="3" t="s">
        <v>621</v>
      </c>
    </row>
    <row r="40" spans="1:56" ht="45.75" customHeight="1" x14ac:dyDescent="0.25">
      <c r="A40" s="7" t="s">
        <v>58</v>
      </c>
      <c r="B40" s="2" t="s">
        <v>622</v>
      </c>
      <c r="C40" s="2" t="s">
        <v>623</v>
      </c>
      <c r="D40" s="2" t="s">
        <v>624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L40" s="2" t="s">
        <v>625</v>
      </c>
      <c r="M40" s="3" t="s">
        <v>626</v>
      </c>
      <c r="O40" s="3" t="s">
        <v>65</v>
      </c>
      <c r="P40" s="3" t="s">
        <v>84</v>
      </c>
      <c r="R40" s="3" t="s">
        <v>67</v>
      </c>
      <c r="S40" s="4">
        <v>5</v>
      </c>
      <c r="T40" s="4">
        <v>5</v>
      </c>
      <c r="U40" s="5" t="s">
        <v>627</v>
      </c>
      <c r="V40" s="5" t="s">
        <v>627</v>
      </c>
      <c r="W40" s="5" t="s">
        <v>296</v>
      </c>
      <c r="X40" s="5" t="s">
        <v>296</v>
      </c>
      <c r="Y40" s="4">
        <v>198</v>
      </c>
      <c r="Z40" s="4">
        <v>159</v>
      </c>
      <c r="AA40" s="4">
        <v>164</v>
      </c>
      <c r="AB40" s="4">
        <v>2</v>
      </c>
      <c r="AC40" s="4">
        <v>2</v>
      </c>
      <c r="AD40" s="4">
        <v>6</v>
      </c>
      <c r="AE40" s="4">
        <v>6</v>
      </c>
      <c r="AF40" s="4">
        <v>1</v>
      </c>
      <c r="AG40" s="4">
        <v>1</v>
      </c>
      <c r="AH40" s="4">
        <v>1</v>
      </c>
      <c r="AI40" s="4">
        <v>1</v>
      </c>
      <c r="AJ40" s="4">
        <v>3</v>
      </c>
      <c r="AK40" s="4">
        <v>3</v>
      </c>
      <c r="AL40" s="4">
        <v>1</v>
      </c>
      <c r="AM40" s="4">
        <v>1</v>
      </c>
      <c r="AN40" s="4">
        <v>0</v>
      </c>
      <c r="AO40" s="4">
        <v>0</v>
      </c>
      <c r="AP40" s="3" t="s">
        <v>58</v>
      </c>
      <c r="AQ40" s="3" t="s">
        <v>58</v>
      </c>
      <c r="AS40" s="6" t="str">
        <f>HYPERLINK("https://creighton-primo.hosted.exlibrisgroup.com/primo-explore/search?tab=default_tab&amp;search_scope=EVERYTHING&amp;vid=01CRU&amp;lang=en_US&amp;offset=0&amp;query=any,contains,991005251999702656","Catalog Record")</f>
        <v>Catalog Record</v>
      </c>
      <c r="AT40" s="6" t="str">
        <f>HYPERLINK("http://www.worldcat.org/oclc/8494842","WorldCat Record")</f>
        <v>WorldCat Record</v>
      </c>
      <c r="AU40" s="3" t="s">
        <v>628</v>
      </c>
      <c r="AV40" s="3" t="s">
        <v>629</v>
      </c>
      <c r="AW40" s="3" t="s">
        <v>630</v>
      </c>
      <c r="AX40" s="3" t="s">
        <v>630</v>
      </c>
      <c r="AY40" s="3" t="s">
        <v>631</v>
      </c>
      <c r="AZ40" s="3" t="s">
        <v>75</v>
      </c>
      <c r="BB40" s="3" t="s">
        <v>632</v>
      </c>
      <c r="BC40" s="3" t="s">
        <v>633</v>
      </c>
      <c r="BD40" s="3" t="s">
        <v>634</v>
      </c>
    </row>
    <row r="41" spans="1:56" ht="45.75" customHeight="1" x14ac:dyDescent="0.25">
      <c r="A41" s="7" t="s">
        <v>58</v>
      </c>
      <c r="B41" s="2" t="s">
        <v>635</v>
      </c>
      <c r="C41" s="2" t="s">
        <v>636</v>
      </c>
      <c r="D41" s="2" t="s">
        <v>637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L41" s="2" t="s">
        <v>638</v>
      </c>
      <c r="M41" s="3" t="s">
        <v>639</v>
      </c>
      <c r="O41" s="3" t="s">
        <v>65</v>
      </c>
      <c r="P41" s="3" t="s">
        <v>157</v>
      </c>
      <c r="R41" s="3" t="s">
        <v>67</v>
      </c>
      <c r="S41" s="4">
        <v>7</v>
      </c>
      <c r="T41" s="4">
        <v>7</v>
      </c>
      <c r="U41" s="5" t="s">
        <v>599</v>
      </c>
      <c r="V41" s="5" t="s">
        <v>599</v>
      </c>
      <c r="W41" s="5" t="s">
        <v>640</v>
      </c>
      <c r="X41" s="5" t="s">
        <v>640</v>
      </c>
      <c r="Y41" s="4">
        <v>235</v>
      </c>
      <c r="Z41" s="4">
        <v>188</v>
      </c>
      <c r="AA41" s="4">
        <v>190</v>
      </c>
      <c r="AB41" s="4">
        <v>2</v>
      </c>
      <c r="AC41" s="4">
        <v>2</v>
      </c>
      <c r="AD41" s="4">
        <v>5</v>
      </c>
      <c r="AE41" s="4">
        <v>5</v>
      </c>
      <c r="AF41" s="4">
        <v>3</v>
      </c>
      <c r="AG41" s="4">
        <v>3</v>
      </c>
      <c r="AH41" s="4">
        <v>0</v>
      </c>
      <c r="AI41" s="4">
        <v>0</v>
      </c>
      <c r="AJ41" s="4">
        <v>3</v>
      </c>
      <c r="AK41" s="4">
        <v>3</v>
      </c>
      <c r="AL41" s="4">
        <v>1</v>
      </c>
      <c r="AM41" s="4">
        <v>1</v>
      </c>
      <c r="AN41" s="4">
        <v>0</v>
      </c>
      <c r="AO41" s="4">
        <v>0</v>
      </c>
      <c r="AP41" s="3" t="s">
        <v>58</v>
      </c>
      <c r="AQ41" s="3" t="s">
        <v>70</v>
      </c>
      <c r="AR41" s="6" t="str">
        <f>HYPERLINK("http://catalog.hathitrust.org/Record/004507380","HathiTrust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HYPERLINK("https://creighton-primo.hosted.exlibrisgroup.com/primo-explore/search?tab=default_tab&amp;search_scope=EVERYTHING&amp;vid=01CRU&amp;lang=en_US&amp;offset=0&amp;query=any,contains,991000594169702656","Catalog Record")</f>
        <v>Catalog Record</v>
      </c>
      <c r="AT41" s="6" t="str">
        <f>HYPERLINK("http://www.worldcat.org/oclc/11803720","WorldCat Record")</f>
        <v>WorldCat Record</v>
      </c>
      <c r="AU41" s="3" t="s">
        <v>641</v>
      </c>
      <c r="AV41" s="3" t="s">
        <v>642</v>
      </c>
      <c r="AW41" s="3" t="s">
        <v>643</v>
      </c>
      <c r="AX41" s="3" t="s">
        <v>643</v>
      </c>
      <c r="AY41" s="3" t="s">
        <v>644</v>
      </c>
      <c r="AZ41" s="3" t="s">
        <v>75</v>
      </c>
      <c r="BB41" s="3" t="s">
        <v>645</v>
      </c>
      <c r="BC41" s="3" t="s">
        <v>646</v>
      </c>
      <c r="BD41" s="3" t="s">
        <v>647</v>
      </c>
    </row>
    <row r="42" spans="1:56" ht="45.75" customHeight="1" x14ac:dyDescent="0.25">
      <c r="A42" s="7" t="s">
        <v>58</v>
      </c>
      <c r="B42" s="2" t="s">
        <v>648</v>
      </c>
      <c r="C42" s="2" t="s">
        <v>649</v>
      </c>
      <c r="D42" s="2" t="s">
        <v>650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651</v>
      </c>
      <c r="L42" s="2" t="s">
        <v>652</v>
      </c>
      <c r="M42" s="3" t="s">
        <v>639</v>
      </c>
      <c r="O42" s="3" t="s">
        <v>65</v>
      </c>
      <c r="P42" s="3" t="s">
        <v>174</v>
      </c>
      <c r="R42" s="3" t="s">
        <v>67</v>
      </c>
      <c r="S42" s="4">
        <v>0</v>
      </c>
      <c r="T42" s="4">
        <v>0</v>
      </c>
      <c r="U42" s="5" t="s">
        <v>653</v>
      </c>
      <c r="V42" s="5" t="s">
        <v>653</v>
      </c>
      <c r="W42" s="5" t="s">
        <v>654</v>
      </c>
      <c r="X42" s="5" t="s">
        <v>654</v>
      </c>
      <c r="Y42" s="4">
        <v>122</v>
      </c>
      <c r="Z42" s="4">
        <v>61</v>
      </c>
      <c r="AA42" s="4">
        <v>135</v>
      </c>
      <c r="AB42" s="4">
        <v>1</v>
      </c>
      <c r="AC42" s="4">
        <v>2</v>
      </c>
      <c r="AD42" s="4">
        <v>2</v>
      </c>
      <c r="AE42" s="4">
        <v>3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0</v>
      </c>
      <c r="AM42" s="4">
        <v>1</v>
      </c>
      <c r="AN42" s="4">
        <v>0</v>
      </c>
      <c r="AO42" s="4">
        <v>0</v>
      </c>
      <c r="AP42" s="3" t="s">
        <v>58</v>
      </c>
      <c r="AQ42" s="3" t="s">
        <v>70</v>
      </c>
      <c r="AR42" s="6" t="str">
        <f>HYPERLINK("http://catalog.hathitrust.org/Record/004492161","HathiTrust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HYPERLINK("https://creighton-primo.hosted.exlibrisgroup.com/primo-explore/search?tab=default_tab&amp;search_scope=EVERYTHING&amp;vid=01CRU&amp;lang=en_US&amp;offset=0&amp;query=any,contains,991000746819702656","Catalog Record")</f>
        <v>Catalog Record</v>
      </c>
      <c r="AT42" s="6" t="str">
        <f>HYPERLINK("http://www.worldcat.org/oclc/12863534","WorldCat Record")</f>
        <v>WorldCat Record</v>
      </c>
      <c r="AU42" s="3" t="s">
        <v>655</v>
      </c>
      <c r="AV42" s="3" t="s">
        <v>656</v>
      </c>
      <c r="AW42" s="3" t="s">
        <v>657</v>
      </c>
      <c r="AX42" s="3" t="s">
        <v>657</v>
      </c>
      <c r="AY42" s="3" t="s">
        <v>658</v>
      </c>
      <c r="AZ42" s="3" t="s">
        <v>75</v>
      </c>
      <c r="BB42" s="3" t="s">
        <v>659</v>
      </c>
      <c r="BC42" s="3" t="s">
        <v>660</v>
      </c>
      <c r="BD42" s="3" t="s">
        <v>661</v>
      </c>
    </row>
    <row r="43" spans="1:56" ht="45.75" customHeight="1" x14ac:dyDescent="0.25">
      <c r="A43" s="7" t="s">
        <v>58</v>
      </c>
      <c r="B43" s="2" t="s">
        <v>662</v>
      </c>
      <c r="C43" s="2" t="s">
        <v>663</v>
      </c>
      <c r="D43" s="2" t="s">
        <v>664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665</v>
      </c>
      <c r="L43" s="2" t="s">
        <v>666</v>
      </c>
      <c r="M43" s="3" t="s">
        <v>249</v>
      </c>
      <c r="O43" s="3" t="s">
        <v>65</v>
      </c>
      <c r="P43" s="3" t="s">
        <v>337</v>
      </c>
      <c r="R43" s="3" t="s">
        <v>67</v>
      </c>
      <c r="S43" s="4">
        <v>1</v>
      </c>
      <c r="T43" s="4">
        <v>1</v>
      </c>
      <c r="U43" s="5" t="s">
        <v>667</v>
      </c>
      <c r="V43" s="5" t="s">
        <v>667</v>
      </c>
      <c r="W43" s="5" t="s">
        <v>667</v>
      </c>
      <c r="X43" s="5" t="s">
        <v>667</v>
      </c>
      <c r="Y43" s="4">
        <v>483</v>
      </c>
      <c r="Z43" s="4">
        <v>377</v>
      </c>
      <c r="AA43" s="4">
        <v>381</v>
      </c>
      <c r="AB43" s="4">
        <v>1</v>
      </c>
      <c r="AC43" s="4">
        <v>1</v>
      </c>
      <c r="AD43" s="4">
        <v>21</v>
      </c>
      <c r="AE43" s="4">
        <v>21</v>
      </c>
      <c r="AF43" s="4">
        <v>13</v>
      </c>
      <c r="AG43" s="4">
        <v>13</v>
      </c>
      <c r="AH43" s="4">
        <v>4</v>
      </c>
      <c r="AI43" s="4">
        <v>4</v>
      </c>
      <c r="AJ43" s="4">
        <v>11</v>
      </c>
      <c r="AK43" s="4">
        <v>11</v>
      </c>
      <c r="AL43" s="4">
        <v>0</v>
      </c>
      <c r="AM43" s="4">
        <v>0</v>
      </c>
      <c r="AN43" s="4">
        <v>0</v>
      </c>
      <c r="AO43" s="4">
        <v>0</v>
      </c>
      <c r="AP43" s="3" t="s">
        <v>58</v>
      </c>
      <c r="AQ43" s="3" t="s">
        <v>58</v>
      </c>
      <c r="AS43" s="6" t="str">
        <f>HYPERLINK("https://creighton-primo.hosted.exlibrisgroup.com/primo-explore/search?tab=default_tab&amp;search_scope=EVERYTHING&amp;vid=01CRU&amp;lang=en_US&amp;offset=0&amp;query=any,contains,991003331459702656","Catalog Record")</f>
        <v>Catalog Record</v>
      </c>
      <c r="AT43" s="6" t="str">
        <f>HYPERLINK("http://www.worldcat.org/oclc/45057089","WorldCat Record")</f>
        <v>WorldCat Record</v>
      </c>
      <c r="AU43" s="3" t="s">
        <v>668</v>
      </c>
      <c r="AV43" s="3" t="s">
        <v>669</v>
      </c>
      <c r="AW43" s="3" t="s">
        <v>670</v>
      </c>
      <c r="AX43" s="3" t="s">
        <v>670</v>
      </c>
      <c r="AY43" s="3" t="s">
        <v>671</v>
      </c>
      <c r="AZ43" s="3" t="s">
        <v>75</v>
      </c>
      <c r="BB43" s="3" t="s">
        <v>672</v>
      </c>
      <c r="BC43" s="3" t="s">
        <v>673</v>
      </c>
      <c r="BD43" s="3" t="s">
        <v>674</v>
      </c>
    </row>
    <row r="44" spans="1:56" ht="45.75" customHeight="1" x14ac:dyDescent="0.25">
      <c r="A44" s="7" t="s">
        <v>58</v>
      </c>
      <c r="B44" s="2" t="s">
        <v>675</v>
      </c>
      <c r="C44" s="2" t="s">
        <v>676</v>
      </c>
      <c r="D44" s="2" t="s">
        <v>677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678</v>
      </c>
      <c r="L44" s="2" t="s">
        <v>679</v>
      </c>
      <c r="M44" s="3" t="s">
        <v>293</v>
      </c>
      <c r="O44" s="3" t="s">
        <v>65</v>
      </c>
      <c r="P44" s="3" t="s">
        <v>66</v>
      </c>
      <c r="R44" s="3" t="s">
        <v>67</v>
      </c>
      <c r="S44" s="4">
        <v>2</v>
      </c>
      <c r="T44" s="4">
        <v>2</v>
      </c>
      <c r="U44" s="5" t="s">
        <v>530</v>
      </c>
      <c r="V44" s="5" t="s">
        <v>530</v>
      </c>
      <c r="W44" s="5" t="s">
        <v>296</v>
      </c>
      <c r="X44" s="5" t="s">
        <v>296</v>
      </c>
      <c r="Y44" s="4">
        <v>414</v>
      </c>
      <c r="Z44" s="4">
        <v>282</v>
      </c>
      <c r="AA44" s="4">
        <v>293</v>
      </c>
      <c r="AB44" s="4">
        <v>3</v>
      </c>
      <c r="AC44" s="4">
        <v>3</v>
      </c>
      <c r="AD44" s="4">
        <v>15</v>
      </c>
      <c r="AE44" s="4">
        <v>15</v>
      </c>
      <c r="AF44" s="4">
        <v>6</v>
      </c>
      <c r="AG44" s="4">
        <v>6</v>
      </c>
      <c r="AH44" s="4">
        <v>4</v>
      </c>
      <c r="AI44" s="4">
        <v>4</v>
      </c>
      <c r="AJ44" s="4">
        <v>8</v>
      </c>
      <c r="AK44" s="4">
        <v>8</v>
      </c>
      <c r="AL44" s="4">
        <v>2</v>
      </c>
      <c r="AM44" s="4">
        <v>2</v>
      </c>
      <c r="AN44" s="4">
        <v>0</v>
      </c>
      <c r="AO44" s="4">
        <v>0</v>
      </c>
      <c r="AP44" s="3" t="s">
        <v>58</v>
      </c>
      <c r="AQ44" s="3" t="s">
        <v>70</v>
      </c>
      <c r="AR44" s="6" t="str">
        <f>HYPERLINK("http://catalog.hathitrust.org/Record/009913404","HathiTrust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HYPERLINK("https://creighton-primo.hosted.exlibrisgroup.com/primo-explore/search?tab=default_tab&amp;search_scope=EVERYTHING&amp;vid=01CRU&amp;lang=en_US&amp;offset=0&amp;query=any,contains,991004844999702656","Catalog Record")</f>
        <v>Catalog Record</v>
      </c>
      <c r="AT44" s="6" t="str">
        <f>HYPERLINK("http://www.worldcat.org/oclc/5563939","WorldCat Record")</f>
        <v>WorldCat Record</v>
      </c>
      <c r="AU44" s="3" t="s">
        <v>680</v>
      </c>
      <c r="AV44" s="3" t="s">
        <v>681</v>
      </c>
      <c r="AW44" s="3" t="s">
        <v>682</v>
      </c>
      <c r="AX44" s="3" t="s">
        <v>682</v>
      </c>
      <c r="AY44" s="3" t="s">
        <v>683</v>
      </c>
      <c r="AZ44" s="3" t="s">
        <v>75</v>
      </c>
      <c r="BB44" s="3" t="s">
        <v>684</v>
      </c>
      <c r="BC44" s="3" t="s">
        <v>685</v>
      </c>
      <c r="BD44" s="3" t="s">
        <v>686</v>
      </c>
    </row>
    <row r="45" spans="1:56" ht="45.75" customHeight="1" x14ac:dyDescent="0.25">
      <c r="A45" s="7" t="s">
        <v>58</v>
      </c>
      <c r="B45" s="2" t="s">
        <v>687</v>
      </c>
      <c r="C45" s="2" t="s">
        <v>688</v>
      </c>
      <c r="D45" s="2" t="s">
        <v>689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690</v>
      </c>
      <c r="L45" s="2" t="s">
        <v>543</v>
      </c>
      <c r="M45" s="3" t="s">
        <v>142</v>
      </c>
      <c r="O45" s="3" t="s">
        <v>65</v>
      </c>
      <c r="P45" s="3" t="s">
        <v>84</v>
      </c>
      <c r="R45" s="3" t="s">
        <v>67</v>
      </c>
      <c r="S45" s="4">
        <v>15</v>
      </c>
      <c r="T45" s="4">
        <v>15</v>
      </c>
      <c r="U45" s="5" t="s">
        <v>544</v>
      </c>
      <c r="V45" s="5" t="s">
        <v>544</v>
      </c>
      <c r="W45" s="5" t="s">
        <v>691</v>
      </c>
      <c r="X45" s="5" t="s">
        <v>691</v>
      </c>
      <c r="Y45" s="4">
        <v>341</v>
      </c>
      <c r="Z45" s="4">
        <v>310</v>
      </c>
      <c r="AA45" s="4">
        <v>323</v>
      </c>
      <c r="AB45" s="4">
        <v>4</v>
      </c>
      <c r="AC45" s="4">
        <v>4</v>
      </c>
      <c r="AD45" s="4">
        <v>13</v>
      </c>
      <c r="AE45" s="4">
        <v>14</v>
      </c>
      <c r="AF45" s="4">
        <v>5</v>
      </c>
      <c r="AG45" s="4">
        <v>5</v>
      </c>
      <c r="AH45" s="4">
        <v>2</v>
      </c>
      <c r="AI45" s="4">
        <v>3</v>
      </c>
      <c r="AJ45" s="4">
        <v>8</v>
      </c>
      <c r="AK45" s="4">
        <v>9</v>
      </c>
      <c r="AL45" s="4">
        <v>3</v>
      </c>
      <c r="AM45" s="4">
        <v>3</v>
      </c>
      <c r="AN45" s="4">
        <v>0</v>
      </c>
      <c r="AO45" s="4">
        <v>0</v>
      </c>
      <c r="AP45" s="3" t="s">
        <v>58</v>
      </c>
      <c r="AQ45" s="3" t="s">
        <v>58</v>
      </c>
      <c r="AS45" s="6" t="str">
        <f>HYPERLINK("https://creighton-primo.hosted.exlibrisgroup.com/primo-explore/search?tab=default_tab&amp;search_scope=EVERYTHING&amp;vid=01CRU&amp;lang=en_US&amp;offset=0&amp;query=any,contains,991001024679702656","Catalog Record")</f>
        <v>Catalog Record</v>
      </c>
      <c r="AT45" s="6" t="str">
        <f>HYPERLINK("http://www.worldcat.org/oclc/15428883","WorldCat Record")</f>
        <v>WorldCat Record</v>
      </c>
      <c r="AU45" s="3" t="s">
        <v>692</v>
      </c>
      <c r="AV45" s="3" t="s">
        <v>693</v>
      </c>
      <c r="AW45" s="3" t="s">
        <v>694</v>
      </c>
      <c r="AX45" s="3" t="s">
        <v>694</v>
      </c>
      <c r="AY45" s="3" t="s">
        <v>695</v>
      </c>
      <c r="AZ45" s="3" t="s">
        <v>75</v>
      </c>
      <c r="BB45" s="3" t="s">
        <v>696</v>
      </c>
      <c r="BC45" s="3" t="s">
        <v>697</v>
      </c>
      <c r="BD45" s="3" t="s">
        <v>698</v>
      </c>
    </row>
    <row r="46" spans="1:56" ht="45.75" customHeight="1" x14ac:dyDescent="0.25">
      <c r="A46" s="7" t="s">
        <v>58</v>
      </c>
      <c r="B46" s="2" t="s">
        <v>699</v>
      </c>
      <c r="C46" s="2" t="s">
        <v>700</v>
      </c>
      <c r="D46" s="2" t="s">
        <v>701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702</v>
      </c>
      <c r="L46" s="2" t="s">
        <v>703</v>
      </c>
      <c r="M46" s="3" t="s">
        <v>278</v>
      </c>
      <c r="O46" s="3" t="s">
        <v>65</v>
      </c>
      <c r="P46" s="3" t="s">
        <v>84</v>
      </c>
      <c r="R46" s="3" t="s">
        <v>67</v>
      </c>
      <c r="S46" s="4">
        <v>12</v>
      </c>
      <c r="T46" s="4">
        <v>12</v>
      </c>
      <c r="U46" s="5" t="s">
        <v>704</v>
      </c>
      <c r="V46" s="5" t="s">
        <v>704</v>
      </c>
      <c r="W46" s="5" t="s">
        <v>705</v>
      </c>
      <c r="X46" s="5" t="s">
        <v>705</v>
      </c>
      <c r="Y46" s="4">
        <v>1403</v>
      </c>
      <c r="Z46" s="4">
        <v>1095</v>
      </c>
      <c r="AA46" s="4">
        <v>1155</v>
      </c>
      <c r="AB46" s="4">
        <v>8</v>
      </c>
      <c r="AC46" s="4">
        <v>8</v>
      </c>
      <c r="AD46" s="4">
        <v>48</v>
      </c>
      <c r="AE46" s="4">
        <v>51</v>
      </c>
      <c r="AF46" s="4">
        <v>23</v>
      </c>
      <c r="AG46" s="4">
        <v>25</v>
      </c>
      <c r="AH46" s="4">
        <v>7</v>
      </c>
      <c r="AI46" s="4">
        <v>8</v>
      </c>
      <c r="AJ46" s="4">
        <v>22</v>
      </c>
      <c r="AK46" s="4">
        <v>23</v>
      </c>
      <c r="AL46" s="4">
        <v>7</v>
      </c>
      <c r="AM46" s="4">
        <v>7</v>
      </c>
      <c r="AN46" s="4">
        <v>1</v>
      </c>
      <c r="AO46" s="4">
        <v>1</v>
      </c>
      <c r="AP46" s="3" t="s">
        <v>58</v>
      </c>
      <c r="AQ46" s="3" t="s">
        <v>58</v>
      </c>
      <c r="AS46" s="6" t="str">
        <f>HYPERLINK("https://creighton-primo.hosted.exlibrisgroup.com/primo-explore/search?tab=default_tab&amp;search_scope=EVERYTHING&amp;vid=01CRU&amp;lang=en_US&amp;offset=0&amp;query=any,contains,991002225939702656","Catalog Record")</f>
        <v>Catalog Record</v>
      </c>
      <c r="AT46" s="6" t="str">
        <f>HYPERLINK("http://www.worldcat.org/oclc/28675146","WorldCat Record")</f>
        <v>WorldCat Record</v>
      </c>
      <c r="AU46" s="3" t="s">
        <v>706</v>
      </c>
      <c r="AV46" s="3" t="s">
        <v>707</v>
      </c>
      <c r="AW46" s="3" t="s">
        <v>708</v>
      </c>
      <c r="AX46" s="3" t="s">
        <v>708</v>
      </c>
      <c r="AY46" s="3" t="s">
        <v>709</v>
      </c>
      <c r="AZ46" s="3" t="s">
        <v>75</v>
      </c>
      <c r="BB46" s="3" t="s">
        <v>710</v>
      </c>
      <c r="BC46" s="3" t="s">
        <v>711</v>
      </c>
      <c r="BD46" s="3" t="s">
        <v>712</v>
      </c>
    </row>
    <row r="47" spans="1:56" ht="45.75" customHeight="1" x14ac:dyDescent="0.25">
      <c r="A47" s="7" t="s">
        <v>58</v>
      </c>
      <c r="B47" s="2" t="s">
        <v>713</v>
      </c>
      <c r="C47" s="2" t="s">
        <v>714</v>
      </c>
      <c r="D47" s="2" t="s">
        <v>715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K47" s="2" t="s">
        <v>702</v>
      </c>
      <c r="L47" s="2" t="s">
        <v>716</v>
      </c>
      <c r="M47" s="3" t="s">
        <v>126</v>
      </c>
      <c r="O47" s="3" t="s">
        <v>65</v>
      </c>
      <c r="P47" s="3" t="s">
        <v>84</v>
      </c>
      <c r="R47" s="3" t="s">
        <v>67</v>
      </c>
      <c r="S47" s="4">
        <v>7</v>
      </c>
      <c r="T47" s="4">
        <v>7</v>
      </c>
      <c r="U47" s="5" t="s">
        <v>717</v>
      </c>
      <c r="V47" s="5" t="s">
        <v>717</v>
      </c>
      <c r="W47" s="5" t="s">
        <v>718</v>
      </c>
      <c r="X47" s="5" t="s">
        <v>718</v>
      </c>
      <c r="Y47" s="4">
        <v>819</v>
      </c>
      <c r="Z47" s="4">
        <v>633</v>
      </c>
      <c r="AA47" s="4">
        <v>730</v>
      </c>
      <c r="AB47" s="4">
        <v>5</v>
      </c>
      <c r="AC47" s="4">
        <v>8</v>
      </c>
      <c r="AD47" s="4">
        <v>31</v>
      </c>
      <c r="AE47" s="4">
        <v>35</v>
      </c>
      <c r="AF47" s="4">
        <v>14</v>
      </c>
      <c r="AG47" s="4">
        <v>14</v>
      </c>
      <c r="AH47" s="4">
        <v>7</v>
      </c>
      <c r="AI47" s="4">
        <v>7</v>
      </c>
      <c r="AJ47" s="4">
        <v>14</v>
      </c>
      <c r="AK47" s="4">
        <v>15</v>
      </c>
      <c r="AL47" s="4">
        <v>4</v>
      </c>
      <c r="AM47" s="4">
        <v>7</v>
      </c>
      <c r="AN47" s="4">
        <v>0</v>
      </c>
      <c r="AO47" s="4">
        <v>0</v>
      </c>
      <c r="AP47" s="3" t="s">
        <v>58</v>
      </c>
      <c r="AQ47" s="3" t="s">
        <v>70</v>
      </c>
      <c r="AR47" s="6" t="str">
        <f>HYPERLINK("http://catalog.hathitrust.org/Record/007138362","HathiTrust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HYPERLINK("https://creighton-primo.hosted.exlibrisgroup.com/primo-explore/search?tab=default_tab&amp;search_scope=EVERYTHING&amp;vid=01CRU&amp;lang=en_US&amp;offset=0&amp;query=any,contains,991002905639702656","Catalog Record")</f>
        <v>Catalog Record</v>
      </c>
      <c r="AT47" s="6" t="str">
        <f>HYPERLINK("http://www.worldcat.org/oclc/38354698","WorldCat Record")</f>
        <v>WorldCat Record</v>
      </c>
      <c r="AU47" s="3" t="s">
        <v>719</v>
      </c>
      <c r="AV47" s="3" t="s">
        <v>720</v>
      </c>
      <c r="AW47" s="3" t="s">
        <v>721</v>
      </c>
      <c r="AX47" s="3" t="s">
        <v>721</v>
      </c>
      <c r="AY47" s="3" t="s">
        <v>722</v>
      </c>
      <c r="AZ47" s="3" t="s">
        <v>75</v>
      </c>
      <c r="BB47" s="3" t="s">
        <v>723</v>
      </c>
      <c r="BC47" s="3" t="s">
        <v>724</v>
      </c>
      <c r="BD47" s="3" t="s">
        <v>725</v>
      </c>
    </row>
    <row r="48" spans="1:56" ht="45.75" customHeight="1" x14ac:dyDescent="0.25">
      <c r="A48" s="7" t="s">
        <v>58</v>
      </c>
      <c r="B48" s="2" t="s">
        <v>726</v>
      </c>
      <c r="C48" s="2" t="s">
        <v>727</v>
      </c>
      <c r="D48" s="2" t="s">
        <v>728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729</v>
      </c>
      <c r="L48" s="2" t="s">
        <v>730</v>
      </c>
      <c r="M48" s="3" t="s">
        <v>731</v>
      </c>
      <c r="O48" s="3" t="s">
        <v>65</v>
      </c>
      <c r="P48" s="3" t="s">
        <v>157</v>
      </c>
      <c r="R48" s="3" t="s">
        <v>67</v>
      </c>
      <c r="S48" s="4">
        <v>1</v>
      </c>
      <c r="T48" s="4">
        <v>1</v>
      </c>
      <c r="U48" s="5" t="s">
        <v>732</v>
      </c>
      <c r="V48" s="5" t="s">
        <v>732</v>
      </c>
      <c r="W48" s="5" t="s">
        <v>502</v>
      </c>
      <c r="X48" s="5" t="s">
        <v>502</v>
      </c>
      <c r="Y48" s="4">
        <v>354</v>
      </c>
      <c r="Z48" s="4">
        <v>222</v>
      </c>
      <c r="AA48" s="4">
        <v>227</v>
      </c>
      <c r="AB48" s="4">
        <v>4</v>
      </c>
      <c r="AC48" s="4">
        <v>4</v>
      </c>
      <c r="AD48" s="4">
        <v>12</v>
      </c>
      <c r="AE48" s="4">
        <v>12</v>
      </c>
      <c r="AF48" s="4">
        <v>4</v>
      </c>
      <c r="AG48" s="4">
        <v>4</v>
      </c>
      <c r="AH48" s="4">
        <v>2</v>
      </c>
      <c r="AI48" s="4">
        <v>2</v>
      </c>
      <c r="AJ48" s="4">
        <v>4</v>
      </c>
      <c r="AK48" s="4">
        <v>4</v>
      </c>
      <c r="AL48" s="4">
        <v>3</v>
      </c>
      <c r="AM48" s="4">
        <v>3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HYPERLINK("https://creighton-primo.hosted.exlibrisgroup.com/primo-explore/search?tab=default_tab&amp;search_scope=EVERYTHING&amp;vid=01CRU&amp;lang=en_US&amp;offset=0&amp;query=any,contains,991004688659702656","Catalog Record")</f>
        <v>Catalog Record</v>
      </c>
      <c r="AT48" s="6" t="str">
        <f>HYPERLINK("http://www.worldcat.org/oclc/4593710","WorldCat Record")</f>
        <v>WorldCat Record</v>
      </c>
      <c r="AU48" s="3" t="s">
        <v>733</v>
      </c>
      <c r="AV48" s="3" t="s">
        <v>734</v>
      </c>
      <c r="AW48" s="3" t="s">
        <v>735</v>
      </c>
      <c r="AX48" s="3" t="s">
        <v>735</v>
      </c>
      <c r="AY48" s="3" t="s">
        <v>736</v>
      </c>
      <c r="AZ48" s="3" t="s">
        <v>75</v>
      </c>
      <c r="BB48" s="3" t="s">
        <v>737</v>
      </c>
      <c r="BC48" s="3" t="s">
        <v>738</v>
      </c>
      <c r="BD48" s="3" t="s">
        <v>739</v>
      </c>
    </row>
    <row r="49" spans="1:56" ht="45.75" customHeight="1" x14ac:dyDescent="0.25">
      <c r="A49" s="7" t="s">
        <v>58</v>
      </c>
      <c r="B49" s="2" t="s">
        <v>740</v>
      </c>
      <c r="C49" s="2" t="s">
        <v>741</v>
      </c>
      <c r="D49" s="2" t="s">
        <v>742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743</v>
      </c>
      <c r="L49" s="2" t="s">
        <v>744</v>
      </c>
      <c r="M49" s="3" t="s">
        <v>263</v>
      </c>
      <c r="O49" s="3" t="s">
        <v>65</v>
      </c>
      <c r="P49" s="3" t="s">
        <v>99</v>
      </c>
      <c r="R49" s="3" t="s">
        <v>67</v>
      </c>
      <c r="S49" s="4">
        <v>2</v>
      </c>
      <c r="T49" s="4">
        <v>2</v>
      </c>
      <c r="U49" s="5" t="s">
        <v>745</v>
      </c>
      <c r="V49" s="5" t="s">
        <v>745</v>
      </c>
      <c r="W49" s="5" t="s">
        <v>746</v>
      </c>
      <c r="X49" s="5" t="s">
        <v>746</v>
      </c>
      <c r="Y49" s="4">
        <v>330</v>
      </c>
      <c r="Z49" s="4">
        <v>299</v>
      </c>
      <c r="AA49" s="4">
        <v>300</v>
      </c>
      <c r="AB49" s="4">
        <v>3</v>
      </c>
      <c r="AC49" s="4">
        <v>3</v>
      </c>
      <c r="AD49" s="4">
        <v>14</v>
      </c>
      <c r="AE49" s="4">
        <v>14</v>
      </c>
      <c r="AF49" s="4">
        <v>6</v>
      </c>
      <c r="AG49" s="4">
        <v>6</v>
      </c>
      <c r="AH49" s="4">
        <v>3</v>
      </c>
      <c r="AI49" s="4">
        <v>3</v>
      </c>
      <c r="AJ49" s="4">
        <v>7</v>
      </c>
      <c r="AK49" s="4">
        <v>7</v>
      </c>
      <c r="AL49" s="4">
        <v>2</v>
      </c>
      <c r="AM49" s="4">
        <v>2</v>
      </c>
      <c r="AN49" s="4">
        <v>0</v>
      </c>
      <c r="AO49" s="4">
        <v>0</v>
      </c>
      <c r="AP49" s="3" t="s">
        <v>58</v>
      </c>
      <c r="AQ49" s="3" t="s">
        <v>70</v>
      </c>
      <c r="AR49" s="6" t="str">
        <f>HYPERLINK("http://catalog.hathitrust.org/Record/007476443","HathiTrust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HYPERLINK("https://creighton-primo.hosted.exlibrisgroup.com/primo-explore/search?tab=default_tab&amp;search_scope=EVERYTHING&amp;vid=01CRU&amp;lang=en_US&amp;offset=0&amp;query=any,contains,991002663889702656","Catalog Record")</f>
        <v>Catalog Record</v>
      </c>
      <c r="AT49" s="6" t="str">
        <f>HYPERLINK("http://www.worldcat.org/oclc/34832686","WorldCat Record")</f>
        <v>WorldCat Record</v>
      </c>
      <c r="AU49" s="3" t="s">
        <v>747</v>
      </c>
      <c r="AV49" s="3" t="s">
        <v>748</v>
      </c>
      <c r="AW49" s="3" t="s">
        <v>749</v>
      </c>
      <c r="AX49" s="3" t="s">
        <v>749</v>
      </c>
      <c r="AY49" s="3" t="s">
        <v>750</v>
      </c>
      <c r="AZ49" s="3" t="s">
        <v>75</v>
      </c>
      <c r="BB49" s="3" t="s">
        <v>751</v>
      </c>
      <c r="BC49" s="3" t="s">
        <v>752</v>
      </c>
      <c r="BD49" s="3" t="s">
        <v>753</v>
      </c>
    </row>
    <row r="50" spans="1:56" ht="45.75" customHeight="1" x14ac:dyDescent="0.25">
      <c r="A50" s="7" t="s">
        <v>58</v>
      </c>
      <c r="B50" s="2" t="s">
        <v>754</v>
      </c>
      <c r="C50" s="2" t="s">
        <v>755</v>
      </c>
      <c r="D50" s="2" t="s">
        <v>756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757</v>
      </c>
      <c r="L50" s="2" t="s">
        <v>758</v>
      </c>
      <c r="M50" s="3" t="s">
        <v>353</v>
      </c>
      <c r="O50" s="3" t="s">
        <v>65</v>
      </c>
      <c r="P50" s="3" t="s">
        <v>84</v>
      </c>
      <c r="R50" s="3" t="s">
        <v>67</v>
      </c>
      <c r="S50" s="4">
        <v>13</v>
      </c>
      <c r="T50" s="4">
        <v>13</v>
      </c>
      <c r="U50" s="5" t="s">
        <v>759</v>
      </c>
      <c r="V50" s="5" t="s">
        <v>759</v>
      </c>
      <c r="W50" s="5" t="s">
        <v>760</v>
      </c>
      <c r="X50" s="5" t="s">
        <v>760</v>
      </c>
      <c r="Y50" s="4">
        <v>466</v>
      </c>
      <c r="Z50" s="4">
        <v>387</v>
      </c>
      <c r="AA50" s="4">
        <v>391</v>
      </c>
      <c r="AB50" s="4">
        <v>5</v>
      </c>
      <c r="AC50" s="4">
        <v>5</v>
      </c>
      <c r="AD50" s="4">
        <v>21</v>
      </c>
      <c r="AE50" s="4">
        <v>21</v>
      </c>
      <c r="AF50" s="4">
        <v>7</v>
      </c>
      <c r="AG50" s="4">
        <v>7</v>
      </c>
      <c r="AH50" s="4">
        <v>4</v>
      </c>
      <c r="AI50" s="4">
        <v>4</v>
      </c>
      <c r="AJ50" s="4">
        <v>11</v>
      </c>
      <c r="AK50" s="4">
        <v>11</v>
      </c>
      <c r="AL50" s="4">
        <v>4</v>
      </c>
      <c r="AM50" s="4">
        <v>4</v>
      </c>
      <c r="AN50" s="4">
        <v>0</v>
      </c>
      <c r="AO50" s="4">
        <v>0</v>
      </c>
      <c r="AP50" s="3" t="s">
        <v>58</v>
      </c>
      <c r="AQ50" s="3" t="s">
        <v>70</v>
      </c>
      <c r="AR50" s="6" t="str">
        <f>HYPERLINK("http://catalog.hathitrust.org/Record/007173111","HathiTrust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HYPERLINK("https://creighton-primo.hosted.exlibrisgroup.com/primo-explore/search?tab=default_tab&amp;search_scope=EVERYTHING&amp;vid=01CRU&amp;lang=en_US&amp;offset=0&amp;query=any,contains,991001700169702656","Catalog Record")</f>
        <v>Catalog Record</v>
      </c>
      <c r="AT50" s="6" t="str">
        <f>HYPERLINK("http://www.worldcat.org/oclc/21522344","WorldCat Record")</f>
        <v>WorldCat Record</v>
      </c>
      <c r="AU50" s="3" t="s">
        <v>761</v>
      </c>
      <c r="AV50" s="3" t="s">
        <v>762</v>
      </c>
      <c r="AW50" s="3" t="s">
        <v>763</v>
      </c>
      <c r="AX50" s="3" t="s">
        <v>763</v>
      </c>
      <c r="AY50" s="3" t="s">
        <v>764</v>
      </c>
      <c r="AZ50" s="3" t="s">
        <v>75</v>
      </c>
      <c r="BB50" s="3" t="s">
        <v>765</v>
      </c>
      <c r="BC50" s="3" t="s">
        <v>766</v>
      </c>
      <c r="BD50" s="3" t="s">
        <v>767</v>
      </c>
    </row>
    <row r="51" spans="1:56" ht="45.75" customHeight="1" x14ac:dyDescent="0.25">
      <c r="A51" s="7" t="s">
        <v>58</v>
      </c>
      <c r="B51" s="2" t="s">
        <v>768</v>
      </c>
      <c r="C51" s="2" t="s">
        <v>769</v>
      </c>
      <c r="D51" s="2" t="s">
        <v>770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771</v>
      </c>
      <c r="L51" s="2" t="s">
        <v>772</v>
      </c>
      <c r="M51" s="3" t="s">
        <v>731</v>
      </c>
      <c r="O51" s="3" t="s">
        <v>65</v>
      </c>
      <c r="P51" s="3" t="s">
        <v>84</v>
      </c>
      <c r="R51" s="3" t="s">
        <v>67</v>
      </c>
      <c r="S51" s="4">
        <v>4</v>
      </c>
      <c r="T51" s="4">
        <v>4</v>
      </c>
      <c r="U51" s="5" t="s">
        <v>773</v>
      </c>
      <c r="V51" s="5" t="s">
        <v>773</v>
      </c>
      <c r="W51" s="5" t="s">
        <v>296</v>
      </c>
      <c r="X51" s="5" t="s">
        <v>296</v>
      </c>
      <c r="Y51" s="4">
        <v>356</v>
      </c>
      <c r="Z51" s="4">
        <v>309</v>
      </c>
      <c r="AA51" s="4">
        <v>309</v>
      </c>
      <c r="AB51" s="4">
        <v>1</v>
      </c>
      <c r="AC51" s="4">
        <v>1</v>
      </c>
      <c r="AD51" s="4">
        <v>7</v>
      </c>
      <c r="AE51" s="4">
        <v>7</v>
      </c>
      <c r="AF51" s="4">
        <v>5</v>
      </c>
      <c r="AG51" s="4">
        <v>5</v>
      </c>
      <c r="AH51" s="4">
        <v>1</v>
      </c>
      <c r="AI51" s="4">
        <v>1</v>
      </c>
      <c r="AJ51" s="4">
        <v>4</v>
      </c>
      <c r="AK51" s="4">
        <v>4</v>
      </c>
      <c r="AL51" s="4">
        <v>0</v>
      </c>
      <c r="AM51" s="4">
        <v>0</v>
      </c>
      <c r="AN51" s="4">
        <v>0</v>
      </c>
      <c r="AO51" s="4">
        <v>0</v>
      </c>
      <c r="AP51" s="3" t="s">
        <v>58</v>
      </c>
      <c r="AQ51" s="3" t="s">
        <v>58</v>
      </c>
      <c r="AS51" s="6" t="str">
        <f>HYPERLINK("https://creighton-primo.hosted.exlibrisgroup.com/primo-explore/search?tab=default_tab&amp;search_scope=EVERYTHING&amp;vid=01CRU&amp;lang=en_US&amp;offset=0&amp;query=any,contains,991004712899702656","Catalog Record")</f>
        <v>Catalog Record</v>
      </c>
      <c r="AT51" s="6" t="str">
        <f>HYPERLINK("http://www.worldcat.org/oclc/4774894","WorldCat Record")</f>
        <v>WorldCat Record</v>
      </c>
      <c r="AU51" s="3" t="s">
        <v>774</v>
      </c>
      <c r="AV51" s="3" t="s">
        <v>775</v>
      </c>
      <c r="AW51" s="3" t="s">
        <v>776</v>
      </c>
      <c r="AX51" s="3" t="s">
        <v>776</v>
      </c>
      <c r="AY51" s="3" t="s">
        <v>777</v>
      </c>
      <c r="AZ51" s="3" t="s">
        <v>75</v>
      </c>
      <c r="BB51" s="3" t="s">
        <v>778</v>
      </c>
      <c r="BC51" s="3" t="s">
        <v>779</v>
      </c>
      <c r="BD51" s="3" t="s">
        <v>780</v>
      </c>
    </row>
    <row r="52" spans="1:56" ht="45.75" customHeight="1" x14ac:dyDescent="0.25">
      <c r="A52" s="7" t="s">
        <v>58</v>
      </c>
      <c r="B52" s="2" t="s">
        <v>781</v>
      </c>
      <c r="C52" s="2" t="s">
        <v>782</v>
      </c>
      <c r="D52" s="2" t="s">
        <v>783</v>
      </c>
      <c r="F52" s="3" t="s">
        <v>58</v>
      </c>
      <c r="G52" s="3" t="s">
        <v>59</v>
      </c>
      <c r="H52" s="3" t="s">
        <v>70</v>
      </c>
      <c r="I52" s="3" t="s">
        <v>58</v>
      </c>
      <c r="J52" s="3" t="s">
        <v>60</v>
      </c>
      <c r="K52" s="2" t="s">
        <v>784</v>
      </c>
      <c r="L52" s="2" t="s">
        <v>785</v>
      </c>
      <c r="M52" s="3" t="s">
        <v>731</v>
      </c>
      <c r="O52" s="3" t="s">
        <v>65</v>
      </c>
      <c r="P52" s="3" t="s">
        <v>84</v>
      </c>
      <c r="R52" s="3" t="s">
        <v>67</v>
      </c>
      <c r="S52" s="4">
        <v>11</v>
      </c>
      <c r="T52" s="4">
        <v>11</v>
      </c>
      <c r="U52" s="5" t="s">
        <v>786</v>
      </c>
      <c r="V52" s="5" t="s">
        <v>786</v>
      </c>
      <c r="W52" s="5" t="s">
        <v>787</v>
      </c>
      <c r="X52" s="5" t="s">
        <v>788</v>
      </c>
      <c r="Y52" s="4">
        <v>1118</v>
      </c>
      <c r="Z52" s="4">
        <v>884</v>
      </c>
      <c r="AA52" s="4">
        <v>955</v>
      </c>
      <c r="AB52" s="4">
        <v>6</v>
      </c>
      <c r="AC52" s="4">
        <v>6</v>
      </c>
      <c r="AD52" s="4">
        <v>32</v>
      </c>
      <c r="AE52" s="4">
        <v>32</v>
      </c>
      <c r="AF52" s="4">
        <v>16</v>
      </c>
      <c r="AG52" s="4">
        <v>16</v>
      </c>
      <c r="AH52" s="4">
        <v>5</v>
      </c>
      <c r="AI52" s="4">
        <v>5</v>
      </c>
      <c r="AJ52" s="4">
        <v>15</v>
      </c>
      <c r="AK52" s="4">
        <v>15</v>
      </c>
      <c r="AL52" s="4">
        <v>5</v>
      </c>
      <c r="AM52" s="4">
        <v>5</v>
      </c>
      <c r="AN52" s="4">
        <v>0</v>
      </c>
      <c r="AO52" s="4">
        <v>0</v>
      </c>
      <c r="AP52" s="3" t="s">
        <v>58</v>
      </c>
      <c r="AQ52" s="3" t="s">
        <v>70</v>
      </c>
      <c r="AR52" s="6" t="str">
        <f>HYPERLINK("http://catalog.hathitrust.org/Record/000691550","HathiTrust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HYPERLINK("https://creighton-primo.hosted.exlibrisgroup.com/primo-explore/search?tab=default_tab&amp;search_scope=EVERYTHING&amp;vid=01CRU&amp;lang=en_US&amp;offset=0&amp;query=any,contains,991004728139702656","Catalog Record")</f>
        <v>Catalog Record</v>
      </c>
      <c r="AT52" s="6" t="str">
        <f>HYPERLINK("http://www.worldcat.org/oclc/4830139","WorldCat Record")</f>
        <v>WorldCat Record</v>
      </c>
      <c r="AU52" s="3" t="s">
        <v>789</v>
      </c>
      <c r="AV52" s="3" t="s">
        <v>790</v>
      </c>
      <c r="AW52" s="3" t="s">
        <v>791</v>
      </c>
      <c r="AX52" s="3" t="s">
        <v>791</v>
      </c>
      <c r="AY52" s="3" t="s">
        <v>792</v>
      </c>
      <c r="AZ52" s="3" t="s">
        <v>75</v>
      </c>
      <c r="BB52" s="3" t="s">
        <v>793</v>
      </c>
      <c r="BC52" s="3" t="s">
        <v>794</v>
      </c>
      <c r="BD52" s="3" t="s">
        <v>795</v>
      </c>
    </row>
    <row r="53" spans="1:56" ht="45.75" customHeight="1" x14ac:dyDescent="0.25">
      <c r="A53" s="7" t="s">
        <v>58</v>
      </c>
      <c r="B53" s="2" t="s">
        <v>796</v>
      </c>
      <c r="C53" s="2" t="s">
        <v>797</v>
      </c>
      <c r="D53" s="2" t="s">
        <v>798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799</v>
      </c>
      <c r="L53" s="2" t="s">
        <v>800</v>
      </c>
      <c r="M53" s="3" t="s">
        <v>336</v>
      </c>
      <c r="O53" s="3" t="s">
        <v>65</v>
      </c>
      <c r="P53" s="3" t="s">
        <v>157</v>
      </c>
      <c r="R53" s="3" t="s">
        <v>67</v>
      </c>
      <c r="S53" s="4">
        <v>2</v>
      </c>
      <c r="T53" s="4">
        <v>2</v>
      </c>
      <c r="U53" s="5" t="s">
        <v>801</v>
      </c>
      <c r="V53" s="5" t="s">
        <v>801</v>
      </c>
      <c r="W53" s="5" t="s">
        <v>296</v>
      </c>
      <c r="X53" s="5" t="s">
        <v>296</v>
      </c>
      <c r="Y53" s="4">
        <v>289</v>
      </c>
      <c r="Z53" s="4">
        <v>258</v>
      </c>
      <c r="AA53" s="4">
        <v>262</v>
      </c>
      <c r="AB53" s="4">
        <v>4</v>
      </c>
      <c r="AC53" s="4">
        <v>4</v>
      </c>
      <c r="AD53" s="4">
        <v>12</v>
      </c>
      <c r="AE53" s="4">
        <v>12</v>
      </c>
      <c r="AF53" s="4">
        <v>3</v>
      </c>
      <c r="AG53" s="4">
        <v>3</v>
      </c>
      <c r="AH53" s="4">
        <v>3</v>
      </c>
      <c r="AI53" s="4">
        <v>3</v>
      </c>
      <c r="AJ53" s="4">
        <v>9</v>
      </c>
      <c r="AK53" s="4">
        <v>9</v>
      </c>
      <c r="AL53" s="4">
        <v>3</v>
      </c>
      <c r="AM53" s="4">
        <v>3</v>
      </c>
      <c r="AN53" s="4">
        <v>0</v>
      </c>
      <c r="AO53" s="4">
        <v>0</v>
      </c>
      <c r="AP53" s="3" t="s">
        <v>58</v>
      </c>
      <c r="AQ53" s="3" t="s">
        <v>70</v>
      </c>
      <c r="AR53" s="6" t="str">
        <f>HYPERLINK("http://catalog.hathitrust.org/Record/004432514","HathiTrust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HYPERLINK("https://creighton-primo.hosted.exlibrisgroup.com/primo-explore/search?tab=default_tab&amp;search_scope=EVERYTHING&amp;vid=01CRU&amp;lang=en_US&amp;offset=0&amp;query=any,contains,991000768959702656","Catalog Record")</f>
        <v>Catalog Record</v>
      </c>
      <c r="AT53" s="6" t="str">
        <f>HYPERLINK("http://www.worldcat.org/oclc/13008956","WorldCat Record")</f>
        <v>WorldCat Record</v>
      </c>
      <c r="AU53" s="3" t="s">
        <v>802</v>
      </c>
      <c r="AV53" s="3" t="s">
        <v>803</v>
      </c>
      <c r="AW53" s="3" t="s">
        <v>804</v>
      </c>
      <c r="AX53" s="3" t="s">
        <v>804</v>
      </c>
      <c r="AY53" s="3" t="s">
        <v>805</v>
      </c>
      <c r="AZ53" s="3" t="s">
        <v>75</v>
      </c>
      <c r="BB53" s="3" t="s">
        <v>806</v>
      </c>
      <c r="BC53" s="3" t="s">
        <v>807</v>
      </c>
      <c r="BD53" s="3" t="s">
        <v>808</v>
      </c>
    </row>
    <row r="54" spans="1:56" ht="45.75" customHeight="1" x14ac:dyDescent="0.25">
      <c r="A54" s="7" t="s">
        <v>58</v>
      </c>
      <c r="B54" s="2" t="s">
        <v>809</v>
      </c>
      <c r="C54" s="2" t="s">
        <v>810</v>
      </c>
      <c r="D54" s="2" t="s">
        <v>811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812</v>
      </c>
      <c r="L54" s="2" t="s">
        <v>813</v>
      </c>
      <c r="M54" s="3" t="s">
        <v>814</v>
      </c>
      <c r="O54" s="3" t="s">
        <v>65</v>
      </c>
      <c r="P54" s="3" t="s">
        <v>84</v>
      </c>
      <c r="R54" s="3" t="s">
        <v>67</v>
      </c>
      <c r="S54" s="4">
        <v>3</v>
      </c>
      <c r="T54" s="4">
        <v>3</v>
      </c>
      <c r="U54" s="5" t="s">
        <v>815</v>
      </c>
      <c r="V54" s="5" t="s">
        <v>815</v>
      </c>
      <c r="W54" s="5" t="s">
        <v>816</v>
      </c>
      <c r="X54" s="5" t="s">
        <v>816</v>
      </c>
      <c r="Y54" s="4">
        <v>234</v>
      </c>
      <c r="Z54" s="4">
        <v>187</v>
      </c>
      <c r="AA54" s="4">
        <v>1330</v>
      </c>
      <c r="AB54" s="4">
        <v>4</v>
      </c>
      <c r="AC54" s="4">
        <v>33</v>
      </c>
      <c r="AD54" s="4">
        <v>4</v>
      </c>
      <c r="AE54" s="4">
        <v>39</v>
      </c>
      <c r="AF54" s="4">
        <v>1</v>
      </c>
      <c r="AG54" s="4">
        <v>11</v>
      </c>
      <c r="AH54" s="4">
        <v>0</v>
      </c>
      <c r="AI54" s="4">
        <v>8</v>
      </c>
      <c r="AJ54" s="4">
        <v>2</v>
      </c>
      <c r="AK54" s="4">
        <v>12</v>
      </c>
      <c r="AL54" s="4">
        <v>2</v>
      </c>
      <c r="AM54" s="4">
        <v>14</v>
      </c>
      <c r="AN54" s="4">
        <v>0</v>
      </c>
      <c r="AO54" s="4">
        <v>1</v>
      </c>
      <c r="AP54" s="3" t="s">
        <v>58</v>
      </c>
      <c r="AQ54" s="3" t="s">
        <v>58</v>
      </c>
      <c r="AS54" s="6" t="str">
        <f>HYPERLINK("https://creighton-primo.hosted.exlibrisgroup.com/primo-explore/search?tab=default_tab&amp;search_scope=EVERYTHING&amp;vid=01CRU&amp;lang=en_US&amp;offset=0&amp;query=any,contains,991004454749702656","Catalog Record")</f>
        <v>Catalog Record</v>
      </c>
      <c r="AT54" s="6" t="str">
        <f>HYPERLINK("http://www.worldcat.org/oclc/56590613","WorldCat Record")</f>
        <v>WorldCat Record</v>
      </c>
      <c r="AU54" s="3" t="s">
        <v>817</v>
      </c>
      <c r="AV54" s="3" t="s">
        <v>818</v>
      </c>
      <c r="AW54" s="3" t="s">
        <v>819</v>
      </c>
      <c r="AX54" s="3" t="s">
        <v>819</v>
      </c>
      <c r="AY54" s="3" t="s">
        <v>820</v>
      </c>
      <c r="AZ54" s="3" t="s">
        <v>75</v>
      </c>
      <c r="BB54" s="3" t="s">
        <v>821</v>
      </c>
      <c r="BC54" s="3" t="s">
        <v>822</v>
      </c>
      <c r="BD54" s="3" t="s">
        <v>823</v>
      </c>
    </row>
    <row r="55" spans="1:56" ht="45.75" customHeight="1" x14ac:dyDescent="0.25">
      <c r="A55" s="7" t="s">
        <v>58</v>
      </c>
      <c r="B55" s="2" t="s">
        <v>824</v>
      </c>
      <c r="C55" s="2" t="s">
        <v>825</v>
      </c>
      <c r="D55" s="2" t="s">
        <v>826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K55" s="2" t="s">
        <v>812</v>
      </c>
      <c r="L55" s="2" t="s">
        <v>827</v>
      </c>
      <c r="M55" s="3" t="s">
        <v>828</v>
      </c>
      <c r="O55" s="3" t="s">
        <v>65</v>
      </c>
      <c r="P55" s="3" t="s">
        <v>84</v>
      </c>
      <c r="R55" s="3" t="s">
        <v>67</v>
      </c>
      <c r="S55" s="4">
        <v>1</v>
      </c>
      <c r="T55" s="4">
        <v>1</v>
      </c>
      <c r="U55" s="5" t="s">
        <v>829</v>
      </c>
      <c r="V55" s="5" t="s">
        <v>829</v>
      </c>
      <c r="W55" s="5" t="s">
        <v>829</v>
      </c>
      <c r="X55" s="5" t="s">
        <v>829</v>
      </c>
      <c r="Y55" s="4">
        <v>211</v>
      </c>
      <c r="Z55" s="4">
        <v>165</v>
      </c>
      <c r="AA55" s="4">
        <v>226</v>
      </c>
      <c r="AB55" s="4">
        <v>3</v>
      </c>
      <c r="AC55" s="4">
        <v>3</v>
      </c>
      <c r="AD55" s="4">
        <v>6</v>
      </c>
      <c r="AE55" s="4">
        <v>7</v>
      </c>
      <c r="AF55" s="4">
        <v>1</v>
      </c>
      <c r="AG55" s="4">
        <v>2</v>
      </c>
      <c r="AH55" s="4">
        <v>1</v>
      </c>
      <c r="AI55" s="4">
        <v>2</v>
      </c>
      <c r="AJ55" s="4">
        <v>3</v>
      </c>
      <c r="AK55" s="4">
        <v>3</v>
      </c>
      <c r="AL55" s="4">
        <v>2</v>
      </c>
      <c r="AM55" s="4">
        <v>2</v>
      </c>
      <c r="AN55" s="4">
        <v>0</v>
      </c>
      <c r="AO55" s="4">
        <v>0</v>
      </c>
      <c r="AP55" s="3" t="s">
        <v>58</v>
      </c>
      <c r="AQ55" s="3" t="s">
        <v>58</v>
      </c>
      <c r="AS55" s="6" t="str">
        <f>HYPERLINK("https://creighton-primo.hosted.exlibrisgroup.com/primo-explore/search?tab=default_tab&amp;search_scope=EVERYTHING&amp;vid=01CRU&amp;lang=en_US&amp;offset=0&amp;query=any,contains,991004072719702656","Catalog Record")</f>
        <v>Catalog Record</v>
      </c>
      <c r="AT55" s="6" t="str">
        <f>HYPERLINK("http://www.worldcat.org/oclc/51810639","WorldCat Record")</f>
        <v>WorldCat Record</v>
      </c>
      <c r="AU55" s="3" t="s">
        <v>830</v>
      </c>
      <c r="AV55" s="3" t="s">
        <v>831</v>
      </c>
      <c r="AW55" s="3" t="s">
        <v>832</v>
      </c>
      <c r="AX55" s="3" t="s">
        <v>832</v>
      </c>
      <c r="AY55" s="3" t="s">
        <v>833</v>
      </c>
      <c r="AZ55" s="3" t="s">
        <v>75</v>
      </c>
      <c r="BB55" s="3" t="s">
        <v>834</v>
      </c>
      <c r="BC55" s="3" t="s">
        <v>835</v>
      </c>
      <c r="BD55" s="3" t="s">
        <v>836</v>
      </c>
    </row>
    <row r="56" spans="1:56" ht="45.75" customHeight="1" x14ac:dyDescent="0.25">
      <c r="A56" s="7" t="s">
        <v>58</v>
      </c>
      <c r="B56" s="2" t="s">
        <v>837</v>
      </c>
      <c r="C56" s="2" t="s">
        <v>838</v>
      </c>
      <c r="D56" s="2" t="s">
        <v>839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L56" s="2" t="s">
        <v>840</v>
      </c>
      <c r="M56" s="3" t="s">
        <v>639</v>
      </c>
      <c r="O56" s="3" t="s">
        <v>65</v>
      </c>
      <c r="P56" s="3" t="s">
        <v>455</v>
      </c>
      <c r="R56" s="3" t="s">
        <v>67</v>
      </c>
      <c r="S56" s="4">
        <v>1</v>
      </c>
      <c r="T56" s="4">
        <v>1</v>
      </c>
      <c r="U56" s="5" t="s">
        <v>841</v>
      </c>
      <c r="V56" s="5" t="s">
        <v>841</v>
      </c>
      <c r="W56" s="5" t="s">
        <v>296</v>
      </c>
      <c r="X56" s="5" t="s">
        <v>296</v>
      </c>
      <c r="Y56" s="4">
        <v>69</v>
      </c>
      <c r="Z56" s="4">
        <v>63</v>
      </c>
      <c r="AA56" s="4">
        <v>63</v>
      </c>
      <c r="AB56" s="4">
        <v>1</v>
      </c>
      <c r="AC56" s="4">
        <v>1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3" t="s">
        <v>58</v>
      </c>
      <c r="AQ56" s="3" t="s">
        <v>58</v>
      </c>
      <c r="AS56" s="6" t="str">
        <f>HYPERLINK("https://creighton-primo.hosted.exlibrisgroup.com/primo-explore/search?tab=default_tab&amp;search_scope=EVERYTHING&amp;vid=01CRU&amp;lang=en_US&amp;offset=0&amp;query=any,contains,991000676079702656","Catalog Record")</f>
        <v>Catalog Record</v>
      </c>
      <c r="AT56" s="6" t="str">
        <f>HYPERLINK("http://www.worldcat.org/oclc/12349757","WorldCat Record")</f>
        <v>WorldCat Record</v>
      </c>
      <c r="AU56" s="3" t="s">
        <v>842</v>
      </c>
      <c r="AV56" s="3" t="s">
        <v>843</v>
      </c>
      <c r="AW56" s="3" t="s">
        <v>844</v>
      </c>
      <c r="AX56" s="3" t="s">
        <v>844</v>
      </c>
      <c r="AY56" s="3" t="s">
        <v>845</v>
      </c>
      <c r="AZ56" s="3" t="s">
        <v>75</v>
      </c>
      <c r="BC56" s="3" t="s">
        <v>846</v>
      </c>
      <c r="BD56" s="3" t="s">
        <v>847</v>
      </c>
    </row>
    <row r="57" spans="1:56" ht="45.75" customHeight="1" x14ac:dyDescent="0.25">
      <c r="A57" s="7" t="s">
        <v>58</v>
      </c>
      <c r="B57" s="2" t="s">
        <v>848</v>
      </c>
      <c r="C57" s="2" t="s">
        <v>849</v>
      </c>
      <c r="D57" s="2" t="s">
        <v>850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851</v>
      </c>
      <c r="L57" s="2" t="s">
        <v>625</v>
      </c>
      <c r="M57" s="3" t="s">
        <v>626</v>
      </c>
      <c r="O57" s="3" t="s">
        <v>65</v>
      </c>
      <c r="P57" s="3" t="s">
        <v>84</v>
      </c>
      <c r="R57" s="3" t="s">
        <v>67</v>
      </c>
      <c r="S57" s="4">
        <v>2</v>
      </c>
      <c r="T57" s="4">
        <v>2</v>
      </c>
      <c r="U57" s="5" t="s">
        <v>852</v>
      </c>
      <c r="V57" s="5" t="s">
        <v>852</v>
      </c>
      <c r="W57" s="5" t="s">
        <v>296</v>
      </c>
      <c r="X57" s="5" t="s">
        <v>296</v>
      </c>
      <c r="Y57" s="4">
        <v>443</v>
      </c>
      <c r="Z57" s="4">
        <v>382</v>
      </c>
      <c r="AA57" s="4">
        <v>391</v>
      </c>
      <c r="AB57" s="4">
        <v>4</v>
      </c>
      <c r="AC57" s="4">
        <v>4</v>
      </c>
      <c r="AD57" s="4">
        <v>19</v>
      </c>
      <c r="AE57" s="4">
        <v>19</v>
      </c>
      <c r="AF57" s="4">
        <v>10</v>
      </c>
      <c r="AG57" s="4">
        <v>10</v>
      </c>
      <c r="AH57" s="4">
        <v>5</v>
      </c>
      <c r="AI57" s="4">
        <v>5</v>
      </c>
      <c r="AJ57" s="4">
        <v>6</v>
      </c>
      <c r="AK57" s="4">
        <v>6</v>
      </c>
      <c r="AL57" s="4">
        <v>3</v>
      </c>
      <c r="AM57" s="4">
        <v>3</v>
      </c>
      <c r="AN57" s="4">
        <v>0</v>
      </c>
      <c r="AO57" s="4">
        <v>0</v>
      </c>
      <c r="AP57" s="3" t="s">
        <v>58</v>
      </c>
      <c r="AQ57" s="3" t="s">
        <v>70</v>
      </c>
      <c r="AR57" s="6" t="str">
        <f>HYPERLINK("http://catalog.hathitrust.org/Record/004507707","HathiTrust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HYPERLINK("https://creighton-primo.hosted.exlibrisgroup.com/primo-explore/search?tab=default_tab&amp;search_scope=EVERYTHING&amp;vid=01CRU&amp;lang=en_US&amp;offset=0&amp;query=any,contains,991005249109702656","Catalog Record")</f>
        <v>Catalog Record</v>
      </c>
      <c r="AT57" s="6" t="str">
        <f>HYPERLINK("http://www.worldcat.org/oclc/8476157","WorldCat Record")</f>
        <v>WorldCat Record</v>
      </c>
      <c r="AU57" s="3" t="s">
        <v>853</v>
      </c>
      <c r="AV57" s="3" t="s">
        <v>854</v>
      </c>
      <c r="AW57" s="3" t="s">
        <v>855</v>
      </c>
      <c r="AX57" s="3" t="s">
        <v>855</v>
      </c>
      <c r="AY57" s="3" t="s">
        <v>856</v>
      </c>
      <c r="AZ57" s="3" t="s">
        <v>75</v>
      </c>
      <c r="BB57" s="3" t="s">
        <v>857</v>
      </c>
      <c r="BC57" s="3" t="s">
        <v>858</v>
      </c>
      <c r="BD57" s="3" t="s">
        <v>859</v>
      </c>
    </row>
    <row r="58" spans="1:56" ht="45.75" customHeight="1" x14ac:dyDescent="0.25">
      <c r="A58" s="7" t="s">
        <v>58</v>
      </c>
      <c r="B58" s="2" t="s">
        <v>860</v>
      </c>
      <c r="C58" s="2" t="s">
        <v>861</v>
      </c>
      <c r="D58" s="2" t="s">
        <v>862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863</v>
      </c>
      <c r="L58" s="2" t="s">
        <v>864</v>
      </c>
      <c r="M58" s="3" t="s">
        <v>142</v>
      </c>
      <c r="N58" s="2" t="s">
        <v>127</v>
      </c>
      <c r="O58" s="3" t="s">
        <v>65</v>
      </c>
      <c r="P58" s="3" t="s">
        <v>337</v>
      </c>
      <c r="Q58" s="2" t="s">
        <v>865</v>
      </c>
      <c r="R58" s="3" t="s">
        <v>67</v>
      </c>
      <c r="S58" s="4">
        <v>10</v>
      </c>
      <c r="T58" s="4">
        <v>10</v>
      </c>
      <c r="U58" s="5" t="s">
        <v>866</v>
      </c>
      <c r="V58" s="5" t="s">
        <v>866</v>
      </c>
      <c r="W58" s="5" t="s">
        <v>502</v>
      </c>
      <c r="X58" s="5" t="s">
        <v>502</v>
      </c>
      <c r="Y58" s="4">
        <v>738</v>
      </c>
      <c r="Z58" s="4">
        <v>605</v>
      </c>
      <c r="AA58" s="4">
        <v>735</v>
      </c>
      <c r="AB58" s="4">
        <v>5</v>
      </c>
      <c r="AC58" s="4">
        <v>7</v>
      </c>
      <c r="AD58" s="4">
        <v>29</v>
      </c>
      <c r="AE58" s="4">
        <v>32</v>
      </c>
      <c r="AF58" s="4">
        <v>14</v>
      </c>
      <c r="AG58" s="4">
        <v>15</v>
      </c>
      <c r="AH58" s="4">
        <v>8</v>
      </c>
      <c r="AI58" s="4">
        <v>8</v>
      </c>
      <c r="AJ58" s="4">
        <v>12</v>
      </c>
      <c r="AK58" s="4">
        <v>12</v>
      </c>
      <c r="AL58" s="4">
        <v>4</v>
      </c>
      <c r="AM58" s="4">
        <v>6</v>
      </c>
      <c r="AN58" s="4">
        <v>0</v>
      </c>
      <c r="AO58" s="4">
        <v>0</v>
      </c>
      <c r="AP58" s="3" t="s">
        <v>58</v>
      </c>
      <c r="AQ58" s="3" t="s">
        <v>70</v>
      </c>
      <c r="AR58" s="6" t="str">
        <f>HYPERLINK("http://catalog.hathitrust.org/Record/000852212","HathiTrust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HYPERLINK("https://creighton-primo.hosted.exlibrisgroup.com/primo-explore/search?tab=default_tab&amp;search_scope=EVERYTHING&amp;vid=01CRU&amp;lang=en_US&amp;offset=0&amp;query=any,contains,991000988559702656","Catalog Record")</f>
        <v>Catalog Record</v>
      </c>
      <c r="AT58" s="6" t="str">
        <f>HYPERLINK("http://www.worldcat.org/oclc/15084283","WorldCat Record")</f>
        <v>WorldCat Record</v>
      </c>
      <c r="AU58" s="3" t="s">
        <v>867</v>
      </c>
      <c r="AV58" s="3" t="s">
        <v>868</v>
      </c>
      <c r="AW58" s="3" t="s">
        <v>869</v>
      </c>
      <c r="AX58" s="3" t="s">
        <v>869</v>
      </c>
      <c r="AY58" s="3" t="s">
        <v>870</v>
      </c>
      <c r="AZ58" s="3" t="s">
        <v>75</v>
      </c>
      <c r="BB58" s="3" t="s">
        <v>871</v>
      </c>
      <c r="BC58" s="3" t="s">
        <v>872</v>
      </c>
      <c r="BD58" s="3" t="s">
        <v>873</v>
      </c>
    </row>
    <row r="59" spans="1:56" ht="45.75" customHeight="1" x14ac:dyDescent="0.25">
      <c r="A59" s="7" t="s">
        <v>58</v>
      </c>
      <c r="B59" s="2" t="s">
        <v>874</v>
      </c>
      <c r="C59" s="2" t="s">
        <v>875</v>
      </c>
      <c r="D59" s="2" t="s">
        <v>876</v>
      </c>
      <c r="F59" s="3" t="s">
        <v>58</v>
      </c>
      <c r="G59" s="3" t="s">
        <v>59</v>
      </c>
      <c r="H59" s="3" t="s">
        <v>70</v>
      </c>
      <c r="I59" s="3" t="s">
        <v>58</v>
      </c>
      <c r="J59" s="3" t="s">
        <v>60</v>
      </c>
      <c r="K59" s="2" t="s">
        <v>877</v>
      </c>
      <c r="L59" s="2" t="s">
        <v>878</v>
      </c>
      <c r="M59" s="3" t="s">
        <v>426</v>
      </c>
      <c r="N59" s="2" t="s">
        <v>127</v>
      </c>
      <c r="O59" s="3" t="s">
        <v>65</v>
      </c>
      <c r="P59" s="3" t="s">
        <v>337</v>
      </c>
      <c r="Q59" s="2" t="s">
        <v>879</v>
      </c>
      <c r="R59" s="3" t="s">
        <v>67</v>
      </c>
      <c r="S59" s="4">
        <v>2</v>
      </c>
      <c r="T59" s="4">
        <v>2</v>
      </c>
      <c r="U59" s="5" t="s">
        <v>880</v>
      </c>
      <c r="V59" s="5" t="s">
        <v>880</v>
      </c>
      <c r="W59" s="5" t="s">
        <v>296</v>
      </c>
      <c r="X59" s="5" t="s">
        <v>881</v>
      </c>
      <c r="Y59" s="4">
        <v>523</v>
      </c>
      <c r="Z59" s="4">
        <v>421</v>
      </c>
      <c r="AA59" s="4">
        <v>430</v>
      </c>
      <c r="AB59" s="4">
        <v>3</v>
      </c>
      <c r="AC59" s="4">
        <v>3</v>
      </c>
      <c r="AD59" s="4">
        <v>26</v>
      </c>
      <c r="AE59" s="4">
        <v>26</v>
      </c>
      <c r="AF59" s="4">
        <v>6</v>
      </c>
      <c r="AG59" s="4">
        <v>6</v>
      </c>
      <c r="AH59" s="4">
        <v>5</v>
      </c>
      <c r="AI59" s="4">
        <v>5</v>
      </c>
      <c r="AJ59" s="4">
        <v>14</v>
      </c>
      <c r="AK59" s="4">
        <v>14</v>
      </c>
      <c r="AL59" s="4">
        <v>1</v>
      </c>
      <c r="AM59" s="4">
        <v>1</v>
      </c>
      <c r="AN59" s="4">
        <v>5</v>
      </c>
      <c r="AO59" s="4">
        <v>5</v>
      </c>
      <c r="AP59" s="3" t="s">
        <v>58</v>
      </c>
      <c r="AQ59" s="3" t="s">
        <v>70</v>
      </c>
      <c r="AR59" s="6" t="str">
        <f>HYPERLINK("http://catalog.hathitrust.org/Record/003531505","HathiTrust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HYPERLINK("https://creighton-primo.hosted.exlibrisgroup.com/primo-explore/search?tab=default_tab&amp;search_scope=EVERYTHING&amp;vid=01CRU&amp;lang=en_US&amp;offset=0&amp;query=any,contains,991001640969702656","Catalog Record")</f>
        <v>Catalog Record</v>
      </c>
      <c r="AT59" s="6" t="str">
        <f>HYPERLINK("http://www.worldcat.org/oclc/19354182","WorldCat Record")</f>
        <v>WorldCat Record</v>
      </c>
      <c r="AU59" s="3" t="s">
        <v>882</v>
      </c>
      <c r="AV59" s="3" t="s">
        <v>883</v>
      </c>
      <c r="AW59" s="3" t="s">
        <v>884</v>
      </c>
      <c r="AX59" s="3" t="s">
        <v>884</v>
      </c>
      <c r="AY59" s="3" t="s">
        <v>885</v>
      </c>
      <c r="AZ59" s="3" t="s">
        <v>75</v>
      </c>
      <c r="BB59" s="3" t="s">
        <v>886</v>
      </c>
      <c r="BC59" s="3" t="s">
        <v>887</v>
      </c>
      <c r="BD59" s="3" t="s">
        <v>888</v>
      </c>
    </row>
    <row r="60" spans="1:56" ht="45.75" customHeight="1" x14ac:dyDescent="0.25">
      <c r="A60" s="7" t="s">
        <v>58</v>
      </c>
      <c r="B60" s="2" t="s">
        <v>889</v>
      </c>
      <c r="C60" s="2" t="s">
        <v>890</v>
      </c>
      <c r="D60" s="2" t="s">
        <v>891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892</v>
      </c>
      <c r="L60" s="2" t="s">
        <v>893</v>
      </c>
      <c r="M60" s="3" t="s">
        <v>112</v>
      </c>
      <c r="O60" s="3" t="s">
        <v>65</v>
      </c>
      <c r="P60" s="3" t="s">
        <v>84</v>
      </c>
      <c r="R60" s="3" t="s">
        <v>67</v>
      </c>
      <c r="S60" s="4">
        <v>0</v>
      </c>
      <c r="T60" s="4">
        <v>0</v>
      </c>
      <c r="U60" s="5" t="s">
        <v>894</v>
      </c>
      <c r="V60" s="5" t="s">
        <v>894</v>
      </c>
      <c r="W60" s="5" t="s">
        <v>895</v>
      </c>
      <c r="X60" s="5" t="s">
        <v>895</v>
      </c>
      <c r="Y60" s="4">
        <v>1073</v>
      </c>
      <c r="Z60" s="4">
        <v>812</v>
      </c>
      <c r="AA60" s="4">
        <v>832</v>
      </c>
      <c r="AB60" s="4">
        <v>9</v>
      </c>
      <c r="AC60" s="4">
        <v>9</v>
      </c>
      <c r="AD60" s="4">
        <v>34</v>
      </c>
      <c r="AE60" s="4">
        <v>35</v>
      </c>
      <c r="AF60" s="4">
        <v>17</v>
      </c>
      <c r="AG60" s="4">
        <v>18</v>
      </c>
      <c r="AH60" s="4">
        <v>5</v>
      </c>
      <c r="AI60" s="4">
        <v>5</v>
      </c>
      <c r="AJ60" s="4">
        <v>15</v>
      </c>
      <c r="AK60" s="4">
        <v>16</v>
      </c>
      <c r="AL60" s="4">
        <v>6</v>
      </c>
      <c r="AM60" s="4">
        <v>6</v>
      </c>
      <c r="AN60" s="4">
        <v>0</v>
      </c>
      <c r="AO60" s="4">
        <v>0</v>
      </c>
      <c r="AP60" s="3" t="s">
        <v>58</v>
      </c>
      <c r="AQ60" s="3" t="s">
        <v>70</v>
      </c>
      <c r="AR60" s="6" t="str">
        <f>HYPERLINK("http://catalog.hathitrust.org/Record/001320786","HathiTrust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HYPERLINK("https://creighton-primo.hosted.exlibrisgroup.com/primo-explore/search?tab=default_tab&amp;search_scope=EVERYTHING&amp;vid=01CRU&amp;lang=en_US&amp;offset=0&amp;query=any,contains,991001214539702656","Catalog Record")</f>
        <v>Catalog Record</v>
      </c>
      <c r="AT60" s="6" t="str">
        <f>HYPERLINK("http://www.worldcat.org/oclc/193581","WorldCat Record")</f>
        <v>WorldCat Record</v>
      </c>
      <c r="AU60" s="3" t="s">
        <v>896</v>
      </c>
      <c r="AV60" s="3" t="s">
        <v>897</v>
      </c>
      <c r="AW60" s="3" t="s">
        <v>898</v>
      </c>
      <c r="AX60" s="3" t="s">
        <v>898</v>
      </c>
      <c r="AY60" s="3" t="s">
        <v>899</v>
      </c>
      <c r="AZ60" s="3" t="s">
        <v>75</v>
      </c>
      <c r="BC60" s="3" t="s">
        <v>900</v>
      </c>
      <c r="BD60" s="3" t="s">
        <v>901</v>
      </c>
    </row>
    <row r="61" spans="1:56" ht="45.75" customHeight="1" x14ac:dyDescent="0.25">
      <c r="A61" s="7" t="s">
        <v>58</v>
      </c>
      <c r="B61" s="2" t="s">
        <v>902</v>
      </c>
      <c r="C61" s="2" t="s">
        <v>903</v>
      </c>
      <c r="D61" s="2" t="s">
        <v>904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905</v>
      </c>
      <c r="L61" s="2" t="s">
        <v>906</v>
      </c>
      <c r="M61" s="3" t="s">
        <v>731</v>
      </c>
      <c r="O61" s="3" t="s">
        <v>65</v>
      </c>
      <c r="P61" s="3" t="s">
        <v>99</v>
      </c>
      <c r="R61" s="3" t="s">
        <v>67</v>
      </c>
      <c r="S61" s="4">
        <v>0</v>
      </c>
      <c r="T61" s="4">
        <v>0</v>
      </c>
      <c r="U61" s="5" t="s">
        <v>907</v>
      </c>
      <c r="V61" s="5" t="s">
        <v>907</v>
      </c>
      <c r="W61" s="5" t="s">
        <v>908</v>
      </c>
      <c r="X61" s="5" t="s">
        <v>908</v>
      </c>
      <c r="Y61" s="4">
        <v>460</v>
      </c>
      <c r="Z61" s="4">
        <v>385</v>
      </c>
      <c r="AA61" s="4">
        <v>394</v>
      </c>
      <c r="AB61" s="4">
        <v>2</v>
      </c>
      <c r="AC61" s="4">
        <v>2</v>
      </c>
      <c r="AD61" s="4">
        <v>19</v>
      </c>
      <c r="AE61" s="4">
        <v>19</v>
      </c>
      <c r="AF61" s="4">
        <v>9</v>
      </c>
      <c r="AG61" s="4">
        <v>9</v>
      </c>
      <c r="AH61" s="4">
        <v>4</v>
      </c>
      <c r="AI61" s="4">
        <v>4</v>
      </c>
      <c r="AJ61" s="4">
        <v>11</v>
      </c>
      <c r="AK61" s="4">
        <v>11</v>
      </c>
      <c r="AL61" s="4">
        <v>1</v>
      </c>
      <c r="AM61" s="4">
        <v>1</v>
      </c>
      <c r="AN61" s="4">
        <v>0</v>
      </c>
      <c r="AO61" s="4">
        <v>0</v>
      </c>
      <c r="AP61" s="3" t="s">
        <v>58</v>
      </c>
      <c r="AQ61" s="3" t="s">
        <v>70</v>
      </c>
      <c r="AR61" s="6" t="str">
        <f>HYPERLINK("http://catalog.hathitrust.org/Record/006224224","HathiTrust Record")</f>
        <v>HathiTrust Record</v>
      </c>
      <c r="AS61" s="6" t="str">
        <f>HYPERLINK("https://creighton-primo.hosted.exlibrisgroup.com/primo-explore/search?tab=default_tab&amp;search_scope=EVERYTHING&amp;vid=01CRU&amp;lang=en_US&amp;offset=0&amp;query=any,contains,991004904109702656","Catalog Record")</f>
        <v>Catalog Record</v>
      </c>
      <c r="AT61" s="6" t="str">
        <f>HYPERLINK("http://www.worldcat.org/oclc/5942998","WorldCat Record")</f>
        <v>WorldCat Record</v>
      </c>
      <c r="AU61" s="3" t="s">
        <v>909</v>
      </c>
      <c r="AV61" s="3" t="s">
        <v>910</v>
      </c>
      <c r="AW61" s="3" t="s">
        <v>911</v>
      </c>
      <c r="AX61" s="3" t="s">
        <v>911</v>
      </c>
      <c r="AY61" s="3" t="s">
        <v>912</v>
      </c>
      <c r="AZ61" s="3" t="s">
        <v>75</v>
      </c>
      <c r="BB61" s="3" t="s">
        <v>913</v>
      </c>
      <c r="BC61" s="3" t="s">
        <v>914</v>
      </c>
      <c r="BD61" s="3" t="s">
        <v>915</v>
      </c>
    </row>
    <row r="62" spans="1:56" ht="45.75" customHeight="1" x14ac:dyDescent="0.25">
      <c r="A62" s="7" t="s">
        <v>58</v>
      </c>
      <c r="B62" s="2" t="s">
        <v>916</v>
      </c>
      <c r="C62" s="2" t="s">
        <v>917</v>
      </c>
      <c r="D62" s="2" t="s">
        <v>918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919</v>
      </c>
      <c r="L62" s="2" t="s">
        <v>920</v>
      </c>
      <c r="M62" s="3" t="s">
        <v>368</v>
      </c>
      <c r="O62" s="3" t="s">
        <v>65</v>
      </c>
      <c r="P62" s="3" t="s">
        <v>921</v>
      </c>
      <c r="Q62" s="2" t="s">
        <v>922</v>
      </c>
      <c r="R62" s="3" t="s">
        <v>67</v>
      </c>
      <c r="S62" s="4">
        <v>0</v>
      </c>
      <c r="T62" s="4">
        <v>0</v>
      </c>
      <c r="U62" s="5" t="s">
        <v>923</v>
      </c>
      <c r="V62" s="5" t="s">
        <v>923</v>
      </c>
      <c r="W62" s="5" t="s">
        <v>924</v>
      </c>
      <c r="X62" s="5" t="s">
        <v>924</v>
      </c>
      <c r="Y62" s="4">
        <v>677</v>
      </c>
      <c r="Z62" s="4">
        <v>559</v>
      </c>
      <c r="AA62" s="4">
        <v>565</v>
      </c>
      <c r="AB62" s="4">
        <v>5</v>
      </c>
      <c r="AC62" s="4">
        <v>5</v>
      </c>
      <c r="AD62" s="4">
        <v>13</v>
      </c>
      <c r="AE62" s="4">
        <v>13</v>
      </c>
      <c r="AF62" s="4">
        <v>3</v>
      </c>
      <c r="AG62" s="4">
        <v>3</v>
      </c>
      <c r="AH62" s="4">
        <v>2</v>
      </c>
      <c r="AI62" s="4">
        <v>2</v>
      </c>
      <c r="AJ62" s="4">
        <v>8</v>
      </c>
      <c r="AK62" s="4">
        <v>8</v>
      </c>
      <c r="AL62" s="4">
        <v>3</v>
      </c>
      <c r="AM62" s="4">
        <v>3</v>
      </c>
      <c r="AN62" s="4">
        <v>0</v>
      </c>
      <c r="AO62" s="4">
        <v>0</v>
      </c>
      <c r="AP62" s="3" t="s">
        <v>58</v>
      </c>
      <c r="AQ62" s="3" t="s">
        <v>70</v>
      </c>
      <c r="AR62" s="6" t="str">
        <f>HYPERLINK("http://catalog.hathitrust.org/Record/000250451","HathiTrust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HYPERLINK("https://creighton-primo.hosted.exlibrisgroup.com/primo-explore/search?tab=default_tab&amp;search_scope=EVERYTHING&amp;vid=01CRU&amp;lang=en_US&amp;offset=0&amp;query=any,contains,991004307659702656","Catalog Record")</f>
        <v>Catalog Record</v>
      </c>
      <c r="AT62" s="6" t="str">
        <f>HYPERLINK("http://www.worldcat.org/oclc/2984496","WorldCat Record")</f>
        <v>WorldCat Record</v>
      </c>
      <c r="AU62" s="3" t="s">
        <v>925</v>
      </c>
      <c r="AV62" s="3" t="s">
        <v>926</v>
      </c>
      <c r="AW62" s="3" t="s">
        <v>927</v>
      </c>
      <c r="AX62" s="3" t="s">
        <v>927</v>
      </c>
      <c r="AY62" s="3" t="s">
        <v>928</v>
      </c>
      <c r="AZ62" s="3" t="s">
        <v>75</v>
      </c>
      <c r="BB62" s="3" t="s">
        <v>929</v>
      </c>
      <c r="BC62" s="3" t="s">
        <v>930</v>
      </c>
      <c r="BD62" s="3" t="s">
        <v>931</v>
      </c>
    </row>
    <row r="63" spans="1:56" ht="45.75" customHeight="1" x14ac:dyDescent="0.25">
      <c r="A63" s="7" t="s">
        <v>58</v>
      </c>
      <c r="B63" s="2" t="s">
        <v>932</v>
      </c>
      <c r="C63" s="2" t="s">
        <v>933</v>
      </c>
      <c r="D63" s="2" t="s">
        <v>934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935</v>
      </c>
      <c r="L63" s="2" t="s">
        <v>936</v>
      </c>
      <c r="M63" s="3" t="s">
        <v>203</v>
      </c>
      <c r="N63" s="2" t="s">
        <v>937</v>
      </c>
      <c r="O63" s="3" t="s">
        <v>65</v>
      </c>
      <c r="P63" s="3" t="s">
        <v>938</v>
      </c>
      <c r="R63" s="3" t="s">
        <v>67</v>
      </c>
      <c r="S63" s="4">
        <v>0</v>
      </c>
      <c r="T63" s="4">
        <v>0</v>
      </c>
      <c r="U63" s="5" t="s">
        <v>939</v>
      </c>
      <c r="V63" s="5" t="s">
        <v>939</v>
      </c>
      <c r="W63" s="5" t="s">
        <v>940</v>
      </c>
      <c r="X63" s="5" t="s">
        <v>940</v>
      </c>
      <c r="Y63" s="4">
        <v>167</v>
      </c>
      <c r="Z63" s="4">
        <v>81</v>
      </c>
      <c r="AA63" s="4">
        <v>635</v>
      </c>
      <c r="AB63" s="4">
        <v>2</v>
      </c>
      <c r="AC63" s="4">
        <v>6</v>
      </c>
      <c r="AD63" s="4">
        <v>4</v>
      </c>
      <c r="AE63" s="4">
        <v>18</v>
      </c>
      <c r="AF63" s="4">
        <v>1</v>
      </c>
      <c r="AG63" s="4">
        <v>7</v>
      </c>
      <c r="AH63" s="4">
        <v>1</v>
      </c>
      <c r="AI63" s="4">
        <v>6</v>
      </c>
      <c r="AJ63" s="4">
        <v>3</v>
      </c>
      <c r="AK63" s="4">
        <v>6</v>
      </c>
      <c r="AL63" s="4">
        <v>1</v>
      </c>
      <c r="AM63" s="4">
        <v>4</v>
      </c>
      <c r="AN63" s="4">
        <v>0</v>
      </c>
      <c r="AO63" s="4">
        <v>0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HYPERLINK("https://creighton-primo.hosted.exlibrisgroup.com/primo-explore/search?tab=default_tab&amp;search_scope=EVERYTHING&amp;vid=01CRU&amp;lang=en_US&amp;offset=0&amp;query=any,contains,991001659389702656","Catalog Record")</f>
        <v>Catalog Record</v>
      </c>
      <c r="AT63" s="6" t="str">
        <f>HYPERLINK("http://www.worldcat.org/oclc/24627908","WorldCat Record")</f>
        <v>WorldCat Record</v>
      </c>
      <c r="AU63" s="3" t="s">
        <v>941</v>
      </c>
      <c r="AV63" s="3" t="s">
        <v>942</v>
      </c>
      <c r="AW63" s="3" t="s">
        <v>943</v>
      </c>
      <c r="AX63" s="3" t="s">
        <v>943</v>
      </c>
      <c r="AY63" s="3" t="s">
        <v>944</v>
      </c>
      <c r="AZ63" s="3" t="s">
        <v>75</v>
      </c>
      <c r="BB63" s="3" t="s">
        <v>945</v>
      </c>
      <c r="BC63" s="3" t="s">
        <v>946</v>
      </c>
      <c r="BD63" s="3" t="s">
        <v>947</v>
      </c>
    </row>
    <row r="64" spans="1:56" ht="45.75" customHeight="1" x14ac:dyDescent="0.25">
      <c r="A64" s="7" t="s">
        <v>58</v>
      </c>
      <c r="B64" s="2" t="s">
        <v>948</v>
      </c>
      <c r="C64" s="2" t="s">
        <v>949</v>
      </c>
      <c r="D64" s="2" t="s">
        <v>950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951</v>
      </c>
      <c r="L64" s="2" t="s">
        <v>952</v>
      </c>
      <c r="M64" s="3" t="s">
        <v>142</v>
      </c>
      <c r="O64" s="3" t="s">
        <v>65</v>
      </c>
      <c r="P64" s="3" t="s">
        <v>337</v>
      </c>
      <c r="Q64" s="2" t="s">
        <v>953</v>
      </c>
      <c r="R64" s="3" t="s">
        <v>67</v>
      </c>
      <c r="S64" s="4">
        <v>0</v>
      </c>
      <c r="T64" s="4">
        <v>0</v>
      </c>
      <c r="U64" s="5" t="s">
        <v>954</v>
      </c>
      <c r="V64" s="5" t="s">
        <v>954</v>
      </c>
      <c r="W64" s="5" t="s">
        <v>955</v>
      </c>
      <c r="X64" s="5" t="s">
        <v>955</v>
      </c>
      <c r="Y64" s="4">
        <v>297</v>
      </c>
      <c r="Z64" s="4">
        <v>204</v>
      </c>
      <c r="AA64" s="4">
        <v>204</v>
      </c>
      <c r="AB64" s="4">
        <v>3</v>
      </c>
      <c r="AC64" s="4">
        <v>3</v>
      </c>
      <c r="AD64" s="4">
        <v>14</v>
      </c>
      <c r="AE64" s="4">
        <v>14</v>
      </c>
      <c r="AF64" s="4">
        <v>3</v>
      </c>
      <c r="AG64" s="4">
        <v>3</v>
      </c>
      <c r="AH64" s="4">
        <v>5</v>
      </c>
      <c r="AI64" s="4">
        <v>5</v>
      </c>
      <c r="AJ64" s="4">
        <v>9</v>
      </c>
      <c r="AK64" s="4">
        <v>9</v>
      </c>
      <c r="AL64" s="4">
        <v>2</v>
      </c>
      <c r="AM64" s="4">
        <v>2</v>
      </c>
      <c r="AN64" s="4">
        <v>0</v>
      </c>
      <c r="AO64" s="4">
        <v>0</v>
      </c>
      <c r="AP64" s="3" t="s">
        <v>58</v>
      </c>
      <c r="AQ64" s="3" t="s">
        <v>58</v>
      </c>
      <c r="AS64" s="6" t="str">
        <f>HYPERLINK("https://creighton-primo.hosted.exlibrisgroup.com/primo-explore/search?tab=default_tab&amp;search_scope=EVERYTHING&amp;vid=01CRU&amp;lang=en_US&amp;offset=0&amp;query=any,contains,991000953559702656","Catalog Record")</f>
        <v>Catalog Record</v>
      </c>
      <c r="AT64" s="6" t="str">
        <f>HYPERLINK("http://www.worldcat.org/oclc/14693197","WorldCat Record")</f>
        <v>WorldCat Record</v>
      </c>
      <c r="AU64" s="3" t="s">
        <v>956</v>
      </c>
      <c r="AV64" s="3" t="s">
        <v>957</v>
      </c>
      <c r="AW64" s="3" t="s">
        <v>958</v>
      </c>
      <c r="AX64" s="3" t="s">
        <v>958</v>
      </c>
      <c r="AY64" s="3" t="s">
        <v>959</v>
      </c>
      <c r="AZ64" s="3" t="s">
        <v>75</v>
      </c>
      <c r="BB64" s="3" t="s">
        <v>960</v>
      </c>
      <c r="BC64" s="3" t="s">
        <v>961</v>
      </c>
      <c r="BD64" s="3" t="s">
        <v>962</v>
      </c>
    </row>
    <row r="65" spans="1:56" ht="45.75" customHeight="1" x14ac:dyDescent="0.25">
      <c r="A65" s="7" t="s">
        <v>58</v>
      </c>
      <c r="B65" s="2" t="s">
        <v>963</v>
      </c>
      <c r="C65" s="2" t="s">
        <v>964</v>
      </c>
      <c r="D65" s="2" t="s">
        <v>965</v>
      </c>
      <c r="E65" s="3" t="s">
        <v>966</v>
      </c>
      <c r="F65" s="3" t="s">
        <v>70</v>
      </c>
      <c r="G65" s="3" t="s">
        <v>59</v>
      </c>
      <c r="H65" s="3" t="s">
        <v>58</v>
      </c>
      <c r="I65" s="3" t="s">
        <v>58</v>
      </c>
      <c r="J65" s="3" t="s">
        <v>60</v>
      </c>
      <c r="L65" s="2" t="s">
        <v>967</v>
      </c>
      <c r="M65" s="3" t="s">
        <v>968</v>
      </c>
      <c r="O65" s="3" t="s">
        <v>65</v>
      </c>
      <c r="P65" s="3" t="s">
        <v>84</v>
      </c>
      <c r="R65" s="3" t="s">
        <v>67</v>
      </c>
      <c r="S65" s="4">
        <v>0</v>
      </c>
      <c r="T65" s="4">
        <v>3</v>
      </c>
      <c r="V65" s="5" t="s">
        <v>969</v>
      </c>
      <c r="W65" s="5" t="s">
        <v>970</v>
      </c>
      <c r="X65" s="5" t="s">
        <v>970</v>
      </c>
      <c r="Y65" s="4">
        <v>455</v>
      </c>
      <c r="Z65" s="4">
        <v>343</v>
      </c>
      <c r="AA65" s="4">
        <v>344</v>
      </c>
      <c r="AB65" s="4">
        <v>2</v>
      </c>
      <c r="AC65" s="4">
        <v>2</v>
      </c>
      <c r="AD65" s="4">
        <v>8</v>
      </c>
      <c r="AE65" s="4">
        <v>8</v>
      </c>
      <c r="AF65" s="4">
        <v>1</v>
      </c>
      <c r="AG65" s="4">
        <v>1</v>
      </c>
      <c r="AH65" s="4">
        <v>3</v>
      </c>
      <c r="AI65" s="4">
        <v>3</v>
      </c>
      <c r="AJ65" s="4">
        <v>4</v>
      </c>
      <c r="AK65" s="4">
        <v>4</v>
      </c>
      <c r="AL65" s="4">
        <v>1</v>
      </c>
      <c r="AM65" s="4">
        <v>1</v>
      </c>
      <c r="AN65" s="4">
        <v>0</v>
      </c>
      <c r="AO65" s="4">
        <v>0</v>
      </c>
      <c r="AP65" s="3" t="s">
        <v>58</v>
      </c>
      <c r="AQ65" s="3" t="s">
        <v>70</v>
      </c>
      <c r="AR65" s="6" t="str">
        <f>HYPERLINK("http://catalog.hathitrust.org/Record/000191508","HathiTrust Record")</f>
        <v>HathiTrust Record</v>
      </c>
      <c r="AS65" s="6" t="str">
        <f>HYPERLINK("https://creighton-primo.hosted.exlibrisgroup.com/primo-explore/search?tab=default_tab&amp;search_scope=EVERYTHING&amp;vid=01CRU&amp;lang=en_US&amp;offset=0&amp;query=any,contains,991004173479702656","Catalog Record")</f>
        <v>Catalog Record</v>
      </c>
      <c r="AT65" s="6" t="str">
        <f>HYPERLINK("http://www.worldcat.org/oclc/2589730","WorldCat Record")</f>
        <v>WorldCat Record</v>
      </c>
      <c r="AU65" s="3" t="s">
        <v>971</v>
      </c>
      <c r="AV65" s="3" t="s">
        <v>972</v>
      </c>
      <c r="AW65" s="3" t="s">
        <v>973</v>
      </c>
      <c r="AX65" s="3" t="s">
        <v>973</v>
      </c>
      <c r="AY65" s="3" t="s">
        <v>974</v>
      </c>
      <c r="AZ65" s="3" t="s">
        <v>75</v>
      </c>
      <c r="BB65" s="3" t="s">
        <v>975</v>
      </c>
      <c r="BC65" s="3" t="s">
        <v>976</v>
      </c>
      <c r="BD65" s="3" t="s">
        <v>977</v>
      </c>
    </row>
    <row r="66" spans="1:56" ht="45.75" customHeight="1" x14ac:dyDescent="0.25">
      <c r="A66" s="7" t="s">
        <v>58</v>
      </c>
      <c r="B66" s="2" t="s">
        <v>978</v>
      </c>
      <c r="C66" s="2" t="s">
        <v>979</v>
      </c>
      <c r="D66" s="2" t="s">
        <v>980</v>
      </c>
      <c r="E66" s="3" t="s">
        <v>966</v>
      </c>
      <c r="F66" s="3" t="s">
        <v>70</v>
      </c>
      <c r="G66" s="3" t="s">
        <v>59</v>
      </c>
      <c r="H66" s="3" t="s">
        <v>58</v>
      </c>
      <c r="I66" s="3" t="s">
        <v>58</v>
      </c>
      <c r="J66" s="3" t="s">
        <v>60</v>
      </c>
      <c r="K66" s="2" t="s">
        <v>981</v>
      </c>
      <c r="L66" s="2" t="s">
        <v>982</v>
      </c>
      <c r="M66" s="3" t="s">
        <v>983</v>
      </c>
      <c r="O66" s="3" t="s">
        <v>65</v>
      </c>
      <c r="P66" s="3" t="s">
        <v>984</v>
      </c>
      <c r="Q66" s="2" t="s">
        <v>985</v>
      </c>
      <c r="R66" s="3" t="s">
        <v>67</v>
      </c>
      <c r="S66" s="4">
        <v>0</v>
      </c>
      <c r="T66" s="4">
        <v>1</v>
      </c>
      <c r="V66" s="5" t="s">
        <v>986</v>
      </c>
      <c r="W66" s="5" t="s">
        <v>987</v>
      </c>
      <c r="X66" s="5" t="s">
        <v>987</v>
      </c>
      <c r="Y66" s="4">
        <v>277</v>
      </c>
      <c r="Z66" s="4">
        <v>187</v>
      </c>
      <c r="AA66" s="4">
        <v>191</v>
      </c>
      <c r="AB66" s="4">
        <v>3</v>
      </c>
      <c r="AC66" s="4">
        <v>3</v>
      </c>
      <c r="AD66" s="4">
        <v>8</v>
      </c>
      <c r="AE66" s="4">
        <v>8</v>
      </c>
      <c r="AF66" s="4">
        <v>1</v>
      </c>
      <c r="AG66" s="4">
        <v>1</v>
      </c>
      <c r="AH66" s="4">
        <v>2</v>
      </c>
      <c r="AI66" s="4">
        <v>2</v>
      </c>
      <c r="AJ66" s="4">
        <v>5</v>
      </c>
      <c r="AK66" s="4">
        <v>5</v>
      </c>
      <c r="AL66" s="4">
        <v>2</v>
      </c>
      <c r="AM66" s="4">
        <v>2</v>
      </c>
      <c r="AN66" s="4">
        <v>0</v>
      </c>
      <c r="AO66" s="4">
        <v>0</v>
      </c>
      <c r="AP66" s="3" t="s">
        <v>58</v>
      </c>
      <c r="AQ66" s="3" t="s">
        <v>70</v>
      </c>
      <c r="AR66" s="6" t="str">
        <f>HYPERLINK("http://catalog.hathitrust.org/Record/001343793","HathiTrust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HYPERLINK("https://creighton-primo.hosted.exlibrisgroup.com/primo-explore/search?tab=default_tab&amp;search_scope=EVERYTHING&amp;vid=01CRU&amp;lang=en_US&amp;offset=0&amp;query=any,contains,991003751449702656","Catalog Record")</f>
        <v>Catalog Record</v>
      </c>
      <c r="AT66" s="6" t="str">
        <f>HYPERLINK("http://www.worldcat.org/oclc/1428424","WorldCat Record")</f>
        <v>WorldCat Record</v>
      </c>
      <c r="AU66" s="3" t="s">
        <v>988</v>
      </c>
      <c r="AV66" s="3" t="s">
        <v>989</v>
      </c>
      <c r="AW66" s="3" t="s">
        <v>990</v>
      </c>
      <c r="AX66" s="3" t="s">
        <v>990</v>
      </c>
      <c r="AY66" s="3" t="s">
        <v>991</v>
      </c>
      <c r="AZ66" s="3" t="s">
        <v>75</v>
      </c>
      <c r="BC66" s="3" t="s">
        <v>992</v>
      </c>
      <c r="BD66" s="3" t="s">
        <v>993</v>
      </c>
    </row>
    <row r="67" spans="1:56" ht="45.75" customHeight="1" x14ac:dyDescent="0.25">
      <c r="A67" s="7" t="s">
        <v>58</v>
      </c>
      <c r="B67" s="2" t="s">
        <v>994</v>
      </c>
      <c r="C67" s="2" t="s">
        <v>995</v>
      </c>
      <c r="D67" s="2" t="s">
        <v>996</v>
      </c>
      <c r="F67" s="3" t="s">
        <v>58</v>
      </c>
      <c r="G67" s="3" t="s">
        <v>59</v>
      </c>
      <c r="H67" s="3" t="s">
        <v>70</v>
      </c>
      <c r="I67" s="3" t="s">
        <v>58</v>
      </c>
      <c r="J67" s="3" t="s">
        <v>60</v>
      </c>
      <c r="K67" s="2" t="s">
        <v>997</v>
      </c>
      <c r="L67" s="2" t="s">
        <v>998</v>
      </c>
      <c r="M67" s="3" t="s">
        <v>968</v>
      </c>
      <c r="O67" s="3" t="s">
        <v>65</v>
      </c>
      <c r="P67" s="3" t="s">
        <v>999</v>
      </c>
      <c r="R67" s="3" t="s">
        <v>67</v>
      </c>
      <c r="S67" s="4">
        <v>0</v>
      </c>
      <c r="T67" s="4">
        <v>1</v>
      </c>
      <c r="V67" s="5" t="s">
        <v>398</v>
      </c>
      <c r="W67" s="5" t="s">
        <v>1000</v>
      </c>
      <c r="X67" s="5" t="s">
        <v>1000</v>
      </c>
      <c r="Y67" s="4">
        <v>647</v>
      </c>
      <c r="Z67" s="4">
        <v>636</v>
      </c>
      <c r="AA67" s="4">
        <v>649</v>
      </c>
      <c r="AB67" s="4">
        <v>7</v>
      </c>
      <c r="AC67" s="4">
        <v>7</v>
      </c>
      <c r="AD67" s="4">
        <v>39</v>
      </c>
      <c r="AE67" s="4">
        <v>39</v>
      </c>
      <c r="AF67" s="4">
        <v>6</v>
      </c>
      <c r="AG67" s="4">
        <v>6</v>
      </c>
      <c r="AH67" s="4">
        <v>6</v>
      </c>
      <c r="AI67" s="4">
        <v>6</v>
      </c>
      <c r="AJ67" s="4">
        <v>15</v>
      </c>
      <c r="AK67" s="4">
        <v>15</v>
      </c>
      <c r="AL67" s="4">
        <v>5</v>
      </c>
      <c r="AM67" s="4">
        <v>5</v>
      </c>
      <c r="AN67" s="4">
        <v>14</v>
      </c>
      <c r="AO67" s="4">
        <v>14</v>
      </c>
      <c r="AP67" s="3" t="s">
        <v>58</v>
      </c>
      <c r="AQ67" s="3" t="s">
        <v>70</v>
      </c>
      <c r="AR67" s="6" t="str">
        <f>HYPERLINK("http://catalog.hathitrust.org/Record/000715483","HathiTrust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HYPERLINK("https://creighton-primo.hosted.exlibrisgroup.com/primo-explore/search?tab=default_tab&amp;search_scope=EVERYTHING&amp;vid=01CRU&amp;lang=en_US&amp;offset=0&amp;query=any,contains,991001753019702656","Catalog Record")</f>
        <v>Catalog Record</v>
      </c>
      <c r="AT67" s="6" t="str">
        <f>HYPERLINK("http://www.worldcat.org/oclc/2121420","WorldCat Record")</f>
        <v>WorldCat Record</v>
      </c>
      <c r="AU67" s="3" t="s">
        <v>1001</v>
      </c>
      <c r="AV67" s="3" t="s">
        <v>1002</v>
      </c>
      <c r="AW67" s="3" t="s">
        <v>1003</v>
      </c>
      <c r="AX67" s="3" t="s">
        <v>1003</v>
      </c>
      <c r="AY67" s="3" t="s">
        <v>1004</v>
      </c>
      <c r="AZ67" s="3" t="s">
        <v>75</v>
      </c>
      <c r="BB67" s="3" t="s">
        <v>1005</v>
      </c>
      <c r="BC67" s="3" t="s">
        <v>1006</v>
      </c>
      <c r="BD67" s="3" t="s">
        <v>1007</v>
      </c>
    </row>
    <row r="68" spans="1:56" ht="45.75" customHeight="1" x14ac:dyDescent="0.25">
      <c r="A68" s="7" t="s">
        <v>58</v>
      </c>
      <c r="B68" s="2" t="s">
        <v>1008</v>
      </c>
      <c r="C68" s="2" t="s">
        <v>1009</v>
      </c>
      <c r="D68" s="2" t="s">
        <v>1010</v>
      </c>
      <c r="F68" s="3" t="s">
        <v>58</v>
      </c>
      <c r="G68" s="3" t="s">
        <v>59</v>
      </c>
      <c r="H68" s="3" t="s">
        <v>70</v>
      </c>
      <c r="I68" s="3" t="s">
        <v>58</v>
      </c>
      <c r="J68" s="3" t="s">
        <v>60</v>
      </c>
      <c r="K68" s="2" t="s">
        <v>1011</v>
      </c>
      <c r="L68" s="2" t="s">
        <v>1012</v>
      </c>
      <c r="M68" s="3" t="s">
        <v>1013</v>
      </c>
      <c r="O68" s="3" t="s">
        <v>65</v>
      </c>
      <c r="P68" s="3" t="s">
        <v>921</v>
      </c>
      <c r="R68" s="3" t="s">
        <v>67</v>
      </c>
      <c r="S68" s="4">
        <v>0</v>
      </c>
      <c r="T68" s="4">
        <v>1</v>
      </c>
      <c r="V68" s="5" t="s">
        <v>398</v>
      </c>
      <c r="W68" s="5" t="s">
        <v>1014</v>
      </c>
      <c r="X68" s="5" t="s">
        <v>1014</v>
      </c>
      <c r="Y68" s="4">
        <v>539</v>
      </c>
      <c r="Z68" s="4">
        <v>460</v>
      </c>
      <c r="AA68" s="4">
        <v>491</v>
      </c>
      <c r="AB68" s="4">
        <v>5</v>
      </c>
      <c r="AC68" s="4">
        <v>5</v>
      </c>
      <c r="AD68" s="4">
        <v>26</v>
      </c>
      <c r="AE68" s="4">
        <v>26</v>
      </c>
      <c r="AF68" s="4">
        <v>5</v>
      </c>
      <c r="AG68" s="4">
        <v>5</v>
      </c>
      <c r="AH68" s="4">
        <v>4</v>
      </c>
      <c r="AI68" s="4">
        <v>4</v>
      </c>
      <c r="AJ68" s="4">
        <v>11</v>
      </c>
      <c r="AK68" s="4">
        <v>11</v>
      </c>
      <c r="AL68" s="4">
        <v>2</v>
      </c>
      <c r="AM68" s="4">
        <v>2</v>
      </c>
      <c r="AN68" s="4">
        <v>10</v>
      </c>
      <c r="AO68" s="4">
        <v>10</v>
      </c>
      <c r="AP68" s="3" t="s">
        <v>58</v>
      </c>
      <c r="AQ68" s="3" t="s">
        <v>70</v>
      </c>
      <c r="AR68" s="6" t="str">
        <f>HYPERLINK("http://catalog.hathitrust.org/Record/001107132","HathiTrust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HYPERLINK("https://creighton-primo.hosted.exlibrisgroup.com/primo-explore/search?tab=default_tab&amp;search_scope=EVERYTHING&amp;vid=01CRU&amp;lang=en_US&amp;offset=0&amp;query=any,contains,991001810009702656","Catalog Record")</f>
        <v>Catalog Record</v>
      </c>
      <c r="AT68" s="6" t="str">
        <f>HYPERLINK("http://www.worldcat.org/oclc/234187","WorldCat Record")</f>
        <v>WorldCat Record</v>
      </c>
      <c r="AU68" s="3" t="s">
        <v>1015</v>
      </c>
      <c r="AV68" s="3" t="s">
        <v>1016</v>
      </c>
      <c r="AW68" s="3" t="s">
        <v>1017</v>
      </c>
      <c r="AX68" s="3" t="s">
        <v>1017</v>
      </c>
      <c r="AY68" s="3" t="s">
        <v>1018</v>
      </c>
      <c r="AZ68" s="3" t="s">
        <v>75</v>
      </c>
      <c r="BC68" s="3" t="s">
        <v>1019</v>
      </c>
      <c r="BD68" s="3" t="s">
        <v>1020</v>
      </c>
    </row>
    <row r="69" spans="1:56" ht="45.75" customHeight="1" x14ac:dyDescent="0.25">
      <c r="A69" s="7" t="s">
        <v>58</v>
      </c>
      <c r="B69" s="2" t="s">
        <v>1021</v>
      </c>
      <c r="C69" s="2" t="s">
        <v>1022</v>
      </c>
      <c r="D69" s="2" t="s">
        <v>1023</v>
      </c>
      <c r="F69" s="3" t="s">
        <v>58</v>
      </c>
      <c r="G69" s="3" t="s">
        <v>59</v>
      </c>
      <c r="H69" s="3" t="s">
        <v>70</v>
      </c>
      <c r="I69" s="3" t="s">
        <v>58</v>
      </c>
      <c r="J69" s="3" t="s">
        <v>60</v>
      </c>
      <c r="L69" s="2" t="s">
        <v>1024</v>
      </c>
      <c r="M69" s="3" t="s">
        <v>731</v>
      </c>
      <c r="O69" s="3" t="s">
        <v>65</v>
      </c>
      <c r="P69" s="3" t="s">
        <v>999</v>
      </c>
      <c r="R69" s="3" t="s">
        <v>67</v>
      </c>
      <c r="S69" s="4">
        <v>0</v>
      </c>
      <c r="T69" s="4">
        <v>1</v>
      </c>
      <c r="V69" s="5" t="s">
        <v>398</v>
      </c>
      <c r="W69" s="5" t="s">
        <v>1025</v>
      </c>
      <c r="X69" s="5" t="s">
        <v>1025</v>
      </c>
      <c r="Y69" s="4">
        <v>1040</v>
      </c>
      <c r="Z69" s="4">
        <v>987</v>
      </c>
      <c r="AA69" s="4">
        <v>1000</v>
      </c>
      <c r="AB69" s="4">
        <v>8</v>
      </c>
      <c r="AC69" s="4">
        <v>8</v>
      </c>
      <c r="AD69" s="4">
        <v>55</v>
      </c>
      <c r="AE69" s="4">
        <v>55</v>
      </c>
      <c r="AF69" s="4">
        <v>11</v>
      </c>
      <c r="AG69" s="4">
        <v>11</v>
      </c>
      <c r="AH69" s="4">
        <v>7</v>
      </c>
      <c r="AI69" s="4">
        <v>7</v>
      </c>
      <c r="AJ69" s="4">
        <v>19</v>
      </c>
      <c r="AK69" s="4">
        <v>19</v>
      </c>
      <c r="AL69" s="4">
        <v>6</v>
      </c>
      <c r="AM69" s="4">
        <v>6</v>
      </c>
      <c r="AN69" s="4">
        <v>22</v>
      </c>
      <c r="AO69" s="4">
        <v>22</v>
      </c>
      <c r="AP69" s="3" t="s">
        <v>58</v>
      </c>
      <c r="AQ69" s="3" t="s">
        <v>70</v>
      </c>
      <c r="AR69" s="6" t="str">
        <f>HYPERLINK("http://catalog.hathitrust.org/Record/000301555","HathiTrust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HYPERLINK("https://creighton-primo.hosted.exlibrisgroup.com/primo-explore/search?tab=default_tab&amp;search_scope=EVERYTHING&amp;vid=01CRU&amp;lang=en_US&amp;offset=0&amp;query=any,contains,991001803419702656","Catalog Record")</f>
        <v>Catalog Record</v>
      </c>
      <c r="AT69" s="6" t="str">
        <f>HYPERLINK("http://www.worldcat.org/oclc/4982927","WorldCat Record")</f>
        <v>WorldCat Record</v>
      </c>
      <c r="AU69" s="3" t="s">
        <v>1026</v>
      </c>
      <c r="AV69" s="3" t="s">
        <v>1027</v>
      </c>
      <c r="AW69" s="3" t="s">
        <v>1028</v>
      </c>
      <c r="AX69" s="3" t="s">
        <v>1028</v>
      </c>
      <c r="AY69" s="3" t="s">
        <v>1029</v>
      </c>
      <c r="AZ69" s="3" t="s">
        <v>75</v>
      </c>
      <c r="BB69" s="3" t="s">
        <v>1030</v>
      </c>
      <c r="BC69" s="3" t="s">
        <v>1031</v>
      </c>
      <c r="BD69" s="3" t="s">
        <v>1032</v>
      </c>
    </row>
    <row r="70" spans="1:56" ht="45.75" customHeight="1" x14ac:dyDescent="0.25">
      <c r="A70" s="7" t="s">
        <v>58</v>
      </c>
      <c r="B70" s="2" t="s">
        <v>1033</v>
      </c>
      <c r="C70" s="2" t="s">
        <v>1034</v>
      </c>
      <c r="D70" s="2" t="s">
        <v>1035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1036</v>
      </c>
      <c r="L70" s="2" t="s">
        <v>1037</v>
      </c>
      <c r="M70" s="3" t="s">
        <v>382</v>
      </c>
      <c r="O70" s="3" t="s">
        <v>65</v>
      </c>
      <c r="P70" s="3" t="s">
        <v>84</v>
      </c>
      <c r="R70" s="3" t="s">
        <v>67</v>
      </c>
      <c r="S70" s="4">
        <v>0</v>
      </c>
      <c r="T70" s="4">
        <v>0</v>
      </c>
      <c r="U70" s="5" t="s">
        <v>1038</v>
      </c>
      <c r="V70" s="5" t="s">
        <v>1038</v>
      </c>
      <c r="W70" s="5" t="s">
        <v>1025</v>
      </c>
      <c r="X70" s="5" t="s">
        <v>1025</v>
      </c>
      <c r="Y70" s="4">
        <v>279</v>
      </c>
      <c r="Z70" s="4">
        <v>216</v>
      </c>
      <c r="AA70" s="4">
        <v>216</v>
      </c>
      <c r="AB70" s="4">
        <v>2</v>
      </c>
      <c r="AC70" s="4">
        <v>2</v>
      </c>
      <c r="AD70" s="4">
        <v>11</v>
      </c>
      <c r="AE70" s="4">
        <v>11</v>
      </c>
      <c r="AF70" s="4">
        <v>2</v>
      </c>
      <c r="AG70" s="4">
        <v>2</v>
      </c>
      <c r="AH70" s="4">
        <v>3</v>
      </c>
      <c r="AI70" s="4">
        <v>3</v>
      </c>
      <c r="AJ70" s="4">
        <v>8</v>
      </c>
      <c r="AK70" s="4">
        <v>8</v>
      </c>
      <c r="AL70" s="4">
        <v>1</v>
      </c>
      <c r="AM70" s="4">
        <v>1</v>
      </c>
      <c r="AN70" s="4">
        <v>0</v>
      </c>
      <c r="AO70" s="4">
        <v>0</v>
      </c>
      <c r="AP70" s="3" t="s">
        <v>58</v>
      </c>
      <c r="AQ70" s="3" t="s">
        <v>58</v>
      </c>
      <c r="AS70" s="6" t="str">
        <f>HYPERLINK("https://creighton-primo.hosted.exlibrisgroup.com/primo-explore/search?tab=default_tab&amp;search_scope=EVERYTHING&amp;vid=01CRU&amp;lang=en_US&amp;offset=0&amp;query=any,contains,991005212549702656","Catalog Record")</f>
        <v>Catalog Record</v>
      </c>
      <c r="AT70" s="6" t="str">
        <f>HYPERLINK("http://www.worldcat.org/oclc/8170553","WorldCat Record")</f>
        <v>WorldCat Record</v>
      </c>
      <c r="AU70" s="3" t="s">
        <v>1039</v>
      </c>
      <c r="AV70" s="3" t="s">
        <v>1040</v>
      </c>
      <c r="AW70" s="3" t="s">
        <v>1041</v>
      </c>
      <c r="AX70" s="3" t="s">
        <v>1041</v>
      </c>
      <c r="AY70" s="3" t="s">
        <v>1042</v>
      </c>
      <c r="AZ70" s="3" t="s">
        <v>75</v>
      </c>
      <c r="BB70" s="3" t="s">
        <v>1043</v>
      </c>
      <c r="BC70" s="3" t="s">
        <v>1044</v>
      </c>
      <c r="BD70" s="3" t="s">
        <v>1045</v>
      </c>
    </row>
    <row r="71" spans="1:56" ht="45.75" customHeight="1" x14ac:dyDescent="0.25">
      <c r="A71" s="7" t="s">
        <v>58</v>
      </c>
      <c r="B71" s="2" t="s">
        <v>1046</v>
      </c>
      <c r="C71" s="2" t="s">
        <v>1047</v>
      </c>
      <c r="D71" s="2" t="s">
        <v>1048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1049</v>
      </c>
      <c r="L71" s="2" t="s">
        <v>1050</v>
      </c>
      <c r="M71" s="3" t="s">
        <v>203</v>
      </c>
      <c r="N71" s="2" t="s">
        <v>127</v>
      </c>
      <c r="O71" s="3" t="s">
        <v>65</v>
      </c>
      <c r="P71" s="3" t="s">
        <v>84</v>
      </c>
      <c r="R71" s="3" t="s">
        <v>67</v>
      </c>
      <c r="S71" s="4">
        <v>1</v>
      </c>
      <c r="T71" s="4">
        <v>1</v>
      </c>
      <c r="U71" s="5" t="s">
        <v>1051</v>
      </c>
      <c r="V71" s="5" t="s">
        <v>1051</v>
      </c>
      <c r="W71" s="5" t="s">
        <v>1052</v>
      </c>
      <c r="X71" s="5" t="s">
        <v>1052</v>
      </c>
      <c r="Y71" s="4">
        <v>302</v>
      </c>
      <c r="Z71" s="4">
        <v>287</v>
      </c>
      <c r="AA71" s="4">
        <v>287</v>
      </c>
      <c r="AB71" s="4">
        <v>2</v>
      </c>
      <c r="AC71" s="4">
        <v>2</v>
      </c>
      <c r="AD71" s="4">
        <v>11</v>
      </c>
      <c r="AE71" s="4">
        <v>11</v>
      </c>
      <c r="AF71" s="4">
        <v>3</v>
      </c>
      <c r="AG71" s="4">
        <v>3</v>
      </c>
      <c r="AH71" s="4">
        <v>3</v>
      </c>
      <c r="AI71" s="4">
        <v>3</v>
      </c>
      <c r="AJ71" s="4">
        <v>4</v>
      </c>
      <c r="AK71" s="4">
        <v>4</v>
      </c>
      <c r="AL71" s="4">
        <v>1</v>
      </c>
      <c r="AM71" s="4">
        <v>1</v>
      </c>
      <c r="AN71" s="4">
        <v>0</v>
      </c>
      <c r="AO71" s="4">
        <v>0</v>
      </c>
      <c r="AP71" s="3" t="s">
        <v>58</v>
      </c>
      <c r="AQ71" s="3" t="s">
        <v>58</v>
      </c>
      <c r="AS71" s="6" t="str">
        <f>HYPERLINK("https://creighton-primo.hosted.exlibrisgroup.com/primo-explore/search?tab=default_tab&amp;search_scope=EVERYTHING&amp;vid=01CRU&amp;lang=en_US&amp;offset=0&amp;query=any,contains,991001658939702656","Catalog Record")</f>
        <v>Catalog Record</v>
      </c>
      <c r="AT71" s="6" t="str">
        <f>HYPERLINK("http://www.worldcat.org/oclc/21154880","WorldCat Record")</f>
        <v>WorldCat Record</v>
      </c>
      <c r="AU71" s="3" t="s">
        <v>1053</v>
      </c>
      <c r="AV71" s="3" t="s">
        <v>1054</v>
      </c>
      <c r="AW71" s="3" t="s">
        <v>1055</v>
      </c>
      <c r="AX71" s="3" t="s">
        <v>1055</v>
      </c>
      <c r="AY71" s="3" t="s">
        <v>1056</v>
      </c>
      <c r="AZ71" s="3" t="s">
        <v>75</v>
      </c>
      <c r="BB71" s="3" t="s">
        <v>1057</v>
      </c>
      <c r="BC71" s="3" t="s">
        <v>1058</v>
      </c>
      <c r="BD71" s="3" t="s">
        <v>1059</v>
      </c>
    </row>
    <row r="72" spans="1:56" ht="45.75" customHeight="1" x14ac:dyDescent="0.25">
      <c r="A72" s="7" t="s">
        <v>58</v>
      </c>
      <c r="B72" s="2" t="s">
        <v>1060</v>
      </c>
      <c r="C72" s="2" t="s">
        <v>1061</v>
      </c>
      <c r="D72" s="2" t="s">
        <v>1062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1063</v>
      </c>
      <c r="L72" s="2" t="s">
        <v>1064</v>
      </c>
      <c r="M72" s="3" t="s">
        <v>612</v>
      </c>
      <c r="N72" s="2" t="s">
        <v>127</v>
      </c>
      <c r="O72" s="3" t="s">
        <v>65</v>
      </c>
      <c r="P72" s="3" t="s">
        <v>84</v>
      </c>
      <c r="R72" s="3" t="s">
        <v>67</v>
      </c>
      <c r="S72" s="4">
        <v>1</v>
      </c>
      <c r="T72" s="4">
        <v>1</v>
      </c>
      <c r="U72" s="5" t="s">
        <v>1065</v>
      </c>
      <c r="V72" s="5" t="s">
        <v>1065</v>
      </c>
      <c r="W72" s="5" t="s">
        <v>1065</v>
      </c>
      <c r="X72" s="5" t="s">
        <v>1065</v>
      </c>
      <c r="Y72" s="4">
        <v>941</v>
      </c>
      <c r="Z72" s="4">
        <v>884</v>
      </c>
      <c r="AA72" s="4">
        <v>970</v>
      </c>
      <c r="AB72" s="4">
        <v>5</v>
      </c>
      <c r="AC72" s="4">
        <v>5</v>
      </c>
      <c r="AD72" s="4">
        <v>31</v>
      </c>
      <c r="AE72" s="4">
        <v>35</v>
      </c>
      <c r="AF72" s="4">
        <v>10</v>
      </c>
      <c r="AG72" s="4">
        <v>13</v>
      </c>
      <c r="AH72" s="4">
        <v>11</v>
      </c>
      <c r="AI72" s="4">
        <v>11</v>
      </c>
      <c r="AJ72" s="4">
        <v>15</v>
      </c>
      <c r="AK72" s="4">
        <v>17</v>
      </c>
      <c r="AL72" s="4">
        <v>3</v>
      </c>
      <c r="AM72" s="4">
        <v>3</v>
      </c>
      <c r="AN72" s="4">
        <v>1</v>
      </c>
      <c r="AO72" s="4">
        <v>1</v>
      </c>
      <c r="AP72" s="3" t="s">
        <v>58</v>
      </c>
      <c r="AQ72" s="3" t="s">
        <v>70</v>
      </c>
      <c r="AR72" s="6" t="str">
        <f>HYPERLINK("http://catalog.hathitrust.org/Record/002753095","HathiTrust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HYPERLINK("https://creighton-primo.hosted.exlibrisgroup.com/primo-explore/search?tab=default_tab&amp;search_scope=EVERYTHING&amp;vid=01CRU&amp;lang=en_US&amp;offset=0&amp;query=any,contains,991005279569702656","Catalog Record")</f>
        <v>Catalog Record</v>
      </c>
      <c r="AT72" s="6" t="str">
        <f>HYPERLINK("http://www.worldcat.org/oclc/27810485","WorldCat Record")</f>
        <v>WorldCat Record</v>
      </c>
      <c r="AU72" s="3" t="s">
        <v>1066</v>
      </c>
      <c r="AV72" s="3" t="s">
        <v>1067</v>
      </c>
      <c r="AW72" s="3" t="s">
        <v>1068</v>
      </c>
      <c r="AX72" s="3" t="s">
        <v>1068</v>
      </c>
      <c r="AY72" s="3" t="s">
        <v>1069</v>
      </c>
      <c r="AZ72" s="3" t="s">
        <v>75</v>
      </c>
      <c r="BB72" s="3" t="s">
        <v>1070</v>
      </c>
      <c r="BC72" s="3" t="s">
        <v>1071</v>
      </c>
      <c r="BD72" s="3" t="s">
        <v>1072</v>
      </c>
    </row>
  </sheetData>
  <sheetProtection sheet="1" objects="1" scenarios="1"/>
  <protectedRanges>
    <protectedRange sqref="A2:A72" name="Range1"/>
    <protectedRange sqref="A1" name="Range1_1"/>
  </protectedRanges>
  <dataValidations count="1">
    <dataValidation type="list" allowBlank="1" showInputMessage="1" showErrorMessage="1" sqref="A2:A72" xr:uid="{7337E190-0623-4935-9AC1-5425C3BF0DB3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C0477E10-86B2-412F-A128-498C3D22CC6D}"/>
</file>

<file path=customXml/itemProps2.xml><?xml version="1.0" encoding="utf-8"?>
<ds:datastoreItem xmlns:ds="http://schemas.openxmlformats.org/officeDocument/2006/customXml" ds:itemID="{4FB3D96F-0F8F-4F44-8A85-DA2F32643034}"/>
</file>

<file path=customXml/itemProps3.xml><?xml version="1.0" encoding="utf-8"?>
<ds:datastoreItem xmlns:ds="http://schemas.openxmlformats.org/officeDocument/2006/customXml" ds:itemID="{3719D1B3-3C36-46CD-B3E0-079E63398C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2022-03-04T01:04:47Z</dcterms:created>
  <dcterms:modified xsi:type="dcterms:W3CDTF">2022-03-04T01:06:35Z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284800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