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434FD7FC-C992-4824-8ECB-D8B7C292922D}" xr6:coauthVersionLast="47" xr6:coauthVersionMax="47" xr10:uidLastSave="{00000000-0000-0000-0000-000000000000}"/>
  <bookViews>
    <workbookView xWindow="-120" yWindow="-120" windowWidth="29040" windowHeight="15840" xr2:uid="{B4AD9DF1-9B9B-4A4B-8A2B-5E6531C8A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53" i="1" l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T142" i="1"/>
  <c r="AS142" i="1"/>
  <c r="AT141" i="1"/>
  <c r="AS141" i="1"/>
  <c r="AR141" i="1"/>
  <c r="AT140" i="1"/>
  <c r="AS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T131" i="1"/>
  <c r="AS131" i="1"/>
  <c r="AR131" i="1"/>
  <c r="AT130" i="1"/>
  <c r="AS130" i="1"/>
  <c r="AR130" i="1"/>
  <c r="AT129" i="1"/>
  <c r="AS129" i="1"/>
  <c r="AT128" i="1"/>
  <c r="AS128" i="1"/>
  <c r="AR128" i="1"/>
  <c r="AT127" i="1"/>
  <c r="AS127" i="1"/>
  <c r="AR127" i="1"/>
  <c r="AT126" i="1"/>
  <c r="AS126" i="1"/>
  <c r="AR126" i="1"/>
  <c r="AT125" i="1"/>
  <c r="AS125" i="1"/>
  <c r="AT124" i="1"/>
  <c r="AS124" i="1"/>
  <c r="AT123" i="1"/>
  <c r="AS123" i="1"/>
  <c r="AT122" i="1"/>
  <c r="AS122" i="1"/>
  <c r="AT121" i="1"/>
  <c r="AS121" i="1"/>
  <c r="AT120" i="1"/>
  <c r="AS120" i="1"/>
  <c r="AR120" i="1"/>
  <c r="AT119" i="1"/>
  <c r="AS119" i="1"/>
  <c r="AT118" i="1"/>
  <c r="AS118" i="1"/>
  <c r="AR118" i="1"/>
  <c r="AT117" i="1"/>
  <c r="AS117" i="1"/>
  <c r="AR117" i="1"/>
  <c r="AT116" i="1"/>
  <c r="AS116" i="1"/>
  <c r="AT115" i="1"/>
  <c r="AS115" i="1"/>
  <c r="AT114" i="1"/>
  <c r="AS114" i="1"/>
  <c r="AR114" i="1"/>
  <c r="AT113" i="1"/>
  <c r="AS113" i="1"/>
  <c r="AR113" i="1"/>
  <c r="AT112" i="1"/>
  <c r="AS112" i="1"/>
  <c r="AT111" i="1"/>
  <c r="AS111" i="1"/>
  <c r="AT110" i="1"/>
  <c r="AS110" i="1"/>
  <c r="AT109" i="1"/>
  <c r="AS109" i="1"/>
  <c r="AR109" i="1"/>
  <c r="AT108" i="1"/>
  <c r="AS108" i="1"/>
  <c r="AT107" i="1"/>
  <c r="AS107" i="1"/>
  <c r="AR107" i="1"/>
  <c r="AT106" i="1"/>
  <c r="AS106" i="1"/>
  <c r="AT105" i="1"/>
  <c r="AS105" i="1"/>
  <c r="AR105" i="1"/>
  <c r="AT104" i="1"/>
  <c r="AS104" i="1"/>
  <c r="AR104" i="1"/>
  <c r="AT103" i="1"/>
  <c r="AS103" i="1"/>
  <c r="AT102" i="1"/>
  <c r="AS102" i="1"/>
  <c r="AR102" i="1"/>
  <c r="AT101" i="1"/>
  <c r="AS101" i="1"/>
  <c r="AR101" i="1"/>
  <c r="AT100" i="1"/>
  <c r="AS100" i="1"/>
  <c r="AT99" i="1"/>
  <c r="AS99" i="1"/>
  <c r="AT98" i="1"/>
  <c r="AS98" i="1"/>
  <c r="AT97" i="1"/>
  <c r="AS97" i="1"/>
  <c r="AT96" i="1"/>
  <c r="AS96" i="1"/>
  <c r="AT95" i="1"/>
  <c r="AS95" i="1"/>
  <c r="AT94" i="1"/>
  <c r="AS94" i="1"/>
  <c r="AR94" i="1"/>
  <c r="AT93" i="1"/>
  <c r="AS93" i="1"/>
  <c r="AR93" i="1"/>
  <c r="AT92" i="1"/>
  <c r="AS92" i="1"/>
  <c r="AT91" i="1"/>
  <c r="AS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T70" i="1"/>
  <c r="AS70" i="1"/>
  <c r="AR70" i="1"/>
  <c r="AT69" i="1"/>
  <c r="AS69" i="1"/>
  <c r="AR69" i="1"/>
  <c r="AT68" i="1"/>
  <c r="AS68" i="1"/>
  <c r="AT67" i="1"/>
  <c r="AS67" i="1"/>
  <c r="AR67" i="1"/>
  <c r="AT66" i="1"/>
  <c r="AS66" i="1"/>
  <c r="AR66" i="1"/>
  <c r="AT65" i="1"/>
  <c r="AS65" i="1"/>
  <c r="AT64" i="1"/>
  <c r="AS64" i="1"/>
  <c r="AT63" i="1"/>
  <c r="AS63" i="1"/>
  <c r="AR63" i="1"/>
  <c r="AT62" i="1"/>
  <c r="AS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T43" i="1"/>
  <c r="AS43" i="1"/>
  <c r="AR43" i="1"/>
  <c r="AT42" i="1"/>
  <c r="AS42" i="1"/>
  <c r="AT41" i="1"/>
  <c r="AS41" i="1"/>
  <c r="AR41" i="1"/>
  <c r="AT40" i="1"/>
  <c r="AS40" i="1"/>
  <c r="AR40" i="1"/>
  <c r="AT39" i="1"/>
  <c r="AS39" i="1"/>
  <c r="AR39" i="1"/>
  <c r="AT38" i="1"/>
  <c r="AS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T31" i="1"/>
  <c r="AS31" i="1"/>
  <c r="AR31" i="1"/>
  <c r="AT30" i="1"/>
  <c r="AS30" i="1"/>
  <c r="AR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R24" i="1"/>
  <c r="AT23" i="1"/>
  <c r="AS23" i="1"/>
  <c r="AT22" i="1"/>
  <c r="AS22" i="1"/>
  <c r="AT21" i="1"/>
  <c r="AS21" i="1"/>
  <c r="AR21" i="1"/>
  <c r="AT20" i="1"/>
  <c r="AS20" i="1"/>
  <c r="AT19" i="1"/>
  <c r="AS19" i="1"/>
  <c r="AR19" i="1"/>
  <c r="AT18" i="1"/>
  <c r="AS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T2" i="1"/>
  <c r="AS2" i="1"/>
  <c r="AR2" i="1"/>
</calcChain>
</file>

<file path=xl/sharedStrings.xml><?xml version="1.0" encoding="utf-8"?>
<sst xmlns="http://schemas.openxmlformats.org/spreadsheetml/2006/main" count="4609" uniqueCount="1967">
  <si>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</si>
  <si>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</si>
  <si>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</si>
  <si>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</si>
  <si>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</si>
  <si>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</si>
  <si>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</si>
  <si>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</si>
  <si>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</si>
  <si>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</si>
  <si>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</si>
  <si>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</si>
  <si>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</si>
  <si>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</si>
  <si>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</si>
  <si>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</si>
  <si>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</si>
  <si>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</si>
  <si>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</si>
  <si>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</si>
  <si>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</si>
  <si>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</si>
  <si>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</si>
  <si>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</si>
  <si>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</si>
  <si>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</si>
  <si>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</si>
  <si>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</si>
  <si>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</si>
  <si>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</si>
  <si>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</si>
  <si>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</si>
  <si>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</si>
  <si>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</si>
  <si>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</si>
  <si>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</si>
  <si>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</si>
  <si>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</si>
  <si>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</si>
  <si>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</si>
  <si>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</si>
  <si>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</si>
  <si>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</si>
  <si>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</si>
  <si>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</si>
  <si>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</si>
  <si>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</si>
  <si>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</si>
  <si>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</si>
  <si>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</si>
  <si>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</si>
  <si>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</si>
  <si>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</si>
  <si>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</si>
  <si>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</si>
  <si>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QY 4 A225o 1990</t>
  </si>
  <si>
    <t>0                      QY 0004000A  225o        1990</t>
  </si>
  <si>
    <t>The office laboratory / Lois Anne Addison, Paul M. Fischer.</t>
  </si>
  <si>
    <t>No</t>
  </si>
  <si>
    <t>1</t>
  </si>
  <si>
    <t>0</t>
  </si>
  <si>
    <t>Addison, Lois A.</t>
  </si>
  <si>
    <t>Norwalk, Conn. : Appleton &amp; Lange, c1990.</t>
  </si>
  <si>
    <t>1990</t>
  </si>
  <si>
    <t>2nd ed.</t>
  </si>
  <si>
    <t>eng</t>
  </si>
  <si>
    <t>xxu</t>
  </si>
  <si>
    <t xml:space="preserve">QY </t>
  </si>
  <si>
    <t>1991-11-26</t>
  </si>
  <si>
    <t>1990-08-16</t>
  </si>
  <si>
    <t>Yes</t>
  </si>
  <si>
    <t>1780166898:eng</t>
  </si>
  <si>
    <t>20014978</t>
  </si>
  <si>
    <t>991001452999702656</t>
  </si>
  <si>
    <t>2260288480002656</t>
  </si>
  <si>
    <t>BOOK</t>
  </si>
  <si>
    <t>9780838572443</t>
  </si>
  <si>
    <t>30001001883869</t>
  </si>
  <si>
    <t>893552521</t>
  </si>
  <si>
    <t>QY 4 B312 1996</t>
  </si>
  <si>
    <t>0                      QY 0004000B  312         1996</t>
  </si>
  <si>
    <t>Basic skills in interpreting laboratory data : illustrated with case studies / Scott L. Traub, editor.</t>
  </si>
  <si>
    <t>Bethesda, Md. : ASHP, c1996.</t>
  </si>
  <si>
    <t>1996</t>
  </si>
  <si>
    <t>mdu</t>
  </si>
  <si>
    <t>2010-08-19</t>
  </si>
  <si>
    <t>1997-05-28</t>
  </si>
  <si>
    <t>904576178:eng</t>
  </si>
  <si>
    <t>34614870</t>
  </si>
  <si>
    <t>991001231879702656</t>
  </si>
  <si>
    <t>2270474310002656</t>
  </si>
  <si>
    <t>9781879907621</t>
  </si>
  <si>
    <t>30001003674498</t>
  </si>
  <si>
    <t>893161777</t>
  </si>
  <si>
    <t>QY 4 B525e 1983</t>
  </si>
  <si>
    <t>0                      QY 0004000B  525e        1983</t>
  </si>
  <si>
    <t>Effects of diseases on laboratory tests / Jerome J. Berner.</t>
  </si>
  <si>
    <t>Berner, Jerome J.</t>
  </si>
  <si>
    <t>Philadelphia : Lippincott, c1983.</t>
  </si>
  <si>
    <t>1983</t>
  </si>
  <si>
    <t>1993-11-14</t>
  </si>
  <si>
    <t>1988-02-09</t>
  </si>
  <si>
    <t>43556183:eng</t>
  </si>
  <si>
    <t>9083279</t>
  </si>
  <si>
    <t>991000978099702656</t>
  </si>
  <si>
    <t>2266568720002656</t>
  </si>
  <si>
    <t>9780397505807</t>
  </si>
  <si>
    <t>30001000211492</t>
  </si>
  <si>
    <t>893460181</t>
  </si>
  <si>
    <t>QY 4 C641 1986</t>
  </si>
  <si>
    <t>0                      QY 0004000C  641         1986</t>
  </si>
  <si>
    <t>Clinical diagnosis and the laboratory : logical strategies for common medical problems / [edited by] Paul F. Griner, Robert J. Panzer, Philip Greenland.</t>
  </si>
  <si>
    <t>Chicago : Year Book Medical Publishers, c1986.</t>
  </si>
  <si>
    <t>1986</t>
  </si>
  <si>
    <t>1994-08-16</t>
  </si>
  <si>
    <t>1990-08-09</t>
  </si>
  <si>
    <t>836667565:eng</t>
  </si>
  <si>
    <t>12552795</t>
  </si>
  <si>
    <t>991001452719702656</t>
  </si>
  <si>
    <t>2261840060002656</t>
  </si>
  <si>
    <t>9780815140047</t>
  </si>
  <si>
    <t>30001001883703</t>
  </si>
  <si>
    <t>893451222</t>
  </si>
  <si>
    <t>QY 4 C789La 1996</t>
  </si>
  <si>
    <t>0                      QY 0004000C  789La       1996</t>
  </si>
  <si>
    <t>Laboratory tests &amp; diagnostic procedures with nursing diagnoses / Jane Vincent Corbett.</t>
  </si>
  <si>
    <t>Corbett, Jane Vincent.</t>
  </si>
  <si>
    <t>Stamford, Conn. : Appleton &amp; Lange, c1996.</t>
  </si>
  <si>
    <t>4th ed.</t>
  </si>
  <si>
    <t>ctu</t>
  </si>
  <si>
    <t>1999-08-18</t>
  </si>
  <si>
    <t>1996-06-24</t>
  </si>
  <si>
    <t>656570:eng</t>
  </si>
  <si>
    <t>32968758</t>
  </si>
  <si>
    <t>991001507829702656</t>
  </si>
  <si>
    <t>2262753800002656</t>
  </si>
  <si>
    <t>9780838555958</t>
  </si>
  <si>
    <t>30001003264993</t>
  </si>
  <si>
    <t>893552568</t>
  </si>
  <si>
    <t>QY4 C789LA 2000</t>
  </si>
  <si>
    <t>0                      QY 0004000C  789LA       2000</t>
  </si>
  <si>
    <t>Laboratory tests and diagnostic procedures with nursing diagnoses / Jane Vincent Corbett.</t>
  </si>
  <si>
    <t>Upper Saddle River, N.J. : Prentice Hall Health, c2000.</t>
  </si>
  <si>
    <t>2000</t>
  </si>
  <si>
    <t>5th ed.</t>
  </si>
  <si>
    <t>nju</t>
  </si>
  <si>
    <t>2002-11-03</t>
  </si>
  <si>
    <t>2002-02-28</t>
  </si>
  <si>
    <t>42682768</t>
  </si>
  <si>
    <t>991000286669702656</t>
  </si>
  <si>
    <t>2260816540002656</t>
  </si>
  <si>
    <t>9780838555880</t>
  </si>
  <si>
    <t>30001004236933</t>
  </si>
  <si>
    <t>893536939</t>
  </si>
  <si>
    <t>QY4 C789LA 2004</t>
  </si>
  <si>
    <t>0                      QY 0004000C  789LA       2004</t>
  </si>
  <si>
    <t>Upper Saddle River, N.J. : Pearson/Prentice Hall, c2004.</t>
  </si>
  <si>
    <t>2004</t>
  </si>
  <si>
    <t>6th ed.</t>
  </si>
  <si>
    <t>2006-02-13</t>
  </si>
  <si>
    <t>2004-09-10</t>
  </si>
  <si>
    <t>2006-01-23</t>
  </si>
  <si>
    <t>51861956</t>
  </si>
  <si>
    <t>991001728149702656</t>
  </si>
  <si>
    <t>2266887650002656</t>
  </si>
  <si>
    <t>9780130493699</t>
  </si>
  <si>
    <t>30001004506707</t>
  </si>
  <si>
    <t>893821548</t>
  </si>
  <si>
    <t>QY 4 D533t 1977</t>
  </si>
  <si>
    <t>0                      QY 0004000D  533t        1977</t>
  </si>
  <si>
    <t>Total quality control in the clinical laboratory / Murali Dharan.</t>
  </si>
  <si>
    <t>Dharan, Murali.</t>
  </si>
  <si>
    <t>Saint Louis : Mosby, c1977.</t>
  </si>
  <si>
    <t>1977</t>
  </si>
  <si>
    <t>mou</t>
  </si>
  <si>
    <t>1995-05-25</t>
  </si>
  <si>
    <t>1081597376:eng</t>
  </si>
  <si>
    <t>2645480</t>
  </si>
  <si>
    <t>991000978229702656</t>
  </si>
  <si>
    <t>2256486830002656</t>
  </si>
  <si>
    <t>30001000211575</t>
  </si>
  <si>
    <t>893637908</t>
  </si>
  <si>
    <t>QY 4 D5355 1999</t>
  </si>
  <si>
    <t>0                      QY 0004000D  5355        1999</t>
  </si>
  <si>
    <t>Diagnostic strategies for common medical problems / [edited by Edgar R. Black ... et al.].</t>
  </si>
  <si>
    <t>Philadelphia : American College of Physicians, c1999.</t>
  </si>
  <si>
    <t>1999</t>
  </si>
  <si>
    <t>pau</t>
  </si>
  <si>
    <t>2000-06-09</t>
  </si>
  <si>
    <t>2000-04-13</t>
  </si>
  <si>
    <t>356499626:eng</t>
  </si>
  <si>
    <t>39398729</t>
  </si>
  <si>
    <t>991001443879702656</t>
  </si>
  <si>
    <t>2261701060002656</t>
  </si>
  <si>
    <t>9780943126159</t>
  </si>
  <si>
    <t>30001003884063</t>
  </si>
  <si>
    <t>893638321</t>
  </si>
  <si>
    <t>QY 4 F855L 1983</t>
  </si>
  <si>
    <t>0                      QY 0004000F  855L        1983</t>
  </si>
  <si>
    <t>Laboratory medicine/urinalysis and medical microscopy / James A. Freeman, Myrton F. Beeler, [principal authors].</t>
  </si>
  <si>
    <t>Freeman, James A.</t>
  </si>
  <si>
    <t>Philadelphia : Lea &amp; Febiger, c1983.</t>
  </si>
  <si>
    <t>1994-09-21</t>
  </si>
  <si>
    <t>472261:eng</t>
  </si>
  <si>
    <t>8785858</t>
  </si>
  <si>
    <t>991000978359702656</t>
  </si>
  <si>
    <t>2265305520002656</t>
  </si>
  <si>
    <t>9780812108224</t>
  </si>
  <si>
    <t>30001000211591</t>
  </si>
  <si>
    <t>893560797</t>
  </si>
  <si>
    <t>QY 4 K26L 1995</t>
  </si>
  <si>
    <t>0                      QY 0004000K  26L         1995</t>
  </si>
  <si>
    <t>Laboratory &amp; diagnostic tests with nursing implications / Joyce LeFever Kee.</t>
  </si>
  <si>
    <t>Kee, Joyce LeFever.</t>
  </si>
  <si>
    <t>Norwalk, Conn. : Appleton &amp; Lange, c1995.</t>
  </si>
  <si>
    <t>1995</t>
  </si>
  <si>
    <t>1998-06-07</t>
  </si>
  <si>
    <t>1995-11-30</t>
  </si>
  <si>
    <t>2545306:eng</t>
  </si>
  <si>
    <t>30437255</t>
  </si>
  <si>
    <t>991001804049702656</t>
  </si>
  <si>
    <t>2256400470002656</t>
  </si>
  <si>
    <t>9780838555736</t>
  </si>
  <si>
    <t>30001003262229</t>
  </si>
  <si>
    <t>893375259</t>
  </si>
  <si>
    <t>QY 4 K26L 1999</t>
  </si>
  <si>
    <t>0                      QY 0004000K  26L         1999</t>
  </si>
  <si>
    <t>Stamford, Conn. : Appleton &amp; Lange, c1999.</t>
  </si>
  <si>
    <t>1998-11-04</t>
  </si>
  <si>
    <t>1998-11-03</t>
  </si>
  <si>
    <t>39094244</t>
  </si>
  <si>
    <t>991001570529702656</t>
  </si>
  <si>
    <t>2271517040002656</t>
  </si>
  <si>
    <t>9780838555965</t>
  </si>
  <si>
    <t>30001004036341</t>
  </si>
  <si>
    <t>893455925</t>
  </si>
  <si>
    <t>QY 4 L1235 1986</t>
  </si>
  <si>
    <t>0                      QY 0004000L  1235        1986</t>
  </si>
  <si>
    <t>Laboratory tests : implications for nursing care / C. Judith Byrne ... [et al.].</t>
  </si>
  <si>
    <t>Menlo Park, Calif. : Addison-Wesley Pub. Co., Health Sciences Division, c1986.</t>
  </si>
  <si>
    <t>2003-02-27</t>
  </si>
  <si>
    <t>1987-09-30</t>
  </si>
  <si>
    <t>3855374601:eng</t>
  </si>
  <si>
    <t>12214304</t>
  </si>
  <si>
    <t>991000749239702656</t>
  </si>
  <si>
    <t>2268605160002656</t>
  </si>
  <si>
    <t>9780201126709</t>
  </si>
  <si>
    <t>30001000047037</t>
  </si>
  <si>
    <t>893648049</t>
  </si>
  <si>
    <t>QY 4 M478n 1982</t>
  </si>
  <si>
    <t>0                      QY 0004000M  478n        1982</t>
  </si>
  <si>
    <t>Nursing implications of laboratory tests / Mary Brambilla McFarland, Marcia Moeller Grant.</t>
  </si>
  <si>
    <t>McFarland, Mary Brambilla.</t>
  </si>
  <si>
    <t>New York : Wiley, c1982.</t>
  </si>
  <si>
    <t>1982</t>
  </si>
  <si>
    <t>A Wiley medical publication</t>
  </si>
  <si>
    <t>1992-01-31</t>
  </si>
  <si>
    <t>1988-02-10</t>
  </si>
  <si>
    <t>46678:eng</t>
  </si>
  <si>
    <t>8430524</t>
  </si>
  <si>
    <t>991000978439702656</t>
  </si>
  <si>
    <t>2271457310002656</t>
  </si>
  <si>
    <t>9780471046929</t>
  </si>
  <si>
    <t>30001000211724</t>
  </si>
  <si>
    <t>893552001</t>
  </si>
  <si>
    <t>QY 4 P128d 1986</t>
  </si>
  <si>
    <t>0                      QY 0004000P  128d        1986</t>
  </si>
  <si>
    <t>Diagnostic testing &amp; nursing implications : a case study approach / Kathleen Deska Pagana, Timothy James Pagana.</t>
  </si>
  <si>
    <t>Pagana, Kathleen Deska, 1952-</t>
  </si>
  <si>
    <t>St. Louis : Mosby, c1986.</t>
  </si>
  <si>
    <t>1992-09-24</t>
  </si>
  <si>
    <t>4725408:eng</t>
  </si>
  <si>
    <t>11842571</t>
  </si>
  <si>
    <t>991000978479702656</t>
  </si>
  <si>
    <t>2254959980002656</t>
  </si>
  <si>
    <t>9780801637698</t>
  </si>
  <si>
    <t>30001000211872</t>
  </si>
  <si>
    <t>893831805</t>
  </si>
  <si>
    <t>QY4 R253c 1995</t>
  </si>
  <si>
    <t>0                      QY 0004000R  253c        1995</t>
  </si>
  <si>
    <t>Clinical laboratory medicine : clinical application of laboratory data / Richard Ravel.</t>
  </si>
  <si>
    <t>Ravel, Richard, 1932-</t>
  </si>
  <si>
    <t>St. Louis : Mosby, c1995.</t>
  </si>
  <si>
    <t>2003-09-05</t>
  </si>
  <si>
    <t>2001-11-02</t>
  </si>
  <si>
    <t>2763515:eng</t>
  </si>
  <si>
    <t>30894221</t>
  </si>
  <si>
    <t>991000292789702656</t>
  </si>
  <si>
    <t>2271617820002656</t>
  </si>
  <si>
    <t>9780815171485</t>
  </si>
  <si>
    <t>30001004235752</t>
  </si>
  <si>
    <t>893150420</t>
  </si>
  <si>
    <t>QY 4 S1212w 2000</t>
  </si>
  <si>
    <t>0                      QY 0004000S  1212w       2000</t>
  </si>
  <si>
    <t>Widmann's clinical interpretation of laboratory tests.</t>
  </si>
  <si>
    <t>Sacher, Ronald A.</t>
  </si>
  <si>
    <t>Philadelphia : Davis, 2000.</t>
  </si>
  <si>
    <t>Ed. 11. / Ronald A. Sacher and Richard A. McPherson, with Joseph M. Campos.</t>
  </si>
  <si>
    <t>2001-09-21</t>
  </si>
  <si>
    <t>2000-07-20</t>
  </si>
  <si>
    <t>3749182568:eng</t>
  </si>
  <si>
    <t>42890290</t>
  </si>
  <si>
    <t>991000276829702656</t>
  </si>
  <si>
    <t>2272799130002656</t>
  </si>
  <si>
    <t>9780803602700</t>
  </si>
  <si>
    <t>30001003941756</t>
  </si>
  <si>
    <t>893811289</t>
  </si>
  <si>
    <t>QY 4 T573c 1987</t>
  </si>
  <si>
    <t>0                      QY 0004000T  573c        1987</t>
  </si>
  <si>
    <t>Clinical implications of laboratory tests / Sarko M. Tilkian, Mary Boudreau Conover, Ara G. Tilkian.</t>
  </si>
  <si>
    <t>Tilkian, Sarko M., 1936-</t>
  </si>
  <si>
    <t>St. Louis : Mosby, 1987.</t>
  </si>
  <si>
    <t>1987</t>
  </si>
  <si>
    <t>2001-09-06</t>
  </si>
  <si>
    <t>2462334:eng</t>
  </si>
  <si>
    <t>15108960</t>
  </si>
  <si>
    <t>991001265319702656</t>
  </si>
  <si>
    <t>2256242560002656</t>
  </si>
  <si>
    <t>9780801749599</t>
  </si>
  <si>
    <t>30001000352635</t>
  </si>
  <si>
    <t>893134405</t>
  </si>
  <si>
    <t>QY 4 T634c 1984</t>
  </si>
  <si>
    <t>0                      QY 0004000T  634c        1984</t>
  </si>
  <si>
    <t>Clinical diagnosis and management by laboratory methods.</t>
  </si>
  <si>
    <t>Todd, James Campbell, 1874-1928.</t>
  </si>
  <si>
    <t>Philadelphia : Saunders, c1984.</t>
  </si>
  <si>
    <t>1984</t>
  </si>
  <si>
    <t>17th ed. / [edited by] John Bernard Henry.</t>
  </si>
  <si>
    <t>1996-07-09</t>
  </si>
  <si>
    <t>917825289:eng</t>
  </si>
  <si>
    <t>10072877</t>
  </si>
  <si>
    <t>991000749279702656</t>
  </si>
  <si>
    <t>2254861770002656</t>
  </si>
  <si>
    <t>9780721646572</t>
  </si>
  <si>
    <t>30001000047060</t>
  </si>
  <si>
    <t>893815329</t>
  </si>
  <si>
    <t>QY 4 T796c 1982</t>
  </si>
  <si>
    <t>0                      QY 0004000T  796c        1982</t>
  </si>
  <si>
    <t>Clinical laboratory tests : significance and implications for nursing / Kathleen Morrison Treseler.</t>
  </si>
  <si>
    <t>Treseler, Kathleen Morrison.</t>
  </si>
  <si>
    <t>Englewood Cliffs, N.J. : Prentice-Hall, c1982.</t>
  </si>
  <si>
    <t>1991-04-19</t>
  </si>
  <si>
    <t>1988-02-12</t>
  </si>
  <si>
    <t>3902342141:eng</t>
  </si>
  <si>
    <t>8032289</t>
  </si>
  <si>
    <t>991000978519702656</t>
  </si>
  <si>
    <t>2271091350002656</t>
  </si>
  <si>
    <t>9780131377608</t>
  </si>
  <si>
    <t>30001000211922</t>
  </si>
  <si>
    <t>893815978</t>
  </si>
  <si>
    <t>QY 4 W641c 1991</t>
  </si>
  <si>
    <t>0                      QY 0004000W  641c        1991</t>
  </si>
  <si>
    <t>Philadelphia : F.A. Davis, c1991.</t>
  </si>
  <si>
    <t>1991</t>
  </si>
  <si>
    <t>Ed. 10 / Ronald A. Sacher and Richard A. McPherson with Joseph M. Campos.</t>
  </si>
  <si>
    <t>1998-04-14</t>
  </si>
  <si>
    <t>1993-01-18</t>
  </si>
  <si>
    <t>20823529</t>
  </si>
  <si>
    <t>991001433949702656</t>
  </si>
  <si>
    <t>2263930440002656</t>
  </si>
  <si>
    <t>9780803676947</t>
  </si>
  <si>
    <t>30001002530451</t>
  </si>
  <si>
    <t>893284802</t>
  </si>
  <si>
    <t>QY 16 P3709 2005</t>
  </si>
  <si>
    <t>0                      QY 0016000P  3709        2005</t>
  </si>
  <si>
    <t>Pediatric reference intervals / edited by Steven J. Soldin, Carlo Brugnara, Edward C. Wong ; editor emeritus Jocelyn M. Hicks.</t>
  </si>
  <si>
    <t>Washington, DC : American Association for Clinical Chemistry, c2005.</t>
  </si>
  <si>
    <t>2005</t>
  </si>
  <si>
    <t>dcu</t>
  </si>
  <si>
    <t>2009-01-12</t>
  </si>
  <si>
    <t>2008-12-22</t>
  </si>
  <si>
    <t>355261776:eng</t>
  </si>
  <si>
    <t>58985612</t>
  </si>
  <si>
    <t>991001340919702656</t>
  </si>
  <si>
    <t>2256769990002656</t>
  </si>
  <si>
    <t>9781594250323</t>
  </si>
  <si>
    <t>30001005241627</t>
  </si>
  <si>
    <t>893364017</t>
  </si>
  <si>
    <t>QY 18 B393c 1988</t>
  </si>
  <si>
    <t>0                      QY 0018000B  393c        1988</t>
  </si>
  <si>
    <t>Clinical laboratory education / Susan J. Beck, Vicky A. LeGrys ; with a foreword by Brenta G. Davis ; with a contribution by Frank T. Stritter.</t>
  </si>
  <si>
    <t>Beck, Susan.</t>
  </si>
  <si>
    <t>Norwalk, Conn. : Appleton &amp; Lange, c1988.</t>
  </si>
  <si>
    <t>1988</t>
  </si>
  <si>
    <t>1999-05-06</t>
  </si>
  <si>
    <t>1988-07-06</t>
  </si>
  <si>
    <t>13611889:eng</t>
  </si>
  <si>
    <t>16924160</t>
  </si>
  <si>
    <t>991001416879702656</t>
  </si>
  <si>
    <t>2269983570002656</t>
  </si>
  <si>
    <t>9780838512739</t>
  </si>
  <si>
    <t>30001001181033</t>
  </si>
  <si>
    <t>893121479</t>
  </si>
  <si>
    <t>QY 18 N338 1989</t>
  </si>
  <si>
    <t>0                      QY 0018000N  338         1989</t>
  </si>
  <si>
    <t>NCA review for the clinical laboratory sciences / edited by Sharon L. Zablotney ; associate editors, Joan E. Aldrich ... [et al.].</t>
  </si>
  <si>
    <t>Boston, Mass. : Little, Brown, c1989.</t>
  </si>
  <si>
    <t>1989</t>
  </si>
  <si>
    <t>mau</t>
  </si>
  <si>
    <t>2000-04-04</t>
  </si>
  <si>
    <t>1996-04-11</t>
  </si>
  <si>
    <t>1151172216:eng</t>
  </si>
  <si>
    <t>19945382</t>
  </si>
  <si>
    <t>991001505909702656</t>
  </si>
  <si>
    <t>2268854080002656</t>
  </si>
  <si>
    <t>9780316599252</t>
  </si>
  <si>
    <t>30001003264381</t>
  </si>
  <si>
    <t>893834699</t>
  </si>
  <si>
    <t>QY 18 P964 1994</t>
  </si>
  <si>
    <t>0                      QY 0018000P  964         1994</t>
  </si>
  <si>
    <t>Professional practice in clinical chemistry : a review, a continuing medical education course, April 23-28, 1994 / editors, Peter J. Howanitz, James H. McBride.</t>
  </si>
  <si>
    <t>Washington, DC : American Association for Clinical Chemistry, c1994.</t>
  </si>
  <si>
    <t>1994</t>
  </si>
  <si>
    <t>1994-05-12</t>
  </si>
  <si>
    <t>1994-02-08</t>
  </si>
  <si>
    <t>3857735730:eng</t>
  </si>
  <si>
    <t>31418803</t>
  </si>
  <si>
    <t>991000651119702656</t>
  </si>
  <si>
    <t>2264461680002656</t>
  </si>
  <si>
    <t>9780915274710</t>
  </si>
  <si>
    <t>30001002691071</t>
  </si>
  <si>
    <t>893545408</t>
  </si>
  <si>
    <t>QY 18.2 L123 1997</t>
  </si>
  <si>
    <t>0                      QY 0018200L  123         1997</t>
  </si>
  <si>
    <t>Laboratory medicine case book : an introduction to clinical reasoning / Jana Raskova ... [et al.].</t>
  </si>
  <si>
    <t>Stamford, Conn. : Appleton &amp; Lange, c1997.</t>
  </si>
  <si>
    <t>1997</t>
  </si>
  <si>
    <t>1998-06-16</t>
  </si>
  <si>
    <t>45736251:eng</t>
  </si>
  <si>
    <t>36499712</t>
  </si>
  <si>
    <t>991000902179702656</t>
  </si>
  <si>
    <t>2268432690002656</t>
  </si>
  <si>
    <t>9780838555743</t>
  </si>
  <si>
    <t>30001004176725</t>
  </si>
  <si>
    <t>893450595</t>
  </si>
  <si>
    <t>QY 21 M172s 1983</t>
  </si>
  <si>
    <t>0                      QY 0021000M  172s        1983</t>
  </si>
  <si>
    <t>"Something more like a cathedral" : a report and analysis of a nontraditional interinstitutional academic program in medical technology / Alison McPherson, Ann M. Smith.</t>
  </si>
  <si>
    <t>McPherson, Alison.</t>
  </si>
  <si>
    <t>Philadelphia, Pa. : College of Allied Health Sciences, Thomas Jefferson University, 1983, c1982.</t>
  </si>
  <si>
    <t>2009-11-24</t>
  </si>
  <si>
    <t>1988-03-25</t>
  </si>
  <si>
    <t>43056588:eng</t>
  </si>
  <si>
    <t>9819107</t>
  </si>
  <si>
    <t>991000978589702656</t>
  </si>
  <si>
    <t>2266331840002656</t>
  </si>
  <si>
    <t>30001000212011</t>
  </si>
  <si>
    <t>893374157</t>
  </si>
  <si>
    <t>QY 23 C641 1982</t>
  </si>
  <si>
    <t>0                      QY 0023000C  641         1982</t>
  </si>
  <si>
    <t>Clinical laboratory management : a guide for clinical laboratory scientists / edited by Karen R. Karni, Karen R. Viskochil, Patricia A. Amos.</t>
  </si>
  <si>
    <t>Boston : Little, Brown, c1982.</t>
  </si>
  <si>
    <t>1st ed.</t>
  </si>
  <si>
    <t>1995-10-23</t>
  </si>
  <si>
    <t>42965436:eng</t>
  </si>
  <si>
    <t>9104504</t>
  </si>
  <si>
    <t>991000978679702656</t>
  </si>
  <si>
    <t>2258828080002656</t>
  </si>
  <si>
    <t>9780316482752</t>
  </si>
  <si>
    <t>30001000212045</t>
  </si>
  <si>
    <t>893467747</t>
  </si>
  <si>
    <t>QY23 L223 2003</t>
  </si>
  <si>
    <t>0                      QY 0023000L  223         2003</t>
  </si>
  <si>
    <t>Laboratory management : principles and processes / Denise M. Harmening.</t>
  </si>
  <si>
    <t>Harmening, Denise.</t>
  </si>
  <si>
    <t>Upper Saddle River, N.J. : Prentice-Hall, c2003.</t>
  </si>
  <si>
    <t>2003</t>
  </si>
  <si>
    <t>2006-01-17</t>
  </si>
  <si>
    <t>2005-12-22</t>
  </si>
  <si>
    <t>10607690852:eng</t>
  </si>
  <si>
    <t>49011935</t>
  </si>
  <si>
    <t>991000454619702656</t>
  </si>
  <si>
    <t>2258623790002656</t>
  </si>
  <si>
    <t>9780130194596</t>
  </si>
  <si>
    <t>30001004910867</t>
  </si>
  <si>
    <t>893456752</t>
  </si>
  <si>
    <t>QY 23 T779c 1997</t>
  </si>
  <si>
    <t>0                      QY 0023000T  779c        1997</t>
  </si>
  <si>
    <t>Clinical laboratory management / Eleanor M. Travers.</t>
  </si>
  <si>
    <t>Travers, Eleanor M. (Eleanor May), 1940-</t>
  </si>
  <si>
    <t>Baltimore : Williams &amp; Wilkins, c1997.</t>
  </si>
  <si>
    <t>2009-09-24</t>
  </si>
  <si>
    <t>1998-02-13</t>
  </si>
  <si>
    <t>39994941:eng</t>
  </si>
  <si>
    <t>34194632</t>
  </si>
  <si>
    <t>991001263339702656</t>
  </si>
  <si>
    <t>2261148770002656</t>
  </si>
  <si>
    <t>9780683083767</t>
  </si>
  <si>
    <t>30001003691799</t>
  </si>
  <si>
    <t>893736378</t>
  </si>
  <si>
    <t>QY 25 B344c 1982</t>
  </si>
  <si>
    <t>0                      QY 0025000B  344c        1982</t>
  </si>
  <si>
    <t>Clinical laboratory methods / John D. Bauer.</t>
  </si>
  <si>
    <t>Bauer, John D.</t>
  </si>
  <si>
    <t>St. Louis : Mosby, c1982.</t>
  </si>
  <si>
    <t>9th ed.</t>
  </si>
  <si>
    <t>2002-01-25</t>
  </si>
  <si>
    <t>1987-10-01</t>
  </si>
  <si>
    <t>1710234:eng</t>
  </si>
  <si>
    <t>7837905</t>
  </si>
  <si>
    <t>991000749349702656</t>
  </si>
  <si>
    <t>2266292930002656</t>
  </si>
  <si>
    <t>9780801605086</t>
  </si>
  <si>
    <t>30001000047102</t>
  </si>
  <si>
    <t>893283635</t>
  </si>
  <si>
    <t>QY 25 B693u 1971</t>
  </si>
  <si>
    <t>0                      QY 0025000B  693u        1971</t>
  </si>
  <si>
    <t>Understanding laboratory medicine / Camillo V. Bologna.</t>
  </si>
  <si>
    <t>Bologna, Camillo V., 1919-</t>
  </si>
  <si>
    <t>Saint Louis : C. V. Mosby Co., 1971.</t>
  </si>
  <si>
    <t>1971</t>
  </si>
  <si>
    <t>1988-03-24</t>
  </si>
  <si>
    <t>1285384:eng</t>
  </si>
  <si>
    <t>210868</t>
  </si>
  <si>
    <t>991000978819702656</t>
  </si>
  <si>
    <t>2262184760002656</t>
  </si>
  <si>
    <t>9780801607080</t>
  </si>
  <si>
    <t>30001000212201</t>
  </si>
  <si>
    <t>893727146</t>
  </si>
  <si>
    <t>QY 25 C6413 1983</t>
  </si>
  <si>
    <t>0                      QY 0025000C  6413        1983</t>
  </si>
  <si>
    <t>Clinical guide to laboratory tests / edited by Norbert W. Tietz ; with the editorial assistance of Paul R. Finley.</t>
  </si>
  <si>
    <t>Philadelphia : Saunders, c1983.</t>
  </si>
  <si>
    <t>1995-09-14</t>
  </si>
  <si>
    <t>365694302:eng</t>
  </si>
  <si>
    <t>9153461</t>
  </si>
  <si>
    <t>991000749419702656</t>
  </si>
  <si>
    <t>2268646380002656</t>
  </si>
  <si>
    <t>9780721688855</t>
  </si>
  <si>
    <t>30001000047110</t>
  </si>
  <si>
    <t>893357489</t>
  </si>
  <si>
    <t>QY 25 F528m 1992</t>
  </si>
  <si>
    <t>0                      QY 0025000F  528m        1992</t>
  </si>
  <si>
    <t>A manual of laboratory &amp; diagnostic tests / Frances Talaska Fischbach.</t>
  </si>
  <si>
    <t>Fischbach, Frances Talaska.</t>
  </si>
  <si>
    <t>Philadelphia : J.B. Lippincott, c1992.</t>
  </si>
  <si>
    <t>1992</t>
  </si>
  <si>
    <t>2003-09-26</t>
  </si>
  <si>
    <t>1992-04-23</t>
  </si>
  <si>
    <t>4922564889:eng</t>
  </si>
  <si>
    <t>24318952</t>
  </si>
  <si>
    <t>991001302619702656</t>
  </si>
  <si>
    <t>2272406890002656</t>
  </si>
  <si>
    <t>9780397548316</t>
  </si>
  <si>
    <t>30001002412437</t>
  </si>
  <si>
    <t>893134457</t>
  </si>
  <si>
    <t>QY 25 F528m 2000</t>
  </si>
  <si>
    <t>0                      QY 0025000F  528m        2000</t>
  </si>
  <si>
    <t>A manual of laboratory &amp; diagnostic tests / Frances Fischbach.</t>
  </si>
  <si>
    <t>Philadelphia : Lippincott, c2000.</t>
  </si>
  <si>
    <t>2000-02-08</t>
  </si>
  <si>
    <t>2050079473:eng</t>
  </si>
  <si>
    <t>41646917</t>
  </si>
  <si>
    <t>991000798369702656</t>
  </si>
  <si>
    <t>2261660910002656</t>
  </si>
  <si>
    <t>9780781719698</t>
  </si>
  <si>
    <t>30001004080430</t>
  </si>
  <si>
    <t>893278237</t>
  </si>
  <si>
    <t>QY25 K26L 2005</t>
  </si>
  <si>
    <t>0                      QY 0025000K  26L         2005</t>
  </si>
  <si>
    <t>Laboratory and diagnostic tests with nursing implications / Joyce LeFever Kee.</t>
  </si>
  <si>
    <t>Upper Saddle River, N.J. : Pearson Prentice Hall, c2005.</t>
  </si>
  <si>
    <t>7th ed.</t>
  </si>
  <si>
    <t>2006-01-06</t>
  </si>
  <si>
    <t>2005-11-29</t>
  </si>
  <si>
    <t>56404850</t>
  </si>
  <si>
    <t>991000452109702656</t>
  </si>
  <si>
    <t>2270445030002656</t>
  </si>
  <si>
    <t>9780131182677</t>
  </si>
  <si>
    <t>30001004912699</t>
  </si>
  <si>
    <t>893365486</t>
  </si>
  <si>
    <t>QY 25 K26L 2009</t>
  </si>
  <si>
    <t>0                      QY 0025000K  26L         2009</t>
  </si>
  <si>
    <t>Prentice Hall's handbook of laboratory &amp; diagnostic tests : with nursing implications / Joyce LeFever Kee.</t>
  </si>
  <si>
    <t>Upper Saddle River, N.J. : Pearson/Prentice Hall, c2009.</t>
  </si>
  <si>
    <t>2009</t>
  </si>
  <si>
    <t>2010-11-05</t>
  </si>
  <si>
    <t>2010-11-01</t>
  </si>
  <si>
    <t>198974923:eng</t>
  </si>
  <si>
    <t>182613552</t>
  </si>
  <si>
    <t>991000064649702656</t>
  </si>
  <si>
    <t>2260974640002656</t>
  </si>
  <si>
    <t>9780135142783</t>
  </si>
  <si>
    <t>30001005431202</t>
  </si>
  <si>
    <t>893135914</t>
  </si>
  <si>
    <t>QY 25 M2942 1997</t>
  </si>
  <si>
    <t>0                      QY 0025000M  2942        1997</t>
  </si>
  <si>
    <t>Manual of clinical laboratory immunology / editors, Noel R. Rose ... [et al.].</t>
  </si>
  <si>
    <t>Washington, DC : ASM Press, c1997.</t>
  </si>
  <si>
    <t>2002-11-01</t>
  </si>
  <si>
    <t>1997-05-30</t>
  </si>
  <si>
    <t>364403950:eng</t>
  </si>
  <si>
    <t>35928028</t>
  </si>
  <si>
    <t>991001556049702656</t>
  </si>
  <si>
    <t>2262023890002656</t>
  </si>
  <si>
    <t>9781555811181</t>
  </si>
  <si>
    <t>30001003670637</t>
  </si>
  <si>
    <t>893638443</t>
  </si>
  <si>
    <t>QY 25 P985p 1898</t>
  </si>
  <si>
    <t>0                      QY 0025000P  985p        1898</t>
  </si>
  <si>
    <t>Practical uranalysis and urinary diagnosis : a manual for the use of physicians, surgeons, and students / By Charles W. Purdy.</t>
  </si>
  <si>
    <t>Purdy, Charles W. (Charles Wesley), 1846-1901.</t>
  </si>
  <si>
    <t>Philadelphia : New York ; F.A. Davis Co., c1898.</t>
  </si>
  <si>
    <t>1898</t>
  </si>
  <si>
    <t>4th, rev. ed.</t>
  </si>
  <si>
    <t>1988-04-21</t>
  </si>
  <si>
    <t>2684525:eng</t>
  </si>
  <si>
    <t>3209671</t>
  </si>
  <si>
    <t>991000978919702656</t>
  </si>
  <si>
    <t>2271280560002656</t>
  </si>
  <si>
    <t>30001000212318</t>
  </si>
  <si>
    <t>893632623</t>
  </si>
  <si>
    <t>QY 25 S742r 1990</t>
  </si>
  <si>
    <t>0                      QY 0025000S  742r        1990</t>
  </si>
  <si>
    <t>The right test : a physician's guide to laboratory medicine / by Carl E. Speicher.</t>
  </si>
  <si>
    <t>Speicher, Carl E.</t>
  </si>
  <si>
    <t>Philadelphia : Saunders, c1990.</t>
  </si>
  <si>
    <t>1998-09-08</t>
  </si>
  <si>
    <t>1990-01-23</t>
  </si>
  <si>
    <t>582228:eng</t>
  </si>
  <si>
    <t>20013647</t>
  </si>
  <si>
    <t>991001386549702656</t>
  </si>
  <si>
    <t>2262269230002656</t>
  </si>
  <si>
    <t>9780721630656</t>
  </si>
  <si>
    <t>30001001799875</t>
  </si>
  <si>
    <t>893552424</t>
  </si>
  <si>
    <t>QY 25 V315p 1988</t>
  </si>
  <si>
    <t>0                      QY 0025000V  315p        1988</t>
  </si>
  <si>
    <t>Varley's practical clinical biochemistry / edited by Alan H. Gowenlock, with the assistance of Janet R. McMurray and Donald M. McLauchlan.</t>
  </si>
  <si>
    <t>Varley, Harold.</t>
  </si>
  <si>
    <t>Boca Raton, Fla. : CRC Press ; London : Heinemann Medical Books, c1988.</t>
  </si>
  <si>
    <t>flu</t>
  </si>
  <si>
    <t>1990-11-15</t>
  </si>
  <si>
    <t>1989-01-19</t>
  </si>
  <si>
    <t>3863753942:eng</t>
  </si>
  <si>
    <t>17840368</t>
  </si>
  <si>
    <t>991001112599702656</t>
  </si>
  <si>
    <t>2269668860002656</t>
  </si>
  <si>
    <t>9780849301568</t>
  </si>
  <si>
    <t>30001001612417</t>
  </si>
  <si>
    <t>893278731</t>
  </si>
  <si>
    <t>QY 25 W195i 1996</t>
  </si>
  <si>
    <t>0                      QY 0025000W  195i        1996</t>
  </si>
  <si>
    <t>Interpretation of diagnostic tests / Jacques Wallach.</t>
  </si>
  <si>
    <t>Wallach, Jacques B. (Jacques Burton), 1926-2010.</t>
  </si>
  <si>
    <t>Boston : Little, Brown, c1996.</t>
  </si>
  <si>
    <t>1998-10-10</t>
  </si>
  <si>
    <t>1997-06-09</t>
  </si>
  <si>
    <t>49683:eng</t>
  </si>
  <si>
    <t>34114873</t>
  </si>
  <si>
    <t>991001250849702656</t>
  </si>
  <si>
    <t>2271379340002656</t>
  </si>
  <si>
    <t>9780316920483</t>
  </si>
  <si>
    <t>30001003682855</t>
  </si>
  <si>
    <t>893740899</t>
  </si>
  <si>
    <t>QY 25 W235b 1986</t>
  </si>
  <si>
    <t>0                      QY 0025000W  235b        1986</t>
  </si>
  <si>
    <t>Basic medical laboratory techniques / Norma J. Walters, Barbara H. Estridge, Anna P. Reynolds.</t>
  </si>
  <si>
    <t>Walters, Norma J.</t>
  </si>
  <si>
    <t>Albany, NY : Delmar, c1986.</t>
  </si>
  <si>
    <t>1988-06-22</t>
  </si>
  <si>
    <t>5175171:eng</t>
  </si>
  <si>
    <t>12135235</t>
  </si>
  <si>
    <t>991001416389702656</t>
  </si>
  <si>
    <t>2265113090002656</t>
  </si>
  <si>
    <t>9780827325111</t>
  </si>
  <si>
    <t>30001001180720</t>
  </si>
  <si>
    <t>893816375</t>
  </si>
  <si>
    <t>QY 25 W918m 1982</t>
  </si>
  <si>
    <t>0                      QY 0025000W  918m        1982</t>
  </si>
  <si>
    <t>Microanalysis in medical biochemistry / I.D.P. Wootton, Heather Freeman.</t>
  </si>
  <si>
    <t>Wootton, I. D. P. (Ian David Phemister)</t>
  </si>
  <si>
    <t>Edinburgh ; New York : Churchill Livingstone, c1982.</t>
  </si>
  <si>
    <t>enk</t>
  </si>
  <si>
    <t>1996-12-16</t>
  </si>
  <si>
    <t>3237173:eng</t>
  </si>
  <si>
    <t>9442459</t>
  </si>
  <si>
    <t>991000978979702656</t>
  </si>
  <si>
    <t>2255647670002656</t>
  </si>
  <si>
    <t>9780443026614</t>
  </si>
  <si>
    <t>30001000212417</t>
  </si>
  <si>
    <t>893637909</t>
  </si>
  <si>
    <t>QY 25.3 B261c 1979</t>
  </si>
  <si>
    <t>0                      QY 0025300B  261c        1979</t>
  </si>
  <si>
    <t>Clinical laboratory statistics / Roy N. Barnett ; with contributions by Irwin M. Weisbrot.</t>
  </si>
  <si>
    <t>Barnett, Roy N., 1914-1993.</t>
  </si>
  <si>
    <t>Boston : Little, Brown, c1979.</t>
  </si>
  <si>
    <t>1979</t>
  </si>
  <si>
    <t>2d ed.</t>
  </si>
  <si>
    <t xml:space="preserve">xx </t>
  </si>
  <si>
    <t>Series in laboratory medicine</t>
  </si>
  <si>
    <t>1999-03-23</t>
  </si>
  <si>
    <t>1303006:eng</t>
  </si>
  <si>
    <t>4606231</t>
  </si>
  <si>
    <t>991000979019702656</t>
  </si>
  <si>
    <t>2272153040002656</t>
  </si>
  <si>
    <t>9780316081962</t>
  </si>
  <si>
    <t>30001000212433</t>
  </si>
  <si>
    <t>893632624</t>
  </si>
  <si>
    <t>QY 39 A679 2006</t>
  </si>
  <si>
    <t>0                      QY 0039000A  679         2006</t>
  </si>
  <si>
    <t>Mosby's manual of diagnostic and laboratory tests / Kathleen Deska Pagana, Timothy J. Pagana.</t>
  </si>
  <si>
    <t>St. Louis, Mo. : Mosby Elsevier, c2006.</t>
  </si>
  <si>
    <t>2006</t>
  </si>
  <si>
    <t>3rd ed.</t>
  </si>
  <si>
    <t>2007-10-28</t>
  </si>
  <si>
    <t>2006-03-16</t>
  </si>
  <si>
    <t>1348122290:eng</t>
  </si>
  <si>
    <t>62787312</t>
  </si>
  <si>
    <t>991000466149702656</t>
  </si>
  <si>
    <t>2258708240002656</t>
  </si>
  <si>
    <t>9780323039031</t>
  </si>
  <si>
    <t>30001005126380</t>
  </si>
  <si>
    <t>893629284</t>
  </si>
  <si>
    <t>QY 39 C6413 1990</t>
  </si>
  <si>
    <t>0                      QY 0039000C  6413        1990</t>
  </si>
  <si>
    <t>Clinical guide to laboratory tests / edited by Norbert W. Tietz ; with the editorial assistance of Paul R. Finley, Elizabeth L. Pruden ; with contributions by Ann B. Amerson ... [et al.].</t>
  </si>
  <si>
    <t>2001-08-07</t>
  </si>
  <si>
    <t>1995-09-07</t>
  </si>
  <si>
    <t>21037803</t>
  </si>
  <si>
    <t>991001405409702656</t>
  </si>
  <si>
    <t>2255093480002656</t>
  </si>
  <si>
    <t>9780721624860</t>
  </si>
  <si>
    <t>30001003149962</t>
  </si>
  <si>
    <t>893134527</t>
  </si>
  <si>
    <t>QY 39 C6415 1991</t>
  </si>
  <si>
    <t>0                      QY 0039000C  6415        1991</t>
  </si>
  <si>
    <t>Clinical laboratory tests : values and implications.</t>
  </si>
  <si>
    <t>Springhouse, Pa. : Springhouse Corp., c1991.</t>
  </si>
  <si>
    <t>2006-01-26</t>
  </si>
  <si>
    <t>1993-03-26</t>
  </si>
  <si>
    <t>800573487:eng</t>
  </si>
  <si>
    <t>22766694</t>
  </si>
  <si>
    <t>991001475079702656</t>
  </si>
  <si>
    <t>2258425290002656</t>
  </si>
  <si>
    <t>9780874342703</t>
  </si>
  <si>
    <t>30001002563338</t>
  </si>
  <si>
    <t>893727630</t>
  </si>
  <si>
    <t>QY39 D4415p 2002</t>
  </si>
  <si>
    <t>0                      QY 0039000D  4415p       2002</t>
  </si>
  <si>
    <t>Clinician's guide to laboratory medicine : pocket / Samir P. Desai.</t>
  </si>
  <si>
    <t>Desai, Samir P.</t>
  </si>
  <si>
    <t>Hudson (Cleveland, [Ohio]) : Lexi-Comp, c2002.</t>
  </si>
  <si>
    <t>2002</t>
  </si>
  <si>
    <t>ohu</t>
  </si>
  <si>
    <t>Lexi-Comp's clinician's guide series</t>
  </si>
  <si>
    <t>2006-08-16</t>
  </si>
  <si>
    <t>2003-08-26</t>
  </si>
  <si>
    <t>1862993479:eng</t>
  </si>
  <si>
    <t>49561657</t>
  </si>
  <si>
    <t>991000355809702656</t>
  </si>
  <si>
    <t>2262235050002656</t>
  </si>
  <si>
    <t>9781930598980</t>
  </si>
  <si>
    <t>30001004505568</t>
  </si>
  <si>
    <t>893639102</t>
  </si>
  <si>
    <t>QY39 D441c 2002</t>
  </si>
  <si>
    <t>0                      QY 0039000D  441c        2002</t>
  </si>
  <si>
    <t>Clinician's guide to laboratory medicine : a practical approach / Samir P. Desai, Sana Isa-Pratt.</t>
  </si>
  <si>
    <t>Hudson, Ohio : Lexi-Comp, c2002.</t>
  </si>
  <si>
    <t>2006-09-13</t>
  </si>
  <si>
    <t>809536:eng</t>
  </si>
  <si>
    <t>49561598</t>
  </si>
  <si>
    <t>991000355779702656</t>
  </si>
  <si>
    <t>2262240410002656</t>
  </si>
  <si>
    <t>9781930598744</t>
  </si>
  <si>
    <t>30001004505576</t>
  </si>
  <si>
    <t>893365363</t>
  </si>
  <si>
    <t>QY39 D441cg 2004</t>
  </si>
  <si>
    <t>0                      QY 0039000D  441cg       2004</t>
  </si>
  <si>
    <t>Clinician's guide to laboratory medicine : a practical approach / Samir P. Desai.</t>
  </si>
  <si>
    <t>Hudson, Ohio : Lexi-Comp, c2004.</t>
  </si>
  <si>
    <t>Clinician's guide series</t>
  </si>
  <si>
    <t>2005-08-05</t>
  </si>
  <si>
    <t>2004-08-26</t>
  </si>
  <si>
    <t>54975727</t>
  </si>
  <si>
    <t>991000378979702656</t>
  </si>
  <si>
    <t>2261873200002656</t>
  </si>
  <si>
    <t>9781591950622</t>
  </si>
  <si>
    <t>30001004922235</t>
  </si>
  <si>
    <t>893832784</t>
  </si>
  <si>
    <t>QY 39 H236 1992</t>
  </si>
  <si>
    <t>0                      QY 0039000H  236         1992</t>
  </si>
  <si>
    <t>Handbook of clinical pathology / editors, Julie Sandstad, Robert McKenna, Joseph Keffer.</t>
  </si>
  <si>
    <t>Chicago, Ill. : ASCP Press, c1992.</t>
  </si>
  <si>
    <t>ilu</t>
  </si>
  <si>
    <t>2002-01-10</t>
  </si>
  <si>
    <t>1992-08-05</t>
  </si>
  <si>
    <t>1151950257:eng</t>
  </si>
  <si>
    <t>24247178</t>
  </si>
  <si>
    <t>991001305659702656</t>
  </si>
  <si>
    <t>2262075920002656</t>
  </si>
  <si>
    <t>9780891893141</t>
  </si>
  <si>
    <t>30001002413708</t>
  </si>
  <si>
    <t>893743722</t>
  </si>
  <si>
    <t>QY 39 H2368 1999</t>
  </si>
  <si>
    <t>0                      QY 0039000H  2368        1999</t>
  </si>
  <si>
    <t>Handbook of diagnostic tests.</t>
  </si>
  <si>
    <t>Springhouse, Pa. : Springhouse Corp., c1999.</t>
  </si>
  <si>
    <t>2002-11-18</t>
  </si>
  <si>
    <t>1999-11-02</t>
  </si>
  <si>
    <t>2287460951:eng</t>
  </si>
  <si>
    <t>40347506</t>
  </si>
  <si>
    <t>991000598459702656</t>
  </si>
  <si>
    <t>2254893010002656</t>
  </si>
  <si>
    <t>9780874349825</t>
  </si>
  <si>
    <t>30001004015998</t>
  </si>
  <si>
    <t>893641853</t>
  </si>
  <si>
    <t>QY 39 L1223 1994</t>
  </si>
  <si>
    <t>0                      QY 0039000L  1223        1994</t>
  </si>
  <si>
    <t>Laboratory test handbook / David S. Jacobs, editor-in-chief ... [et al.].</t>
  </si>
  <si>
    <t>Hudson, Ohio : Lexi-Comp, c1994.</t>
  </si>
  <si>
    <t>3rd ed. with key word index.</t>
  </si>
  <si>
    <t>1994-08-25</t>
  </si>
  <si>
    <t>4820467787:eng</t>
  </si>
  <si>
    <t>29456656</t>
  </si>
  <si>
    <t>991001233249702656</t>
  </si>
  <si>
    <t>2263175270002656</t>
  </si>
  <si>
    <t>9780916589134</t>
  </si>
  <si>
    <t>30001003007160</t>
  </si>
  <si>
    <t>893816228</t>
  </si>
  <si>
    <t>QY 39 L1229 2004</t>
  </si>
  <si>
    <t>0                      QY 0039000L  1229        2004</t>
  </si>
  <si>
    <t>30001004912228</t>
  </si>
  <si>
    <t>893821549</t>
  </si>
  <si>
    <t>QY39 P128 2003</t>
  </si>
  <si>
    <t>0                      QY 0039000P  128         2003</t>
  </si>
  <si>
    <t>Mosby's diagnostic and laboratory test reference / Kathleen Deska Pagana, Timothy James Pagana.</t>
  </si>
  <si>
    <t>St. Louis, Mo. : Mosby, 2003.</t>
  </si>
  <si>
    <t>2003-02-04</t>
  </si>
  <si>
    <t>836624:eng</t>
  </si>
  <si>
    <t>51318873</t>
  </si>
  <si>
    <t>991000338839702656</t>
  </si>
  <si>
    <t>2259437630002656</t>
  </si>
  <si>
    <t>9780323020497</t>
  </si>
  <si>
    <t>30001004501948</t>
  </si>
  <si>
    <t>893123000</t>
  </si>
  <si>
    <t>QY 39 P128 2005</t>
  </si>
  <si>
    <t>0                      QY 0039000P  128         2005</t>
  </si>
  <si>
    <t>St. Louis, Mo. : Elsevier Mosby, c2005.</t>
  </si>
  <si>
    <t>2007-07-02</t>
  </si>
  <si>
    <t>2005-01-21</t>
  </si>
  <si>
    <t>56900469</t>
  </si>
  <si>
    <t>991000423459702656</t>
  </si>
  <si>
    <t>2270703180002656</t>
  </si>
  <si>
    <t>9780323030212</t>
  </si>
  <si>
    <t>30001004926616</t>
  </si>
  <si>
    <t>893822136</t>
  </si>
  <si>
    <t>QY 39 P128 2007</t>
  </si>
  <si>
    <t>0                      QY 0039000P  128         2007</t>
  </si>
  <si>
    <t>St. Louis, Mo. : Mosby, c2007.</t>
  </si>
  <si>
    <t>2007</t>
  </si>
  <si>
    <t>8th ed.</t>
  </si>
  <si>
    <t>2008-05-15</t>
  </si>
  <si>
    <t>2007-12-13</t>
  </si>
  <si>
    <t>70718694</t>
  </si>
  <si>
    <t>991001747539702656</t>
  </si>
  <si>
    <t>2256035140002656</t>
  </si>
  <si>
    <t>9780323046343</t>
  </si>
  <si>
    <t>30001005269719</t>
  </si>
  <si>
    <t>893279518</t>
  </si>
  <si>
    <t>QY 39 P128m 1998</t>
  </si>
  <si>
    <t>0                      QY 0039000P  128m        1998</t>
  </si>
  <si>
    <t>Mosby's manual of diagnostic and laboratory tests / Kathleen Deska Pagana, Timothy James Pagana.</t>
  </si>
  <si>
    <t>St. Louis : Mosby, c1998.</t>
  </si>
  <si>
    <t>1998</t>
  </si>
  <si>
    <t>2002-12-04</t>
  </si>
  <si>
    <t>1998-05-01</t>
  </si>
  <si>
    <t>37665865</t>
  </si>
  <si>
    <t>991000900939702656</t>
  </si>
  <si>
    <t>2269890310002656</t>
  </si>
  <si>
    <t>9780815155867</t>
  </si>
  <si>
    <t>30001004176261</t>
  </si>
  <si>
    <t>893642946</t>
  </si>
  <si>
    <t>QY39 P128m 2002</t>
  </si>
  <si>
    <t>0                      QY 0039000P  128m        2002</t>
  </si>
  <si>
    <t>St. Louis : Mosby, c2002.</t>
  </si>
  <si>
    <t>2003-04-17</t>
  </si>
  <si>
    <t>2002-01-17</t>
  </si>
  <si>
    <t>47659428</t>
  </si>
  <si>
    <t>991000303149702656</t>
  </si>
  <si>
    <t>2264796340002656</t>
  </si>
  <si>
    <t>9780323016094</t>
  </si>
  <si>
    <t>30001004236446</t>
  </si>
  <si>
    <t>893633738</t>
  </si>
  <si>
    <t>QY39 S942La 2001</t>
  </si>
  <si>
    <t>0                      QY 0039000S  942La       2001</t>
  </si>
  <si>
    <t>The laboratory mouse / Mark A. Suckow, Peggy Danneman, Cory Brayton.</t>
  </si>
  <si>
    <t>Suckow, Mark A.</t>
  </si>
  <si>
    <t>Boca Raton, Fla. : CRC Press, c2001.</t>
  </si>
  <si>
    <t>2001</t>
  </si>
  <si>
    <t>The Laboratory animal pocket reference series</t>
  </si>
  <si>
    <t>2010-04-21</t>
  </si>
  <si>
    <t>2006-09-08</t>
  </si>
  <si>
    <t>34618499:eng</t>
  </si>
  <si>
    <t>45162177</t>
  </si>
  <si>
    <t>991000536189702656</t>
  </si>
  <si>
    <t>2270031720002656</t>
  </si>
  <si>
    <t>9780849303227</t>
  </si>
  <si>
    <t>30001005127396</t>
  </si>
  <si>
    <t>893630790</t>
  </si>
  <si>
    <t>QY 50 A598 1991</t>
  </si>
  <si>
    <t>0                      QY 0050000A  598         1991</t>
  </si>
  <si>
    <t>Animal experimentation and the future of medical research / editor Jack H. Botting.</t>
  </si>
  <si>
    <t>London : Portland, c1992.</t>
  </si>
  <si>
    <t>1993-02-18</t>
  </si>
  <si>
    <t>836927687:eng</t>
  </si>
  <si>
    <t>30922885</t>
  </si>
  <si>
    <t>991001429289702656</t>
  </si>
  <si>
    <t>2265024000002656</t>
  </si>
  <si>
    <t>9781855780385</t>
  </si>
  <si>
    <t>30001002528406</t>
  </si>
  <si>
    <t>893284800</t>
  </si>
  <si>
    <t>QY 50 A598 1992</t>
  </si>
  <si>
    <t>0                      QY 0050000A  598         1992</t>
  </si>
  <si>
    <t>Animal models in toxicology / edited by Shayne Cox Gad, Christopher P. Chengelis.</t>
  </si>
  <si>
    <t>New York : M. Dekker, c1992.</t>
  </si>
  <si>
    <t>nyu</t>
  </si>
  <si>
    <t>Drug and chemical toxicology ; 8.</t>
  </si>
  <si>
    <t>2004-09-24</t>
  </si>
  <si>
    <t>1993-08-31</t>
  </si>
  <si>
    <t>10678252026:eng</t>
  </si>
  <si>
    <t>25630336</t>
  </si>
  <si>
    <t>991001511329702656</t>
  </si>
  <si>
    <t>2266743830002656</t>
  </si>
  <si>
    <t>9780824784560</t>
  </si>
  <si>
    <t>30001002600866</t>
  </si>
  <si>
    <t>893460657</t>
  </si>
  <si>
    <t>QY 50 A5985 1981</t>
  </si>
  <si>
    <t>0                      QY 0050000A  5985        1981</t>
  </si>
  <si>
    <t>Animals in research : new perspectives in animal experimentation / edited by David Sperlinger.</t>
  </si>
  <si>
    <t>Chichester [West Sussex] : Wiley, c1981.</t>
  </si>
  <si>
    <t>1981</t>
  </si>
  <si>
    <t>1997-04-13</t>
  </si>
  <si>
    <t>866844347:eng</t>
  </si>
  <si>
    <t>6709167</t>
  </si>
  <si>
    <t>991000979949702656</t>
  </si>
  <si>
    <t>2266306570002656</t>
  </si>
  <si>
    <t>9780471278436</t>
  </si>
  <si>
    <t>30001000212730</t>
  </si>
  <si>
    <t>893731580</t>
  </si>
  <si>
    <t>QY 50 A598b 1958</t>
  </si>
  <si>
    <t>0                      QY 0050000A  598b        1958</t>
  </si>
  <si>
    <t>Basic care of experimental animals.</t>
  </si>
  <si>
    <t>Animal Welfare Institute.</t>
  </si>
  <si>
    <t>1958</t>
  </si>
  <si>
    <t>Rev. ed.</t>
  </si>
  <si>
    <t>1997-03-18</t>
  </si>
  <si>
    <t>1988-03-22</t>
  </si>
  <si>
    <t>1994922:eng</t>
  </si>
  <si>
    <t>1111162</t>
  </si>
  <si>
    <t>991000980009702656</t>
  </si>
  <si>
    <t>2269740540002656</t>
  </si>
  <si>
    <t>30001000212755</t>
  </si>
  <si>
    <t>893374159</t>
  </si>
  <si>
    <t>QY 50 B615 1972-73</t>
  </si>
  <si>
    <t>0                      QY 0050000B  615         1972                                        -73</t>
  </si>
  <si>
    <t>The Biology of the guinea pig / edited by Joseph E. Wagner, Patrick J. Manning ; contributors, James E. Breazile ... [et al.].</t>
  </si>
  <si>
    <t>New York : Academic Press, c1976.</t>
  </si>
  <si>
    <t>1976</t>
  </si>
  <si>
    <t>1996-05-31</t>
  </si>
  <si>
    <t>1988-03-21</t>
  </si>
  <si>
    <t>350539254:eng</t>
  </si>
  <si>
    <t>1622080</t>
  </si>
  <si>
    <t>991000979889702656</t>
  </si>
  <si>
    <t>2270640340002656</t>
  </si>
  <si>
    <t>9780127300504</t>
  </si>
  <si>
    <t>30001000212714</t>
  </si>
  <si>
    <t>893540880</t>
  </si>
  <si>
    <t>QY 50 C271 1991</t>
  </si>
  <si>
    <t>0                      QY 0050000C  271         1991</t>
  </si>
  <si>
    <t>The care and use of amphibians, reptiles and fish in research : proceedings from a SCAW/LSUSVM sponsored conference, The Care and Use of Amphibians, Reptiles and Fish in Research : held April 8-9, 1991 in New Orleans, Louisiana / with additional material provided by the authors ; edited by Dorcas O. Schaeffer, Kevin M. Kleinow and Lee Krulisch.</t>
  </si>
  <si>
    <t>Care and Use of Amphibians, Reptiles and Fish in Research Conference (1991 : New Orleans, La.)</t>
  </si>
  <si>
    <t>Bethesda, Md. : Scientists Center for Animal Welfare, [1992]</t>
  </si>
  <si>
    <t>2001-11-26</t>
  </si>
  <si>
    <t>1993-03-11</t>
  </si>
  <si>
    <t>4085790679:eng</t>
  </si>
  <si>
    <t>27393591</t>
  </si>
  <si>
    <t>991001432529702656</t>
  </si>
  <si>
    <t>2258403580002656</t>
  </si>
  <si>
    <t>30001002529990</t>
  </si>
  <si>
    <t>893826746</t>
  </si>
  <si>
    <t>QY 50 C641 1989</t>
  </si>
  <si>
    <t>0                      QY 0050000C  641         1989</t>
  </si>
  <si>
    <t>The Clinical chemistry of laboratory animals / edited by Walter F. Loeb and Fred W. Quimby.</t>
  </si>
  <si>
    <t>New York : Pergamon Press, c1989.</t>
  </si>
  <si>
    <t>1990-12-13</t>
  </si>
  <si>
    <t>1989-12-11</t>
  </si>
  <si>
    <t>350410987:eng</t>
  </si>
  <si>
    <t>18558868</t>
  </si>
  <si>
    <t>991001377469702656</t>
  </si>
  <si>
    <t>2258502750002656</t>
  </si>
  <si>
    <t>9780080351803</t>
  </si>
  <si>
    <t>30001001798448</t>
  </si>
  <si>
    <t>893467933</t>
  </si>
  <si>
    <t>QY 50 E84 1991</t>
  </si>
  <si>
    <t>0                      QY 0050000E  84          1991</t>
  </si>
  <si>
    <t>Lives in the balance : the ethics of using animals in biomedical research : the report of a working party of the Institute of Medical Ethics / edited by Jane A. Smith and Kenneth M. Boyd.</t>
  </si>
  <si>
    <t>Oxford ; New York : Oxford University Press, c1991.</t>
  </si>
  <si>
    <t>1999-03-26</t>
  </si>
  <si>
    <t>1992-02-17</t>
  </si>
  <si>
    <t>836864857:eng</t>
  </si>
  <si>
    <t>23731739</t>
  </si>
  <si>
    <t>991001037259702656</t>
  </si>
  <si>
    <t>2270119020002656</t>
  </si>
  <si>
    <t>30001002244970</t>
  </si>
  <si>
    <t>893134203</t>
  </si>
  <si>
    <t>QY 50 E96 1990</t>
  </si>
  <si>
    <t>0                      QY 0050000E  96          1990</t>
  </si>
  <si>
    <t>The Experimental animal in biomedical research / editor, Bernard E. Rollin ; assistant to the editor, M. Lynne Kesel.</t>
  </si>
  <si>
    <t>V. 1</t>
  </si>
  <si>
    <t>Boca Raton, Fla. : CRC Press, c1990.</t>
  </si>
  <si>
    <t>1990-07-12</t>
  </si>
  <si>
    <t>365746738:eng</t>
  </si>
  <si>
    <t>21293626</t>
  </si>
  <si>
    <t>991001451259702656</t>
  </si>
  <si>
    <t>2265246600002656</t>
  </si>
  <si>
    <t>9780849349812</t>
  </si>
  <si>
    <t>30001001883042</t>
  </si>
  <si>
    <t>893633071</t>
  </si>
  <si>
    <t>QY 50 F246c 1950</t>
  </si>
  <si>
    <t>0                      QY 0050000F  246c        1950</t>
  </si>
  <si>
    <t>The care and breeding of laboratory animals / Edmond J. Farris.</t>
  </si>
  <si>
    <t>Farris, Edmond J. (Edmond John), 1907-</t>
  </si>
  <si>
    <t>New York : Wiley, c1950.</t>
  </si>
  <si>
    <t>1950</t>
  </si>
  <si>
    <t>1999-03-24</t>
  </si>
  <si>
    <t>1404604:eng</t>
  </si>
  <si>
    <t>273138</t>
  </si>
  <si>
    <t>991000979799702656</t>
  </si>
  <si>
    <t>2261988750002656</t>
  </si>
  <si>
    <t>30001000212698</t>
  </si>
  <si>
    <t>893363630</t>
  </si>
  <si>
    <t>QY 50 G814b 1923</t>
  </si>
  <si>
    <t>0                      QY 0050000G  814b        1923</t>
  </si>
  <si>
    <t>Breeding and care of the albino rat for research purposes / Milton J. Greenman and F. Louise Duhring.</t>
  </si>
  <si>
    <t>Greenman, Milton J. (Milton Jay), 1866-1937.</t>
  </si>
  <si>
    <t>Philadelphia : The Wistar institute of anatomy and histology, 1923.</t>
  </si>
  <si>
    <t>1923</t>
  </si>
  <si>
    <t>1993-01-12</t>
  </si>
  <si>
    <t>1962700:eng</t>
  </si>
  <si>
    <t>1146736</t>
  </si>
  <si>
    <t>991000979769702656</t>
  </si>
  <si>
    <t>2262051660002656</t>
  </si>
  <si>
    <t>30001000212656</t>
  </si>
  <si>
    <t>893540879</t>
  </si>
  <si>
    <t>QY 50 H236</t>
  </si>
  <si>
    <t>0                      QY 0050000H  236</t>
  </si>
  <si>
    <t>CRC handbook of laboratory animal science / editors, Edward C. Melby, Jr., Norman H. Altman.</t>
  </si>
  <si>
    <t>V. 3</t>
  </si>
  <si>
    <t>Melby, Edward C.</t>
  </si>
  <si>
    <t>Cleveland : CRC Press, [1974-76]</t>
  </si>
  <si>
    <t>1974</t>
  </si>
  <si>
    <t>5453622701:eng</t>
  </si>
  <si>
    <t>1109974</t>
  </si>
  <si>
    <t>991000979669702656</t>
  </si>
  <si>
    <t>2255325170002656</t>
  </si>
  <si>
    <t>9780878193431</t>
  </si>
  <si>
    <t>30001000212607</t>
  </si>
  <si>
    <t>893450679</t>
  </si>
  <si>
    <t>30001000212623</t>
  </si>
  <si>
    <t>893465067</t>
  </si>
  <si>
    <t>V. 2</t>
  </si>
  <si>
    <t>30001000212615</t>
  </si>
  <si>
    <t>893465066</t>
  </si>
  <si>
    <t>QY 50 H282b 1989</t>
  </si>
  <si>
    <t>0                      QY 0050000H  282b        1989</t>
  </si>
  <si>
    <t>The biology and medicine of rabbits and rodents / John E. Harkness, Joseph E. Wagner ; illustrations by Donald L. Connor.</t>
  </si>
  <si>
    <t>Harkness, John E.</t>
  </si>
  <si>
    <t>Philadelphia : Lea &amp; Febiger, c1989.</t>
  </si>
  <si>
    <t>1993-07-01</t>
  </si>
  <si>
    <t>1989-06-21</t>
  </si>
  <si>
    <t>4834102:eng</t>
  </si>
  <si>
    <t>18224540</t>
  </si>
  <si>
    <t>991001308849702656</t>
  </si>
  <si>
    <t>2271256680002656</t>
  </si>
  <si>
    <t>9780812111767</t>
  </si>
  <si>
    <t>30001001750217</t>
  </si>
  <si>
    <t>893832090</t>
  </si>
  <si>
    <t>QY 50 I34 1988</t>
  </si>
  <si>
    <t>0                      QY 0050000I  34          1988</t>
  </si>
  <si>
    <t>The Importance of animal experimentation for safety and biomedical research / edited by S. Garattini and D.W. van Bekkum.</t>
  </si>
  <si>
    <t>Dordrecht ; Boston : Kluwer Academic Publishers, c1990.</t>
  </si>
  <si>
    <t xml:space="preserve">ne </t>
  </si>
  <si>
    <t>1991-03-01</t>
  </si>
  <si>
    <t>350479407:eng</t>
  </si>
  <si>
    <t>20391508</t>
  </si>
  <si>
    <t>991000823519702656</t>
  </si>
  <si>
    <t>2265423320002656</t>
  </si>
  <si>
    <t>9780792305149</t>
  </si>
  <si>
    <t>30001002088120</t>
  </si>
  <si>
    <t>893283838</t>
  </si>
  <si>
    <t>QY 50 L267a 1963</t>
  </si>
  <si>
    <t>0                      QY 0050000L  267a        1963</t>
  </si>
  <si>
    <t>Animals for research : principles of breeding and management.</t>
  </si>
  <si>
    <t>Lane-Petter, W. (William), editor.</t>
  </si>
  <si>
    <t>London ; New York : Academic Press, 1963.</t>
  </si>
  <si>
    <t>1963</t>
  </si>
  <si>
    <t>1995-02-13</t>
  </si>
  <si>
    <t>478793939:eng</t>
  </si>
  <si>
    <t>3439474</t>
  </si>
  <si>
    <t>991000979569702656</t>
  </si>
  <si>
    <t>2266351210002656</t>
  </si>
  <si>
    <t>30001000212581</t>
  </si>
  <si>
    <t>893632625</t>
  </si>
  <si>
    <t>QY 50 M592</t>
  </si>
  <si>
    <t>0                      QY 0050000M  592</t>
  </si>
  <si>
    <t>Methods of animal experimentation / edited by William I. Gay.</t>
  </si>
  <si>
    <t>New York : Academic Press, c1965-1986.</t>
  </si>
  <si>
    <t>1965</t>
  </si>
  <si>
    <t>1999-05-19</t>
  </si>
  <si>
    <t>1988-09-06</t>
  </si>
  <si>
    <t>2003-08-27</t>
  </si>
  <si>
    <t>3861125893:eng</t>
  </si>
  <si>
    <t>179876</t>
  </si>
  <si>
    <t>991001242599702656</t>
  </si>
  <si>
    <t>2264942360002656</t>
  </si>
  <si>
    <t>30001000212672</t>
  </si>
  <si>
    <t>893821063</t>
  </si>
  <si>
    <t>30001000212680</t>
  </si>
  <si>
    <t>893826584</t>
  </si>
  <si>
    <t>QY50 M592 1968</t>
  </si>
  <si>
    <t>0                      QY 0050000M  592         1968</t>
  </si>
  <si>
    <t>30001000212664</t>
  </si>
  <si>
    <t>893832035</t>
  </si>
  <si>
    <t>QY50 M592 1986</t>
  </si>
  <si>
    <t>0                      QY 0050000M  592         1986</t>
  </si>
  <si>
    <t>V. 7 PT. A</t>
  </si>
  <si>
    <t>1993-06-10</t>
  </si>
  <si>
    <t>1989-03-23</t>
  </si>
  <si>
    <t>30001001676040</t>
  </si>
  <si>
    <t>893826583</t>
  </si>
  <si>
    <t>V. 7 PT. B</t>
  </si>
  <si>
    <t>30001001676065</t>
  </si>
  <si>
    <t>893832034</t>
  </si>
  <si>
    <t>QY 50 N2743g 1973</t>
  </si>
  <si>
    <t>0                      QY 0050000N  2743g       1973</t>
  </si>
  <si>
    <t>Guide for the care and use of laboratory animals. / Prepared by the Committee on Revision of the Guide for Laboratory Animals Facilities and Care.</t>
  </si>
  <si>
    <t>National Research Council (U.S.). Committee on Revision of the Guide for Laboratory Animals Facilities and Care.</t>
  </si>
  <si>
    <t>Washington : National Institutes of Health, [1973]</t>
  </si>
  <si>
    <t>1972</t>
  </si>
  <si>
    <t>-- [4th ed.] Rev. --</t>
  </si>
  <si>
    <t>|||</t>
  </si>
  <si>
    <t>DHEW publication ; no. (NIH) 73-23</t>
  </si>
  <si>
    <t>1997-03-26</t>
  </si>
  <si>
    <t>1216437421:eng</t>
  </si>
  <si>
    <t>596936</t>
  </si>
  <si>
    <t>991000979319702656</t>
  </si>
  <si>
    <t>2261269340002656</t>
  </si>
  <si>
    <t>30001000212540</t>
  </si>
  <si>
    <t>893465065</t>
  </si>
  <si>
    <t>QY 50 N812 1981</t>
  </si>
  <si>
    <t>0                      QY 0050000N  812         1981</t>
  </si>
  <si>
    <t>Nonanimal research methods : proceedings of a symposium / sponsored by the George Washington University Ethics and Animals Society.</t>
  </si>
  <si>
    <t>Washington, D.C. : The Society, 1981.</t>
  </si>
  <si>
    <t>1998-10-03</t>
  </si>
  <si>
    <t>43289071:eng</t>
  </si>
  <si>
    <t>9290185</t>
  </si>
  <si>
    <t>991000979359702656</t>
  </si>
  <si>
    <t>2257104250002656</t>
  </si>
  <si>
    <t>30001000212557</t>
  </si>
  <si>
    <t>893731579</t>
  </si>
  <si>
    <t>QY 50 P312m 1993</t>
  </si>
  <si>
    <t>0                      QY 0050000P  312m        1993</t>
  </si>
  <si>
    <t>Man and mouse : animals in medical research / William Paton.</t>
  </si>
  <si>
    <t>Paton, William D. M.</t>
  </si>
  <si>
    <t>Oxford ; New York : Oxford University Press, 1993.</t>
  </si>
  <si>
    <t>1993</t>
  </si>
  <si>
    <t>1993-08-27</t>
  </si>
  <si>
    <t>355750036:eng</t>
  </si>
  <si>
    <t>25832448</t>
  </si>
  <si>
    <t>991001510209702656</t>
  </si>
  <si>
    <t>2264228130002656</t>
  </si>
  <si>
    <t>9780192861467</t>
  </si>
  <si>
    <t>30001002600684</t>
  </si>
  <si>
    <t>893455864</t>
  </si>
  <si>
    <t>QY 50 P845n 1962</t>
  </si>
  <si>
    <t>0                      QY 0050000P  845n        1962</t>
  </si>
  <si>
    <t>Notes for breeders of common laboratory animals : ed. by George Porter and W. Lane-Petter.</t>
  </si>
  <si>
    <t>Porter, George, 1920-2002.</t>
  </si>
  <si>
    <t>London ; New York : Academic Press, 1962.</t>
  </si>
  <si>
    <t>1962</t>
  </si>
  <si>
    <t>1994-11-22</t>
  </si>
  <si>
    <t>1988-03-29</t>
  </si>
  <si>
    <t>1446675:eng</t>
  </si>
  <si>
    <t>14547164</t>
  </si>
  <si>
    <t>991000979279702656</t>
  </si>
  <si>
    <t>2260668400002656</t>
  </si>
  <si>
    <t>30001000212524</t>
  </si>
  <si>
    <t>893368997</t>
  </si>
  <si>
    <t>QY 50 W426b 1974</t>
  </si>
  <si>
    <t>0                      QY 0050000W  426b        1974</t>
  </si>
  <si>
    <t>The biology of the laboratory rabbit / edited by Steven H. Weisbroth, Ronald E. Flatt [and] Alan L. Kraus.</t>
  </si>
  <si>
    <t>Weisbroth, Steven H.</t>
  </si>
  <si>
    <t>New York : Academic Press, 1974.</t>
  </si>
  <si>
    <t>1994-09-02</t>
  </si>
  <si>
    <t>1988-03-28</t>
  </si>
  <si>
    <t>352254037:eng</t>
  </si>
  <si>
    <t>827871</t>
  </si>
  <si>
    <t>991000979179702656</t>
  </si>
  <si>
    <t>2270716490002656</t>
  </si>
  <si>
    <t>9780127421506</t>
  </si>
  <si>
    <t>30001000212508</t>
  </si>
  <si>
    <t>893736107</t>
  </si>
  <si>
    <t>QY 54 I57 1991</t>
  </si>
  <si>
    <t>0                      QY 0054000I  57          1991</t>
  </si>
  <si>
    <t>Implementation strategies for research animal well-being : institutional compliance with regulations / edited by Lee Krulisch.</t>
  </si>
  <si>
    <t>Bethesda, Md. : Scientists Center for Animal Welfare ; Washington, D.C. : WARDS, [1992]</t>
  </si>
  <si>
    <t>1993-12-07</t>
  </si>
  <si>
    <t>1992-09-11</t>
  </si>
  <si>
    <t>910088680:eng</t>
  </si>
  <si>
    <t>26507288</t>
  </si>
  <si>
    <t>991001341949702656</t>
  </si>
  <si>
    <t>2257313220002656</t>
  </si>
  <si>
    <t>30001002456103</t>
  </si>
  <si>
    <t>893649121</t>
  </si>
  <si>
    <t>QY 54 R311 1992</t>
  </si>
  <si>
    <t>0                      QY 0054000R  311         1992</t>
  </si>
  <si>
    <t>Recognition and alleviation of pain and distress in laboratory animals / Committee on Pain and Distress in Laboratory Animals, Institute of Laboratory Animal Resources, Commission on Life Sciences, National Research Council.</t>
  </si>
  <si>
    <t>Washington, D.C. : National Academy Press, c1992.</t>
  </si>
  <si>
    <t>1993-03-05</t>
  </si>
  <si>
    <t>1993-02-26</t>
  </si>
  <si>
    <t>9246061030:eng</t>
  </si>
  <si>
    <t>25409737</t>
  </si>
  <si>
    <t>991001431639702656</t>
  </si>
  <si>
    <t>2266821670002656</t>
  </si>
  <si>
    <t>9780309042758</t>
  </si>
  <si>
    <t>30001002529438</t>
  </si>
  <si>
    <t>893149200</t>
  </si>
  <si>
    <t>QY 58 A579 1997</t>
  </si>
  <si>
    <t>0                      QY 0058000A  579         1997</t>
  </si>
  <si>
    <t>Anesthesia and analgesia in laboratory animals / edited by Dennis F. Kohn ... [et al.].</t>
  </si>
  <si>
    <t>San Diego : Academic Press, c1997.</t>
  </si>
  <si>
    <t>cau</t>
  </si>
  <si>
    <t>American College of Laboratory Animal Medicine series</t>
  </si>
  <si>
    <t>2001-09-17</t>
  </si>
  <si>
    <t>1011802205:eng</t>
  </si>
  <si>
    <t>35777425</t>
  </si>
  <si>
    <t>991000741159702656</t>
  </si>
  <si>
    <t>2267680560002656</t>
  </si>
  <si>
    <t>9780124175709</t>
  </si>
  <si>
    <t>30001004051365</t>
  </si>
  <si>
    <t>893820131</t>
  </si>
  <si>
    <t>QY 60.D6 C135 1989</t>
  </si>
  <si>
    <t>0                      QY 0060000D  6                  C  135         1989</t>
  </si>
  <si>
    <t>Canine research environment / edited by Joy A. Mench and Lee Krulisch.</t>
  </si>
  <si>
    <t>Bethesda, MD (4805 St. Elmo Ave., Bethesda, MD 20814) : Scientists Center for Animal Welfare, [1990]</t>
  </si>
  <si>
    <t>1992-06-05</t>
  </si>
  <si>
    <t>1992-05-04</t>
  </si>
  <si>
    <t>908323527:eng</t>
  </si>
  <si>
    <t>21241809</t>
  </si>
  <si>
    <t>991001300179702656</t>
  </si>
  <si>
    <t>2263758270002656</t>
  </si>
  <si>
    <t>30001002411504</t>
  </si>
  <si>
    <t>893643442</t>
  </si>
  <si>
    <t>QY 60.M2 F455 1988</t>
  </si>
  <si>
    <t>0                      QY 0060000M  2                  F  455         1988</t>
  </si>
  <si>
    <t>Field research guidelines : impact on animal care and use committees / edited by F. Barbara Orlans.</t>
  </si>
  <si>
    <t>Bethesda, Md. : Scientists Center for Animal Welfare, 1988.</t>
  </si>
  <si>
    <t>17464021:eng</t>
  </si>
  <si>
    <t>18220034</t>
  </si>
  <si>
    <t>991001300379702656</t>
  </si>
  <si>
    <t>2259788780002656</t>
  </si>
  <si>
    <t>9780962070006</t>
  </si>
  <si>
    <t>30001002411546</t>
  </si>
  <si>
    <t>893546557</t>
  </si>
  <si>
    <t>QY 60.P7 W447 1989</t>
  </si>
  <si>
    <t>0                      QY 0060000P  7                  W  447         1989</t>
  </si>
  <si>
    <t>Well-being of nonhuman primates in research / edited by Joy A. Mench and Lee Krulisch.</t>
  </si>
  <si>
    <t>Bethesda, MD (4805 St. Almo Ave., Bethesda, MD 20814) : Scientists Center for Animal Welfare, [1990]</t>
  </si>
  <si>
    <t>1995-03-19</t>
  </si>
  <si>
    <t>945821092:eng</t>
  </si>
  <si>
    <t>21138908</t>
  </si>
  <si>
    <t>991001300319702656</t>
  </si>
  <si>
    <t>2264627050002656</t>
  </si>
  <si>
    <t>30001002411520</t>
  </si>
  <si>
    <t>893284663</t>
  </si>
  <si>
    <t>QY 60.R6 C532L 1969</t>
  </si>
  <si>
    <t>0                      QY 0060000R  6                  C  532L        1969</t>
  </si>
  <si>
    <t>Laboratory anatomy of the white rat / Illus. by the author.</t>
  </si>
  <si>
    <t>Chiasson, Robert B.</t>
  </si>
  <si>
    <t>Dubuque, Iowa : Wm. C. Brown, [1975]</t>
  </si>
  <si>
    <t>1969</t>
  </si>
  <si>
    <t>3d ed.</t>
  </si>
  <si>
    <t>1994-07-27</t>
  </si>
  <si>
    <t>1988-03-27</t>
  </si>
  <si>
    <t>3723207790:eng</t>
  </si>
  <si>
    <t>2030008</t>
  </si>
  <si>
    <t>991000980159702656</t>
  </si>
  <si>
    <t>2271887590002656</t>
  </si>
  <si>
    <t>30001000212797</t>
  </si>
  <si>
    <t>893267904</t>
  </si>
  <si>
    <t>QY 60.R6 G946 1989</t>
  </si>
  <si>
    <t>0                      QY 0060000R  6                  G  946         1989</t>
  </si>
  <si>
    <t>Guidelines for the well-being of rodents in research : from a conference held by the Scientists Center for Animal Welfare in Research Triangle Park, North Carolina on December 8, 1989, with additional material provided by the authors / edited by Helene N. Guttman.</t>
  </si>
  <si>
    <t>Bethesda, MD : Scientists Center for Animal Welfare, c1990.</t>
  </si>
  <si>
    <t>395502:eng</t>
  </si>
  <si>
    <t>22712227</t>
  </si>
  <si>
    <t>991001300219702656</t>
  </si>
  <si>
    <t>2255141060002656</t>
  </si>
  <si>
    <t>30001002411488</t>
  </si>
  <si>
    <t>893149070</t>
  </si>
  <si>
    <t>QY60.R6 L12285 2004</t>
  </si>
  <si>
    <t>0                      QY 0060000R  6                  L  12285       2004</t>
  </si>
  <si>
    <t>The laboratory mouse / edited by Hans J. Hedrich and Gillian Bullock.</t>
  </si>
  <si>
    <t>Amsterdam ; Boston : Elsevier Academic Press, c2004.</t>
  </si>
  <si>
    <t>The handbook of experimental animals</t>
  </si>
  <si>
    <t>2009-11-20</t>
  </si>
  <si>
    <t>909305660:eng</t>
  </si>
  <si>
    <t>57352639</t>
  </si>
  <si>
    <t>991000536629702656</t>
  </si>
  <si>
    <t>2268490310002656</t>
  </si>
  <si>
    <t>9780123364258</t>
  </si>
  <si>
    <t>30001005127453</t>
  </si>
  <si>
    <t>893282008</t>
  </si>
  <si>
    <t>QY 60.R6 N691 1980</t>
  </si>
  <si>
    <t>0                      QY 0060000R  6                  N  691         1980</t>
  </si>
  <si>
    <t>NIH rodents : 1980 catalog : strains and stocks of laboratory rodents provided by the NIH Genetic Resource.</t>
  </si>
  <si>
    <t>Bethesda, Md. : National Institutes of Health, Division of Research Services, Veterinary Resources Branch, 1982.</t>
  </si>
  <si>
    <t>NIH publication ; no. 81-606</t>
  </si>
  <si>
    <t>1999-09-14</t>
  </si>
  <si>
    <t>1989-11-10</t>
  </si>
  <si>
    <t>3618143:eng</t>
  </si>
  <si>
    <t>10198177</t>
  </si>
  <si>
    <t>991001295859702656</t>
  </si>
  <si>
    <t>2265337760002656</t>
  </si>
  <si>
    <t>30001001738451</t>
  </si>
  <si>
    <t>893552336</t>
  </si>
  <si>
    <t>2</t>
  </si>
  <si>
    <t>30001001752031</t>
  </si>
  <si>
    <t>893546553</t>
  </si>
  <si>
    <t>QY 60.S8 S978 1986</t>
  </si>
  <si>
    <t>0                      QY 0060000S  8                  S  978         1986</t>
  </si>
  <si>
    <t>Swine in cardiovascular research / editors, Hubert C. Stanton, Harry J. Mersmann.</t>
  </si>
  <si>
    <t>Boca Raton, Fla. : CRC Press, c1986.</t>
  </si>
  <si>
    <t>1994-01-28</t>
  </si>
  <si>
    <t>350138847:eng</t>
  </si>
  <si>
    <t>13063239</t>
  </si>
  <si>
    <t>991001407989702656</t>
  </si>
  <si>
    <t>2265448740002656</t>
  </si>
  <si>
    <t>9780849365645</t>
  </si>
  <si>
    <t>30001000485625</t>
  </si>
  <si>
    <t>893358538</t>
  </si>
  <si>
    <t>QY 60.S8 W447 1990</t>
  </si>
  <si>
    <t>0                      QY 0060000S  8                  W  447         1990</t>
  </si>
  <si>
    <t>The Well-being of agricultural animals in biomedical and agricultural research : proceedings from a SCAW-sponsored conference, Agricultural Animals in Research, held September 6-7, 1990 in Washington, D.C., with additional material provided by the authors / edited by Joy A. Mench, Stephen J. Mayer, and Lee Krulisch.</t>
  </si>
  <si>
    <t>Bethesda, MD : Scientists Center for Animal Welfare, 1992.</t>
  </si>
  <si>
    <t>906159342:eng</t>
  </si>
  <si>
    <t>25558767</t>
  </si>
  <si>
    <t>991001300049702656</t>
  </si>
  <si>
    <t>2267582170002656</t>
  </si>
  <si>
    <t>30001002411462</t>
  </si>
  <si>
    <t>893651951</t>
  </si>
  <si>
    <t>QY 60.58 S978 1986 v.2</t>
  </si>
  <si>
    <t>0                      QY 0060580S  978         1986                                        v.2</t>
  </si>
  <si>
    <t>Swine in cardiovascular research : Volume II / editors, Hubert C. Stanton, Harry J. Mersmann.</t>
  </si>
  <si>
    <t>2001-01-12</t>
  </si>
  <si>
    <t>1988-02-11</t>
  </si>
  <si>
    <t>5578752457:eng</t>
  </si>
  <si>
    <t>15215713</t>
  </si>
  <si>
    <t>991001475949702656</t>
  </si>
  <si>
    <t>2268882360002656</t>
  </si>
  <si>
    <t>9780849365652</t>
  </si>
  <si>
    <t>30001000559353</t>
  </si>
  <si>
    <t>893649226</t>
  </si>
  <si>
    <t>QY 90 A652 1986</t>
  </si>
  <si>
    <t>0                      QY 0090000A  652         1986</t>
  </si>
  <si>
    <t>Applied biochemistry of clinical disorders / edited by Allan G. Gornall ; with 29 contributors.</t>
  </si>
  <si>
    <t>Philadelphia : Lippincott, c1986.</t>
  </si>
  <si>
    <t>1991-11-05</t>
  </si>
  <si>
    <t>54396630:eng</t>
  </si>
  <si>
    <t>13215701</t>
  </si>
  <si>
    <t>991001267099702656</t>
  </si>
  <si>
    <t>2255239200002656</t>
  </si>
  <si>
    <t>9780397507689</t>
  </si>
  <si>
    <t>30001000353708</t>
  </si>
  <si>
    <t>893374408</t>
  </si>
  <si>
    <t>QY 90 C6412 1995</t>
  </si>
  <si>
    <t>0                      QY 0090000C  6412        1995</t>
  </si>
  <si>
    <t>Clinical chemistry : interpretation and techniques / Alex Kaplan ... [et al.].</t>
  </si>
  <si>
    <t>Baltimore : Williams &amp; Wilkins, c1995.</t>
  </si>
  <si>
    <t>1999-06-18</t>
  </si>
  <si>
    <t>1995-01-27</t>
  </si>
  <si>
    <t>13693139:eng</t>
  </si>
  <si>
    <t>28890134</t>
  </si>
  <si>
    <t>991001394319702656</t>
  </si>
  <si>
    <t>2262986710002656</t>
  </si>
  <si>
    <t>9780683045604</t>
  </si>
  <si>
    <t>30001003145580</t>
  </si>
  <si>
    <t>893826700</t>
  </si>
  <si>
    <t>QY 90 C6413 1996</t>
  </si>
  <si>
    <t>0                      QY 0090000C  6413        1996</t>
  </si>
  <si>
    <t>Clinical chemistry : principles, procedures, correlations / [edited by] Michael L. Bishop, Janet L. Duben-Engelkirk, Edward P. Fody.</t>
  </si>
  <si>
    <t>Philadelphia, Lippincott, c1996.</t>
  </si>
  <si>
    <t>2001-02-12</t>
  </si>
  <si>
    <t>891845453:eng</t>
  </si>
  <si>
    <t>33162953</t>
  </si>
  <si>
    <t>991001230559702656</t>
  </si>
  <si>
    <t>2262487950002656</t>
  </si>
  <si>
    <t>9780397551675</t>
  </si>
  <si>
    <t>30001003672641</t>
  </si>
  <si>
    <t>893743681</t>
  </si>
  <si>
    <t>QY 90 C6413 2000</t>
  </si>
  <si>
    <t>0                      QY 0090000C  6413        2000</t>
  </si>
  <si>
    <t>Philadelphia : Lippincott Williams &amp; Wilkins, c2000.</t>
  </si>
  <si>
    <t>2002-08-09</t>
  </si>
  <si>
    <t>2000-02-10</t>
  </si>
  <si>
    <t>41886144</t>
  </si>
  <si>
    <t>991001412329702656</t>
  </si>
  <si>
    <t>2266223290002656</t>
  </si>
  <si>
    <t>9780781717762</t>
  </si>
  <si>
    <t>30001003832427</t>
  </si>
  <si>
    <t>893633039</t>
  </si>
  <si>
    <t>QY90 C6413 2005</t>
  </si>
  <si>
    <t>0                      QY 0090000C  6413        2005</t>
  </si>
  <si>
    <t>Clinical chemistry : principles, procedures, correlations / [edited by] Michael L. Bishop, Edward P. Fody, Larry Schoeff.</t>
  </si>
  <si>
    <t>Philadelphia : Lippincott Williams &amp; Wilkins, c2005.</t>
  </si>
  <si>
    <t>2009-08-17</t>
  </si>
  <si>
    <t>2004-09-17</t>
  </si>
  <si>
    <t>54407979</t>
  </si>
  <si>
    <t>991000392929702656</t>
  </si>
  <si>
    <t>2260210980002656</t>
  </si>
  <si>
    <t>9780781746113</t>
  </si>
  <si>
    <t>30001004922946</t>
  </si>
  <si>
    <t>893827447</t>
  </si>
  <si>
    <t>QY90 C6415 2003</t>
  </si>
  <si>
    <t>0                      QY 0090000C  6415        2003</t>
  </si>
  <si>
    <t>Clinical chemistry : theory, analysis, correlation / [edited by] Lawrence A. Kaplan, Amadeo J. Pesce, Steven C. Kazmierczak.</t>
  </si>
  <si>
    <t>St. Louis : Mosby, c2003.</t>
  </si>
  <si>
    <t>2006-05-08</t>
  </si>
  <si>
    <t>2003-03-10</t>
  </si>
  <si>
    <t>839141295:eng</t>
  </si>
  <si>
    <t>50198354</t>
  </si>
  <si>
    <t>991001720419702656</t>
  </si>
  <si>
    <t>2272406960002656</t>
  </si>
  <si>
    <t>9780323017169</t>
  </si>
  <si>
    <t>30001004503035</t>
  </si>
  <si>
    <t>893832479</t>
  </si>
  <si>
    <t>QY 90 C6415 2010</t>
  </si>
  <si>
    <t>0                      QY 0090000C  6415        2010</t>
  </si>
  <si>
    <t>Clinical chemistry : theory, analysis, correlation : with 509 illustrations and 25 color plates / [edited by] Lawrence A. Kaplan, Amadeo J. Pesce.</t>
  </si>
  <si>
    <t>St. Louis, Mo. : Mosby/Elsevier, c2010.</t>
  </si>
  <si>
    <t>2010</t>
  </si>
  <si>
    <t>2009-12-10</t>
  </si>
  <si>
    <t>2009-12-03</t>
  </si>
  <si>
    <t>8908656201:eng</t>
  </si>
  <si>
    <t>312625443</t>
  </si>
  <si>
    <t>991001515119702656</t>
  </si>
  <si>
    <t>2260185890002656</t>
  </si>
  <si>
    <t>9780323036580</t>
  </si>
  <si>
    <t>30001005417953</t>
  </si>
  <si>
    <t>893460664</t>
  </si>
  <si>
    <t>QY 90 H236 1994</t>
  </si>
  <si>
    <t>0                      QY 0090000H  236         1994</t>
  </si>
  <si>
    <t>Handbook on metals in clinical and analytical chemistry / edited by Hans G. Seiler, Astrid Sigel, Helmut Sigel.</t>
  </si>
  <si>
    <t>New York : M. Dekker, c1994.</t>
  </si>
  <si>
    <t>1997-04-14</t>
  </si>
  <si>
    <t>1994-06-02</t>
  </si>
  <si>
    <t>350193515:eng</t>
  </si>
  <si>
    <t>29184449</t>
  </si>
  <si>
    <t>991001194009702656</t>
  </si>
  <si>
    <t>2263456310002656</t>
  </si>
  <si>
    <t>9780824790943</t>
  </si>
  <si>
    <t>30001002983932</t>
  </si>
  <si>
    <t>893460336</t>
  </si>
  <si>
    <t>QY 90 H851r 1980</t>
  </si>
  <si>
    <t>0                      QY 0090000H  851r        1980</t>
  </si>
  <si>
    <t>Radionuclides in clinical chemistry / Phillip L. Howard, Thomas D. Trainer.</t>
  </si>
  <si>
    <t>Howard, Phillip L., 1937-</t>
  </si>
  <si>
    <t>Boston : Little, Brown, c1980.</t>
  </si>
  <si>
    <t>1980</t>
  </si>
  <si>
    <t>1997-01-20</t>
  </si>
  <si>
    <t>22917303:eng</t>
  </si>
  <si>
    <t>6662048</t>
  </si>
  <si>
    <t>991000980239702656</t>
  </si>
  <si>
    <t>2258556600002656</t>
  </si>
  <si>
    <t>9780316374705</t>
  </si>
  <si>
    <t>30001000212870</t>
  </si>
  <si>
    <t>893643110</t>
  </si>
  <si>
    <t>QY 90 P371 1981</t>
  </si>
  <si>
    <t>0                      QY 0090000P  371         1981</t>
  </si>
  <si>
    <t>Pediatric clinical chemistry : a survey of reference (normal) values, methods, and instrumentation, with commentary / Samuel Meites, editor in chief; contributing editors, Thomas A. Blumenfeld ... [et al.].</t>
  </si>
  <si>
    <t>Washington, D.C. : American Association for Clinical Chemistry, 1981.</t>
  </si>
  <si>
    <t>890530485:eng</t>
  </si>
  <si>
    <t>7174587</t>
  </si>
  <si>
    <t>991000980339702656</t>
  </si>
  <si>
    <t>2272063150002656</t>
  </si>
  <si>
    <t>9780915274123</t>
  </si>
  <si>
    <t>30001000212920</t>
  </si>
  <si>
    <t>893374160</t>
  </si>
  <si>
    <t>QY 90 S775 1991</t>
  </si>
  <si>
    <t>0                      QY 0090000S  775         1991</t>
  </si>
  <si>
    <t>Stable isotope pharmaceuticals : for clinical research and diagnosis / edited by Peter Krumbiegel ; preface, H. Hundeshagen.</t>
  </si>
  <si>
    <t>Jena ; New York : Gustav Fischer Verlag, c1991.</t>
  </si>
  <si>
    <t xml:space="preserve">gw </t>
  </si>
  <si>
    <t>Drug development and evaluation, 0343-4842 ; 18</t>
  </si>
  <si>
    <t>1992-04-07</t>
  </si>
  <si>
    <t>897779794:eng</t>
  </si>
  <si>
    <t>24430107</t>
  </si>
  <si>
    <t>991001301329702656</t>
  </si>
  <si>
    <t>2267982390002656</t>
  </si>
  <si>
    <t>9781560813279</t>
  </si>
  <si>
    <t>30001002411892</t>
  </si>
  <si>
    <t>893455674</t>
  </si>
  <si>
    <t>QY 90 T5642 1999</t>
  </si>
  <si>
    <t>0                      QY 0090000T  5642        1999</t>
  </si>
  <si>
    <t>Tietz textbook of clinical chemistry / [edited by] Carl A. Burtis, Edward R. Ashwood.</t>
  </si>
  <si>
    <t>Philadelphia : W.B. Saunders, c1999 [i.e. 1998].</t>
  </si>
  <si>
    <t>2006-01-18</t>
  </si>
  <si>
    <t>1999-02-05</t>
  </si>
  <si>
    <t>3857354476:eng</t>
  </si>
  <si>
    <t>37481561</t>
  </si>
  <si>
    <t>991001534499702656</t>
  </si>
  <si>
    <t>2268718120002656</t>
  </si>
  <si>
    <t>9780721656106</t>
  </si>
  <si>
    <t>30001003962364</t>
  </si>
  <si>
    <t>893451318</t>
  </si>
  <si>
    <t>QY90 T5643 2006</t>
  </si>
  <si>
    <t>0                      QY 0090000T  5643        2006</t>
  </si>
  <si>
    <t>Tietz textbook of clinical chemistry and molecular diagnostics / [edited by] Carl A. Burtis, Edward R. Ashwood, David E. Bruns.</t>
  </si>
  <si>
    <t>St. Louis, Mo. : Elsevier Saunders, c2006.</t>
  </si>
  <si>
    <t>2008-12-01</t>
  </si>
  <si>
    <t>2006-05-02</t>
  </si>
  <si>
    <t>3901440143:eng</t>
  </si>
  <si>
    <t>61135251</t>
  </si>
  <si>
    <t>991000478289702656</t>
  </si>
  <si>
    <t>2260952170002656</t>
  </si>
  <si>
    <t>9780721601892</t>
  </si>
  <si>
    <t>30001005126547</t>
  </si>
  <si>
    <t>893280024</t>
  </si>
  <si>
    <t>QY 95 B927L 1988</t>
  </si>
  <si>
    <t>0                      QY 0095000B  927L        1988</t>
  </si>
  <si>
    <t>Light-element analysis in the transmission electron microscope, WEDX and EELS / P.M. Budd and Peter J. Goodhew.</t>
  </si>
  <si>
    <t>Budd, P. M. (Peter M.)</t>
  </si>
  <si>
    <t>Oxford ; New York : Oxford University Press ; Oxford : Royal Microscopical Society, c1988.</t>
  </si>
  <si>
    <t>Microscopy handbooks ; 16</t>
  </si>
  <si>
    <t>1990-03-14</t>
  </si>
  <si>
    <t>1990-01-05</t>
  </si>
  <si>
    <t>13070761:eng</t>
  </si>
  <si>
    <t>16950399</t>
  </si>
  <si>
    <t>991001383709702656</t>
  </si>
  <si>
    <t>2262889840002656</t>
  </si>
  <si>
    <t>9780198564171</t>
  </si>
  <si>
    <t>30001001799271</t>
  </si>
  <si>
    <t>893460507</t>
  </si>
  <si>
    <t>QY 95 C567c 1996</t>
  </si>
  <si>
    <t>0                      QY 0095000C  567c        1996</t>
  </si>
  <si>
    <t>Cytology : diagnostic principles and clinical correlates / Edmund S. Cibas, Barbara S. Ducatman.</t>
  </si>
  <si>
    <t>Cibas, Edmund S.</t>
  </si>
  <si>
    <t>Philadelphia : W.B. Saunders, c1996.</t>
  </si>
  <si>
    <t>2004-03-06</t>
  </si>
  <si>
    <t>1997-01-23</t>
  </si>
  <si>
    <t>728526:eng</t>
  </si>
  <si>
    <t>32351975</t>
  </si>
  <si>
    <t>991001551959702656</t>
  </si>
  <si>
    <t>2272759700002656</t>
  </si>
  <si>
    <t>9780721640693</t>
  </si>
  <si>
    <t>30001003473883</t>
  </si>
  <si>
    <t>893633200</t>
  </si>
  <si>
    <t>QY95 C567c 2003</t>
  </si>
  <si>
    <t>0                      QY 0095000C  567c        2003</t>
  </si>
  <si>
    <t>Edinburgh ; New York : Saunders, 2003.</t>
  </si>
  <si>
    <t>stk</t>
  </si>
  <si>
    <t>2004-02-04</t>
  </si>
  <si>
    <t>2004-01-29</t>
  </si>
  <si>
    <t>53051866</t>
  </si>
  <si>
    <t>991000364979702656</t>
  </si>
  <si>
    <t>2269353610002656</t>
  </si>
  <si>
    <t>9780702026386</t>
  </si>
  <si>
    <t>30001004508851</t>
  </si>
  <si>
    <t>893447240</t>
  </si>
  <si>
    <t>QY 95 C641 1989</t>
  </si>
  <si>
    <t>0                      QY 0095000C  641         1989</t>
  </si>
  <si>
    <t>Clinical cytotechnology / [edited by] Dulcie V. Coleman, Patricia A. Chapman.</t>
  </si>
  <si>
    <t>London ; Boston : Butterworths, c1989.</t>
  </si>
  <si>
    <t>1990-04-23</t>
  </si>
  <si>
    <t>1990-02-15</t>
  </si>
  <si>
    <t>358770065:eng</t>
  </si>
  <si>
    <t>19125594</t>
  </si>
  <si>
    <t>991001447179702656</t>
  </si>
  <si>
    <t>2269722240002656</t>
  </si>
  <si>
    <t>9780407001763</t>
  </si>
  <si>
    <t>30001001880881</t>
  </si>
  <si>
    <t>893460608</t>
  </si>
  <si>
    <t>QY 95 E37 1978 v.3</t>
  </si>
  <si>
    <t>0                      QY 0095000E  37          1978                                        v.3</t>
  </si>
  <si>
    <t>Electron microscopy in human medicine : Volume 3: infectious agents / edited by Jan Vincents Johannessen.</t>
  </si>
  <si>
    <t>New York : McGraw-Hill International Book Co., c1980.</t>
  </si>
  <si>
    <t>1990-04-11</t>
  </si>
  <si>
    <t>1987-10-02</t>
  </si>
  <si>
    <t>21883743:eng</t>
  </si>
  <si>
    <t>6303313</t>
  </si>
  <si>
    <t>991000756289702656</t>
  </si>
  <si>
    <t>2257476420002656</t>
  </si>
  <si>
    <t>9780070325036</t>
  </si>
  <si>
    <t>30001000053399</t>
  </si>
  <si>
    <t>893459797</t>
  </si>
  <si>
    <t>QY 95 E37 1985 v.11a</t>
  </si>
  <si>
    <t>0                      QY 0095000E  37          1985                                        v.11a</t>
  </si>
  <si>
    <t>Electron microscopy in human medicine : the skin / edited by Jan Vincents Johannessen and Ken Hashimoto.</t>
  </si>
  <si>
    <t>V. 11A</t>
  </si>
  <si>
    <t>New York : McGraw-Hill International Book Co., c1985.</t>
  </si>
  <si>
    <t>1985</t>
  </si>
  <si>
    <t>Electron microscopy in human medicine ; v. 11a</t>
  </si>
  <si>
    <t>2007-04-02</t>
  </si>
  <si>
    <t>353564820:eng</t>
  </si>
  <si>
    <t>11212955</t>
  </si>
  <si>
    <t>991000756749702656</t>
  </si>
  <si>
    <t>2256803600002656</t>
  </si>
  <si>
    <t>9780070325104</t>
  </si>
  <si>
    <t>30001000053480</t>
  </si>
  <si>
    <t>893273035</t>
  </si>
  <si>
    <t>QY 95 K56 2006</t>
  </si>
  <si>
    <t>0                      QY 0095000K  56          2006</t>
  </si>
  <si>
    <t>Koss' diagnostic cytology and its histopathologic bases / editor, Leopold G. Koss, coeditor, Myron R. Melamed.</t>
  </si>
  <si>
    <t>Philadelphia : Lippincott Williams &amp; Wilkins, c2006.</t>
  </si>
  <si>
    <t>2007-01-29</t>
  </si>
  <si>
    <t>2007-01-22</t>
  </si>
  <si>
    <t>3769847782:eng</t>
  </si>
  <si>
    <t>57731380</t>
  </si>
  <si>
    <t>991000585189702656</t>
  </si>
  <si>
    <t>2258810570002656</t>
  </si>
  <si>
    <t>9780781719285</t>
  </si>
  <si>
    <t>30001005174869</t>
  </si>
  <si>
    <t>893641502</t>
  </si>
  <si>
    <t>QY 95 K86d 1992</t>
  </si>
  <si>
    <t>0                      QY 0095000K  86d         1992</t>
  </si>
  <si>
    <t>Diagnostic cytology and its histopathologic bases / Leopold G. Koss.</t>
  </si>
  <si>
    <t>Koss, Leopold G.</t>
  </si>
  <si>
    <t>Philadelphia : Lippincott, c1992.</t>
  </si>
  <si>
    <t>1554133:eng</t>
  </si>
  <si>
    <t>24285166</t>
  </si>
  <si>
    <t>991000549279702656</t>
  </si>
  <si>
    <t>2265525750002656</t>
  </si>
  <si>
    <t>9780397510498</t>
  </si>
  <si>
    <t>30001002670885</t>
  </si>
  <si>
    <t>893271472</t>
  </si>
  <si>
    <t>1996-03-15</t>
  </si>
  <si>
    <t>30001002670901</t>
  </si>
  <si>
    <t>893282233</t>
  </si>
  <si>
    <t>QY 95 M153i 1981</t>
  </si>
  <si>
    <t>0                      QY 0095000M  153i        1981</t>
  </si>
  <si>
    <t>Introduction to diagnostic electron microscopy / Bruce Mackay.</t>
  </si>
  <si>
    <t>Mackay, Bruce, 1930-</t>
  </si>
  <si>
    <t>New York : Appleton-Century-Crofts, c1981.</t>
  </si>
  <si>
    <t>1991-12-11</t>
  </si>
  <si>
    <t>28908278:eng</t>
  </si>
  <si>
    <t>7576934</t>
  </si>
  <si>
    <t>991000980529702656</t>
  </si>
  <si>
    <t>2264195730002656</t>
  </si>
  <si>
    <t>9780838543153</t>
  </si>
  <si>
    <t>30001000213035</t>
  </si>
  <si>
    <t>893740647</t>
  </si>
  <si>
    <t>QY95 M689 2004</t>
  </si>
  <si>
    <t>0                      QY 0095000M  689         2004</t>
  </si>
  <si>
    <t>Modern cytopathology / Kim R. Geisinger ... [et al.].</t>
  </si>
  <si>
    <t>Philadelphia, Pa. : Churchill Livingstone, c2004.</t>
  </si>
  <si>
    <t>2007-01-02</t>
  </si>
  <si>
    <t>2005-02-17</t>
  </si>
  <si>
    <t>56906226:eng</t>
  </si>
  <si>
    <t>51892954</t>
  </si>
  <si>
    <t>991000428579702656</t>
  </si>
  <si>
    <t>2272766110002656</t>
  </si>
  <si>
    <t>9780443065989</t>
  </si>
  <si>
    <t>30001004927770</t>
  </si>
  <si>
    <t>893279997</t>
  </si>
  <si>
    <t>QY 95 N523 1988</t>
  </si>
  <si>
    <t>0                      QY 0095000N  523         1988</t>
  </si>
  <si>
    <t>New frontiers in cytology : modern aspects of research and practice / K. Goerttler, G.E. Feichter, S. Witte (eds.) ; with contributions by numerous authors.</t>
  </si>
  <si>
    <t>Berlin ; New York : Springer-Verlag, c1988.</t>
  </si>
  <si>
    <t>1989-09-06</t>
  </si>
  <si>
    <t>897865572:eng</t>
  </si>
  <si>
    <t>18351493</t>
  </si>
  <si>
    <t>991001315469702656</t>
  </si>
  <si>
    <t>2264165480002656</t>
  </si>
  <si>
    <t>9780387191683</t>
  </si>
  <si>
    <t>30001001752676</t>
  </si>
  <si>
    <t>893149083</t>
  </si>
  <si>
    <t>QY 95 R184c 2000</t>
  </si>
  <si>
    <t>0                      QY 0095000R  184c        2000</t>
  </si>
  <si>
    <t>Clinical cytopathology and aspiration biopsy : fundamental principles and practice / Ibrahim Ramzy.</t>
  </si>
  <si>
    <t>Ramzy, Ibrahim.</t>
  </si>
  <si>
    <t>New York : McGraw-Hill, Medical Pub. Division, c2001.</t>
  </si>
  <si>
    <t>2002-07-26</t>
  </si>
  <si>
    <t>2837396:eng</t>
  </si>
  <si>
    <t>46970513</t>
  </si>
  <si>
    <t>991000325979702656</t>
  </si>
  <si>
    <t>2257184520002656</t>
  </si>
  <si>
    <t>9780838510698</t>
  </si>
  <si>
    <t>30001004377257</t>
  </si>
  <si>
    <t>893811387</t>
  </si>
  <si>
    <t>QY 95 Y35d 1992</t>
  </si>
  <si>
    <t>0                      QY 0095000Y  35d         1992</t>
  </si>
  <si>
    <t>Diagnostic immunocytochemistry and electron microscopy / Hossein M. Yazdi, Irving Dardick.</t>
  </si>
  <si>
    <t>Yazdi, Hossein M.</t>
  </si>
  <si>
    <t>New York : Igaku-Shoin, c1992.</t>
  </si>
  <si>
    <t>Guides to clinical aspiration biopsy</t>
  </si>
  <si>
    <t>2003-11-18</t>
  </si>
  <si>
    <t>1992-12-10</t>
  </si>
  <si>
    <t>27026806:eng</t>
  </si>
  <si>
    <t>24432563</t>
  </si>
  <si>
    <t>991001350399702656</t>
  </si>
  <si>
    <t>2266665400002656</t>
  </si>
  <si>
    <t>9780896402140</t>
  </si>
  <si>
    <t>30001002459347</t>
  </si>
  <si>
    <t>893731940</t>
  </si>
  <si>
    <t>QY 100 M718 1998</t>
  </si>
  <si>
    <t>0                      QY 0100000M  718         1998</t>
  </si>
  <si>
    <t>Molecular bacteriology : protocols and clinical applications / edited by Neil Woodford and Alan P. Johnson.</t>
  </si>
  <si>
    <t>Totowa, N.J. : Humana Press, c1998.</t>
  </si>
  <si>
    <t>Methods in molecular medicine ; 15</t>
  </si>
  <si>
    <t>2007-03-06</t>
  </si>
  <si>
    <t>1999-10-12</t>
  </si>
  <si>
    <t>793344529:eng</t>
  </si>
  <si>
    <t>38862810</t>
  </si>
  <si>
    <t>991000597209702656</t>
  </si>
  <si>
    <t>2258600500002656</t>
  </si>
  <si>
    <t>9780896034983</t>
  </si>
  <si>
    <t>30001004015584</t>
  </si>
  <si>
    <t>893372853</t>
  </si>
  <si>
    <t>QY 100 S874c 1980</t>
  </si>
  <si>
    <t>0                      QY 0100000S  874c        1980</t>
  </si>
  <si>
    <t>Clinical bacteriology / E. Joan Stokes ; foreword by A. A. Miles.</t>
  </si>
  <si>
    <t>Stokes, E. Joan (Elizabeth Joan)</t>
  </si>
  <si>
    <t>London : Edward Arnold, c1980.</t>
  </si>
  <si>
    <t>1993-02-05</t>
  </si>
  <si>
    <t>1461861:eng</t>
  </si>
  <si>
    <t>7717077</t>
  </si>
  <si>
    <t>991000980549702656</t>
  </si>
  <si>
    <t>2270838050002656</t>
  </si>
  <si>
    <t>30001000213068</t>
  </si>
  <si>
    <t>893643111</t>
  </si>
  <si>
    <t>QY 110 M489 1980</t>
  </si>
  <si>
    <t>0                      QY 0110000M  489         1980</t>
  </si>
  <si>
    <t>The Medical mycology handbook / edited by Mary C. Campbell, Joyce L. Stewart.</t>
  </si>
  <si>
    <t>New York : Wiley, c1980.</t>
  </si>
  <si>
    <t>1997-02-21</t>
  </si>
  <si>
    <t>355982686:eng</t>
  </si>
  <si>
    <t>6086592</t>
  </si>
  <si>
    <t>991000980569702656</t>
  </si>
  <si>
    <t>2261047340002656</t>
  </si>
  <si>
    <t>9780471047285</t>
  </si>
  <si>
    <t>30001000213076</t>
  </si>
  <si>
    <t>893740648</t>
  </si>
  <si>
    <t>QY 125 A846 1990</t>
  </si>
  <si>
    <t>0                      QY 0125000A  846         1990</t>
  </si>
  <si>
    <t>Assessment of hormones and drugs in saliva in biobehavioral research / edited by Clemens Kirschbaum, Graham Frank Read, Dirk Helmut Hellhammer.</t>
  </si>
  <si>
    <t>Seattle : Hogrefe &amp; Huber, c1992.</t>
  </si>
  <si>
    <t>wau</t>
  </si>
  <si>
    <t>2006-01-05</t>
  </si>
  <si>
    <t>29383575:eng</t>
  </si>
  <si>
    <t>26765147</t>
  </si>
  <si>
    <t>991001511699702656</t>
  </si>
  <si>
    <t>2265218500002656</t>
  </si>
  <si>
    <t>9780889370500</t>
  </si>
  <si>
    <t>30001002600932</t>
  </si>
  <si>
    <t>893121581</t>
  </si>
  <si>
    <t>QY 125 K62s 1991</t>
  </si>
  <si>
    <t>0                      QY 0125000K  62s         1991</t>
  </si>
  <si>
    <t>Studies on tissue plasminogen activator and its inhibitor in human saliva / by Marianne Kjaeldgaard.</t>
  </si>
  <si>
    <t>Kjaeldgaard, Marianne.</t>
  </si>
  <si>
    <t>Stockholm : Kongl. Carolinska Medico Chirurgiska Institutet, 1991.</t>
  </si>
  <si>
    <t xml:space="preserve">sw </t>
  </si>
  <si>
    <t>1992-01-21</t>
  </si>
  <si>
    <t>1992-01-16</t>
  </si>
  <si>
    <t>28405273:eng</t>
  </si>
  <si>
    <t>25195756</t>
  </si>
  <si>
    <t>991001029389702656</t>
  </si>
  <si>
    <t>2266263760002656</t>
  </si>
  <si>
    <t>9789162804398</t>
  </si>
  <si>
    <t>30001002243436</t>
  </si>
  <si>
    <t>893820860</t>
  </si>
  <si>
    <t>QY 175 D812r 1980</t>
  </si>
  <si>
    <t>0                      QY 0175000D  812r        1980</t>
  </si>
  <si>
    <t>Renal function tests : clinical laboratory procedures and diagnosis / edited by Cristobal G. Duarte.</t>
  </si>
  <si>
    <t>Duarte, Cristóbal G.</t>
  </si>
  <si>
    <t>1991-02-07</t>
  </si>
  <si>
    <t>22708020:eng</t>
  </si>
  <si>
    <t>6603005</t>
  </si>
  <si>
    <t>991000980729702656</t>
  </si>
  <si>
    <t>2266457640002656</t>
  </si>
  <si>
    <t>9780316193986</t>
  </si>
  <si>
    <t>30001000213126</t>
  </si>
  <si>
    <t>893278565</t>
  </si>
  <si>
    <t>QY 185 R118b 1979</t>
  </si>
  <si>
    <t>0                      QY 0185000R  118b        1979</t>
  </si>
  <si>
    <t>Basic urinalysis / George J. Race, Martin G. White.</t>
  </si>
  <si>
    <t>Race, George J.</t>
  </si>
  <si>
    <t>-- Hagerstown, Md. : Medical Dept., Harper &amp; Row, c1979.</t>
  </si>
  <si>
    <t>1999-12-12</t>
  </si>
  <si>
    <t>14779714:eng</t>
  </si>
  <si>
    <t>4497793</t>
  </si>
  <si>
    <t>991000980879702656</t>
  </si>
  <si>
    <t>2266858000002656</t>
  </si>
  <si>
    <t>9780061422294</t>
  </si>
  <si>
    <t>30001000213159</t>
  </si>
  <si>
    <t>893284224</t>
  </si>
  <si>
    <t>QY 185 U76 1973</t>
  </si>
  <si>
    <t>0                      QY 0185000U  76          1973</t>
  </si>
  <si>
    <t>Urine under the microscope.</t>
  </si>
  <si>
    <t>[Nutley, N. J. : Rocom, 1973]</t>
  </si>
  <si>
    <t>1973</t>
  </si>
  <si>
    <t>A Rocom reference series</t>
  </si>
  <si>
    <t>53998267:eng</t>
  </si>
  <si>
    <t>697042</t>
  </si>
  <si>
    <t>991000980919702656</t>
  </si>
  <si>
    <t>2264487550002656</t>
  </si>
  <si>
    <t>30001000213167</t>
  </si>
  <si>
    <t>893740649</t>
  </si>
  <si>
    <t>QY 185 U765 1992</t>
  </si>
  <si>
    <t>0                      QY 0185000U  765         1992</t>
  </si>
  <si>
    <t>Urinary enzymes in clinical and experimental medicine / K. Jung, H. Mattenheimer, U. Burchardt, (eds.).</t>
  </si>
  <si>
    <t>Berlin ; New York : Springer-Verlag, c1992.</t>
  </si>
  <si>
    <t>1992-12-15</t>
  </si>
  <si>
    <t>365478464:eng</t>
  </si>
  <si>
    <t>24954608</t>
  </si>
  <si>
    <t>991001350859702656</t>
  </si>
  <si>
    <t>2271575020002656</t>
  </si>
  <si>
    <t>9780387531885</t>
  </si>
  <si>
    <t>30001002459438</t>
  </si>
  <si>
    <t>893268398</t>
  </si>
  <si>
    <t>QY 250 I315 1999</t>
  </si>
  <si>
    <t>0                      QY 0250000I  315         1999</t>
  </si>
  <si>
    <t>Immunocytochemical methods and protocols / edited by Lorette C. Javois.</t>
  </si>
  <si>
    <t>Totowa, NJ : Humana Press, c1999.</t>
  </si>
  <si>
    <t>Methods in molecular biology ; v. 115</t>
  </si>
  <si>
    <t>2002-11-11</t>
  </si>
  <si>
    <t>1999-11-09</t>
  </si>
  <si>
    <t>2865373780:eng</t>
  </si>
  <si>
    <t>40200663</t>
  </si>
  <si>
    <t>991001408489702656</t>
  </si>
  <si>
    <t>2267423220002656</t>
  </si>
  <si>
    <t>9780896035706</t>
  </si>
  <si>
    <t>30001003830181</t>
  </si>
  <si>
    <t>893121466</t>
  </si>
  <si>
    <t>QY 250 M592 1980</t>
  </si>
  <si>
    <t>0                      QY 0250000M  592         1980</t>
  </si>
  <si>
    <t>Methods in immunodiagnosis / [edited by] Noel Rose, Pierluigi E. Bigazzi.</t>
  </si>
  <si>
    <t>1991-05-15</t>
  </si>
  <si>
    <t>181183829:eng</t>
  </si>
  <si>
    <t>6378545</t>
  </si>
  <si>
    <t>991000981019702656</t>
  </si>
  <si>
    <t>2256532210002656</t>
  </si>
  <si>
    <t>9780471022084</t>
  </si>
  <si>
    <t>30001000213225</t>
  </si>
  <si>
    <t>893358094</t>
  </si>
  <si>
    <t>QY 250 P895 1976</t>
  </si>
  <si>
    <t>0                      QY 0250000P  895         1976</t>
  </si>
  <si>
    <t>Practical radioimmunoassay / [edited by] A. J. Moss, Jr., Glenn V. Dalrymple, Charles M. Boyd.</t>
  </si>
  <si>
    <t>Saint Louis : Mosby, 1976.</t>
  </si>
  <si>
    <t>1998-03-04</t>
  </si>
  <si>
    <t>1988-05-20</t>
  </si>
  <si>
    <t>54134867:eng</t>
  </si>
  <si>
    <t>2480564</t>
  </si>
  <si>
    <t>991000981069702656</t>
  </si>
  <si>
    <t>2255544830002656</t>
  </si>
  <si>
    <t>9780801635618</t>
  </si>
  <si>
    <t>30001000213233</t>
  </si>
  <si>
    <t>893552011</t>
  </si>
  <si>
    <t>QY 250 P967 1989</t>
  </si>
  <si>
    <t>0                      QY 0250000P  967         1989</t>
  </si>
  <si>
    <t>Protein blotting : methodology, research, and diagnostic applications / editors, B.A. Baldo, E.R. Tovey.</t>
  </si>
  <si>
    <t>Basel ; New York : Karger, c1989.</t>
  </si>
  <si>
    <t xml:space="preserve">sz </t>
  </si>
  <si>
    <t>2003-05-07</t>
  </si>
  <si>
    <t>1992-03-17</t>
  </si>
  <si>
    <t>889372936:eng</t>
  </si>
  <si>
    <t>18907292</t>
  </si>
  <si>
    <t>991001034539702656</t>
  </si>
  <si>
    <t>2256790620002656</t>
  </si>
  <si>
    <t>9783805548816</t>
  </si>
  <si>
    <t>30001002244483</t>
  </si>
  <si>
    <t>893736161</t>
  </si>
  <si>
    <t>QY250 Z28i 2001</t>
  </si>
  <si>
    <t>0                      QY 0250000Z  28i         2001</t>
  </si>
  <si>
    <t>Immunology : theoretical &amp; practical concepts in laboratory medicine / Hannah D. Zane.</t>
  </si>
  <si>
    <t>Zane, Hannah D.</t>
  </si>
  <si>
    <t>Philadelphia, PA : W.B. Saunders Co., c2001.</t>
  </si>
  <si>
    <t>2007-01-24</t>
  </si>
  <si>
    <t>2006-09-14</t>
  </si>
  <si>
    <t>2707411:eng</t>
  </si>
  <si>
    <t>45894339</t>
  </si>
  <si>
    <t>991000538599702656</t>
  </si>
  <si>
    <t>2266883640002656</t>
  </si>
  <si>
    <t>9780721650029</t>
  </si>
  <si>
    <t>30001005169992</t>
  </si>
  <si>
    <t>893559811</t>
  </si>
  <si>
    <t>QY 260 Q15 2006</t>
  </si>
  <si>
    <t>0                      QY 0260000Q  15          2006</t>
  </si>
  <si>
    <t>Quantitative skin testing for allergy : IDT and MQT / [edited by] Bradley F. Marple, Richard L. Mabry.</t>
  </si>
  <si>
    <t>New York : Thieme Medical Publishers, c2006.</t>
  </si>
  <si>
    <t>2010-01-07</t>
  </si>
  <si>
    <t>870744889:eng</t>
  </si>
  <si>
    <t>65341045</t>
  </si>
  <si>
    <t>991001553849702656</t>
  </si>
  <si>
    <t>2261731360002656</t>
  </si>
  <si>
    <t>9781588904300</t>
  </si>
  <si>
    <t>30001005366259</t>
  </si>
  <si>
    <t>893727759</t>
  </si>
  <si>
    <t>QY 330 E565 1996</t>
  </si>
  <si>
    <t>0                      QY 0330000E  565         1996</t>
  </si>
  <si>
    <t>Endocrine methods / edited by John A. Thomas.</t>
  </si>
  <si>
    <t>San Diego, Calif. : Academic Press, c1996.</t>
  </si>
  <si>
    <t>2002-12-11</t>
  </si>
  <si>
    <t>1010727862:eng</t>
  </si>
  <si>
    <t>33246119</t>
  </si>
  <si>
    <t>991000852029702656</t>
  </si>
  <si>
    <t>2258862070002656</t>
  </si>
  <si>
    <t>9780126884609</t>
  </si>
  <si>
    <t>30001003473966</t>
  </si>
  <si>
    <t>893455214</t>
  </si>
  <si>
    <t>QY 330 G762ca 1983</t>
  </si>
  <si>
    <t>0                      QY 0330000G  762ca       1983</t>
  </si>
  <si>
    <t>Clinical biochemistry of steroid hormones : methods and applications / J.K. Grant and G.H. Beastall.</t>
  </si>
  <si>
    <t>Grant, J. K.</t>
  </si>
  <si>
    <t>New York, N.Y. : Elsevier Science Pub. Co., c1983.</t>
  </si>
  <si>
    <t>1997-10-05</t>
  </si>
  <si>
    <t>197598280:eng</t>
  </si>
  <si>
    <t>10071290</t>
  </si>
  <si>
    <t>991000981129702656</t>
  </si>
  <si>
    <t>2264870390002656</t>
  </si>
  <si>
    <t>9780444008497</t>
  </si>
  <si>
    <t>30001000213266</t>
  </si>
  <si>
    <t>893557465</t>
  </si>
  <si>
    <t>QY 330 H814 1976</t>
  </si>
  <si>
    <t>0                      QY 0330000H  814         1976</t>
  </si>
  <si>
    <t>Hormones in human blood : detection and assay / edited by Harry N. Antoniades.</t>
  </si>
  <si>
    <t>Cambridge, Mass. : Harvard University Press, 1976.</t>
  </si>
  <si>
    <t>1995-06-28</t>
  </si>
  <si>
    <t>836655555:eng</t>
  </si>
  <si>
    <t>2189329</t>
  </si>
  <si>
    <t>991001091009702656</t>
  </si>
  <si>
    <t>2265496920002656</t>
  </si>
  <si>
    <t>9780674406353</t>
  </si>
  <si>
    <t>30001000262701</t>
  </si>
  <si>
    <t>893552113</t>
  </si>
  <si>
    <t>QY 330 J23m 1974</t>
  </si>
  <si>
    <t>0                      QY 0330000J  23m         1974</t>
  </si>
  <si>
    <t>Methods of hormone radioimmunoassay / edited by Bernard M. Jaffe [and] Harold R. Behrman.</t>
  </si>
  <si>
    <t>Jaffe, Bernard M., 1939-</t>
  </si>
  <si>
    <t>1998-01-21</t>
  </si>
  <si>
    <t>917121990:eng</t>
  </si>
  <si>
    <t>799590</t>
  </si>
  <si>
    <t>991000981189702656</t>
  </si>
  <si>
    <t>2266885260002656</t>
  </si>
  <si>
    <t>9780123792501</t>
  </si>
  <si>
    <t>30001000213274</t>
  </si>
  <si>
    <t>893637910</t>
  </si>
  <si>
    <t>QY 330 M592 1962-65</t>
  </si>
  <si>
    <t>0                      QY 0330000M  592         1962                                        -65</t>
  </si>
  <si>
    <t>Methods in hormone research / edited by Ralph I. Dorfman.</t>
  </si>
  <si>
    <t>V. 5</t>
  </si>
  <si>
    <t>New York : Academic Press, c1962-65.</t>
  </si>
  <si>
    <t>1997-10-03</t>
  </si>
  <si>
    <t>3144181299:eng</t>
  </si>
  <si>
    <t>1141052</t>
  </si>
  <si>
    <t>991000981249702656</t>
  </si>
  <si>
    <t>2264911250002656</t>
  </si>
  <si>
    <t>30001000213340</t>
  </si>
  <si>
    <t>893557467</t>
  </si>
  <si>
    <t>V. 4</t>
  </si>
  <si>
    <t>30001000213324</t>
  </si>
  <si>
    <t>893560798</t>
  </si>
  <si>
    <t>30001000213290</t>
  </si>
  <si>
    <t>893560799</t>
  </si>
  <si>
    <t>30001000213332</t>
  </si>
  <si>
    <t>893557468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</si>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</sst>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713F-4F74-4FDC-A3DA-4EACE61D5598}">
  <dimension ref="A1:BD153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38.25" customHeight="1" x14ac:dyDescent="0.25"/>
  <cols>
    <col min="1" max="1" width="13.28515625" customWidth="1"/>
    <col min="2" max="2" width="16.85546875" customWidth="1"/>
    <col min="3" max="3" width="13.28515625" hidden="1" customWidth="1"/>
    <col min="4" max="4" width="40.7109375" customWidth="1"/>
    <col min="5" max="5" width="10.5703125" customWidth="1"/>
    <col min="6" max="10" width="13.28515625" hidden="1" customWidth="1"/>
    <col min="11" max="11" width="20.7109375" customWidth="1"/>
    <col min="12" max="12" width="21" customWidth="1"/>
    <col min="13" max="13" width="13.28515625"/>
    <col min="14" max="17" width="13.28515625" hidden="1" customWidth="1"/>
    <col min="18" max="19" width="13.28515625"/>
    <col min="20" max="26" width="13.28515625" hidden="1" customWidth="1"/>
    <col min="27" max="27" width="13.28515625"/>
    <col min="28" max="28" width="13.28515625" hidden="1" customWidth="1"/>
    <col min="29" max="29" width="13.28515625"/>
    <col min="30" max="30" width="13.28515625" hidden="1" customWidth="1"/>
    <col min="31" max="31" width="13.28515625"/>
    <col min="32" max="41" width="13.28515625" hidden="1" customWidth="1"/>
    <col min="42" max="42" width="11.28515625" customWidth="1"/>
    <col min="43" max="43" width="10.5703125" customWidth="1"/>
    <col min="44" max="46" width="13.28515625"/>
    <col min="47" max="56" width="13.28515625" hidden="1" customWidth="1"/>
  </cols>
  <sheetData>
    <row r="1" spans="1:56" ht="38.25" customHeight="1" x14ac:dyDescent="0.25">
      <c r="A1" s="8" t="s">
        <v>1966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38.2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2</v>
      </c>
      <c r="T2" s="4">
        <v>2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96</v>
      </c>
      <c r="Z2" s="4">
        <v>84</v>
      </c>
      <c r="AA2" s="4">
        <v>127</v>
      </c>
      <c r="AB2" s="4">
        <v>1</v>
      </c>
      <c r="AC2" s="4">
        <v>1</v>
      </c>
      <c r="AD2" s="4">
        <v>0</v>
      </c>
      <c r="AE2" s="4">
        <v>1</v>
      </c>
      <c r="AF2" s="4">
        <v>0</v>
      </c>
      <c r="AG2" s="4">
        <v>1</v>
      </c>
      <c r="AH2" s="4">
        <v>0</v>
      </c>
      <c r="AI2" s="4">
        <v>0</v>
      </c>
      <c r="AJ2" s="4">
        <v>0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3" t="s">
        <v>58</v>
      </c>
      <c r="AQ2" s="3" t="s">
        <v>70</v>
      </c>
      <c r="AR2" s="6" t="str">
        <f>HYPERLINK("http://catalog.hathitrust.org/Record/001827616","HathiTrust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HYPERLINK("https://creighton-primo.hosted.exlibrisgroup.com/primo-explore/search?tab=default_tab&amp;search_scope=EVERYTHING&amp;vid=01CRU&amp;lang=en_US&amp;offset=0&amp;query=any,contains,991001452999702656","Catalog Record")</f>
        <v>Catalog Record</v>
      </c>
      <c r="AT2" s="6" t="str">
        <f>HYPERLINK("http://www.worldcat.org/oclc/20014978","WorldCat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B2" s="3" t="s">
        <v>76</v>
      </c>
      <c r="BC2" s="3" t="s">
        <v>77</v>
      </c>
      <c r="BD2" s="3" t="s">
        <v>78</v>
      </c>
    </row>
    <row r="3" spans="1:56" ht="38.25" customHeight="1" x14ac:dyDescent="0.25">
      <c r="A3" s="7" t="s">
        <v>58</v>
      </c>
      <c r="B3" s="2" t="s">
        <v>79</v>
      </c>
      <c r="C3" s="2" t="s">
        <v>80</v>
      </c>
      <c r="D3" s="2" t="s">
        <v>81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82</v>
      </c>
      <c r="M3" s="3" t="s">
        <v>83</v>
      </c>
      <c r="N3" s="2" t="s">
        <v>64</v>
      </c>
      <c r="O3" s="3" t="s">
        <v>65</v>
      </c>
      <c r="P3" s="3" t="s">
        <v>84</v>
      </c>
      <c r="R3" s="3" t="s">
        <v>67</v>
      </c>
      <c r="S3" s="4">
        <v>20</v>
      </c>
      <c r="T3" s="4">
        <v>20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96</v>
      </c>
      <c r="Z3" s="4">
        <v>66</v>
      </c>
      <c r="AA3" s="4">
        <v>85</v>
      </c>
      <c r="AB3" s="4">
        <v>1</v>
      </c>
      <c r="AC3" s="4">
        <v>1</v>
      </c>
      <c r="AD3" s="4">
        <v>3</v>
      </c>
      <c r="AE3" s="4">
        <v>5</v>
      </c>
      <c r="AF3" s="4">
        <v>1</v>
      </c>
      <c r="AG3" s="4">
        <v>3</v>
      </c>
      <c r="AH3" s="4">
        <v>1</v>
      </c>
      <c r="AI3" s="4">
        <v>1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HYPERLINK("https://creighton-primo.hosted.exlibrisgroup.com/primo-explore/search?tab=default_tab&amp;search_scope=EVERYTHING&amp;vid=01CRU&amp;lang=en_US&amp;offset=0&amp;query=any,contains,991001231879702656","Catalog Record")</f>
        <v>Catalog Record</v>
      </c>
      <c r="AT3" s="6" t="str">
        <f>HYPERLINK("http://www.worldcat.org/oclc/34614870","WorldCat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75</v>
      </c>
      <c r="BB3" s="3" t="s">
        <v>91</v>
      </c>
      <c r="BC3" s="3" t="s">
        <v>92</v>
      </c>
      <c r="BD3" s="3" t="s">
        <v>93</v>
      </c>
    </row>
    <row r="4" spans="1:56" ht="38.2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97</v>
      </c>
      <c r="L4" s="2" t="s">
        <v>98</v>
      </c>
      <c r="M4" s="3" t="s">
        <v>99</v>
      </c>
      <c r="O4" s="3" t="s">
        <v>65</v>
      </c>
      <c r="P4" s="3" t="s">
        <v>66</v>
      </c>
      <c r="R4" s="3" t="s">
        <v>67</v>
      </c>
      <c r="S4" s="4">
        <v>4</v>
      </c>
      <c r="T4" s="4">
        <v>4</v>
      </c>
      <c r="U4" s="5" t="s">
        <v>100</v>
      </c>
      <c r="V4" s="5" t="s">
        <v>100</v>
      </c>
      <c r="W4" s="5" t="s">
        <v>101</v>
      </c>
      <c r="X4" s="5" t="s">
        <v>101</v>
      </c>
      <c r="Y4" s="4">
        <v>183</v>
      </c>
      <c r="Z4" s="4">
        <v>160</v>
      </c>
      <c r="AA4" s="4">
        <v>167</v>
      </c>
      <c r="AB4" s="4">
        <v>3</v>
      </c>
      <c r="AC4" s="4">
        <v>3</v>
      </c>
      <c r="AD4" s="4">
        <v>4</v>
      </c>
      <c r="AE4" s="4">
        <v>4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2</v>
      </c>
      <c r="AM4" s="4">
        <v>2</v>
      </c>
      <c r="AN4" s="4">
        <v>0</v>
      </c>
      <c r="AO4" s="4">
        <v>0</v>
      </c>
      <c r="AP4" s="3" t="s">
        <v>58</v>
      </c>
      <c r="AQ4" s="3" t="s">
        <v>70</v>
      </c>
      <c r="AR4" s="6" t="str">
        <f>HYPERLINK("http://catalog.hathitrust.org/Record/000287791","HathiTrust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HYPERLINK("https://creighton-primo.hosted.exlibrisgroup.com/primo-explore/search?tab=default_tab&amp;search_scope=EVERYTHING&amp;vid=01CRU&amp;lang=en_US&amp;offset=0&amp;query=any,contains,991000978099702656","Catalog Record")</f>
        <v>Catalog Record</v>
      </c>
      <c r="AT4" s="6" t="str">
        <f>HYPERLINK("http://www.worldcat.org/oclc/9083279","WorldCat Record")</f>
        <v>WorldCat Record</v>
      </c>
      <c r="AU4" s="3" t="s">
        <v>102</v>
      </c>
      <c r="AV4" s="3" t="s">
        <v>103</v>
      </c>
      <c r="AW4" s="3" t="s">
        <v>104</v>
      </c>
      <c r="AX4" s="3" t="s">
        <v>104</v>
      </c>
      <c r="AY4" s="3" t="s">
        <v>105</v>
      </c>
      <c r="AZ4" s="3" t="s">
        <v>75</v>
      </c>
      <c r="BB4" s="3" t="s">
        <v>106</v>
      </c>
      <c r="BC4" s="3" t="s">
        <v>107</v>
      </c>
      <c r="BD4" s="3" t="s">
        <v>108</v>
      </c>
    </row>
    <row r="5" spans="1:56" ht="38.25" customHeight="1" x14ac:dyDescent="0.25">
      <c r="A5" s="7" t="s">
        <v>58</v>
      </c>
      <c r="B5" s="2" t="s">
        <v>109</v>
      </c>
      <c r="C5" s="2" t="s">
        <v>110</v>
      </c>
      <c r="D5" s="2" t="s">
        <v>111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L5" s="2" t="s">
        <v>112</v>
      </c>
      <c r="M5" s="3" t="s">
        <v>113</v>
      </c>
      <c r="O5" s="3" t="s">
        <v>65</v>
      </c>
      <c r="P5" s="3" t="s">
        <v>66</v>
      </c>
      <c r="R5" s="3" t="s">
        <v>67</v>
      </c>
      <c r="S5" s="4">
        <v>10</v>
      </c>
      <c r="T5" s="4">
        <v>10</v>
      </c>
      <c r="U5" s="5" t="s">
        <v>114</v>
      </c>
      <c r="V5" s="5" t="s">
        <v>114</v>
      </c>
      <c r="W5" s="5" t="s">
        <v>115</v>
      </c>
      <c r="X5" s="5" t="s">
        <v>115</v>
      </c>
      <c r="Y5" s="4">
        <v>140</v>
      </c>
      <c r="Z5" s="4">
        <v>112</v>
      </c>
      <c r="AA5" s="4">
        <v>114</v>
      </c>
      <c r="AB5" s="4">
        <v>1</v>
      </c>
      <c r="AC5" s="4">
        <v>1</v>
      </c>
      <c r="AD5" s="4">
        <v>2</v>
      </c>
      <c r="AE5" s="4">
        <v>2</v>
      </c>
      <c r="AF5" s="4">
        <v>1</v>
      </c>
      <c r="AG5" s="4">
        <v>1</v>
      </c>
      <c r="AH5" s="4">
        <v>0</v>
      </c>
      <c r="AI5" s="4">
        <v>0</v>
      </c>
      <c r="AJ5" s="4">
        <v>1</v>
      </c>
      <c r="AK5" s="4">
        <v>1</v>
      </c>
      <c r="AL5" s="4">
        <v>0</v>
      </c>
      <c r="AM5" s="4">
        <v>0</v>
      </c>
      <c r="AN5" s="4">
        <v>0</v>
      </c>
      <c r="AO5" s="4">
        <v>0</v>
      </c>
      <c r="AP5" s="3" t="s">
        <v>58</v>
      </c>
      <c r="AQ5" s="3" t="s">
        <v>70</v>
      </c>
      <c r="AR5" s="6" t="str">
        <f>HYPERLINK("http://catalog.hathitrust.org/Record/000425155","HathiTrust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HYPERLINK("https://creighton-primo.hosted.exlibrisgroup.com/primo-explore/search?tab=default_tab&amp;search_scope=EVERYTHING&amp;vid=01CRU&amp;lang=en_US&amp;offset=0&amp;query=any,contains,991001452719702656","Catalog Record")</f>
        <v>Catalog Record</v>
      </c>
      <c r="AT5" s="6" t="str">
        <f>HYPERLINK("http://www.worldcat.org/oclc/12552795","WorldCat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75</v>
      </c>
      <c r="BB5" s="3" t="s">
        <v>120</v>
      </c>
      <c r="BC5" s="3" t="s">
        <v>121</v>
      </c>
      <c r="BD5" s="3" t="s">
        <v>122</v>
      </c>
    </row>
    <row r="6" spans="1:56" ht="38.25" customHeight="1" x14ac:dyDescent="0.25">
      <c r="A6" s="7" t="s">
        <v>58</v>
      </c>
      <c r="B6" s="2" t="s">
        <v>123</v>
      </c>
      <c r="C6" s="2" t="s">
        <v>124</v>
      </c>
      <c r="D6" s="2" t="s">
        <v>125</v>
      </c>
      <c r="F6" s="3" t="s">
        <v>58</v>
      </c>
      <c r="G6" s="3" t="s">
        <v>59</v>
      </c>
      <c r="H6" s="3" t="s">
        <v>58</v>
      </c>
      <c r="I6" s="3" t="s">
        <v>70</v>
      </c>
      <c r="J6" s="3" t="s">
        <v>60</v>
      </c>
      <c r="K6" s="2" t="s">
        <v>126</v>
      </c>
      <c r="L6" s="2" t="s">
        <v>127</v>
      </c>
      <c r="M6" s="3" t="s">
        <v>83</v>
      </c>
      <c r="N6" s="2" t="s">
        <v>128</v>
      </c>
      <c r="O6" s="3" t="s">
        <v>65</v>
      </c>
      <c r="P6" s="3" t="s">
        <v>129</v>
      </c>
      <c r="R6" s="3" t="s">
        <v>67</v>
      </c>
      <c r="S6" s="4">
        <v>15</v>
      </c>
      <c r="T6" s="4">
        <v>15</v>
      </c>
      <c r="U6" s="5" t="s">
        <v>130</v>
      </c>
      <c r="V6" s="5" t="s">
        <v>130</v>
      </c>
      <c r="W6" s="5" t="s">
        <v>131</v>
      </c>
      <c r="X6" s="5" t="s">
        <v>131</v>
      </c>
      <c r="Y6" s="4">
        <v>250</v>
      </c>
      <c r="Z6" s="4">
        <v>204</v>
      </c>
      <c r="AA6" s="4">
        <v>1036</v>
      </c>
      <c r="AB6" s="4">
        <v>2</v>
      </c>
      <c r="AC6" s="4">
        <v>5</v>
      </c>
      <c r="AD6" s="4">
        <v>7</v>
      </c>
      <c r="AE6" s="4">
        <v>28</v>
      </c>
      <c r="AF6" s="4">
        <v>4</v>
      </c>
      <c r="AG6" s="4">
        <v>11</v>
      </c>
      <c r="AH6" s="4">
        <v>0</v>
      </c>
      <c r="AI6" s="4">
        <v>5</v>
      </c>
      <c r="AJ6" s="4">
        <v>4</v>
      </c>
      <c r="AK6" s="4">
        <v>16</v>
      </c>
      <c r="AL6" s="4">
        <v>1</v>
      </c>
      <c r="AM6" s="4">
        <v>3</v>
      </c>
      <c r="AN6" s="4">
        <v>0</v>
      </c>
      <c r="AO6" s="4">
        <v>0</v>
      </c>
      <c r="AP6" s="3" t="s">
        <v>58</v>
      </c>
      <c r="AQ6" s="3" t="s">
        <v>70</v>
      </c>
      <c r="AR6" s="6" t="str">
        <f>HYPERLINK("http://catalog.hathitrust.org/Record/003026290","HathiTrust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HYPERLINK("https://creighton-primo.hosted.exlibrisgroup.com/primo-explore/search?tab=default_tab&amp;search_scope=EVERYTHING&amp;vid=01CRU&amp;lang=en_US&amp;offset=0&amp;query=any,contains,991001507829702656","Catalog Record")</f>
        <v>Catalog Record</v>
      </c>
      <c r="AT6" s="6" t="str">
        <f>HYPERLINK("http://www.worldcat.org/oclc/32968758","WorldCat Record")</f>
        <v>WorldCat Record</v>
      </c>
      <c r="AU6" s="3" t="s">
        <v>132</v>
      </c>
      <c r="AV6" s="3" t="s">
        <v>133</v>
      </c>
      <c r="AW6" s="3" t="s">
        <v>134</v>
      </c>
      <c r="AX6" s="3" t="s">
        <v>134</v>
      </c>
      <c r="AY6" s="3" t="s">
        <v>135</v>
      </c>
      <c r="AZ6" s="3" t="s">
        <v>75</v>
      </c>
      <c r="BB6" s="3" t="s">
        <v>136</v>
      </c>
      <c r="BC6" s="3" t="s">
        <v>137</v>
      </c>
      <c r="BD6" s="3" t="s">
        <v>138</v>
      </c>
    </row>
    <row r="7" spans="1:56" ht="38.25" customHeight="1" x14ac:dyDescent="0.25">
      <c r="A7" s="7" t="s">
        <v>58</v>
      </c>
      <c r="B7" s="2" t="s">
        <v>139</v>
      </c>
      <c r="C7" s="2" t="s">
        <v>140</v>
      </c>
      <c r="D7" s="2" t="s">
        <v>141</v>
      </c>
      <c r="F7" s="3" t="s">
        <v>58</v>
      </c>
      <c r="G7" s="3" t="s">
        <v>59</v>
      </c>
      <c r="H7" s="3" t="s">
        <v>58</v>
      </c>
      <c r="I7" s="3" t="s">
        <v>70</v>
      </c>
      <c r="J7" s="3" t="s">
        <v>60</v>
      </c>
      <c r="K7" s="2" t="s">
        <v>126</v>
      </c>
      <c r="L7" s="2" t="s">
        <v>142</v>
      </c>
      <c r="M7" s="3" t="s">
        <v>143</v>
      </c>
      <c r="N7" s="2" t="s">
        <v>144</v>
      </c>
      <c r="O7" s="3" t="s">
        <v>65</v>
      </c>
      <c r="P7" s="3" t="s">
        <v>145</v>
      </c>
      <c r="R7" s="3" t="s">
        <v>67</v>
      </c>
      <c r="S7" s="4">
        <v>6</v>
      </c>
      <c r="T7" s="4">
        <v>6</v>
      </c>
      <c r="U7" s="5" t="s">
        <v>146</v>
      </c>
      <c r="V7" s="5" t="s">
        <v>146</v>
      </c>
      <c r="W7" s="5" t="s">
        <v>147</v>
      </c>
      <c r="X7" s="5" t="s">
        <v>147</v>
      </c>
      <c r="Y7" s="4">
        <v>215</v>
      </c>
      <c r="Z7" s="4">
        <v>178</v>
      </c>
      <c r="AA7" s="4">
        <v>1036</v>
      </c>
      <c r="AB7" s="4">
        <v>0</v>
      </c>
      <c r="AC7" s="4">
        <v>5</v>
      </c>
      <c r="AD7" s="4">
        <v>2</v>
      </c>
      <c r="AE7" s="4">
        <v>28</v>
      </c>
      <c r="AF7" s="4">
        <v>1</v>
      </c>
      <c r="AG7" s="4">
        <v>11</v>
      </c>
      <c r="AH7" s="4">
        <v>0</v>
      </c>
      <c r="AI7" s="4">
        <v>5</v>
      </c>
      <c r="AJ7" s="4">
        <v>1</v>
      </c>
      <c r="AK7" s="4">
        <v>16</v>
      </c>
      <c r="AL7" s="4">
        <v>0</v>
      </c>
      <c r="AM7" s="4">
        <v>3</v>
      </c>
      <c r="AN7" s="4">
        <v>0</v>
      </c>
      <c r="AO7" s="4">
        <v>0</v>
      </c>
      <c r="AP7" s="3" t="s">
        <v>58</v>
      </c>
      <c r="AQ7" s="3" t="s">
        <v>70</v>
      </c>
      <c r="AR7" s="6" t="str">
        <f>HYPERLINK("http://catalog.hathitrust.org/Record/004074979","HathiTrust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HYPERLINK("https://creighton-primo.hosted.exlibrisgroup.com/primo-explore/search?tab=default_tab&amp;search_scope=EVERYTHING&amp;vid=01CRU&amp;lang=en_US&amp;offset=0&amp;query=any,contains,991000286669702656","Catalog Record")</f>
        <v>Catalog Record</v>
      </c>
      <c r="AT7" s="6" t="str">
        <f>HYPERLINK("http://www.worldcat.org/oclc/42682768","WorldCat Record")</f>
        <v>WorldCat Record</v>
      </c>
      <c r="AU7" s="3" t="s">
        <v>132</v>
      </c>
      <c r="AV7" s="3" t="s">
        <v>148</v>
      </c>
      <c r="AW7" s="3" t="s">
        <v>149</v>
      </c>
      <c r="AX7" s="3" t="s">
        <v>149</v>
      </c>
      <c r="AY7" s="3" t="s">
        <v>150</v>
      </c>
      <c r="AZ7" s="3" t="s">
        <v>75</v>
      </c>
      <c r="BB7" s="3" t="s">
        <v>151</v>
      </c>
      <c r="BC7" s="3" t="s">
        <v>152</v>
      </c>
      <c r="BD7" s="3" t="s">
        <v>153</v>
      </c>
    </row>
    <row r="8" spans="1:56" ht="38.25" customHeight="1" x14ac:dyDescent="0.25">
      <c r="A8" s="7" t="s">
        <v>58</v>
      </c>
      <c r="B8" s="2" t="s">
        <v>154</v>
      </c>
      <c r="C8" s="2" t="s">
        <v>155</v>
      </c>
      <c r="D8" s="2" t="s">
        <v>141</v>
      </c>
      <c r="F8" s="3" t="s">
        <v>58</v>
      </c>
      <c r="G8" s="3" t="s">
        <v>59</v>
      </c>
      <c r="H8" s="3" t="s">
        <v>70</v>
      </c>
      <c r="I8" s="3" t="s">
        <v>70</v>
      </c>
      <c r="J8" s="3" t="s">
        <v>60</v>
      </c>
      <c r="K8" s="2" t="s">
        <v>126</v>
      </c>
      <c r="L8" s="2" t="s">
        <v>156</v>
      </c>
      <c r="M8" s="3" t="s">
        <v>157</v>
      </c>
      <c r="N8" s="2" t="s">
        <v>158</v>
      </c>
      <c r="O8" s="3" t="s">
        <v>65</v>
      </c>
      <c r="P8" s="3" t="s">
        <v>145</v>
      </c>
      <c r="R8" s="3" t="s">
        <v>67</v>
      </c>
      <c r="S8" s="4">
        <v>1</v>
      </c>
      <c r="T8" s="4">
        <v>3</v>
      </c>
      <c r="V8" s="5" t="s">
        <v>159</v>
      </c>
      <c r="W8" s="5" t="s">
        <v>160</v>
      </c>
      <c r="X8" s="5" t="s">
        <v>161</v>
      </c>
      <c r="Y8" s="4">
        <v>311</v>
      </c>
      <c r="Z8" s="4">
        <v>249</v>
      </c>
      <c r="AA8" s="4">
        <v>1036</v>
      </c>
      <c r="AB8" s="4">
        <v>1</v>
      </c>
      <c r="AC8" s="4">
        <v>5</v>
      </c>
      <c r="AD8" s="4">
        <v>5</v>
      </c>
      <c r="AE8" s="4">
        <v>28</v>
      </c>
      <c r="AF8" s="4">
        <v>1</v>
      </c>
      <c r="AG8" s="4">
        <v>11</v>
      </c>
      <c r="AH8" s="4">
        <v>1</v>
      </c>
      <c r="AI8" s="4">
        <v>5</v>
      </c>
      <c r="AJ8" s="4">
        <v>4</v>
      </c>
      <c r="AK8" s="4">
        <v>16</v>
      </c>
      <c r="AL8" s="4">
        <v>0</v>
      </c>
      <c r="AM8" s="4">
        <v>3</v>
      </c>
      <c r="AN8" s="4">
        <v>0</v>
      </c>
      <c r="AO8" s="4">
        <v>0</v>
      </c>
      <c r="AP8" s="3" t="s">
        <v>58</v>
      </c>
      <c r="AQ8" s="3" t="s">
        <v>70</v>
      </c>
      <c r="AR8" s="6" t="str">
        <f>HYPERLINK("http://catalog.hathitrust.org/Record/004333129","HathiTrust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HYPERLINK("https://creighton-primo.hosted.exlibrisgroup.com/primo-explore/search?tab=default_tab&amp;search_scope=EVERYTHING&amp;vid=01CRU&amp;lang=en_US&amp;offset=0&amp;query=any,contains,991001728149702656","Catalog Record")</f>
        <v>Catalog Record</v>
      </c>
      <c r="AT8" s="6" t="str">
        <f>HYPERLINK("http://www.worldcat.org/oclc/51861956","WorldCat Record")</f>
        <v>WorldCat Record</v>
      </c>
      <c r="AU8" s="3" t="s">
        <v>132</v>
      </c>
      <c r="AV8" s="3" t="s">
        <v>162</v>
      </c>
      <c r="AW8" s="3" t="s">
        <v>163</v>
      </c>
      <c r="AX8" s="3" t="s">
        <v>163</v>
      </c>
      <c r="AY8" s="3" t="s">
        <v>164</v>
      </c>
      <c r="AZ8" s="3" t="s">
        <v>75</v>
      </c>
      <c r="BB8" s="3" t="s">
        <v>165</v>
      </c>
      <c r="BC8" s="3" t="s">
        <v>166</v>
      </c>
      <c r="BD8" s="3" t="s">
        <v>167</v>
      </c>
    </row>
    <row r="9" spans="1:56" ht="38.25" customHeight="1" x14ac:dyDescent="0.25">
      <c r="A9" s="7" t="s">
        <v>58</v>
      </c>
      <c r="B9" s="2" t="s">
        <v>168</v>
      </c>
      <c r="C9" s="2" t="s">
        <v>169</v>
      </c>
      <c r="D9" s="2" t="s">
        <v>170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171</v>
      </c>
      <c r="L9" s="2" t="s">
        <v>172</v>
      </c>
      <c r="M9" s="3" t="s">
        <v>173</v>
      </c>
      <c r="O9" s="3" t="s">
        <v>65</v>
      </c>
      <c r="P9" s="3" t="s">
        <v>174</v>
      </c>
      <c r="R9" s="3" t="s">
        <v>67</v>
      </c>
      <c r="S9" s="4">
        <v>4</v>
      </c>
      <c r="T9" s="4">
        <v>4</v>
      </c>
      <c r="U9" s="5" t="s">
        <v>175</v>
      </c>
      <c r="V9" s="5" t="s">
        <v>175</v>
      </c>
      <c r="W9" s="5" t="s">
        <v>101</v>
      </c>
      <c r="X9" s="5" t="s">
        <v>101</v>
      </c>
      <c r="Y9" s="4">
        <v>126</v>
      </c>
      <c r="Z9" s="4">
        <v>93</v>
      </c>
      <c r="AA9" s="4">
        <v>93</v>
      </c>
      <c r="AB9" s="4">
        <v>2</v>
      </c>
      <c r="AC9" s="4">
        <v>2</v>
      </c>
      <c r="AD9" s="4">
        <v>1</v>
      </c>
      <c r="AE9" s="4">
        <v>1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1</v>
      </c>
      <c r="AM9" s="4">
        <v>1</v>
      </c>
      <c r="AN9" s="4">
        <v>0</v>
      </c>
      <c r="AO9" s="4">
        <v>0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HYPERLINK("https://creighton-primo.hosted.exlibrisgroup.com/primo-explore/search?tab=default_tab&amp;search_scope=EVERYTHING&amp;vid=01CRU&amp;lang=en_US&amp;offset=0&amp;query=any,contains,991000978229702656","Catalog Record")</f>
        <v>Catalog Record</v>
      </c>
      <c r="AT9" s="6" t="str">
        <f>HYPERLINK("http://www.worldcat.org/oclc/2645480","WorldCat Record")</f>
        <v>WorldCat Record</v>
      </c>
      <c r="AU9" s="3" t="s">
        <v>176</v>
      </c>
      <c r="AV9" s="3" t="s">
        <v>177</v>
      </c>
      <c r="AW9" s="3" t="s">
        <v>178</v>
      </c>
      <c r="AX9" s="3" t="s">
        <v>178</v>
      </c>
      <c r="AY9" s="3" t="s">
        <v>179</v>
      </c>
      <c r="AZ9" s="3" t="s">
        <v>75</v>
      </c>
      <c r="BC9" s="3" t="s">
        <v>180</v>
      </c>
      <c r="BD9" s="3" t="s">
        <v>181</v>
      </c>
    </row>
    <row r="10" spans="1:56" ht="38.25" customHeight="1" x14ac:dyDescent="0.25">
      <c r="A10" s="7" t="s">
        <v>58</v>
      </c>
      <c r="B10" s="2" t="s">
        <v>182</v>
      </c>
      <c r="C10" s="2" t="s">
        <v>183</v>
      </c>
      <c r="D10" s="2" t="s">
        <v>184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185</v>
      </c>
      <c r="M10" s="3" t="s">
        <v>186</v>
      </c>
      <c r="N10" s="2" t="s">
        <v>64</v>
      </c>
      <c r="O10" s="3" t="s">
        <v>65</v>
      </c>
      <c r="P10" s="3" t="s">
        <v>187</v>
      </c>
      <c r="R10" s="3" t="s">
        <v>67</v>
      </c>
      <c r="S10" s="4">
        <v>2</v>
      </c>
      <c r="T10" s="4">
        <v>2</v>
      </c>
      <c r="U10" s="5" t="s">
        <v>188</v>
      </c>
      <c r="V10" s="5" t="s">
        <v>188</v>
      </c>
      <c r="W10" s="5" t="s">
        <v>189</v>
      </c>
      <c r="X10" s="5" t="s">
        <v>189</v>
      </c>
      <c r="Y10" s="4">
        <v>217</v>
      </c>
      <c r="Z10" s="4">
        <v>163</v>
      </c>
      <c r="AA10" s="4">
        <v>200</v>
      </c>
      <c r="AB10" s="4">
        <v>2</v>
      </c>
      <c r="AC10" s="4">
        <v>2</v>
      </c>
      <c r="AD10" s="4">
        <v>4</v>
      </c>
      <c r="AE10" s="4">
        <v>5</v>
      </c>
      <c r="AF10" s="4">
        <v>0</v>
      </c>
      <c r="AG10" s="4">
        <v>0</v>
      </c>
      <c r="AH10" s="4">
        <v>2</v>
      </c>
      <c r="AI10" s="4">
        <v>2</v>
      </c>
      <c r="AJ10" s="4">
        <v>2</v>
      </c>
      <c r="AK10" s="4">
        <v>3</v>
      </c>
      <c r="AL10" s="4">
        <v>1</v>
      </c>
      <c r="AM10" s="4">
        <v>1</v>
      </c>
      <c r="AN10" s="4">
        <v>0</v>
      </c>
      <c r="AO10" s="4">
        <v>0</v>
      </c>
      <c r="AP10" s="3" t="s">
        <v>58</v>
      </c>
      <c r="AQ10" s="3" t="s">
        <v>70</v>
      </c>
      <c r="AR10" s="6" t="str">
        <f>HYPERLINK("http://catalog.hathitrust.org/Record/004037634","HathiTrust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HYPERLINK("https://creighton-primo.hosted.exlibrisgroup.com/primo-explore/search?tab=default_tab&amp;search_scope=EVERYTHING&amp;vid=01CRU&amp;lang=en_US&amp;offset=0&amp;query=any,contains,991001443879702656","Catalog Record")</f>
        <v>Catalog Record</v>
      </c>
      <c r="AT10" s="6" t="str">
        <f>HYPERLINK("http://www.worldcat.org/oclc/39398729","WorldCat Record")</f>
        <v>WorldCat Record</v>
      </c>
      <c r="AU10" s="3" t="s">
        <v>190</v>
      </c>
      <c r="AV10" s="3" t="s">
        <v>191</v>
      </c>
      <c r="AW10" s="3" t="s">
        <v>192</v>
      </c>
      <c r="AX10" s="3" t="s">
        <v>192</v>
      </c>
      <c r="AY10" s="3" t="s">
        <v>193</v>
      </c>
      <c r="AZ10" s="3" t="s">
        <v>75</v>
      </c>
      <c r="BB10" s="3" t="s">
        <v>194</v>
      </c>
      <c r="BC10" s="3" t="s">
        <v>195</v>
      </c>
      <c r="BD10" s="3" t="s">
        <v>196</v>
      </c>
    </row>
    <row r="11" spans="1:56" ht="38.25" customHeight="1" x14ac:dyDescent="0.25">
      <c r="A11" s="7" t="s">
        <v>58</v>
      </c>
      <c r="B11" s="2" t="s">
        <v>197</v>
      </c>
      <c r="C11" s="2" t="s">
        <v>198</v>
      </c>
      <c r="D11" s="2" t="s">
        <v>199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200</v>
      </c>
      <c r="L11" s="2" t="s">
        <v>201</v>
      </c>
      <c r="M11" s="3" t="s">
        <v>99</v>
      </c>
      <c r="N11" s="2" t="s">
        <v>64</v>
      </c>
      <c r="O11" s="3" t="s">
        <v>65</v>
      </c>
      <c r="P11" s="3" t="s">
        <v>66</v>
      </c>
      <c r="R11" s="3" t="s">
        <v>67</v>
      </c>
      <c r="S11" s="4">
        <v>6</v>
      </c>
      <c r="T11" s="4">
        <v>6</v>
      </c>
      <c r="U11" s="5" t="s">
        <v>202</v>
      </c>
      <c r="V11" s="5" t="s">
        <v>202</v>
      </c>
      <c r="W11" s="5" t="s">
        <v>101</v>
      </c>
      <c r="X11" s="5" t="s">
        <v>101</v>
      </c>
      <c r="Y11" s="4">
        <v>177</v>
      </c>
      <c r="Z11" s="4">
        <v>146</v>
      </c>
      <c r="AA11" s="4">
        <v>148</v>
      </c>
      <c r="AB11" s="4">
        <v>2</v>
      </c>
      <c r="AC11" s="4">
        <v>2</v>
      </c>
      <c r="AD11" s="4">
        <v>2</v>
      </c>
      <c r="AE11" s="4">
        <v>2</v>
      </c>
      <c r="AF11" s="4">
        <v>2</v>
      </c>
      <c r="AG11" s="4">
        <v>2</v>
      </c>
      <c r="AH11" s="4">
        <v>0</v>
      </c>
      <c r="AI11" s="4">
        <v>0</v>
      </c>
      <c r="AJ11" s="4">
        <v>1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70</v>
      </c>
      <c r="AR11" s="6" t="str">
        <f>HYPERLINK("http://catalog.hathitrust.org/Record/000325385","HathiTrust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HYPERLINK("https://creighton-primo.hosted.exlibrisgroup.com/primo-explore/search?tab=default_tab&amp;search_scope=EVERYTHING&amp;vid=01CRU&amp;lang=en_US&amp;offset=0&amp;query=any,contains,991000978359702656","Catalog Record")</f>
        <v>Catalog Record</v>
      </c>
      <c r="AT11" s="6" t="str">
        <f>HYPERLINK("http://www.worldcat.org/oclc/8785858","WorldCat Record")</f>
        <v>WorldCat Record</v>
      </c>
      <c r="AU11" s="3" t="s">
        <v>203</v>
      </c>
      <c r="AV11" s="3" t="s">
        <v>204</v>
      </c>
      <c r="AW11" s="3" t="s">
        <v>205</v>
      </c>
      <c r="AX11" s="3" t="s">
        <v>205</v>
      </c>
      <c r="AY11" s="3" t="s">
        <v>206</v>
      </c>
      <c r="AZ11" s="3" t="s">
        <v>75</v>
      </c>
      <c r="BB11" s="3" t="s">
        <v>207</v>
      </c>
      <c r="BC11" s="3" t="s">
        <v>208</v>
      </c>
      <c r="BD11" s="3" t="s">
        <v>209</v>
      </c>
    </row>
    <row r="12" spans="1:56" ht="38.25" customHeight="1" x14ac:dyDescent="0.25">
      <c r="A12" s="7" t="s">
        <v>58</v>
      </c>
      <c r="B12" s="2" t="s">
        <v>210</v>
      </c>
      <c r="C12" s="2" t="s">
        <v>211</v>
      </c>
      <c r="D12" s="2" t="s">
        <v>212</v>
      </c>
      <c r="F12" s="3" t="s">
        <v>58</v>
      </c>
      <c r="G12" s="3" t="s">
        <v>59</v>
      </c>
      <c r="H12" s="3" t="s">
        <v>58</v>
      </c>
      <c r="I12" s="3" t="s">
        <v>70</v>
      </c>
      <c r="J12" s="3" t="s">
        <v>60</v>
      </c>
      <c r="K12" s="2" t="s">
        <v>213</v>
      </c>
      <c r="L12" s="2" t="s">
        <v>214</v>
      </c>
      <c r="M12" s="3" t="s">
        <v>215</v>
      </c>
      <c r="N12" s="2" t="s">
        <v>128</v>
      </c>
      <c r="O12" s="3" t="s">
        <v>65</v>
      </c>
      <c r="P12" s="3" t="s">
        <v>129</v>
      </c>
      <c r="R12" s="3" t="s">
        <v>67</v>
      </c>
      <c r="S12" s="4">
        <v>25</v>
      </c>
      <c r="T12" s="4">
        <v>25</v>
      </c>
      <c r="U12" s="5" t="s">
        <v>216</v>
      </c>
      <c r="V12" s="5" t="s">
        <v>216</v>
      </c>
      <c r="W12" s="5" t="s">
        <v>217</v>
      </c>
      <c r="X12" s="5" t="s">
        <v>217</v>
      </c>
      <c r="Y12" s="4">
        <v>200</v>
      </c>
      <c r="Z12" s="4">
        <v>162</v>
      </c>
      <c r="AA12" s="4">
        <v>1166</v>
      </c>
      <c r="AB12" s="4">
        <v>1</v>
      </c>
      <c r="AC12" s="4">
        <v>8</v>
      </c>
      <c r="AD12" s="4">
        <v>1</v>
      </c>
      <c r="AE12" s="4">
        <v>26</v>
      </c>
      <c r="AF12" s="4">
        <v>1</v>
      </c>
      <c r="AG12" s="4">
        <v>10</v>
      </c>
      <c r="AH12" s="4">
        <v>0</v>
      </c>
      <c r="AI12" s="4">
        <v>5</v>
      </c>
      <c r="AJ12" s="4">
        <v>0</v>
      </c>
      <c r="AK12" s="4">
        <v>12</v>
      </c>
      <c r="AL12" s="4">
        <v>0</v>
      </c>
      <c r="AM12" s="4">
        <v>5</v>
      </c>
      <c r="AN12" s="4">
        <v>0</v>
      </c>
      <c r="AO12" s="4">
        <v>0</v>
      </c>
      <c r="AP12" s="3" t="s">
        <v>58</v>
      </c>
      <c r="AQ12" s="3" t="s">
        <v>70</v>
      </c>
      <c r="AR12" s="6" t="str">
        <f>HYPERLINK("http://catalog.hathitrust.org/Record/002902210","HathiTrust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HYPERLINK("https://creighton-primo.hosted.exlibrisgroup.com/primo-explore/search?tab=default_tab&amp;search_scope=EVERYTHING&amp;vid=01CRU&amp;lang=en_US&amp;offset=0&amp;query=any,contains,991001804049702656","Catalog Record")</f>
        <v>Catalog Record</v>
      </c>
      <c r="AT12" s="6" t="str">
        <f>HYPERLINK("http://www.worldcat.org/oclc/30437255","WorldCat Record")</f>
        <v>WorldCat Record</v>
      </c>
      <c r="AU12" s="3" t="s">
        <v>218</v>
      </c>
      <c r="AV12" s="3" t="s">
        <v>219</v>
      </c>
      <c r="AW12" s="3" t="s">
        <v>220</v>
      </c>
      <c r="AX12" s="3" t="s">
        <v>220</v>
      </c>
      <c r="AY12" s="3" t="s">
        <v>221</v>
      </c>
      <c r="AZ12" s="3" t="s">
        <v>75</v>
      </c>
      <c r="BB12" s="3" t="s">
        <v>222</v>
      </c>
      <c r="BC12" s="3" t="s">
        <v>223</v>
      </c>
      <c r="BD12" s="3" t="s">
        <v>224</v>
      </c>
    </row>
    <row r="13" spans="1:56" ht="38.25" customHeight="1" x14ac:dyDescent="0.25">
      <c r="A13" s="7" t="s">
        <v>58</v>
      </c>
      <c r="B13" s="2" t="s">
        <v>225</v>
      </c>
      <c r="C13" s="2" t="s">
        <v>226</v>
      </c>
      <c r="D13" s="2" t="s">
        <v>212</v>
      </c>
      <c r="F13" s="3" t="s">
        <v>58</v>
      </c>
      <c r="G13" s="3" t="s">
        <v>59</v>
      </c>
      <c r="H13" s="3" t="s">
        <v>58</v>
      </c>
      <c r="I13" s="3" t="s">
        <v>70</v>
      </c>
      <c r="J13" s="3" t="s">
        <v>60</v>
      </c>
      <c r="K13" s="2" t="s">
        <v>213</v>
      </c>
      <c r="L13" s="2" t="s">
        <v>227</v>
      </c>
      <c r="M13" s="3" t="s">
        <v>186</v>
      </c>
      <c r="N13" s="2" t="s">
        <v>144</v>
      </c>
      <c r="O13" s="3" t="s">
        <v>65</v>
      </c>
      <c r="P13" s="3" t="s">
        <v>129</v>
      </c>
      <c r="R13" s="3" t="s">
        <v>67</v>
      </c>
      <c r="S13" s="4">
        <v>6</v>
      </c>
      <c r="T13" s="4">
        <v>6</v>
      </c>
      <c r="U13" s="5" t="s">
        <v>228</v>
      </c>
      <c r="V13" s="5" t="s">
        <v>228</v>
      </c>
      <c r="W13" s="5" t="s">
        <v>229</v>
      </c>
      <c r="X13" s="5" t="s">
        <v>229</v>
      </c>
      <c r="Y13" s="4">
        <v>263</v>
      </c>
      <c r="Z13" s="4">
        <v>219</v>
      </c>
      <c r="AA13" s="4">
        <v>1166</v>
      </c>
      <c r="AB13" s="4">
        <v>1</v>
      </c>
      <c r="AC13" s="4">
        <v>8</v>
      </c>
      <c r="AD13" s="4">
        <v>5</v>
      </c>
      <c r="AE13" s="4">
        <v>26</v>
      </c>
      <c r="AF13" s="4">
        <v>2</v>
      </c>
      <c r="AG13" s="4">
        <v>10</v>
      </c>
      <c r="AH13" s="4">
        <v>0</v>
      </c>
      <c r="AI13" s="4">
        <v>5</v>
      </c>
      <c r="AJ13" s="4">
        <v>3</v>
      </c>
      <c r="AK13" s="4">
        <v>12</v>
      </c>
      <c r="AL13" s="4">
        <v>0</v>
      </c>
      <c r="AM13" s="4">
        <v>5</v>
      </c>
      <c r="AN13" s="4">
        <v>0</v>
      </c>
      <c r="AO13" s="4">
        <v>0</v>
      </c>
      <c r="AP13" s="3" t="s">
        <v>58</v>
      </c>
      <c r="AQ13" s="3" t="s">
        <v>70</v>
      </c>
      <c r="AR13" s="6" t="str">
        <f>HYPERLINK("http://catalog.hathitrust.org/Record/003997998","HathiTrust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HYPERLINK("https://creighton-primo.hosted.exlibrisgroup.com/primo-explore/search?tab=default_tab&amp;search_scope=EVERYTHING&amp;vid=01CRU&amp;lang=en_US&amp;offset=0&amp;query=any,contains,991001570529702656","Catalog Record")</f>
        <v>Catalog Record</v>
      </c>
      <c r="AT13" s="6" t="str">
        <f>HYPERLINK("http://www.worldcat.org/oclc/39094244","WorldCat Record")</f>
        <v>WorldCat Record</v>
      </c>
      <c r="AU13" s="3" t="s">
        <v>218</v>
      </c>
      <c r="AV13" s="3" t="s">
        <v>230</v>
      </c>
      <c r="AW13" s="3" t="s">
        <v>231</v>
      </c>
      <c r="AX13" s="3" t="s">
        <v>231</v>
      </c>
      <c r="AY13" s="3" t="s">
        <v>232</v>
      </c>
      <c r="AZ13" s="3" t="s">
        <v>75</v>
      </c>
      <c r="BB13" s="3" t="s">
        <v>233</v>
      </c>
      <c r="BC13" s="3" t="s">
        <v>234</v>
      </c>
      <c r="BD13" s="3" t="s">
        <v>235</v>
      </c>
    </row>
    <row r="14" spans="1:56" ht="38.25" customHeight="1" x14ac:dyDescent="0.25">
      <c r="A14" s="7" t="s">
        <v>58</v>
      </c>
      <c r="B14" s="2" t="s">
        <v>236</v>
      </c>
      <c r="C14" s="2" t="s">
        <v>237</v>
      </c>
      <c r="D14" s="2" t="s">
        <v>238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239</v>
      </c>
      <c r="M14" s="3" t="s">
        <v>113</v>
      </c>
      <c r="N14" s="2" t="s">
        <v>64</v>
      </c>
      <c r="O14" s="3" t="s">
        <v>65</v>
      </c>
      <c r="P14" s="3" t="s">
        <v>66</v>
      </c>
      <c r="R14" s="3" t="s">
        <v>67</v>
      </c>
      <c r="S14" s="4">
        <v>84</v>
      </c>
      <c r="T14" s="4">
        <v>84</v>
      </c>
      <c r="U14" s="5" t="s">
        <v>240</v>
      </c>
      <c r="V14" s="5" t="s">
        <v>240</v>
      </c>
      <c r="W14" s="5" t="s">
        <v>241</v>
      </c>
      <c r="X14" s="5" t="s">
        <v>241</v>
      </c>
      <c r="Y14" s="4">
        <v>291</v>
      </c>
      <c r="Z14" s="4">
        <v>246</v>
      </c>
      <c r="AA14" s="4">
        <v>253</v>
      </c>
      <c r="AB14" s="4">
        <v>2</v>
      </c>
      <c r="AC14" s="4">
        <v>2</v>
      </c>
      <c r="AD14" s="4">
        <v>7</v>
      </c>
      <c r="AE14" s="4">
        <v>7</v>
      </c>
      <c r="AF14" s="4">
        <v>2</v>
      </c>
      <c r="AG14" s="4">
        <v>2</v>
      </c>
      <c r="AH14" s="4">
        <v>2</v>
      </c>
      <c r="AI14" s="4">
        <v>2</v>
      </c>
      <c r="AJ14" s="4">
        <v>7</v>
      </c>
      <c r="AK14" s="4">
        <v>7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70</v>
      </c>
      <c r="AR14" s="6" t="str">
        <f>HYPERLINK("http://catalog.hathitrust.org/Record/000348958","HathiTrust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HYPERLINK("https://creighton-primo.hosted.exlibrisgroup.com/primo-explore/search?tab=default_tab&amp;search_scope=EVERYTHING&amp;vid=01CRU&amp;lang=en_US&amp;offset=0&amp;query=any,contains,991000749239702656","Catalog Record")</f>
        <v>Catalog Record</v>
      </c>
      <c r="AT14" s="6" t="str">
        <f>HYPERLINK("http://www.worldcat.org/oclc/12214304","WorldCat Record")</f>
        <v>WorldCat Record</v>
      </c>
      <c r="AU14" s="3" t="s">
        <v>242</v>
      </c>
      <c r="AV14" s="3" t="s">
        <v>243</v>
      </c>
      <c r="AW14" s="3" t="s">
        <v>244</v>
      </c>
      <c r="AX14" s="3" t="s">
        <v>244</v>
      </c>
      <c r="AY14" s="3" t="s">
        <v>245</v>
      </c>
      <c r="AZ14" s="3" t="s">
        <v>75</v>
      </c>
      <c r="BB14" s="3" t="s">
        <v>246</v>
      </c>
      <c r="BC14" s="3" t="s">
        <v>247</v>
      </c>
      <c r="BD14" s="3" t="s">
        <v>248</v>
      </c>
    </row>
    <row r="15" spans="1:56" ht="38.25" customHeight="1" x14ac:dyDescent="0.25">
      <c r="A15" s="7" t="s">
        <v>58</v>
      </c>
      <c r="B15" s="2" t="s">
        <v>249</v>
      </c>
      <c r="C15" s="2" t="s">
        <v>250</v>
      </c>
      <c r="D15" s="2" t="s">
        <v>251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252</v>
      </c>
      <c r="L15" s="2" t="s">
        <v>253</v>
      </c>
      <c r="M15" s="3" t="s">
        <v>254</v>
      </c>
      <c r="O15" s="3" t="s">
        <v>65</v>
      </c>
      <c r="P15" s="3" t="s">
        <v>66</v>
      </c>
      <c r="Q15" s="2" t="s">
        <v>255</v>
      </c>
      <c r="R15" s="3" t="s">
        <v>67</v>
      </c>
      <c r="S15" s="4">
        <v>9</v>
      </c>
      <c r="T15" s="4">
        <v>9</v>
      </c>
      <c r="U15" s="5" t="s">
        <v>256</v>
      </c>
      <c r="V15" s="5" t="s">
        <v>256</v>
      </c>
      <c r="W15" s="5" t="s">
        <v>257</v>
      </c>
      <c r="X15" s="5" t="s">
        <v>257</v>
      </c>
      <c r="Y15" s="4">
        <v>159</v>
      </c>
      <c r="Z15" s="4">
        <v>139</v>
      </c>
      <c r="AA15" s="4">
        <v>302</v>
      </c>
      <c r="AB15" s="4">
        <v>1</v>
      </c>
      <c r="AC15" s="4">
        <v>2</v>
      </c>
      <c r="AD15" s="4">
        <v>2</v>
      </c>
      <c r="AE15" s="4">
        <v>9</v>
      </c>
      <c r="AF15" s="4">
        <v>1</v>
      </c>
      <c r="AG15" s="4">
        <v>4</v>
      </c>
      <c r="AH15" s="4">
        <v>1</v>
      </c>
      <c r="AI15" s="4">
        <v>2</v>
      </c>
      <c r="AJ15" s="4">
        <v>0</v>
      </c>
      <c r="AK15" s="4">
        <v>4</v>
      </c>
      <c r="AL15" s="4">
        <v>0</v>
      </c>
      <c r="AM15" s="4">
        <v>1</v>
      </c>
      <c r="AN15" s="4">
        <v>0</v>
      </c>
      <c r="AO15" s="4">
        <v>0</v>
      </c>
      <c r="AP15" s="3" t="s">
        <v>58</v>
      </c>
      <c r="AQ15" s="3" t="s">
        <v>70</v>
      </c>
      <c r="AR15" s="6" t="str">
        <f>HYPERLINK("http://catalog.hathitrust.org/Record/000312607","HathiTrust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HYPERLINK("https://creighton-primo.hosted.exlibrisgroup.com/primo-explore/search?tab=default_tab&amp;search_scope=EVERYTHING&amp;vid=01CRU&amp;lang=en_US&amp;offset=0&amp;query=any,contains,991000978439702656","Catalog Record")</f>
        <v>Catalog Record</v>
      </c>
      <c r="AT15" s="6" t="str">
        <f>HYPERLINK("http://www.worldcat.org/oclc/8430524","WorldCat Record")</f>
        <v>WorldCat Record</v>
      </c>
      <c r="AU15" s="3" t="s">
        <v>258</v>
      </c>
      <c r="AV15" s="3" t="s">
        <v>259</v>
      </c>
      <c r="AW15" s="3" t="s">
        <v>260</v>
      </c>
      <c r="AX15" s="3" t="s">
        <v>260</v>
      </c>
      <c r="AY15" s="3" t="s">
        <v>261</v>
      </c>
      <c r="AZ15" s="3" t="s">
        <v>75</v>
      </c>
      <c r="BB15" s="3" t="s">
        <v>262</v>
      </c>
      <c r="BC15" s="3" t="s">
        <v>263</v>
      </c>
      <c r="BD15" s="3" t="s">
        <v>264</v>
      </c>
    </row>
    <row r="16" spans="1:56" ht="38.25" customHeight="1" x14ac:dyDescent="0.25">
      <c r="A16" s="7" t="s">
        <v>58</v>
      </c>
      <c r="B16" s="2" t="s">
        <v>265</v>
      </c>
      <c r="C16" s="2" t="s">
        <v>266</v>
      </c>
      <c r="D16" s="2" t="s">
        <v>267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268</v>
      </c>
      <c r="L16" s="2" t="s">
        <v>269</v>
      </c>
      <c r="M16" s="3" t="s">
        <v>113</v>
      </c>
      <c r="N16" s="2" t="s">
        <v>64</v>
      </c>
      <c r="O16" s="3" t="s">
        <v>65</v>
      </c>
      <c r="P16" s="3" t="s">
        <v>66</v>
      </c>
      <c r="R16" s="3" t="s">
        <v>67</v>
      </c>
      <c r="S16" s="4">
        <v>8</v>
      </c>
      <c r="T16" s="4">
        <v>8</v>
      </c>
      <c r="U16" s="5" t="s">
        <v>270</v>
      </c>
      <c r="V16" s="5" t="s">
        <v>270</v>
      </c>
      <c r="W16" s="5" t="s">
        <v>257</v>
      </c>
      <c r="X16" s="5" t="s">
        <v>257</v>
      </c>
      <c r="Y16" s="4">
        <v>166</v>
      </c>
      <c r="Z16" s="4">
        <v>144</v>
      </c>
      <c r="AA16" s="4">
        <v>508</v>
      </c>
      <c r="AB16" s="4">
        <v>1</v>
      </c>
      <c r="AC16" s="4">
        <v>4</v>
      </c>
      <c r="AD16" s="4">
        <v>2</v>
      </c>
      <c r="AE16" s="4">
        <v>12</v>
      </c>
      <c r="AF16" s="4">
        <v>0</v>
      </c>
      <c r="AG16" s="4">
        <v>5</v>
      </c>
      <c r="AH16" s="4">
        <v>0</v>
      </c>
      <c r="AI16" s="4">
        <v>2</v>
      </c>
      <c r="AJ16" s="4">
        <v>2</v>
      </c>
      <c r="AK16" s="4">
        <v>6</v>
      </c>
      <c r="AL16" s="4">
        <v>0</v>
      </c>
      <c r="AM16" s="4">
        <v>1</v>
      </c>
      <c r="AN16" s="4">
        <v>0</v>
      </c>
      <c r="AO16" s="4">
        <v>0</v>
      </c>
      <c r="AP16" s="3" t="s">
        <v>58</v>
      </c>
      <c r="AQ16" s="3" t="s">
        <v>70</v>
      </c>
      <c r="AR16" s="6" t="str">
        <f>HYPERLINK("http://catalog.hathitrust.org/Record/000425114","HathiTrust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HYPERLINK("https://creighton-primo.hosted.exlibrisgroup.com/primo-explore/search?tab=default_tab&amp;search_scope=EVERYTHING&amp;vid=01CRU&amp;lang=en_US&amp;offset=0&amp;query=any,contains,991000978479702656","Catalog Record")</f>
        <v>Catalog Record</v>
      </c>
      <c r="AT16" s="6" t="str">
        <f>HYPERLINK("http://www.worldcat.org/oclc/11842571","WorldCat Record")</f>
        <v>WorldCat Record</v>
      </c>
      <c r="AU16" s="3" t="s">
        <v>271</v>
      </c>
      <c r="AV16" s="3" t="s">
        <v>272</v>
      </c>
      <c r="AW16" s="3" t="s">
        <v>273</v>
      </c>
      <c r="AX16" s="3" t="s">
        <v>273</v>
      </c>
      <c r="AY16" s="3" t="s">
        <v>274</v>
      </c>
      <c r="AZ16" s="3" t="s">
        <v>75</v>
      </c>
      <c r="BB16" s="3" t="s">
        <v>275</v>
      </c>
      <c r="BC16" s="3" t="s">
        <v>276</v>
      </c>
      <c r="BD16" s="3" t="s">
        <v>277</v>
      </c>
    </row>
    <row r="17" spans="1:56" ht="38.25" customHeight="1" x14ac:dyDescent="0.25">
      <c r="A17" s="7" t="s">
        <v>58</v>
      </c>
      <c r="B17" s="2" t="s">
        <v>278</v>
      </c>
      <c r="C17" s="2" t="s">
        <v>279</v>
      </c>
      <c r="D17" s="2" t="s">
        <v>280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281</v>
      </c>
      <c r="L17" s="2" t="s">
        <v>282</v>
      </c>
      <c r="M17" s="3" t="s">
        <v>215</v>
      </c>
      <c r="N17" s="2" t="s">
        <v>158</v>
      </c>
      <c r="O17" s="3" t="s">
        <v>65</v>
      </c>
      <c r="P17" s="3" t="s">
        <v>174</v>
      </c>
      <c r="R17" s="3" t="s">
        <v>67</v>
      </c>
      <c r="S17" s="4">
        <v>7</v>
      </c>
      <c r="T17" s="4">
        <v>7</v>
      </c>
      <c r="U17" s="5" t="s">
        <v>283</v>
      </c>
      <c r="V17" s="5" t="s">
        <v>283</v>
      </c>
      <c r="W17" s="5" t="s">
        <v>284</v>
      </c>
      <c r="X17" s="5" t="s">
        <v>284</v>
      </c>
      <c r="Y17" s="4">
        <v>427</v>
      </c>
      <c r="Z17" s="4">
        <v>343</v>
      </c>
      <c r="AA17" s="4">
        <v>603</v>
      </c>
      <c r="AB17" s="4">
        <v>1</v>
      </c>
      <c r="AC17" s="4">
        <v>4</v>
      </c>
      <c r="AD17" s="4">
        <v>11</v>
      </c>
      <c r="AE17" s="4">
        <v>18</v>
      </c>
      <c r="AF17" s="4">
        <v>6</v>
      </c>
      <c r="AG17" s="4">
        <v>9</v>
      </c>
      <c r="AH17" s="4">
        <v>2</v>
      </c>
      <c r="AI17" s="4">
        <v>3</v>
      </c>
      <c r="AJ17" s="4">
        <v>6</v>
      </c>
      <c r="AK17" s="4">
        <v>8</v>
      </c>
      <c r="AL17" s="4">
        <v>0</v>
      </c>
      <c r="AM17" s="4">
        <v>3</v>
      </c>
      <c r="AN17" s="4">
        <v>0</v>
      </c>
      <c r="AO17" s="4">
        <v>0</v>
      </c>
      <c r="AP17" s="3" t="s">
        <v>58</v>
      </c>
      <c r="AQ17" s="3" t="s">
        <v>70</v>
      </c>
      <c r="AR17" s="6" t="str">
        <f>HYPERLINK("http://catalog.hathitrust.org/Record/002905821","HathiTrust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HYPERLINK("https://creighton-primo.hosted.exlibrisgroup.com/primo-explore/search?tab=default_tab&amp;search_scope=EVERYTHING&amp;vid=01CRU&amp;lang=en_US&amp;offset=0&amp;query=any,contains,991000292789702656","Catalog Record")</f>
        <v>Catalog Record</v>
      </c>
      <c r="AT17" s="6" t="str">
        <f>HYPERLINK("http://www.worldcat.org/oclc/30894221","WorldCat Record")</f>
        <v>WorldCat Record</v>
      </c>
      <c r="AU17" s="3" t="s">
        <v>285</v>
      </c>
      <c r="AV17" s="3" t="s">
        <v>286</v>
      </c>
      <c r="AW17" s="3" t="s">
        <v>287</v>
      </c>
      <c r="AX17" s="3" t="s">
        <v>287</v>
      </c>
      <c r="AY17" s="3" t="s">
        <v>288</v>
      </c>
      <c r="AZ17" s="3" t="s">
        <v>75</v>
      </c>
      <c r="BB17" s="3" t="s">
        <v>289</v>
      </c>
      <c r="BC17" s="3" t="s">
        <v>290</v>
      </c>
      <c r="BD17" s="3" t="s">
        <v>291</v>
      </c>
    </row>
    <row r="18" spans="1:56" ht="38.25" customHeight="1" x14ac:dyDescent="0.25">
      <c r="A18" s="7" t="s">
        <v>58</v>
      </c>
      <c r="B18" s="2" t="s">
        <v>292</v>
      </c>
      <c r="C18" s="2" t="s">
        <v>293</v>
      </c>
      <c r="D18" s="2" t="s">
        <v>294</v>
      </c>
      <c r="F18" s="3" t="s">
        <v>58</v>
      </c>
      <c r="G18" s="3" t="s">
        <v>59</v>
      </c>
      <c r="H18" s="3" t="s">
        <v>58</v>
      </c>
      <c r="I18" s="3" t="s">
        <v>70</v>
      </c>
      <c r="J18" s="3" t="s">
        <v>60</v>
      </c>
      <c r="K18" s="2" t="s">
        <v>295</v>
      </c>
      <c r="L18" s="2" t="s">
        <v>296</v>
      </c>
      <c r="M18" s="3" t="s">
        <v>143</v>
      </c>
      <c r="N18" s="2" t="s">
        <v>297</v>
      </c>
      <c r="O18" s="3" t="s">
        <v>65</v>
      </c>
      <c r="P18" s="3" t="s">
        <v>187</v>
      </c>
      <c r="R18" s="3" t="s">
        <v>67</v>
      </c>
      <c r="S18" s="4">
        <v>36</v>
      </c>
      <c r="T18" s="4">
        <v>36</v>
      </c>
      <c r="U18" s="5" t="s">
        <v>298</v>
      </c>
      <c r="V18" s="5" t="s">
        <v>298</v>
      </c>
      <c r="W18" s="5" t="s">
        <v>299</v>
      </c>
      <c r="X18" s="5" t="s">
        <v>299</v>
      </c>
      <c r="Y18" s="4">
        <v>348</v>
      </c>
      <c r="Z18" s="4">
        <v>305</v>
      </c>
      <c r="AA18" s="4">
        <v>505</v>
      </c>
      <c r="AB18" s="4">
        <v>1</v>
      </c>
      <c r="AC18" s="4">
        <v>2</v>
      </c>
      <c r="AD18" s="4">
        <v>5</v>
      </c>
      <c r="AE18" s="4">
        <v>11</v>
      </c>
      <c r="AF18" s="4">
        <v>2</v>
      </c>
      <c r="AG18" s="4">
        <v>6</v>
      </c>
      <c r="AH18" s="4">
        <v>3</v>
      </c>
      <c r="AI18" s="4">
        <v>5</v>
      </c>
      <c r="AJ18" s="4">
        <v>3</v>
      </c>
      <c r="AK18" s="4">
        <v>6</v>
      </c>
      <c r="AL18" s="4">
        <v>0</v>
      </c>
      <c r="AM18" s="4">
        <v>0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HYPERLINK("https://creighton-primo.hosted.exlibrisgroup.com/primo-explore/search?tab=default_tab&amp;search_scope=EVERYTHING&amp;vid=01CRU&amp;lang=en_US&amp;offset=0&amp;query=any,contains,991000276829702656","Catalog Record")</f>
        <v>Catalog Record</v>
      </c>
      <c r="AT18" s="6" t="str">
        <f>HYPERLINK("http://www.worldcat.org/oclc/42890290","WorldCat Record")</f>
        <v>WorldCat Record</v>
      </c>
      <c r="AU18" s="3" t="s">
        <v>300</v>
      </c>
      <c r="AV18" s="3" t="s">
        <v>301</v>
      </c>
      <c r="AW18" s="3" t="s">
        <v>302</v>
      </c>
      <c r="AX18" s="3" t="s">
        <v>302</v>
      </c>
      <c r="AY18" s="3" t="s">
        <v>303</v>
      </c>
      <c r="AZ18" s="3" t="s">
        <v>75</v>
      </c>
      <c r="BB18" s="3" t="s">
        <v>304</v>
      </c>
      <c r="BC18" s="3" t="s">
        <v>305</v>
      </c>
      <c r="BD18" s="3" t="s">
        <v>306</v>
      </c>
    </row>
    <row r="19" spans="1:56" ht="38.25" customHeight="1" x14ac:dyDescent="0.25">
      <c r="A19" s="7" t="s">
        <v>58</v>
      </c>
      <c r="B19" s="2" t="s">
        <v>307</v>
      </c>
      <c r="C19" s="2" t="s">
        <v>308</v>
      </c>
      <c r="D19" s="2" t="s">
        <v>309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310</v>
      </c>
      <c r="L19" s="2" t="s">
        <v>311</v>
      </c>
      <c r="M19" s="3" t="s">
        <v>312</v>
      </c>
      <c r="N19" s="2" t="s">
        <v>128</v>
      </c>
      <c r="O19" s="3" t="s">
        <v>65</v>
      </c>
      <c r="P19" s="3" t="s">
        <v>66</v>
      </c>
      <c r="R19" s="3" t="s">
        <v>67</v>
      </c>
      <c r="S19" s="4">
        <v>6</v>
      </c>
      <c r="T19" s="4">
        <v>6</v>
      </c>
      <c r="U19" s="5" t="s">
        <v>313</v>
      </c>
      <c r="V19" s="5" t="s">
        <v>313</v>
      </c>
      <c r="W19" s="5" t="s">
        <v>241</v>
      </c>
      <c r="X19" s="5" t="s">
        <v>241</v>
      </c>
      <c r="Y19" s="4">
        <v>340</v>
      </c>
      <c r="Z19" s="4">
        <v>289</v>
      </c>
      <c r="AA19" s="4">
        <v>576</v>
      </c>
      <c r="AB19" s="4">
        <v>1</v>
      </c>
      <c r="AC19" s="4">
        <v>3</v>
      </c>
      <c r="AD19" s="4">
        <v>8</v>
      </c>
      <c r="AE19" s="4">
        <v>17</v>
      </c>
      <c r="AF19" s="4">
        <v>4</v>
      </c>
      <c r="AG19" s="4">
        <v>7</v>
      </c>
      <c r="AH19" s="4">
        <v>2</v>
      </c>
      <c r="AI19" s="4">
        <v>4</v>
      </c>
      <c r="AJ19" s="4">
        <v>5</v>
      </c>
      <c r="AK19" s="4">
        <v>9</v>
      </c>
      <c r="AL19" s="4">
        <v>0</v>
      </c>
      <c r="AM19" s="4">
        <v>2</v>
      </c>
      <c r="AN19" s="4">
        <v>0</v>
      </c>
      <c r="AO19" s="4">
        <v>0</v>
      </c>
      <c r="AP19" s="3" t="s">
        <v>58</v>
      </c>
      <c r="AQ19" s="3" t="s">
        <v>70</v>
      </c>
      <c r="AR19" s="6" t="str">
        <f>HYPERLINK("http://catalog.hathitrust.org/Record/000821547","HathiTrust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HYPERLINK("https://creighton-primo.hosted.exlibrisgroup.com/primo-explore/search?tab=default_tab&amp;search_scope=EVERYTHING&amp;vid=01CRU&amp;lang=en_US&amp;offset=0&amp;query=any,contains,991001265319702656","Catalog Record")</f>
        <v>Catalog Record</v>
      </c>
      <c r="AT19" s="6" t="str">
        <f>HYPERLINK("http://www.worldcat.org/oclc/15108960","WorldCat Record")</f>
        <v>WorldCat Record</v>
      </c>
      <c r="AU19" s="3" t="s">
        <v>314</v>
      </c>
      <c r="AV19" s="3" t="s">
        <v>315</v>
      </c>
      <c r="AW19" s="3" t="s">
        <v>316</v>
      </c>
      <c r="AX19" s="3" t="s">
        <v>316</v>
      </c>
      <c r="AY19" s="3" t="s">
        <v>317</v>
      </c>
      <c r="AZ19" s="3" t="s">
        <v>75</v>
      </c>
      <c r="BB19" s="3" t="s">
        <v>318</v>
      </c>
      <c r="BC19" s="3" t="s">
        <v>319</v>
      </c>
      <c r="BD19" s="3" t="s">
        <v>320</v>
      </c>
    </row>
    <row r="20" spans="1:56" ht="38.25" customHeight="1" x14ac:dyDescent="0.25">
      <c r="A20" s="7" t="s">
        <v>58</v>
      </c>
      <c r="B20" s="2" t="s">
        <v>321</v>
      </c>
      <c r="C20" s="2" t="s">
        <v>322</v>
      </c>
      <c r="D20" s="2" t="s">
        <v>323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K20" s="2" t="s">
        <v>324</v>
      </c>
      <c r="L20" s="2" t="s">
        <v>325</v>
      </c>
      <c r="M20" s="3" t="s">
        <v>326</v>
      </c>
      <c r="N20" s="2" t="s">
        <v>327</v>
      </c>
      <c r="O20" s="3" t="s">
        <v>65</v>
      </c>
      <c r="P20" s="3" t="s">
        <v>66</v>
      </c>
      <c r="R20" s="3" t="s">
        <v>67</v>
      </c>
      <c r="S20" s="4">
        <v>26</v>
      </c>
      <c r="T20" s="4">
        <v>26</v>
      </c>
      <c r="U20" s="5" t="s">
        <v>328</v>
      </c>
      <c r="V20" s="5" t="s">
        <v>328</v>
      </c>
      <c r="W20" s="5" t="s">
        <v>241</v>
      </c>
      <c r="X20" s="5" t="s">
        <v>241</v>
      </c>
      <c r="Y20" s="4">
        <v>391</v>
      </c>
      <c r="Z20" s="4">
        <v>331</v>
      </c>
      <c r="AA20" s="4">
        <v>959</v>
      </c>
      <c r="AB20" s="4">
        <v>1</v>
      </c>
      <c r="AC20" s="4">
        <v>6</v>
      </c>
      <c r="AD20" s="4">
        <v>5</v>
      </c>
      <c r="AE20" s="4">
        <v>20</v>
      </c>
      <c r="AF20" s="4">
        <v>1</v>
      </c>
      <c r="AG20" s="4">
        <v>8</v>
      </c>
      <c r="AH20" s="4">
        <v>3</v>
      </c>
      <c r="AI20" s="4">
        <v>7</v>
      </c>
      <c r="AJ20" s="4">
        <v>2</v>
      </c>
      <c r="AK20" s="4">
        <v>9</v>
      </c>
      <c r="AL20" s="4">
        <v>0</v>
      </c>
      <c r="AM20" s="4">
        <v>2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HYPERLINK("https://creighton-primo.hosted.exlibrisgroup.com/primo-explore/search?tab=default_tab&amp;search_scope=EVERYTHING&amp;vid=01CRU&amp;lang=en_US&amp;offset=0&amp;query=any,contains,991000749279702656","Catalog Record")</f>
        <v>Catalog Record</v>
      </c>
      <c r="AT20" s="6" t="str">
        <f>HYPERLINK("http://www.worldcat.org/oclc/10072877","WorldCat Record")</f>
        <v>WorldCat Record</v>
      </c>
      <c r="AU20" s="3" t="s">
        <v>329</v>
      </c>
      <c r="AV20" s="3" t="s">
        <v>330</v>
      </c>
      <c r="AW20" s="3" t="s">
        <v>331</v>
      </c>
      <c r="AX20" s="3" t="s">
        <v>331</v>
      </c>
      <c r="AY20" s="3" t="s">
        <v>332</v>
      </c>
      <c r="AZ20" s="3" t="s">
        <v>75</v>
      </c>
      <c r="BB20" s="3" t="s">
        <v>333</v>
      </c>
      <c r="BC20" s="3" t="s">
        <v>334</v>
      </c>
      <c r="BD20" s="3" t="s">
        <v>335</v>
      </c>
    </row>
    <row r="21" spans="1:56" ht="38.25" customHeight="1" x14ac:dyDescent="0.25">
      <c r="A21" s="7" t="s">
        <v>58</v>
      </c>
      <c r="B21" s="2" t="s">
        <v>336</v>
      </c>
      <c r="C21" s="2" t="s">
        <v>337</v>
      </c>
      <c r="D21" s="2" t="s">
        <v>338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339</v>
      </c>
      <c r="L21" s="2" t="s">
        <v>340</v>
      </c>
      <c r="M21" s="3" t="s">
        <v>254</v>
      </c>
      <c r="O21" s="3" t="s">
        <v>65</v>
      </c>
      <c r="P21" s="3" t="s">
        <v>66</v>
      </c>
      <c r="R21" s="3" t="s">
        <v>67</v>
      </c>
      <c r="S21" s="4">
        <v>9</v>
      </c>
      <c r="T21" s="4">
        <v>9</v>
      </c>
      <c r="U21" s="5" t="s">
        <v>341</v>
      </c>
      <c r="V21" s="5" t="s">
        <v>341</v>
      </c>
      <c r="W21" s="5" t="s">
        <v>342</v>
      </c>
      <c r="X21" s="5" t="s">
        <v>342</v>
      </c>
      <c r="Y21" s="4">
        <v>187</v>
      </c>
      <c r="Z21" s="4">
        <v>156</v>
      </c>
      <c r="AA21" s="4">
        <v>158</v>
      </c>
      <c r="AB21" s="4">
        <v>2</v>
      </c>
      <c r="AC21" s="4">
        <v>2</v>
      </c>
      <c r="AD21" s="4">
        <v>4</v>
      </c>
      <c r="AE21" s="4">
        <v>4</v>
      </c>
      <c r="AF21" s="4">
        <v>1</v>
      </c>
      <c r="AG21" s="4">
        <v>1</v>
      </c>
      <c r="AH21" s="4">
        <v>0</v>
      </c>
      <c r="AI21" s="4">
        <v>0</v>
      </c>
      <c r="AJ21" s="4">
        <v>2</v>
      </c>
      <c r="AK21" s="4">
        <v>2</v>
      </c>
      <c r="AL21" s="4">
        <v>1</v>
      </c>
      <c r="AM21" s="4">
        <v>1</v>
      </c>
      <c r="AN21" s="4">
        <v>0</v>
      </c>
      <c r="AO21" s="4">
        <v>0</v>
      </c>
      <c r="AP21" s="3" t="s">
        <v>58</v>
      </c>
      <c r="AQ21" s="3" t="s">
        <v>70</v>
      </c>
      <c r="AR21" s="6" t="str">
        <f>HYPERLINK("http://catalog.hathitrust.org/Record/009494439","HathiTrust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HYPERLINK("https://creighton-primo.hosted.exlibrisgroup.com/primo-explore/search?tab=default_tab&amp;search_scope=EVERYTHING&amp;vid=01CRU&amp;lang=en_US&amp;offset=0&amp;query=any,contains,991000978519702656","Catalog Record")</f>
        <v>Catalog Record</v>
      </c>
      <c r="AT21" s="6" t="str">
        <f>HYPERLINK("http://www.worldcat.org/oclc/8032289","WorldCat Record")</f>
        <v>WorldCat Record</v>
      </c>
      <c r="AU21" s="3" t="s">
        <v>343</v>
      </c>
      <c r="AV21" s="3" t="s">
        <v>344</v>
      </c>
      <c r="AW21" s="3" t="s">
        <v>345</v>
      </c>
      <c r="AX21" s="3" t="s">
        <v>345</v>
      </c>
      <c r="AY21" s="3" t="s">
        <v>346</v>
      </c>
      <c r="AZ21" s="3" t="s">
        <v>75</v>
      </c>
      <c r="BB21" s="3" t="s">
        <v>347</v>
      </c>
      <c r="BC21" s="3" t="s">
        <v>348</v>
      </c>
      <c r="BD21" s="3" t="s">
        <v>349</v>
      </c>
    </row>
    <row r="22" spans="1:56" ht="38.25" customHeight="1" x14ac:dyDescent="0.25">
      <c r="A22" s="7" t="s">
        <v>58</v>
      </c>
      <c r="B22" s="2" t="s">
        <v>350</v>
      </c>
      <c r="C22" s="2" t="s">
        <v>351</v>
      </c>
      <c r="D22" s="2" t="s">
        <v>294</v>
      </c>
      <c r="F22" s="3" t="s">
        <v>58</v>
      </c>
      <c r="G22" s="3" t="s">
        <v>59</v>
      </c>
      <c r="H22" s="3" t="s">
        <v>58</v>
      </c>
      <c r="I22" s="3" t="s">
        <v>70</v>
      </c>
      <c r="J22" s="3" t="s">
        <v>60</v>
      </c>
      <c r="K22" s="2" t="s">
        <v>295</v>
      </c>
      <c r="L22" s="2" t="s">
        <v>352</v>
      </c>
      <c r="M22" s="3" t="s">
        <v>353</v>
      </c>
      <c r="N22" s="2" t="s">
        <v>354</v>
      </c>
      <c r="O22" s="3" t="s">
        <v>65</v>
      </c>
      <c r="P22" s="3" t="s">
        <v>187</v>
      </c>
      <c r="R22" s="3" t="s">
        <v>67</v>
      </c>
      <c r="S22" s="4">
        <v>12</v>
      </c>
      <c r="T22" s="4">
        <v>12</v>
      </c>
      <c r="U22" s="5" t="s">
        <v>355</v>
      </c>
      <c r="V22" s="5" t="s">
        <v>355</v>
      </c>
      <c r="W22" s="5" t="s">
        <v>356</v>
      </c>
      <c r="X22" s="5" t="s">
        <v>356</v>
      </c>
      <c r="Y22" s="4">
        <v>328</v>
      </c>
      <c r="Z22" s="4">
        <v>284</v>
      </c>
      <c r="AA22" s="4">
        <v>505</v>
      </c>
      <c r="AB22" s="4">
        <v>2</v>
      </c>
      <c r="AC22" s="4">
        <v>2</v>
      </c>
      <c r="AD22" s="4">
        <v>7</v>
      </c>
      <c r="AE22" s="4">
        <v>11</v>
      </c>
      <c r="AF22" s="4">
        <v>4</v>
      </c>
      <c r="AG22" s="4">
        <v>6</v>
      </c>
      <c r="AH22" s="4">
        <v>3</v>
      </c>
      <c r="AI22" s="4">
        <v>5</v>
      </c>
      <c r="AJ22" s="4">
        <v>4</v>
      </c>
      <c r="AK22" s="4">
        <v>6</v>
      </c>
      <c r="AL22" s="4">
        <v>0</v>
      </c>
      <c r="AM22" s="4">
        <v>0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HYPERLINK("https://creighton-primo.hosted.exlibrisgroup.com/primo-explore/search?tab=default_tab&amp;search_scope=EVERYTHING&amp;vid=01CRU&amp;lang=en_US&amp;offset=0&amp;query=any,contains,991001433949702656","Catalog Record")</f>
        <v>Catalog Record</v>
      </c>
      <c r="AT22" s="6" t="str">
        <f>HYPERLINK("http://www.worldcat.org/oclc/20823529","WorldCat Record")</f>
        <v>WorldCat Record</v>
      </c>
      <c r="AU22" s="3" t="s">
        <v>300</v>
      </c>
      <c r="AV22" s="3" t="s">
        <v>357</v>
      </c>
      <c r="AW22" s="3" t="s">
        <v>358</v>
      </c>
      <c r="AX22" s="3" t="s">
        <v>358</v>
      </c>
      <c r="AY22" s="3" t="s">
        <v>359</v>
      </c>
      <c r="AZ22" s="3" t="s">
        <v>75</v>
      </c>
      <c r="BB22" s="3" t="s">
        <v>360</v>
      </c>
      <c r="BC22" s="3" t="s">
        <v>361</v>
      </c>
      <c r="BD22" s="3" t="s">
        <v>362</v>
      </c>
    </row>
    <row r="23" spans="1:56" ht="38.25" customHeight="1" x14ac:dyDescent="0.25">
      <c r="A23" s="7" t="s">
        <v>58</v>
      </c>
      <c r="B23" s="2" t="s">
        <v>363</v>
      </c>
      <c r="C23" s="2" t="s">
        <v>364</v>
      </c>
      <c r="D23" s="2" t="s">
        <v>365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366</v>
      </c>
      <c r="M23" s="3" t="s">
        <v>367</v>
      </c>
      <c r="N23" s="2" t="s">
        <v>144</v>
      </c>
      <c r="O23" s="3" t="s">
        <v>65</v>
      </c>
      <c r="P23" s="3" t="s">
        <v>368</v>
      </c>
      <c r="R23" s="3" t="s">
        <v>67</v>
      </c>
      <c r="S23" s="4">
        <v>0</v>
      </c>
      <c r="T23" s="4">
        <v>0</v>
      </c>
      <c r="U23" s="5" t="s">
        <v>369</v>
      </c>
      <c r="V23" s="5" t="s">
        <v>369</v>
      </c>
      <c r="W23" s="5" t="s">
        <v>370</v>
      </c>
      <c r="X23" s="5" t="s">
        <v>370</v>
      </c>
      <c r="Y23" s="4">
        <v>25</v>
      </c>
      <c r="Z23" s="4">
        <v>20</v>
      </c>
      <c r="AA23" s="4">
        <v>76</v>
      </c>
      <c r="AB23" s="4">
        <v>1</v>
      </c>
      <c r="AC23" s="4">
        <v>1</v>
      </c>
      <c r="AD23" s="4">
        <v>0</v>
      </c>
      <c r="AE23" s="4">
        <v>2</v>
      </c>
      <c r="AF23" s="4">
        <v>0</v>
      </c>
      <c r="AG23" s="4">
        <v>0</v>
      </c>
      <c r="AH23" s="4">
        <v>0</v>
      </c>
      <c r="AI23" s="4">
        <v>2</v>
      </c>
      <c r="AJ23" s="4">
        <v>0</v>
      </c>
      <c r="AK23" s="4">
        <v>1</v>
      </c>
      <c r="AL23" s="4">
        <v>0</v>
      </c>
      <c r="AM23" s="4">
        <v>0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HYPERLINK("https://creighton-primo.hosted.exlibrisgroup.com/primo-explore/search?tab=default_tab&amp;search_scope=EVERYTHING&amp;vid=01CRU&amp;lang=en_US&amp;offset=0&amp;query=any,contains,991001340919702656","Catalog Record")</f>
        <v>Catalog Record</v>
      </c>
      <c r="AT23" s="6" t="str">
        <f>HYPERLINK("http://www.worldcat.org/oclc/58985612","WorldCat Record")</f>
        <v>WorldCat Record</v>
      </c>
      <c r="AU23" s="3" t="s">
        <v>371</v>
      </c>
      <c r="AV23" s="3" t="s">
        <v>372</v>
      </c>
      <c r="AW23" s="3" t="s">
        <v>373</v>
      </c>
      <c r="AX23" s="3" t="s">
        <v>373</v>
      </c>
      <c r="AY23" s="3" t="s">
        <v>374</v>
      </c>
      <c r="AZ23" s="3" t="s">
        <v>75</v>
      </c>
      <c r="BB23" s="3" t="s">
        <v>375</v>
      </c>
      <c r="BC23" s="3" t="s">
        <v>376</v>
      </c>
      <c r="BD23" s="3" t="s">
        <v>377</v>
      </c>
    </row>
    <row r="24" spans="1:56" ht="38.25" customHeight="1" x14ac:dyDescent="0.25">
      <c r="A24" s="7" t="s">
        <v>58</v>
      </c>
      <c r="B24" s="2" t="s">
        <v>378</v>
      </c>
      <c r="C24" s="2" t="s">
        <v>379</v>
      </c>
      <c r="D24" s="2" t="s">
        <v>380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381</v>
      </c>
      <c r="L24" s="2" t="s">
        <v>382</v>
      </c>
      <c r="M24" s="3" t="s">
        <v>383</v>
      </c>
      <c r="O24" s="3" t="s">
        <v>65</v>
      </c>
      <c r="P24" s="3" t="s">
        <v>66</v>
      </c>
      <c r="R24" s="3" t="s">
        <v>67</v>
      </c>
      <c r="S24" s="4">
        <v>1</v>
      </c>
      <c r="T24" s="4">
        <v>1</v>
      </c>
      <c r="U24" s="5" t="s">
        <v>384</v>
      </c>
      <c r="V24" s="5" t="s">
        <v>384</v>
      </c>
      <c r="W24" s="5" t="s">
        <v>385</v>
      </c>
      <c r="X24" s="5" t="s">
        <v>385</v>
      </c>
      <c r="Y24" s="4">
        <v>96</v>
      </c>
      <c r="Z24" s="4">
        <v>80</v>
      </c>
      <c r="AA24" s="4">
        <v>92</v>
      </c>
      <c r="AB24" s="4">
        <v>1</v>
      </c>
      <c r="AC24" s="4">
        <v>1</v>
      </c>
      <c r="AD24" s="4">
        <v>2</v>
      </c>
      <c r="AE24" s="4">
        <v>2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3" t="s">
        <v>58</v>
      </c>
      <c r="AQ24" s="3" t="s">
        <v>70</v>
      </c>
      <c r="AR24" s="6" t="str">
        <f>HYPERLINK("http://catalog.hathitrust.org/Record/001105364","HathiTrust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HYPERLINK("https://creighton-primo.hosted.exlibrisgroup.com/primo-explore/search?tab=default_tab&amp;search_scope=EVERYTHING&amp;vid=01CRU&amp;lang=en_US&amp;offset=0&amp;query=any,contains,991001416879702656","Catalog Record")</f>
        <v>Catalog Record</v>
      </c>
      <c r="AT24" s="6" t="str">
        <f>HYPERLINK("http://www.worldcat.org/oclc/16924160","WorldCat Record")</f>
        <v>WorldCat Record</v>
      </c>
      <c r="AU24" s="3" t="s">
        <v>386</v>
      </c>
      <c r="AV24" s="3" t="s">
        <v>387</v>
      </c>
      <c r="AW24" s="3" t="s">
        <v>388</v>
      </c>
      <c r="AX24" s="3" t="s">
        <v>388</v>
      </c>
      <c r="AY24" s="3" t="s">
        <v>389</v>
      </c>
      <c r="AZ24" s="3" t="s">
        <v>75</v>
      </c>
      <c r="BB24" s="3" t="s">
        <v>390</v>
      </c>
      <c r="BC24" s="3" t="s">
        <v>391</v>
      </c>
      <c r="BD24" s="3" t="s">
        <v>392</v>
      </c>
    </row>
    <row r="25" spans="1:56" ht="38.25" customHeight="1" x14ac:dyDescent="0.25">
      <c r="A25" s="7" t="s">
        <v>58</v>
      </c>
      <c r="B25" s="2" t="s">
        <v>393</v>
      </c>
      <c r="C25" s="2" t="s">
        <v>394</v>
      </c>
      <c r="D25" s="2" t="s">
        <v>395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L25" s="2" t="s">
        <v>396</v>
      </c>
      <c r="M25" s="3" t="s">
        <v>397</v>
      </c>
      <c r="N25" s="2" t="s">
        <v>64</v>
      </c>
      <c r="O25" s="3" t="s">
        <v>65</v>
      </c>
      <c r="P25" s="3" t="s">
        <v>398</v>
      </c>
      <c r="R25" s="3" t="s">
        <v>67</v>
      </c>
      <c r="S25" s="4">
        <v>3</v>
      </c>
      <c r="T25" s="4">
        <v>3</v>
      </c>
      <c r="U25" s="5" t="s">
        <v>399</v>
      </c>
      <c r="V25" s="5" t="s">
        <v>399</v>
      </c>
      <c r="W25" s="5" t="s">
        <v>400</v>
      </c>
      <c r="X25" s="5" t="s">
        <v>400</v>
      </c>
      <c r="Y25" s="4">
        <v>55</v>
      </c>
      <c r="Z25" s="4">
        <v>51</v>
      </c>
      <c r="AA25" s="4">
        <v>51</v>
      </c>
      <c r="AB25" s="4">
        <v>1</v>
      </c>
      <c r="AC25" s="4">
        <v>1</v>
      </c>
      <c r="AD25" s="4">
        <v>1</v>
      </c>
      <c r="AE25" s="4">
        <v>1</v>
      </c>
      <c r="AF25" s="4">
        <v>0</v>
      </c>
      <c r="AG25" s="4">
        <v>0</v>
      </c>
      <c r="AH25" s="4">
        <v>1</v>
      </c>
      <c r="AI25" s="4">
        <v>1</v>
      </c>
      <c r="AJ25" s="4">
        <v>1</v>
      </c>
      <c r="AK25" s="4">
        <v>1</v>
      </c>
      <c r="AL25" s="4">
        <v>0</v>
      </c>
      <c r="AM25" s="4">
        <v>0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HYPERLINK("https://creighton-primo.hosted.exlibrisgroup.com/primo-explore/search?tab=default_tab&amp;search_scope=EVERYTHING&amp;vid=01CRU&amp;lang=en_US&amp;offset=0&amp;query=any,contains,991001505909702656","Catalog Record")</f>
        <v>Catalog Record</v>
      </c>
      <c r="AT25" s="6" t="str">
        <f>HYPERLINK("http://www.worldcat.org/oclc/19945382","WorldCat Record")</f>
        <v>WorldCat Record</v>
      </c>
      <c r="AU25" s="3" t="s">
        <v>401</v>
      </c>
      <c r="AV25" s="3" t="s">
        <v>402</v>
      </c>
      <c r="AW25" s="3" t="s">
        <v>403</v>
      </c>
      <c r="AX25" s="3" t="s">
        <v>403</v>
      </c>
      <c r="AY25" s="3" t="s">
        <v>404</v>
      </c>
      <c r="AZ25" s="3" t="s">
        <v>75</v>
      </c>
      <c r="BB25" s="3" t="s">
        <v>405</v>
      </c>
      <c r="BC25" s="3" t="s">
        <v>406</v>
      </c>
      <c r="BD25" s="3" t="s">
        <v>407</v>
      </c>
    </row>
    <row r="26" spans="1:56" ht="38.25" customHeight="1" x14ac:dyDescent="0.25">
      <c r="A26" s="7" t="s">
        <v>58</v>
      </c>
      <c r="B26" s="2" t="s">
        <v>408</v>
      </c>
      <c r="C26" s="2" t="s">
        <v>409</v>
      </c>
      <c r="D26" s="2" t="s">
        <v>410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L26" s="2" t="s">
        <v>411</v>
      </c>
      <c r="M26" s="3" t="s">
        <v>412</v>
      </c>
      <c r="O26" s="3" t="s">
        <v>65</v>
      </c>
      <c r="P26" s="3" t="s">
        <v>368</v>
      </c>
      <c r="R26" s="3" t="s">
        <v>67</v>
      </c>
      <c r="S26" s="4">
        <v>4</v>
      </c>
      <c r="T26" s="4">
        <v>4</v>
      </c>
      <c r="U26" s="5" t="s">
        <v>413</v>
      </c>
      <c r="V26" s="5" t="s">
        <v>413</v>
      </c>
      <c r="W26" s="5" t="s">
        <v>414</v>
      </c>
      <c r="X26" s="5" t="s">
        <v>414</v>
      </c>
      <c r="Y26" s="4">
        <v>5</v>
      </c>
      <c r="Z26" s="4">
        <v>5</v>
      </c>
      <c r="AA26" s="4">
        <v>5</v>
      </c>
      <c r="AB26" s="4">
        <v>1</v>
      </c>
      <c r="AC26" s="4"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HYPERLINK("https://creighton-primo.hosted.exlibrisgroup.com/primo-explore/search?tab=default_tab&amp;search_scope=EVERYTHING&amp;vid=01CRU&amp;lang=en_US&amp;offset=0&amp;query=any,contains,991000651119702656","Catalog Record")</f>
        <v>Catalog Record</v>
      </c>
      <c r="AT26" s="6" t="str">
        <f>HYPERLINK("http://www.worldcat.org/oclc/31418803","WorldCat Record")</f>
        <v>WorldCat Record</v>
      </c>
      <c r="AU26" s="3" t="s">
        <v>415</v>
      </c>
      <c r="AV26" s="3" t="s">
        <v>416</v>
      </c>
      <c r="AW26" s="3" t="s">
        <v>417</v>
      </c>
      <c r="AX26" s="3" t="s">
        <v>417</v>
      </c>
      <c r="AY26" s="3" t="s">
        <v>418</v>
      </c>
      <c r="AZ26" s="3" t="s">
        <v>75</v>
      </c>
      <c r="BB26" s="3" t="s">
        <v>419</v>
      </c>
      <c r="BC26" s="3" t="s">
        <v>420</v>
      </c>
      <c r="BD26" s="3" t="s">
        <v>421</v>
      </c>
    </row>
    <row r="27" spans="1:56" ht="38.25" customHeight="1" x14ac:dyDescent="0.25">
      <c r="A27" s="7" t="s">
        <v>58</v>
      </c>
      <c r="B27" s="2" t="s">
        <v>422</v>
      </c>
      <c r="C27" s="2" t="s">
        <v>423</v>
      </c>
      <c r="D27" s="2" t="s">
        <v>424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L27" s="2" t="s">
        <v>425</v>
      </c>
      <c r="M27" s="3" t="s">
        <v>426</v>
      </c>
      <c r="O27" s="3" t="s">
        <v>65</v>
      </c>
      <c r="P27" s="3" t="s">
        <v>129</v>
      </c>
      <c r="R27" s="3" t="s">
        <v>67</v>
      </c>
      <c r="S27" s="4">
        <v>6</v>
      </c>
      <c r="T27" s="4">
        <v>6</v>
      </c>
      <c r="U27" s="5" t="s">
        <v>399</v>
      </c>
      <c r="V27" s="5" t="s">
        <v>399</v>
      </c>
      <c r="W27" s="5" t="s">
        <v>427</v>
      </c>
      <c r="X27" s="5" t="s">
        <v>427</v>
      </c>
      <c r="Y27" s="4">
        <v>77</v>
      </c>
      <c r="Z27" s="4">
        <v>57</v>
      </c>
      <c r="AA27" s="4">
        <v>57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0</v>
      </c>
      <c r="AI27" s="4">
        <v>0</v>
      </c>
      <c r="AJ27" s="4">
        <v>1</v>
      </c>
      <c r="AK27" s="4">
        <v>1</v>
      </c>
      <c r="AL27" s="4">
        <v>0</v>
      </c>
      <c r="AM27" s="4">
        <v>0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HYPERLINK("https://creighton-primo.hosted.exlibrisgroup.com/primo-explore/search?tab=default_tab&amp;search_scope=EVERYTHING&amp;vid=01CRU&amp;lang=en_US&amp;offset=0&amp;query=any,contains,991000902179702656","Catalog Record")</f>
        <v>Catalog Record</v>
      </c>
      <c r="AT27" s="6" t="str">
        <f>HYPERLINK("http://www.worldcat.org/oclc/36499712","WorldCat Record")</f>
        <v>WorldCat Record</v>
      </c>
      <c r="AU27" s="3" t="s">
        <v>428</v>
      </c>
      <c r="AV27" s="3" t="s">
        <v>429</v>
      </c>
      <c r="AW27" s="3" t="s">
        <v>430</v>
      </c>
      <c r="AX27" s="3" t="s">
        <v>430</v>
      </c>
      <c r="AY27" s="3" t="s">
        <v>431</v>
      </c>
      <c r="AZ27" s="3" t="s">
        <v>75</v>
      </c>
      <c r="BB27" s="3" t="s">
        <v>432</v>
      </c>
      <c r="BC27" s="3" t="s">
        <v>433</v>
      </c>
      <c r="BD27" s="3" t="s">
        <v>434</v>
      </c>
    </row>
    <row r="28" spans="1:56" ht="38.25" customHeight="1" x14ac:dyDescent="0.25">
      <c r="A28" s="7" t="s">
        <v>58</v>
      </c>
      <c r="B28" s="2" t="s">
        <v>435</v>
      </c>
      <c r="C28" s="2" t="s">
        <v>436</v>
      </c>
      <c r="D28" s="2" t="s">
        <v>437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438</v>
      </c>
      <c r="L28" s="2" t="s">
        <v>439</v>
      </c>
      <c r="M28" s="3" t="s">
        <v>99</v>
      </c>
      <c r="O28" s="3" t="s">
        <v>65</v>
      </c>
      <c r="P28" s="3" t="s">
        <v>187</v>
      </c>
      <c r="R28" s="3" t="s">
        <v>67</v>
      </c>
      <c r="S28" s="4">
        <v>0</v>
      </c>
      <c r="T28" s="4">
        <v>0</v>
      </c>
      <c r="U28" s="5" t="s">
        <v>440</v>
      </c>
      <c r="V28" s="5" t="s">
        <v>440</v>
      </c>
      <c r="W28" s="5" t="s">
        <v>441</v>
      </c>
      <c r="X28" s="5" t="s">
        <v>441</v>
      </c>
      <c r="Y28" s="4">
        <v>9</v>
      </c>
      <c r="Z28" s="4">
        <v>9</v>
      </c>
      <c r="AA28" s="4">
        <v>9</v>
      </c>
      <c r="AB28" s="4">
        <v>1</v>
      </c>
      <c r="AC28" s="4">
        <v>1</v>
      </c>
      <c r="AD28" s="4">
        <v>1</v>
      </c>
      <c r="AE28" s="4">
        <v>1</v>
      </c>
      <c r="AF28" s="4">
        <v>0</v>
      </c>
      <c r="AG28" s="4">
        <v>0</v>
      </c>
      <c r="AH28" s="4">
        <v>1</v>
      </c>
      <c r="AI28" s="4">
        <v>1</v>
      </c>
      <c r="AJ28" s="4">
        <v>1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HYPERLINK("https://creighton-primo.hosted.exlibrisgroup.com/primo-explore/search?tab=default_tab&amp;search_scope=EVERYTHING&amp;vid=01CRU&amp;lang=en_US&amp;offset=0&amp;query=any,contains,991000978589702656","Catalog Record")</f>
        <v>Catalog Record</v>
      </c>
      <c r="AT28" s="6" t="str">
        <f>HYPERLINK("http://www.worldcat.org/oclc/9819107","WorldCat Record")</f>
        <v>WorldCat Record</v>
      </c>
      <c r="AU28" s="3" t="s">
        <v>442</v>
      </c>
      <c r="AV28" s="3" t="s">
        <v>443</v>
      </c>
      <c r="AW28" s="3" t="s">
        <v>444</v>
      </c>
      <c r="AX28" s="3" t="s">
        <v>444</v>
      </c>
      <c r="AY28" s="3" t="s">
        <v>445</v>
      </c>
      <c r="AZ28" s="3" t="s">
        <v>75</v>
      </c>
      <c r="BC28" s="3" t="s">
        <v>446</v>
      </c>
      <c r="BD28" s="3" t="s">
        <v>447</v>
      </c>
    </row>
    <row r="29" spans="1:56" ht="38.25" customHeight="1" x14ac:dyDescent="0.25">
      <c r="A29" s="7" t="s">
        <v>58</v>
      </c>
      <c r="B29" s="2" t="s">
        <v>448</v>
      </c>
      <c r="C29" s="2" t="s">
        <v>449</v>
      </c>
      <c r="D29" s="2" t="s">
        <v>450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451</v>
      </c>
      <c r="M29" s="3" t="s">
        <v>254</v>
      </c>
      <c r="N29" s="2" t="s">
        <v>452</v>
      </c>
      <c r="O29" s="3" t="s">
        <v>65</v>
      </c>
      <c r="P29" s="3" t="s">
        <v>66</v>
      </c>
      <c r="R29" s="3" t="s">
        <v>67</v>
      </c>
      <c r="S29" s="4">
        <v>5</v>
      </c>
      <c r="T29" s="4">
        <v>5</v>
      </c>
      <c r="U29" s="5" t="s">
        <v>453</v>
      </c>
      <c r="V29" s="5" t="s">
        <v>453</v>
      </c>
      <c r="W29" s="5" t="s">
        <v>257</v>
      </c>
      <c r="X29" s="5" t="s">
        <v>257</v>
      </c>
      <c r="Y29" s="4">
        <v>105</v>
      </c>
      <c r="Z29" s="4">
        <v>80</v>
      </c>
      <c r="AA29" s="4">
        <v>80</v>
      </c>
      <c r="AB29" s="4">
        <v>1</v>
      </c>
      <c r="AC29" s="4">
        <v>1</v>
      </c>
      <c r="AD29" s="4">
        <v>2</v>
      </c>
      <c r="AE29" s="4">
        <v>2</v>
      </c>
      <c r="AF29" s="4">
        <v>2</v>
      </c>
      <c r="AG29" s="4">
        <v>2</v>
      </c>
      <c r="AH29" s="4">
        <v>0</v>
      </c>
      <c r="AI29" s="4">
        <v>0</v>
      </c>
      <c r="AJ29" s="4">
        <v>1</v>
      </c>
      <c r="AK29" s="4">
        <v>1</v>
      </c>
      <c r="AL29" s="4">
        <v>0</v>
      </c>
      <c r="AM29" s="4">
        <v>0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HYPERLINK("https://creighton-primo.hosted.exlibrisgroup.com/primo-explore/search?tab=default_tab&amp;search_scope=EVERYTHING&amp;vid=01CRU&amp;lang=en_US&amp;offset=0&amp;query=any,contains,991000978679702656","Catalog Record")</f>
        <v>Catalog Record</v>
      </c>
      <c r="AT29" s="6" t="str">
        <f>HYPERLINK("http://www.worldcat.org/oclc/9104504","WorldCat Record")</f>
        <v>WorldCat Record</v>
      </c>
      <c r="AU29" s="3" t="s">
        <v>454</v>
      </c>
      <c r="AV29" s="3" t="s">
        <v>455</v>
      </c>
      <c r="AW29" s="3" t="s">
        <v>456</v>
      </c>
      <c r="AX29" s="3" t="s">
        <v>456</v>
      </c>
      <c r="AY29" s="3" t="s">
        <v>457</v>
      </c>
      <c r="AZ29" s="3" t="s">
        <v>75</v>
      </c>
      <c r="BB29" s="3" t="s">
        <v>458</v>
      </c>
      <c r="BC29" s="3" t="s">
        <v>459</v>
      </c>
      <c r="BD29" s="3" t="s">
        <v>460</v>
      </c>
    </row>
    <row r="30" spans="1:56" ht="38.25" customHeight="1" x14ac:dyDescent="0.25">
      <c r="A30" s="7" t="s">
        <v>58</v>
      </c>
      <c r="B30" s="2" t="s">
        <v>461</v>
      </c>
      <c r="C30" s="2" t="s">
        <v>462</v>
      </c>
      <c r="D30" s="2" t="s">
        <v>463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464</v>
      </c>
      <c r="L30" s="2" t="s">
        <v>465</v>
      </c>
      <c r="M30" s="3" t="s">
        <v>466</v>
      </c>
      <c r="O30" s="3" t="s">
        <v>65</v>
      </c>
      <c r="P30" s="3" t="s">
        <v>145</v>
      </c>
      <c r="R30" s="3" t="s">
        <v>67</v>
      </c>
      <c r="S30" s="4">
        <v>0</v>
      </c>
      <c r="T30" s="4">
        <v>0</v>
      </c>
      <c r="U30" s="5" t="s">
        <v>467</v>
      </c>
      <c r="V30" s="5" t="s">
        <v>467</v>
      </c>
      <c r="W30" s="5" t="s">
        <v>468</v>
      </c>
      <c r="X30" s="5" t="s">
        <v>468</v>
      </c>
      <c r="Y30" s="4">
        <v>104</v>
      </c>
      <c r="Z30" s="4">
        <v>81</v>
      </c>
      <c r="AA30" s="4">
        <v>83</v>
      </c>
      <c r="AB30" s="4">
        <v>2</v>
      </c>
      <c r="AC30" s="4">
        <v>2</v>
      </c>
      <c r="AD30" s="4">
        <v>2</v>
      </c>
      <c r="AE30" s="4">
        <v>2</v>
      </c>
      <c r="AF30" s="4">
        <v>0</v>
      </c>
      <c r="AG30" s="4">
        <v>0</v>
      </c>
      <c r="AH30" s="4">
        <v>2</v>
      </c>
      <c r="AI30" s="4">
        <v>2</v>
      </c>
      <c r="AJ30" s="4">
        <v>1</v>
      </c>
      <c r="AK30" s="4">
        <v>1</v>
      </c>
      <c r="AL30" s="4">
        <v>0</v>
      </c>
      <c r="AM30" s="4">
        <v>0</v>
      </c>
      <c r="AN30" s="4">
        <v>0</v>
      </c>
      <c r="AO30" s="4">
        <v>0</v>
      </c>
      <c r="AP30" s="3" t="s">
        <v>58</v>
      </c>
      <c r="AQ30" s="3" t="s">
        <v>70</v>
      </c>
      <c r="AR30" s="6" t="str">
        <f>HYPERLINK("http://catalog.hathitrust.org/Record/009866530","HathiTrust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HYPERLINK("https://creighton-primo.hosted.exlibrisgroup.com/primo-explore/search?tab=default_tab&amp;search_scope=EVERYTHING&amp;vid=01CRU&amp;lang=en_US&amp;offset=0&amp;query=any,contains,991000454619702656","Catalog Record")</f>
        <v>Catalog Record</v>
      </c>
      <c r="AT30" s="6" t="str">
        <f>HYPERLINK("http://www.worldcat.org/oclc/49011935","WorldCat Record")</f>
        <v>WorldCat Record</v>
      </c>
      <c r="AU30" s="3" t="s">
        <v>469</v>
      </c>
      <c r="AV30" s="3" t="s">
        <v>470</v>
      </c>
      <c r="AW30" s="3" t="s">
        <v>471</v>
      </c>
      <c r="AX30" s="3" t="s">
        <v>471</v>
      </c>
      <c r="AY30" s="3" t="s">
        <v>472</v>
      </c>
      <c r="AZ30" s="3" t="s">
        <v>75</v>
      </c>
      <c r="BB30" s="3" t="s">
        <v>473</v>
      </c>
      <c r="BC30" s="3" t="s">
        <v>474</v>
      </c>
      <c r="BD30" s="3" t="s">
        <v>475</v>
      </c>
    </row>
    <row r="31" spans="1:56" ht="38.25" customHeight="1" x14ac:dyDescent="0.25">
      <c r="A31" s="7" t="s">
        <v>58</v>
      </c>
      <c r="B31" s="2" t="s">
        <v>476</v>
      </c>
      <c r="C31" s="2" t="s">
        <v>477</v>
      </c>
      <c r="D31" s="2" t="s">
        <v>478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479</v>
      </c>
      <c r="L31" s="2" t="s">
        <v>480</v>
      </c>
      <c r="M31" s="3" t="s">
        <v>426</v>
      </c>
      <c r="O31" s="3" t="s">
        <v>65</v>
      </c>
      <c r="P31" s="3" t="s">
        <v>84</v>
      </c>
      <c r="R31" s="3" t="s">
        <v>67</v>
      </c>
      <c r="S31" s="4">
        <v>3</v>
      </c>
      <c r="T31" s="4">
        <v>3</v>
      </c>
      <c r="U31" s="5" t="s">
        <v>481</v>
      </c>
      <c r="V31" s="5" t="s">
        <v>481</v>
      </c>
      <c r="W31" s="5" t="s">
        <v>482</v>
      </c>
      <c r="X31" s="5" t="s">
        <v>482</v>
      </c>
      <c r="Y31" s="4">
        <v>105</v>
      </c>
      <c r="Z31" s="4">
        <v>78</v>
      </c>
      <c r="AA31" s="4">
        <v>80</v>
      </c>
      <c r="AB31" s="4">
        <v>1</v>
      </c>
      <c r="AC31" s="4">
        <v>1</v>
      </c>
      <c r="AD31" s="4">
        <v>2</v>
      </c>
      <c r="AE31" s="4">
        <v>2</v>
      </c>
      <c r="AF31" s="4">
        <v>0</v>
      </c>
      <c r="AG31" s="4">
        <v>0</v>
      </c>
      <c r="AH31" s="4">
        <v>2</v>
      </c>
      <c r="AI31" s="4">
        <v>2</v>
      </c>
      <c r="AJ31" s="4">
        <v>1</v>
      </c>
      <c r="AK31" s="4">
        <v>1</v>
      </c>
      <c r="AL31" s="4">
        <v>0</v>
      </c>
      <c r="AM31" s="4">
        <v>0</v>
      </c>
      <c r="AN31" s="4">
        <v>0</v>
      </c>
      <c r="AO31" s="4">
        <v>0</v>
      </c>
      <c r="AP31" s="3" t="s">
        <v>58</v>
      </c>
      <c r="AQ31" s="3" t="s">
        <v>70</v>
      </c>
      <c r="AR31" s="6" t="str">
        <f>HYPERLINK("http://catalog.hathitrust.org/Record/003145793","HathiTrust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HYPERLINK("https://creighton-primo.hosted.exlibrisgroup.com/primo-explore/search?tab=default_tab&amp;search_scope=EVERYTHING&amp;vid=01CRU&amp;lang=en_US&amp;offset=0&amp;query=any,contains,991001263339702656","Catalog Record")</f>
        <v>Catalog Record</v>
      </c>
      <c r="AT31" s="6" t="str">
        <f>HYPERLINK("http://www.worldcat.org/oclc/34194632","WorldCat Record")</f>
        <v>WorldCat Record</v>
      </c>
      <c r="AU31" s="3" t="s">
        <v>483</v>
      </c>
      <c r="AV31" s="3" t="s">
        <v>484</v>
      </c>
      <c r="AW31" s="3" t="s">
        <v>485</v>
      </c>
      <c r="AX31" s="3" t="s">
        <v>485</v>
      </c>
      <c r="AY31" s="3" t="s">
        <v>486</v>
      </c>
      <c r="AZ31" s="3" t="s">
        <v>75</v>
      </c>
      <c r="BB31" s="3" t="s">
        <v>487</v>
      </c>
      <c r="BC31" s="3" t="s">
        <v>488</v>
      </c>
      <c r="BD31" s="3" t="s">
        <v>489</v>
      </c>
    </row>
    <row r="32" spans="1:56" ht="38.25" customHeight="1" x14ac:dyDescent="0.25">
      <c r="A32" s="7" t="s">
        <v>58</v>
      </c>
      <c r="B32" s="2" t="s">
        <v>490</v>
      </c>
      <c r="C32" s="2" t="s">
        <v>491</v>
      </c>
      <c r="D32" s="2" t="s">
        <v>492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493</v>
      </c>
      <c r="L32" s="2" t="s">
        <v>494</v>
      </c>
      <c r="M32" s="3" t="s">
        <v>254</v>
      </c>
      <c r="N32" s="2" t="s">
        <v>495</v>
      </c>
      <c r="O32" s="3" t="s">
        <v>65</v>
      </c>
      <c r="P32" s="3" t="s">
        <v>66</v>
      </c>
      <c r="R32" s="3" t="s">
        <v>67</v>
      </c>
      <c r="S32" s="4">
        <v>17</v>
      </c>
      <c r="T32" s="4">
        <v>17</v>
      </c>
      <c r="U32" s="5" t="s">
        <v>496</v>
      </c>
      <c r="V32" s="5" t="s">
        <v>496</v>
      </c>
      <c r="W32" s="5" t="s">
        <v>497</v>
      </c>
      <c r="X32" s="5" t="s">
        <v>497</v>
      </c>
      <c r="Y32" s="4">
        <v>274</v>
      </c>
      <c r="Z32" s="4">
        <v>219</v>
      </c>
      <c r="AA32" s="4">
        <v>456</v>
      </c>
      <c r="AB32" s="4">
        <v>1</v>
      </c>
      <c r="AC32" s="4">
        <v>3</v>
      </c>
      <c r="AD32" s="4">
        <v>4</v>
      </c>
      <c r="AE32" s="4">
        <v>8</v>
      </c>
      <c r="AF32" s="4">
        <v>1</v>
      </c>
      <c r="AG32" s="4">
        <v>2</v>
      </c>
      <c r="AH32" s="4">
        <v>2</v>
      </c>
      <c r="AI32" s="4">
        <v>2</v>
      </c>
      <c r="AJ32" s="4">
        <v>3</v>
      </c>
      <c r="AK32" s="4">
        <v>5</v>
      </c>
      <c r="AL32" s="4">
        <v>0</v>
      </c>
      <c r="AM32" s="4">
        <v>2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HYPERLINK("https://creighton-primo.hosted.exlibrisgroup.com/primo-explore/search?tab=default_tab&amp;search_scope=EVERYTHING&amp;vid=01CRU&amp;lang=en_US&amp;offset=0&amp;query=any,contains,991000749349702656","Catalog Record")</f>
        <v>Catalog Record</v>
      </c>
      <c r="AT32" s="6" t="str">
        <f>HYPERLINK("http://www.worldcat.org/oclc/7837905","WorldCat Record")</f>
        <v>WorldCat Record</v>
      </c>
      <c r="AU32" s="3" t="s">
        <v>498</v>
      </c>
      <c r="AV32" s="3" t="s">
        <v>499</v>
      </c>
      <c r="AW32" s="3" t="s">
        <v>500</v>
      </c>
      <c r="AX32" s="3" t="s">
        <v>500</v>
      </c>
      <c r="AY32" s="3" t="s">
        <v>501</v>
      </c>
      <c r="AZ32" s="3" t="s">
        <v>75</v>
      </c>
      <c r="BB32" s="3" t="s">
        <v>502</v>
      </c>
      <c r="BC32" s="3" t="s">
        <v>503</v>
      </c>
      <c r="BD32" s="3" t="s">
        <v>504</v>
      </c>
    </row>
    <row r="33" spans="1:56" ht="38.25" customHeight="1" x14ac:dyDescent="0.25">
      <c r="A33" s="7" t="s">
        <v>58</v>
      </c>
      <c r="B33" s="2" t="s">
        <v>505</v>
      </c>
      <c r="C33" s="2" t="s">
        <v>506</v>
      </c>
      <c r="D33" s="2" t="s">
        <v>507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508</v>
      </c>
      <c r="L33" s="2" t="s">
        <v>509</v>
      </c>
      <c r="M33" s="3" t="s">
        <v>510</v>
      </c>
      <c r="O33" s="3" t="s">
        <v>65</v>
      </c>
      <c r="P33" s="3" t="s">
        <v>174</v>
      </c>
      <c r="R33" s="3" t="s">
        <v>67</v>
      </c>
      <c r="S33" s="4">
        <v>4</v>
      </c>
      <c r="T33" s="4">
        <v>4</v>
      </c>
      <c r="U33" s="5" t="s">
        <v>400</v>
      </c>
      <c r="V33" s="5" t="s">
        <v>400</v>
      </c>
      <c r="W33" s="5" t="s">
        <v>511</v>
      </c>
      <c r="X33" s="5" t="s">
        <v>511</v>
      </c>
      <c r="Y33" s="4">
        <v>147</v>
      </c>
      <c r="Z33" s="4">
        <v>117</v>
      </c>
      <c r="AA33" s="4">
        <v>119</v>
      </c>
      <c r="AB33" s="4">
        <v>1</v>
      </c>
      <c r="AC33" s="4">
        <v>1</v>
      </c>
      <c r="AD33" s="4">
        <v>3</v>
      </c>
      <c r="AE33" s="4">
        <v>3</v>
      </c>
      <c r="AF33" s="4">
        <v>1</v>
      </c>
      <c r="AG33" s="4">
        <v>1</v>
      </c>
      <c r="AH33" s="4">
        <v>0</v>
      </c>
      <c r="AI33" s="4">
        <v>0</v>
      </c>
      <c r="AJ33" s="4">
        <v>3</v>
      </c>
      <c r="AK33" s="4">
        <v>3</v>
      </c>
      <c r="AL33" s="4">
        <v>0</v>
      </c>
      <c r="AM33" s="4">
        <v>0</v>
      </c>
      <c r="AN33" s="4">
        <v>0</v>
      </c>
      <c r="AO33" s="4">
        <v>0</v>
      </c>
      <c r="AP33" s="3" t="s">
        <v>58</v>
      </c>
      <c r="AQ33" s="3" t="s">
        <v>70</v>
      </c>
      <c r="AR33" s="6" t="str">
        <f>HYPERLINK("http://catalog.hathitrust.org/Record/001560770","HathiTrust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HYPERLINK("https://creighton-primo.hosted.exlibrisgroup.com/primo-explore/search?tab=default_tab&amp;search_scope=EVERYTHING&amp;vid=01CRU&amp;lang=en_US&amp;offset=0&amp;query=any,contains,991000978819702656","Catalog Record")</f>
        <v>Catalog Record</v>
      </c>
      <c r="AT33" s="6" t="str">
        <f>HYPERLINK("http://www.worldcat.org/oclc/210868","WorldCat Record")</f>
        <v>WorldCat Record</v>
      </c>
      <c r="AU33" s="3" t="s">
        <v>512</v>
      </c>
      <c r="AV33" s="3" t="s">
        <v>513</v>
      </c>
      <c r="AW33" s="3" t="s">
        <v>514</v>
      </c>
      <c r="AX33" s="3" t="s">
        <v>514</v>
      </c>
      <c r="AY33" s="3" t="s">
        <v>515</v>
      </c>
      <c r="AZ33" s="3" t="s">
        <v>75</v>
      </c>
      <c r="BB33" s="3" t="s">
        <v>516</v>
      </c>
      <c r="BC33" s="3" t="s">
        <v>517</v>
      </c>
      <c r="BD33" s="3" t="s">
        <v>518</v>
      </c>
    </row>
    <row r="34" spans="1:56" ht="38.25" customHeight="1" x14ac:dyDescent="0.25">
      <c r="A34" s="7" t="s">
        <v>58</v>
      </c>
      <c r="B34" s="2" t="s">
        <v>519</v>
      </c>
      <c r="C34" s="2" t="s">
        <v>520</v>
      </c>
      <c r="D34" s="2" t="s">
        <v>521</v>
      </c>
      <c r="F34" s="3" t="s">
        <v>58</v>
      </c>
      <c r="G34" s="3" t="s">
        <v>59</v>
      </c>
      <c r="H34" s="3" t="s">
        <v>58</v>
      </c>
      <c r="I34" s="3" t="s">
        <v>70</v>
      </c>
      <c r="J34" s="3" t="s">
        <v>60</v>
      </c>
      <c r="L34" s="2" t="s">
        <v>522</v>
      </c>
      <c r="M34" s="3" t="s">
        <v>99</v>
      </c>
      <c r="O34" s="3" t="s">
        <v>65</v>
      </c>
      <c r="P34" s="3" t="s">
        <v>66</v>
      </c>
      <c r="R34" s="3" t="s">
        <v>67</v>
      </c>
      <c r="S34" s="4">
        <v>9</v>
      </c>
      <c r="T34" s="4">
        <v>9</v>
      </c>
      <c r="U34" s="5" t="s">
        <v>523</v>
      </c>
      <c r="V34" s="5" t="s">
        <v>523</v>
      </c>
      <c r="W34" s="5" t="s">
        <v>497</v>
      </c>
      <c r="X34" s="5" t="s">
        <v>497</v>
      </c>
      <c r="Y34" s="4">
        <v>247</v>
      </c>
      <c r="Z34" s="4">
        <v>191</v>
      </c>
      <c r="AA34" s="4">
        <v>457</v>
      </c>
      <c r="AB34" s="4">
        <v>1</v>
      </c>
      <c r="AC34" s="4">
        <v>1</v>
      </c>
      <c r="AD34" s="4">
        <v>3</v>
      </c>
      <c r="AE34" s="4">
        <v>10</v>
      </c>
      <c r="AF34" s="4">
        <v>2</v>
      </c>
      <c r="AG34" s="4">
        <v>6</v>
      </c>
      <c r="AH34" s="4">
        <v>1</v>
      </c>
      <c r="AI34" s="4">
        <v>3</v>
      </c>
      <c r="AJ34" s="4">
        <v>1</v>
      </c>
      <c r="AK34" s="4">
        <v>6</v>
      </c>
      <c r="AL34" s="4">
        <v>0</v>
      </c>
      <c r="AM34" s="4">
        <v>0</v>
      </c>
      <c r="AN34" s="4">
        <v>0</v>
      </c>
      <c r="AO34" s="4">
        <v>0</v>
      </c>
      <c r="AP34" s="3" t="s">
        <v>58</v>
      </c>
      <c r="AQ34" s="3" t="s">
        <v>70</v>
      </c>
      <c r="AR34" s="6" t="str">
        <f>HYPERLINK("http://catalog.hathitrust.org/Record/000778211","HathiTrust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HYPERLINK("https://creighton-primo.hosted.exlibrisgroup.com/primo-explore/search?tab=default_tab&amp;search_scope=EVERYTHING&amp;vid=01CRU&amp;lang=en_US&amp;offset=0&amp;query=any,contains,991000749419702656","Catalog Record")</f>
        <v>Catalog Record</v>
      </c>
      <c r="AT34" s="6" t="str">
        <f>HYPERLINK("http://www.worldcat.org/oclc/9153461","WorldCat Record")</f>
        <v>WorldCat Record</v>
      </c>
      <c r="AU34" s="3" t="s">
        <v>524</v>
      </c>
      <c r="AV34" s="3" t="s">
        <v>525</v>
      </c>
      <c r="AW34" s="3" t="s">
        <v>526</v>
      </c>
      <c r="AX34" s="3" t="s">
        <v>526</v>
      </c>
      <c r="AY34" s="3" t="s">
        <v>527</v>
      </c>
      <c r="AZ34" s="3" t="s">
        <v>75</v>
      </c>
      <c r="BB34" s="3" t="s">
        <v>528</v>
      </c>
      <c r="BC34" s="3" t="s">
        <v>529</v>
      </c>
      <c r="BD34" s="3" t="s">
        <v>530</v>
      </c>
    </row>
    <row r="35" spans="1:56" ht="38.25" customHeight="1" x14ac:dyDescent="0.25">
      <c r="A35" s="7" t="s">
        <v>58</v>
      </c>
      <c r="B35" s="2" t="s">
        <v>531</v>
      </c>
      <c r="C35" s="2" t="s">
        <v>532</v>
      </c>
      <c r="D35" s="2" t="s">
        <v>533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534</v>
      </c>
      <c r="L35" s="2" t="s">
        <v>535</v>
      </c>
      <c r="M35" s="3" t="s">
        <v>536</v>
      </c>
      <c r="N35" s="2" t="s">
        <v>128</v>
      </c>
      <c r="O35" s="3" t="s">
        <v>65</v>
      </c>
      <c r="P35" s="3" t="s">
        <v>187</v>
      </c>
      <c r="R35" s="3" t="s">
        <v>67</v>
      </c>
      <c r="S35" s="4">
        <v>61</v>
      </c>
      <c r="T35" s="4">
        <v>61</v>
      </c>
      <c r="U35" s="5" t="s">
        <v>537</v>
      </c>
      <c r="V35" s="5" t="s">
        <v>537</v>
      </c>
      <c r="W35" s="5" t="s">
        <v>538</v>
      </c>
      <c r="X35" s="5" t="s">
        <v>538</v>
      </c>
      <c r="Y35" s="4">
        <v>369</v>
      </c>
      <c r="Z35" s="4">
        <v>315</v>
      </c>
      <c r="AA35" s="4">
        <v>322</v>
      </c>
      <c r="AB35" s="4">
        <v>1</v>
      </c>
      <c r="AC35" s="4">
        <v>1</v>
      </c>
      <c r="AD35" s="4">
        <v>5</v>
      </c>
      <c r="AE35" s="4">
        <v>5</v>
      </c>
      <c r="AF35" s="4">
        <v>2</v>
      </c>
      <c r="AG35" s="4">
        <v>2</v>
      </c>
      <c r="AH35" s="4">
        <v>1</v>
      </c>
      <c r="AI35" s="4">
        <v>1</v>
      </c>
      <c r="AJ35" s="4">
        <v>4</v>
      </c>
      <c r="AK35" s="4">
        <v>4</v>
      </c>
      <c r="AL35" s="4">
        <v>0</v>
      </c>
      <c r="AM35" s="4">
        <v>0</v>
      </c>
      <c r="AN35" s="4">
        <v>0</v>
      </c>
      <c r="AO35" s="4">
        <v>0</v>
      </c>
      <c r="AP35" s="3" t="s">
        <v>58</v>
      </c>
      <c r="AQ35" s="3" t="s">
        <v>70</v>
      </c>
      <c r="AR35" s="6" t="str">
        <f>HYPERLINK("http://catalog.hathitrust.org/Record/002521987","HathiTrust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HYPERLINK("https://creighton-primo.hosted.exlibrisgroup.com/primo-explore/search?tab=default_tab&amp;search_scope=EVERYTHING&amp;vid=01CRU&amp;lang=en_US&amp;offset=0&amp;query=any,contains,991001302619702656","Catalog Record")</f>
        <v>Catalog Record</v>
      </c>
      <c r="AT35" s="6" t="str">
        <f>HYPERLINK("http://www.worldcat.org/oclc/24318952","WorldCat Record")</f>
        <v>WorldCat Record</v>
      </c>
      <c r="AU35" s="3" t="s">
        <v>539</v>
      </c>
      <c r="AV35" s="3" t="s">
        <v>540</v>
      </c>
      <c r="AW35" s="3" t="s">
        <v>541</v>
      </c>
      <c r="AX35" s="3" t="s">
        <v>541</v>
      </c>
      <c r="AY35" s="3" t="s">
        <v>542</v>
      </c>
      <c r="AZ35" s="3" t="s">
        <v>75</v>
      </c>
      <c r="BB35" s="3" t="s">
        <v>543</v>
      </c>
      <c r="BC35" s="3" t="s">
        <v>544</v>
      </c>
      <c r="BD35" s="3" t="s">
        <v>545</v>
      </c>
    </row>
    <row r="36" spans="1:56" ht="38.25" customHeight="1" x14ac:dyDescent="0.25">
      <c r="A36" s="7" t="s">
        <v>58</v>
      </c>
      <c r="B36" s="2" t="s">
        <v>546</v>
      </c>
      <c r="C36" s="2" t="s">
        <v>547</v>
      </c>
      <c r="D36" s="2" t="s">
        <v>548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534</v>
      </c>
      <c r="L36" s="2" t="s">
        <v>549</v>
      </c>
      <c r="M36" s="3" t="s">
        <v>143</v>
      </c>
      <c r="N36" s="2" t="s">
        <v>158</v>
      </c>
      <c r="O36" s="3" t="s">
        <v>65</v>
      </c>
      <c r="P36" s="3" t="s">
        <v>187</v>
      </c>
      <c r="R36" s="3" t="s">
        <v>67</v>
      </c>
      <c r="S36" s="4">
        <v>28</v>
      </c>
      <c r="T36" s="4">
        <v>28</v>
      </c>
      <c r="U36" s="5" t="s">
        <v>298</v>
      </c>
      <c r="V36" s="5" t="s">
        <v>298</v>
      </c>
      <c r="W36" s="5" t="s">
        <v>550</v>
      </c>
      <c r="X36" s="5" t="s">
        <v>550</v>
      </c>
      <c r="Y36" s="4">
        <v>393</v>
      </c>
      <c r="Z36" s="4">
        <v>319</v>
      </c>
      <c r="AA36" s="4">
        <v>323</v>
      </c>
      <c r="AB36" s="4">
        <v>1</v>
      </c>
      <c r="AC36" s="4">
        <v>1</v>
      </c>
      <c r="AD36" s="4">
        <v>5</v>
      </c>
      <c r="AE36" s="4">
        <v>5</v>
      </c>
      <c r="AF36" s="4">
        <v>2</v>
      </c>
      <c r="AG36" s="4">
        <v>2</v>
      </c>
      <c r="AH36" s="4">
        <v>2</v>
      </c>
      <c r="AI36" s="4">
        <v>2</v>
      </c>
      <c r="AJ36" s="4">
        <v>2</v>
      </c>
      <c r="AK36" s="4">
        <v>2</v>
      </c>
      <c r="AL36" s="4">
        <v>0</v>
      </c>
      <c r="AM36" s="4">
        <v>0</v>
      </c>
      <c r="AN36" s="4">
        <v>0</v>
      </c>
      <c r="AO36" s="4">
        <v>0</v>
      </c>
      <c r="AP36" s="3" t="s">
        <v>58</v>
      </c>
      <c r="AQ36" s="3" t="s">
        <v>70</v>
      </c>
      <c r="AR36" s="6" t="str">
        <f>HYPERLINK("http://catalog.hathitrust.org/Record/004067417","HathiTrust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HYPERLINK("https://creighton-primo.hosted.exlibrisgroup.com/primo-explore/search?tab=default_tab&amp;search_scope=EVERYTHING&amp;vid=01CRU&amp;lang=en_US&amp;offset=0&amp;query=any,contains,991000798369702656","Catalog Record")</f>
        <v>Catalog Record</v>
      </c>
      <c r="AT36" s="6" t="str">
        <f>HYPERLINK("http://www.worldcat.org/oclc/41646917","WorldCat Record")</f>
        <v>WorldCat Record</v>
      </c>
      <c r="AU36" s="3" t="s">
        <v>551</v>
      </c>
      <c r="AV36" s="3" t="s">
        <v>552</v>
      </c>
      <c r="AW36" s="3" t="s">
        <v>553</v>
      </c>
      <c r="AX36" s="3" t="s">
        <v>553</v>
      </c>
      <c r="AY36" s="3" t="s">
        <v>554</v>
      </c>
      <c r="AZ36" s="3" t="s">
        <v>75</v>
      </c>
      <c r="BB36" s="3" t="s">
        <v>555</v>
      </c>
      <c r="BC36" s="3" t="s">
        <v>556</v>
      </c>
      <c r="BD36" s="3" t="s">
        <v>557</v>
      </c>
    </row>
    <row r="37" spans="1:56" ht="38.25" customHeight="1" x14ac:dyDescent="0.25">
      <c r="A37" s="7" t="s">
        <v>58</v>
      </c>
      <c r="B37" s="2" t="s">
        <v>558</v>
      </c>
      <c r="C37" s="2" t="s">
        <v>559</v>
      </c>
      <c r="D37" s="2" t="s">
        <v>560</v>
      </c>
      <c r="F37" s="3" t="s">
        <v>58</v>
      </c>
      <c r="G37" s="3" t="s">
        <v>59</v>
      </c>
      <c r="H37" s="3" t="s">
        <v>58</v>
      </c>
      <c r="I37" s="3" t="s">
        <v>70</v>
      </c>
      <c r="J37" s="3" t="s">
        <v>60</v>
      </c>
      <c r="K37" s="2" t="s">
        <v>213</v>
      </c>
      <c r="L37" s="2" t="s">
        <v>561</v>
      </c>
      <c r="M37" s="3" t="s">
        <v>367</v>
      </c>
      <c r="N37" s="2" t="s">
        <v>562</v>
      </c>
      <c r="O37" s="3" t="s">
        <v>65</v>
      </c>
      <c r="P37" s="3" t="s">
        <v>145</v>
      </c>
      <c r="R37" s="3" t="s">
        <v>67</v>
      </c>
      <c r="S37" s="4">
        <v>1</v>
      </c>
      <c r="T37" s="4">
        <v>1</v>
      </c>
      <c r="U37" s="5" t="s">
        <v>563</v>
      </c>
      <c r="V37" s="5" t="s">
        <v>563</v>
      </c>
      <c r="W37" s="5" t="s">
        <v>564</v>
      </c>
      <c r="X37" s="5" t="s">
        <v>564</v>
      </c>
      <c r="Y37" s="4">
        <v>364</v>
      </c>
      <c r="Z37" s="4">
        <v>291</v>
      </c>
      <c r="AA37" s="4">
        <v>1166</v>
      </c>
      <c r="AB37" s="4">
        <v>1</v>
      </c>
      <c r="AC37" s="4">
        <v>8</v>
      </c>
      <c r="AD37" s="4">
        <v>7</v>
      </c>
      <c r="AE37" s="4">
        <v>26</v>
      </c>
      <c r="AF37" s="4">
        <v>4</v>
      </c>
      <c r="AG37" s="4">
        <v>10</v>
      </c>
      <c r="AH37" s="4">
        <v>1</v>
      </c>
      <c r="AI37" s="4">
        <v>5</v>
      </c>
      <c r="AJ37" s="4">
        <v>4</v>
      </c>
      <c r="AK37" s="4">
        <v>12</v>
      </c>
      <c r="AL37" s="4">
        <v>0</v>
      </c>
      <c r="AM37" s="4">
        <v>5</v>
      </c>
      <c r="AN37" s="4">
        <v>0</v>
      </c>
      <c r="AO37" s="4">
        <v>0</v>
      </c>
      <c r="AP37" s="3" t="s">
        <v>58</v>
      </c>
      <c r="AQ37" s="3" t="s">
        <v>70</v>
      </c>
      <c r="AR37" s="6" t="str">
        <f>HYPERLINK("http://catalog.hathitrust.org/Record/004953879","HathiTrust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HYPERLINK("https://creighton-primo.hosted.exlibrisgroup.com/primo-explore/search?tab=default_tab&amp;search_scope=EVERYTHING&amp;vid=01CRU&amp;lang=en_US&amp;offset=0&amp;query=any,contains,991000452109702656","Catalog Record")</f>
        <v>Catalog Record</v>
      </c>
      <c r="AT37" s="6" t="str">
        <f>HYPERLINK("http://www.worldcat.org/oclc/56404850","WorldCat Record")</f>
        <v>WorldCat Record</v>
      </c>
      <c r="AU37" s="3" t="s">
        <v>218</v>
      </c>
      <c r="AV37" s="3" t="s">
        <v>565</v>
      </c>
      <c r="AW37" s="3" t="s">
        <v>566</v>
      </c>
      <c r="AX37" s="3" t="s">
        <v>566</v>
      </c>
      <c r="AY37" s="3" t="s">
        <v>567</v>
      </c>
      <c r="AZ37" s="3" t="s">
        <v>75</v>
      </c>
      <c r="BB37" s="3" t="s">
        <v>568</v>
      </c>
      <c r="BC37" s="3" t="s">
        <v>569</v>
      </c>
      <c r="BD37" s="3" t="s">
        <v>570</v>
      </c>
    </row>
    <row r="38" spans="1:56" ht="38.25" customHeight="1" x14ac:dyDescent="0.25">
      <c r="A38" s="7" t="s">
        <v>58</v>
      </c>
      <c r="B38" s="2" t="s">
        <v>571</v>
      </c>
      <c r="C38" s="2" t="s">
        <v>572</v>
      </c>
      <c r="D38" s="2" t="s">
        <v>573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213</v>
      </c>
      <c r="L38" s="2" t="s">
        <v>574</v>
      </c>
      <c r="M38" s="3" t="s">
        <v>575</v>
      </c>
      <c r="N38" s="2" t="s">
        <v>158</v>
      </c>
      <c r="O38" s="3" t="s">
        <v>65</v>
      </c>
      <c r="P38" s="3" t="s">
        <v>145</v>
      </c>
      <c r="R38" s="3" t="s">
        <v>67</v>
      </c>
      <c r="S38" s="4">
        <v>0</v>
      </c>
      <c r="T38" s="4">
        <v>0</v>
      </c>
      <c r="U38" s="5" t="s">
        <v>576</v>
      </c>
      <c r="V38" s="5" t="s">
        <v>576</v>
      </c>
      <c r="W38" s="5" t="s">
        <v>577</v>
      </c>
      <c r="X38" s="5" t="s">
        <v>577</v>
      </c>
      <c r="Y38" s="4">
        <v>224</v>
      </c>
      <c r="Z38" s="4">
        <v>187</v>
      </c>
      <c r="AA38" s="4">
        <v>305</v>
      </c>
      <c r="AB38" s="4">
        <v>1</v>
      </c>
      <c r="AC38" s="4">
        <v>2</v>
      </c>
      <c r="AD38" s="4">
        <v>4</v>
      </c>
      <c r="AE38" s="4">
        <v>9</v>
      </c>
      <c r="AF38" s="4">
        <v>0</v>
      </c>
      <c r="AG38" s="4">
        <v>2</v>
      </c>
      <c r="AH38" s="4">
        <v>1</v>
      </c>
      <c r="AI38" s="4">
        <v>3</v>
      </c>
      <c r="AJ38" s="4">
        <v>4</v>
      </c>
      <c r="AK38" s="4">
        <v>4</v>
      </c>
      <c r="AL38" s="4">
        <v>0</v>
      </c>
      <c r="AM38" s="4">
        <v>1</v>
      </c>
      <c r="AN38" s="4">
        <v>0</v>
      </c>
      <c r="AO38" s="4">
        <v>0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HYPERLINK("https://creighton-primo.hosted.exlibrisgroup.com/primo-explore/search?tab=default_tab&amp;search_scope=EVERYTHING&amp;vid=01CRU&amp;lang=en_US&amp;offset=0&amp;query=any,contains,991000064649702656","Catalog Record")</f>
        <v>Catalog Record</v>
      </c>
      <c r="AT38" s="6" t="str">
        <f>HYPERLINK("http://www.worldcat.org/oclc/182613552","WorldCat Record")</f>
        <v>WorldCat Record</v>
      </c>
      <c r="AU38" s="3" t="s">
        <v>578</v>
      </c>
      <c r="AV38" s="3" t="s">
        <v>579</v>
      </c>
      <c r="AW38" s="3" t="s">
        <v>580</v>
      </c>
      <c r="AX38" s="3" t="s">
        <v>580</v>
      </c>
      <c r="AY38" s="3" t="s">
        <v>581</v>
      </c>
      <c r="AZ38" s="3" t="s">
        <v>75</v>
      </c>
      <c r="BB38" s="3" t="s">
        <v>582</v>
      </c>
      <c r="BC38" s="3" t="s">
        <v>583</v>
      </c>
      <c r="BD38" s="3" t="s">
        <v>584</v>
      </c>
    </row>
    <row r="39" spans="1:56" ht="38.25" customHeight="1" x14ac:dyDescent="0.25">
      <c r="A39" s="7" t="s">
        <v>58</v>
      </c>
      <c r="B39" s="2" t="s">
        <v>585</v>
      </c>
      <c r="C39" s="2" t="s">
        <v>586</v>
      </c>
      <c r="D39" s="2" t="s">
        <v>587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588</v>
      </c>
      <c r="M39" s="3" t="s">
        <v>426</v>
      </c>
      <c r="N39" s="2" t="s">
        <v>144</v>
      </c>
      <c r="O39" s="3" t="s">
        <v>65</v>
      </c>
      <c r="P39" s="3" t="s">
        <v>368</v>
      </c>
      <c r="R39" s="3" t="s">
        <v>67</v>
      </c>
      <c r="S39" s="4">
        <v>19</v>
      </c>
      <c r="T39" s="4">
        <v>19</v>
      </c>
      <c r="U39" s="5" t="s">
        <v>589</v>
      </c>
      <c r="V39" s="5" t="s">
        <v>589</v>
      </c>
      <c r="W39" s="5" t="s">
        <v>590</v>
      </c>
      <c r="X39" s="5" t="s">
        <v>590</v>
      </c>
      <c r="Y39" s="4">
        <v>287</v>
      </c>
      <c r="Z39" s="4">
        <v>230</v>
      </c>
      <c r="AA39" s="4">
        <v>780</v>
      </c>
      <c r="AB39" s="4">
        <v>1</v>
      </c>
      <c r="AC39" s="4">
        <v>7</v>
      </c>
      <c r="AD39" s="4">
        <v>5</v>
      </c>
      <c r="AE39" s="4">
        <v>23</v>
      </c>
      <c r="AF39" s="4">
        <v>1</v>
      </c>
      <c r="AG39" s="4">
        <v>7</v>
      </c>
      <c r="AH39" s="4">
        <v>3</v>
      </c>
      <c r="AI39" s="4">
        <v>5</v>
      </c>
      <c r="AJ39" s="4">
        <v>3</v>
      </c>
      <c r="AK39" s="4">
        <v>11</v>
      </c>
      <c r="AL39" s="4">
        <v>0</v>
      </c>
      <c r="AM39" s="4">
        <v>5</v>
      </c>
      <c r="AN39" s="4">
        <v>0</v>
      </c>
      <c r="AO39" s="4">
        <v>0</v>
      </c>
      <c r="AP39" s="3" t="s">
        <v>58</v>
      </c>
      <c r="AQ39" s="3" t="s">
        <v>70</v>
      </c>
      <c r="AR39" s="6" t="str">
        <f>HYPERLINK("http://catalog.hathitrust.org/Record/003152375","HathiTrust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HYPERLINK("https://creighton-primo.hosted.exlibrisgroup.com/primo-explore/search?tab=default_tab&amp;search_scope=EVERYTHING&amp;vid=01CRU&amp;lang=en_US&amp;offset=0&amp;query=any,contains,991001556049702656","Catalog Record")</f>
        <v>Catalog Record</v>
      </c>
      <c r="AT39" s="6" t="str">
        <f>HYPERLINK("http://www.worldcat.org/oclc/35928028","WorldCat Record")</f>
        <v>WorldCat Record</v>
      </c>
      <c r="AU39" s="3" t="s">
        <v>591</v>
      </c>
      <c r="AV39" s="3" t="s">
        <v>592</v>
      </c>
      <c r="AW39" s="3" t="s">
        <v>593</v>
      </c>
      <c r="AX39" s="3" t="s">
        <v>593</v>
      </c>
      <c r="AY39" s="3" t="s">
        <v>594</v>
      </c>
      <c r="AZ39" s="3" t="s">
        <v>75</v>
      </c>
      <c r="BB39" s="3" t="s">
        <v>595</v>
      </c>
      <c r="BC39" s="3" t="s">
        <v>596</v>
      </c>
      <c r="BD39" s="3" t="s">
        <v>597</v>
      </c>
    </row>
    <row r="40" spans="1:56" ht="38.25" customHeight="1" x14ac:dyDescent="0.25">
      <c r="A40" s="7" t="s">
        <v>58</v>
      </c>
      <c r="B40" s="2" t="s">
        <v>598</v>
      </c>
      <c r="C40" s="2" t="s">
        <v>599</v>
      </c>
      <c r="D40" s="2" t="s">
        <v>600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601</v>
      </c>
      <c r="L40" s="2" t="s">
        <v>602</v>
      </c>
      <c r="M40" s="3" t="s">
        <v>603</v>
      </c>
      <c r="N40" s="2" t="s">
        <v>604</v>
      </c>
      <c r="O40" s="3" t="s">
        <v>65</v>
      </c>
      <c r="P40" s="3" t="s">
        <v>187</v>
      </c>
      <c r="R40" s="3" t="s">
        <v>67</v>
      </c>
      <c r="S40" s="4">
        <v>1</v>
      </c>
      <c r="T40" s="4">
        <v>1</v>
      </c>
      <c r="U40" s="5" t="s">
        <v>605</v>
      </c>
      <c r="V40" s="5" t="s">
        <v>605</v>
      </c>
      <c r="W40" s="5" t="s">
        <v>257</v>
      </c>
      <c r="X40" s="5" t="s">
        <v>257</v>
      </c>
      <c r="Y40" s="4">
        <v>31</v>
      </c>
      <c r="Z40" s="4">
        <v>29</v>
      </c>
      <c r="AA40" s="4">
        <v>108</v>
      </c>
      <c r="AB40" s="4">
        <v>1</v>
      </c>
      <c r="AC40" s="4">
        <v>2</v>
      </c>
      <c r="AD40" s="4">
        <v>0</v>
      </c>
      <c r="AE40" s="4">
        <v>3</v>
      </c>
      <c r="AF40" s="4">
        <v>0</v>
      </c>
      <c r="AG40" s="4">
        <v>0</v>
      </c>
      <c r="AH40" s="4">
        <v>0</v>
      </c>
      <c r="AI40" s="4">
        <v>1</v>
      </c>
      <c r="AJ40" s="4">
        <v>0</v>
      </c>
      <c r="AK40" s="4">
        <v>1</v>
      </c>
      <c r="AL40" s="4">
        <v>0</v>
      </c>
      <c r="AM40" s="4">
        <v>1</v>
      </c>
      <c r="AN40" s="4">
        <v>0</v>
      </c>
      <c r="AO40" s="4">
        <v>0</v>
      </c>
      <c r="AP40" s="3" t="s">
        <v>70</v>
      </c>
      <c r="AQ40" s="3" t="s">
        <v>58</v>
      </c>
      <c r="AR40" s="6" t="str">
        <f>HYPERLINK("http://catalog.hathitrust.org/Record/011589000","HathiTrust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HYPERLINK("https://creighton-primo.hosted.exlibrisgroup.com/primo-explore/search?tab=default_tab&amp;search_scope=EVERYTHING&amp;vid=01CRU&amp;lang=en_US&amp;offset=0&amp;query=any,contains,991000978919702656","Catalog Record")</f>
        <v>Catalog Record</v>
      </c>
      <c r="AT40" s="6" t="str">
        <f>HYPERLINK("http://www.worldcat.org/oclc/3209671","WorldCat Record")</f>
        <v>WorldCat Record</v>
      </c>
      <c r="AU40" s="3" t="s">
        <v>606</v>
      </c>
      <c r="AV40" s="3" t="s">
        <v>607</v>
      </c>
      <c r="AW40" s="3" t="s">
        <v>608</v>
      </c>
      <c r="AX40" s="3" t="s">
        <v>608</v>
      </c>
      <c r="AY40" s="3" t="s">
        <v>609</v>
      </c>
      <c r="AZ40" s="3" t="s">
        <v>75</v>
      </c>
      <c r="BC40" s="3" t="s">
        <v>610</v>
      </c>
      <c r="BD40" s="3" t="s">
        <v>611</v>
      </c>
    </row>
    <row r="41" spans="1:56" ht="38.25" customHeight="1" x14ac:dyDescent="0.25">
      <c r="A41" s="7" t="s">
        <v>58</v>
      </c>
      <c r="B41" s="2" t="s">
        <v>612</v>
      </c>
      <c r="C41" s="2" t="s">
        <v>613</v>
      </c>
      <c r="D41" s="2" t="s">
        <v>614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615</v>
      </c>
      <c r="L41" s="2" t="s">
        <v>616</v>
      </c>
      <c r="M41" s="3" t="s">
        <v>63</v>
      </c>
      <c r="O41" s="3" t="s">
        <v>65</v>
      </c>
      <c r="P41" s="3" t="s">
        <v>187</v>
      </c>
      <c r="R41" s="3" t="s">
        <v>67</v>
      </c>
      <c r="S41" s="4">
        <v>8</v>
      </c>
      <c r="T41" s="4">
        <v>8</v>
      </c>
      <c r="U41" s="5" t="s">
        <v>617</v>
      </c>
      <c r="V41" s="5" t="s">
        <v>617</v>
      </c>
      <c r="W41" s="5" t="s">
        <v>618</v>
      </c>
      <c r="X41" s="5" t="s">
        <v>618</v>
      </c>
      <c r="Y41" s="4">
        <v>96</v>
      </c>
      <c r="Z41" s="4">
        <v>76</v>
      </c>
      <c r="AA41" s="4">
        <v>254</v>
      </c>
      <c r="AB41" s="4">
        <v>1</v>
      </c>
      <c r="AC41" s="4">
        <v>2</v>
      </c>
      <c r="AD41" s="4">
        <v>0</v>
      </c>
      <c r="AE41" s="4">
        <v>7</v>
      </c>
      <c r="AF41" s="4">
        <v>0</v>
      </c>
      <c r="AG41" s="4">
        <v>3</v>
      </c>
      <c r="AH41" s="4">
        <v>0</v>
      </c>
      <c r="AI41" s="4">
        <v>2</v>
      </c>
      <c r="AJ41" s="4">
        <v>0</v>
      </c>
      <c r="AK41" s="4">
        <v>4</v>
      </c>
      <c r="AL41" s="4">
        <v>0</v>
      </c>
      <c r="AM41" s="4">
        <v>1</v>
      </c>
      <c r="AN41" s="4">
        <v>0</v>
      </c>
      <c r="AO41" s="4">
        <v>0</v>
      </c>
      <c r="AP41" s="3" t="s">
        <v>58</v>
      </c>
      <c r="AQ41" s="3" t="s">
        <v>70</v>
      </c>
      <c r="AR41" s="6" t="str">
        <f>HYPERLINK("http://catalog.hathitrust.org/Record/002204650","HathiTrust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HYPERLINK("https://creighton-primo.hosted.exlibrisgroup.com/primo-explore/search?tab=default_tab&amp;search_scope=EVERYTHING&amp;vid=01CRU&amp;lang=en_US&amp;offset=0&amp;query=any,contains,991001386549702656","Catalog Record")</f>
        <v>Catalog Record</v>
      </c>
      <c r="AT41" s="6" t="str">
        <f>HYPERLINK("http://www.worldcat.org/oclc/20013647","WorldCat Record")</f>
        <v>WorldCat Record</v>
      </c>
      <c r="AU41" s="3" t="s">
        <v>619</v>
      </c>
      <c r="AV41" s="3" t="s">
        <v>620</v>
      </c>
      <c r="AW41" s="3" t="s">
        <v>621</v>
      </c>
      <c r="AX41" s="3" t="s">
        <v>621</v>
      </c>
      <c r="AY41" s="3" t="s">
        <v>622</v>
      </c>
      <c r="AZ41" s="3" t="s">
        <v>75</v>
      </c>
      <c r="BB41" s="3" t="s">
        <v>623</v>
      </c>
      <c r="BC41" s="3" t="s">
        <v>624</v>
      </c>
      <c r="BD41" s="3" t="s">
        <v>625</v>
      </c>
    </row>
    <row r="42" spans="1:56" ht="38.25" customHeight="1" x14ac:dyDescent="0.25">
      <c r="A42" s="7" t="s">
        <v>58</v>
      </c>
      <c r="B42" s="2" t="s">
        <v>626</v>
      </c>
      <c r="C42" s="2" t="s">
        <v>627</v>
      </c>
      <c r="D42" s="2" t="s">
        <v>628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629</v>
      </c>
      <c r="L42" s="2" t="s">
        <v>630</v>
      </c>
      <c r="M42" s="3" t="s">
        <v>383</v>
      </c>
      <c r="N42" s="2" t="s">
        <v>158</v>
      </c>
      <c r="O42" s="3" t="s">
        <v>65</v>
      </c>
      <c r="P42" s="3" t="s">
        <v>631</v>
      </c>
      <c r="R42" s="3" t="s">
        <v>67</v>
      </c>
      <c r="S42" s="4">
        <v>2</v>
      </c>
      <c r="T42" s="4">
        <v>2</v>
      </c>
      <c r="U42" s="5" t="s">
        <v>632</v>
      </c>
      <c r="V42" s="5" t="s">
        <v>632</v>
      </c>
      <c r="W42" s="5" t="s">
        <v>633</v>
      </c>
      <c r="X42" s="5" t="s">
        <v>633</v>
      </c>
      <c r="Y42" s="4">
        <v>156</v>
      </c>
      <c r="Z42" s="4">
        <v>135</v>
      </c>
      <c r="AA42" s="4">
        <v>149</v>
      </c>
      <c r="AB42" s="4">
        <v>1</v>
      </c>
      <c r="AC42" s="4">
        <v>1</v>
      </c>
      <c r="AD42" s="4">
        <v>3</v>
      </c>
      <c r="AE42" s="4">
        <v>3</v>
      </c>
      <c r="AF42" s="4">
        <v>1</v>
      </c>
      <c r="AG42" s="4">
        <v>1</v>
      </c>
      <c r="AH42" s="4">
        <v>1</v>
      </c>
      <c r="AI42" s="4">
        <v>1</v>
      </c>
      <c r="AJ42" s="4">
        <v>3</v>
      </c>
      <c r="AK42" s="4">
        <v>3</v>
      </c>
      <c r="AL42" s="4">
        <v>0</v>
      </c>
      <c r="AM42" s="4">
        <v>0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HYPERLINK("https://creighton-primo.hosted.exlibrisgroup.com/primo-explore/search?tab=default_tab&amp;search_scope=EVERYTHING&amp;vid=01CRU&amp;lang=en_US&amp;offset=0&amp;query=any,contains,991001112599702656","Catalog Record")</f>
        <v>Catalog Record</v>
      </c>
      <c r="AT42" s="6" t="str">
        <f>HYPERLINK("http://www.worldcat.org/oclc/17840368","WorldCat Record")</f>
        <v>WorldCat Record</v>
      </c>
      <c r="AU42" s="3" t="s">
        <v>634</v>
      </c>
      <c r="AV42" s="3" t="s">
        <v>635</v>
      </c>
      <c r="AW42" s="3" t="s">
        <v>636</v>
      </c>
      <c r="AX42" s="3" t="s">
        <v>636</v>
      </c>
      <c r="AY42" s="3" t="s">
        <v>637</v>
      </c>
      <c r="AZ42" s="3" t="s">
        <v>75</v>
      </c>
      <c r="BB42" s="3" t="s">
        <v>638</v>
      </c>
      <c r="BC42" s="3" t="s">
        <v>639</v>
      </c>
      <c r="BD42" s="3" t="s">
        <v>640</v>
      </c>
    </row>
    <row r="43" spans="1:56" ht="38.25" customHeight="1" x14ac:dyDescent="0.25">
      <c r="A43" s="7" t="s">
        <v>58</v>
      </c>
      <c r="B43" s="2" t="s">
        <v>641</v>
      </c>
      <c r="C43" s="2" t="s">
        <v>642</v>
      </c>
      <c r="D43" s="2" t="s">
        <v>643</v>
      </c>
      <c r="F43" s="3" t="s">
        <v>58</v>
      </c>
      <c r="G43" s="3" t="s">
        <v>59</v>
      </c>
      <c r="H43" s="3" t="s">
        <v>58</v>
      </c>
      <c r="I43" s="3" t="s">
        <v>70</v>
      </c>
      <c r="J43" s="3" t="s">
        <v>60</v>
      </c>
      <c r="K43" s="2" t="s">
        <v>644</v>
      </c>
      <c r="L43" s="2" t="s">
        <v>645</v>
      </c>
      <c r="M43" s="3" t="s">
        <v>83</v>
      </c>
      <c r="N43" s="2" t="s">
        <v>158</v>
      </c>
      <c r="O43" s="3" t="s">
        <v>65</v>
      </c>
      <c r="P43" s="3" t="s">
        <v>398</v>
      </c>
      <c r="R43" s="3" t="s">
        <v>67</v>
      </c>
      <c r="S43" s="4">
        <v>10</v>
      </c>
      <c r="T43" s="4">
        <v>10</v>
      </c>
      <c r="U43" s="5" t="s">
        <v>646</v>
      </c>
      <c r="V43" s="5" t="s">
        <v>646</v>
      </c>
      <c r="W43" s="5" t="s">
        <v>647</v>
      </c>
      <c r="X43" s="5" t="s">
        <v>647</v>
      </c>
      <c r="Y43" s="4">
        <v>295</v>
      </c>
      <c r="Z43" s="4">
        <v>233</v>
      </c>
      <c r="AA43" s="4">
        <v>637</v>
      </c>
      <c r="AB43" s="4">
        <v>1</v>
      </c>
      <c r="AC43" s="4">
        <v>4</v>
      </c>
      <c r="AD43" s="4">
        <v>4</v>
      </c>
      <c r="AE43" s="4">
        <v>16</v>
      </c>
      <c r="AF43" s="4">
        <v>2</v>
      </c>
      <c r="AG43" s="4">
        <v>5</v>
      </c>
      <c r="AH43" s="4">
        <v>0</v>
      </c>
      <c r="AI43" s="4">
        <v>3</v>
      </c>
      <c r="AJ43" s="4">
        <v>2</v>
      </c>
      <c r="AK43" s="4">
        <v>8</v>
      </c>
      <c r="AL43" s="4">
        <v>0</v>
      </c>
      <c r="AM43" s="4">
        <v>1</v>
      </c>
      <c r="AN43" s="4">
        <v>0</v>
      </c>
      <c r="AO43" s="4">
        <v>0</v>
      </c>
      <c r="AP43" s="3" t="s">
        <v>58</v>
      </c>
      <c r="AQ43" s="3" t="s">
        <v>70</v>
      </c>
      <c r="AR43" s="6" t="str">
        <f>HYPERLINK("http://catalog.hathitrust.org/Record/003065566","HathiTrust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HYPERLINK("https://creighton-primo.hosted.exlibrisgroup.com/primo-explore/search?tab=default_tab&amp;search_scope=EVERYTHING&amp;vid=01CRU&amp;lang=en_US&amp;offset=0&amp;query=any,contains,991001250849702656","Catalog Record")</f>
        <v>Catalog Record</v>
      </c>
      <c r="AT43" s="6" t="str">
        <f>HYPERLINK("http://www.worldcat.org/oclc/34114873","WorldCat Record")</f>
        <v>WorldCat Record</v>
      </c>
      <c r="AU43" s="3" t="s">
        <v>648</v>
      </c>
      <c r="AV43" s="3" t="s">
        <v>649</v>
      </c>
      <c r="AW43" s="3" t="s">
        <v>650</v>
      </c>
      <c r="AX43" s="3" t="s">
        <v>650</v>
      </c>
      <c r="AY43" s="3" t="s">
        <v>651</v>
      </c>
      <c r="AZ43" s="3" t="s">
        <v>75</v>
      </c>
      <c r="BB43" s="3" t="s">
        <v>652</v>
      </c>
      <c r="BC43" s="3" t="s">
        <v>653</v>
      </c>
      <c r="BD43" s="3" t="s">
        <v>654</v>
      </c>
    </row>
    <row r="44" spans="1:56" ht="38.25" customHeight="1" x14ac:dyDescent="0.25">
      <c r="A44" s="7" t="s">
        <v>58</v>
      </c>
      <c r="B44" s="2" t="s">
        <v>655</v>
      </c>
      <c r="C44" s="2" t="s">
        <v>656</v>
      </c>
      <c r="D44" s="2" t="s">
        <v>657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658</v>
      </c>
      <c r="L44" s="2" t="s">
        <v>659</v>
      </c>
      <c r="M44" s="3" t="s">
        <v>113</v>
      </c>
      <c r="O44" s="3" t="s">
        <v>65</v>
      </c>
      <c r="P44" s="3" t="s">
        <v>66</v>
      </c>
      <c r="R44" s="3" t="s">
        <v>67</v>
      </c>
      <c r="S44" s="4">
        <v>2</v>
      </c>
      <c r="T44" s="4">
        <v>2</v>
      </c>
      <c r="U44" s="5" t="s">
        <v>384</v>
      </c>
      <c r="V44" s="5" t="s">
        <v>384</v>
      </c>
      <c r="W44" s="5" t="s">
        <v>660</v>
      </c>
      <c r="X44" s="5" t="s">
        <v>660</v>
      </c>
      <c r="Y44" s="4">
        <v>58</v>
      </c>
      <c r="Z44" s="4">
        <v>48</v>
      </c>
      <c r="AA44" s="4">
        <v>334</v>
      </c>
      <c r="AB44" s="4">
        <v>1</v>
      </c>
      <c r="AC44" s="4">
        <v>1</v>
      </c>
      <c r="AD44" s="4">
        <v>1</v>
      </c>
      <c r="AE44" s="4">
        <v>4</v>
      </c>
      <c r="AF44" s="4">
        <v>1</v>
      </c>
      <c r="AG44" s="4">
        <v>1</v>
      </c>
      <c r="AH44" s="4">
        <v>0</v>
      </c>
      <c r="AI44" s="4">
        <v>2</v>
      </c>
      <c r="AJ44" s="4">
        <v>0</v>
      </c>
      <c r="AK44" s="4">
        <v>2</v>
      </c>
      <c r="AL44" s="4">
        <v>0</v>
      </c>
      <c r="AM44" s="4">
        <v>0</v>
      </c>
      <c r="AN44" s="4">
        <v>0</v>
      </c>
      <c r="AO44" s="4">
        <v>0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HYPERLINK("https://creighton-primo.hosted.exlibrisgroup.com/primo-explore/search?tab=default_tab&amp;search_scope=EVERYTHING&amp;vid=01CRU&amp;lang=en_US&amp;offset=0&amp;query=any,contains,991001416389702656","Catalog Record")</f>
        <v>Catalog Record</v>
      </c>
      <c r="AT44" s="6" t="str">
        <f>HYPERLINK("http://www.worldcat.org/oclc/12135235","WorldCat Record")</f>
        <v>WorldCat Record</v>
      </c>
      <c r="AU44" s="3" t="s">
        <v>661</v>
      </c>
      <c r="AV44" s="3" t="s">
        <v>662</v>
      </c>
      <c r="AW44" s="3" t="s">
        <v>663</v>
      </c>
      <c r="AX44" s="3" t="s">
        <v>663</v>
      </c>
      <c r="AY44" s="3" t="s">
        <v>664</v>
      </c>
      <c r="AZ44" s="3" t="s">
        <v>75</v>
      </c>
      <c r="BB44" s="3" t="s">
        <v>665</v>
      </c>
      <c r="BC44" s="3" t="s">
        <v>666</v>
      </c>
      <c r="BD44" s="3" t="s">
        <v>667</v>
      </c>
    </row>
    <row r="45" spans="1:56" ht="38.25" customHeight="1" x14ac:dyDescent="0.25">
      <c r="A45" s="7" t="s">
        <v>58</v>
      </c>
      <c r="B45" s="2" t="s">
        <v>668</v>
      </c>
      <c r="C45" s="2" t="s">
        <v>669</v>
      </c>
      <c r="D45" s="2" t="s">
        <v>670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671</v>
      </c>
      <c r="L45" s="2" t="s">
        <v>672</v>
      </c>
      <c r="M45" s="3" t="s">
        <v>254</v>
      </c>
      <c r="N45" s="2" t="s">
        <v>158</v>
      </c>
      <c r="O45" s="3" t="s">
        <v>65</v>
      </c>
      <c r="P45" s="3" t="s">
        <v>673</v>
      </c>
      <c r="R45" s="3" t="s">
        <v>67</v>
      </c>
      <c r="S45" s="4">
        <v>1</v>
      </c>
      <c r="T45" s="4">
        <v>1</v>
      </c>
      <c r="U45" s="5" t="s">
        <v>674</v>
      </c>
      <c r="V45" s="5" t="s">
        <v>674</v>
      </c>
      <c r="W45" s="5" t="s">
        <v>257</v>
      </c>
      <c r="X45" s="5" t="s">
        <v>257</v>
      </c>
      <c r="Y45" s="4">
        <v>115</v>
      </c>
      <c r="Z45" s="4">
        <v>55</v>
      </c>
      <c r="AA45" s="4">
        <v>159</v>
      </c>
      <c r="AB45" s="4">
        <v>1</v>
      </c>
      <c r="AC45" s="4">
        <v>1</v>
      </c>
      <c r="AD45" s="4">
        <v>0</v>
      </c>
      <c r="AE45" s="4">
        <v>4</v>
      </c>
      <c r="AF45" s="4">
        <v>0</v>
      </c>
      <c r="AG45" s="4">
        <v>2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0</v>
      </c>
      <c r="AN45" s="4">
        <v>0</v>
      </c>
      <c r="AO45" s="4">
        <v>0</v>
      </c>
      <c r="AP45" s="3" t="s">
        <v>58</v>
      </c>
      <c r="AQ45" s="3" t="s">
        <v>70</v>
      </c>
      <c r="AR45" s="6" t="str">
        <f>HYPERLINK("http://catalog.hathitrust.org/Record/000775893","HathiTrust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HYPERLINK("https://creighton-primo.hosted.exlibrisgroup.com/primo-explore/search?tab=default_tab&amp;search_scope=EVERYTHING&amp;vid=01CRU&amp;lang=en_US&amp;offset=0&amp;query=any,contains,991000978979702656","Catalog Record")</f>
        <v>Catalog Record</v>
      </c>
      <c r="AT45" s="6" t="str">
        <f>HYPERLINK("http://www.worldcat.org/oclc/9442459","WorldCat Record")</f>
        <v>WorldCat Record</v>
      </c>
      <c r="AU45" s="3" t="s">
        <v>675</v>
      </c>
      <c r="AV45" s="3" t="s">
        <v>676</v>
      </c>
      <c r="AW45" s="3" t="s">
        <v>677</v>
      </c>
      <c r="AX45" s="3" t="s">
        <v>677</v>
      </c>
      <c r="AY45" s="3" t="s">
        <v>678</v>
      </c>
      <c r="AZ45" s="3" t="s">
        <v>75</v>
      </c>
      <c r="BB45" s="3" t="s">
        <v>679</v>
      </c>
      <c r="BC45" s="3" t="s">
        <v>680</v>
      </c>
      <c r="BD45" s="3" t="s">
        <v>681</v>
      </c>
    </row>
    <row r="46" spans="1:56" ht="38.25" customHeight="1" x14ac:dyDescent="0.25">
      <c r="A46" s="7" t="s">
        <v>58</v>
      </c>
      <c r="B46" s="2" t="s">
        <v>682</v>
      </c>
      <c r="C46" s="2" t="s">
        <v>683</v>
      </c>
      <c r="D46" s="2" t="s">
        <v>684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685</v>
      </c>
      <c r="L46" s="2" t="s">
        <v>686</v>
      </c>
      <c r="M46" s="3" t="s">
        <v>687</v>
      </c>
      <c r="N46" s="2" t="s">
        <v>688</v>
      </c>
      <c r="O46" s="3" t="s">
        <v>65</v>
      </c>
      <c r="P46" s="3" t="s">
        <v>689</v>
      </c>
      <c r="Q46" s="2" t="s">
        <v>690</v>
      </c>
      <c r="R46" s="3" t="s">
        <v>67</v>
      </c>
      <c r="S46" s="4">
        <v>3</v>
      </c>
      <c r="T46" s="4">
        <v>3</v>
      </c>
      <c r="U46" s="5" t="s">
        <v>691</v>
      </c>
      <c r="V46" s="5" t="s">
        <v>691</v>
      </c>
      <c r="W46" s="5" t="s">
        <v>257</v>
      </c>
      <c r="X46" s="5" t="s">
        <v>257</v>
      </c>
      <c r="Y46" s="4">
        <v>151</v>
      </c>
      <c r="Z46" s="4">
        <v>112</v>
      </c>
      <c r="AA46" s="4">
        <v>187</v>
      </c>
      <c r="AB46" s="4">
        <v>2</v>
      </c>
      <c r="AC46" s="4">
        <v>2</v>
      </c>
      <c r="AD46" s="4">
        <v>4</v>
      </c>
      <c r="AE46" s="4">
        <v>5</v>
      </c>
      <c r="AF46" s="4">
        <v>1</v>
      </c>
      <c r="AG46" s="4">
        <v>1</v>
      </c>
      <c r="AH46" s="4">
        <v>0</v>
      </c>
      <c r="AI46" s="4">
        <v>0</v>
      </c>
      <c r="AJ46" s="4">
        <v>2</v>
      </c>
      <c r="AK46" s="4">
        <v>3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70</v>
      </c>
      <c r="AR46" s="6" t="str">
        <f>HYPERLINK("http://catalog.hathitrust.org/Record/000259538","HathiTrust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HYPERLINK("https://creighton-primo.hosted.exlibrisgroup.com/primo-explore/search?tab=default_tab&amp;search_scope=EVERYTHING&amp;vid=01CRU&amp;lang=en_US&amp;offset=0&amp;query=any,contains,991000979019702656","Catalog Record")</f>
        <v>Catalog Record</v>
      </c>
      <c r="AT46" s="6" t="str">
        <f>HYPERLINK("http://www.worldcat.org/oclc/4606231","WorldCat Record")</f>
        <v>WorldCat Record</v>
      </c>
      <c r="AU46" s="3" t="s">
        <v>692</v>
      </c>
      <c r="AV46" s="3" t="s">
        <v>693</v>
      </c>
      <c r="AW46" s="3" t="s">
        <v>694</v>
      </c>
      <c r="AX46" s="3" t="s">
        <v>694</v>
      </c>
      <c r="AY46" s="3" t="s">
        <v>695</v>
      </c>
      <c r="AZ46" s="3" t="s">
        <v>75</v>
      </c>
      <c r="BB46" s="3" t="s">
        <v>696</v>
      </c>
      <c r="BC46" s="3" t="s">
        <v>697</v>
      </c>
      <c r="BD46" s="3" t="s">
        <v>698</v>
      </c>
    </row>
    <row r="47" spans="1:56" ht="38.25" customHeight="1" x14ac:dyDescent="0.25">
      <c r="A47" s="7" t="s">
        <v>58</v>
      </c>
      <c r="B47" s="2" t="s">
        <v>699</v>
      </c>
      <c r="C47" s="2" t="s">
        <v>700</v>
      </c>
      <c r="D47" s="2" t="s">
        <v>701</v>
      </c>
      <c r="F47" s="3" t="s">
        <v>58</v>
      </c>
      <c r="G47" s="3" t="s">
        <v>59</v>
      </c>
      <c r="H47" s="3" t="s">
        <v>58</v>
      </c>
      <c r="I47" s="3" t="s">
        <v>70</v>
      </c>
      <c r="J47" s="3" t="s">
        <v>60</v>
      </c>
      <c r="K47" s="2" t="s">
        <v>268</v>
      </c>
      <c r="L47" s="2" t="s">
        <v>702</v>
      </c>
      <c r="M47" s="3" t="s">
        <v>703</v>
      </c>
      <c r="N47" s="2" t="s">
        <v>704</v>
      </c>
      <c r="O47" s="3" t="s">
        <v>65</v>
      </c>
      <c r="P47" s="3" t="s">
        <v>174</v>
      </c>
      <c r="R47" s="3" t="s">
        <v>67</v>
      </c>
      <c r="S47" s="4">
        <v>12</v>
      </c>
      <c r="T47" s="4">
        <v>12</v>
      </c>
      <c r="U47" s="5" t="s">
        <v>705</v>
      </c>
      <c r="V47" s="5" t="s">
        <v>705</v>
      </c>
      <c r="W47" s="5" t="s">
        <v>706</v>
      </c>
      <c r="X47" s="5" t="s">
        <v>706</v>
      </c>
      <c r="Y47" s="4">
        <v>433</v>
      </c>
      <c r="Z47" s="4">
        <v>346</v>
      </c>
      <c r="AA47" s="4">
        <v>1229</v>
      </c>
      <c r="AB47" s="4">
        <v>2</v>
      </c>
      <c r="AC47" s="4">
        <v>7</v>
      </c>
      <c r="AD47" s="4">
        <v>10</v>
      </c>
      <c r="AE47" s="4">
        <v>27</v>
      </c>
      <c r="AF47" s="4">
        <v>2</v>
      </c>
      <c r="AG47" s="4">
        <v>8</v>
      </c>
      <c r="AH47" s="4">
        <v>2</v>
      </c>
      <c r="AI47" s="4">
        <v>6</v>
      </c>
      <c r="AJ47" s="4">
        <v>5</v>
      </c>
      <c r="AK47" s="4">
        <v>10</v>
      </c>
      <c r="AL47" s="4">
        <v>2</v>
      </c>
      <c r="AM47" s="4">
        <v>5</v>
      </c>
      <c r="AN47" s="4">
        <v>0</v>
      </c>
      <c r="AO47" s="4">
        <v>0</v>
      </c>
      <c r="AP47" s="3" t="s">
        <v>58</v>
      </c>
      <c r="AQ47" s="3" t="s">
        <v>70</v>
      </c>
      <c r="AR47" s="6" t="str">
        <f>HYPERLINK("http://catalog.hathitrust.org/Record/005113459","HathiTrust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HYPERLINK("https://creighton-primo.hosted.exlibrisgroup.com/primo-explore/search?tab=default_tab&amp;search_scope=EVERYTHING&amp;vid=01CRU&amp;lang=en_US&amp;offset=0&amp;query=any,contains,991000466149702656","Catalog Record")</f>
        <v>Catalog Record</v>
      </c>
      <c r="AT47" s="6" t="str">
        <f>HYPERLINK("http://www.worldcat.org/oclc/62787312","WorldCat Record")</f>
        <v>WorldCat Record</v>
      </c>
      <c r="AU47" s="3" t="s">
        <v>707</v>
      </c>
      <c r="AV47" s="3" t="s">
        <v>708</v>
      </c>
      <c r="AW47" s="3" t="s">
        <v>709</v>
      </c>
      <c r="AX47" s="3" t="s">
        <v>709</v>
      </c>
      <c r="AY47" s="3" t="s">
        <v>710</v>
      </c>
      <c r="AZ47" s="3" t="s">
        <v>75</v>
      </c>
      <c r="BB47" s="3" t="s">
        <v>711</v>
      </c>
      <c r="BC47" s="3" t="s">
        <v>712</v>
      </c>
      <c r="BD47" s="3" t="s">
        <v>713</v>
      </c>
    </row>
    <row r="48" spans="1:56" ht="38.25" customHeight="1" x14ac:dyDescent="0.25">
      <c r="A48" s="7" t="s">
        <v>58</v>
      </c>
      <c r="B48" s="2" t="s">
        <v>714</v>
      </c>
      <c r="C48" s="2" t="s">
        <v>715</v>
      </c>
      <c r="D48" s="2" t="s">
        <v>716</v>
      </c>
      <c r="F48" s="3" t="s">
        <v>58</v>
      </c>
      <c r="G48" s="3" t="s">
        <v>59</v>
      </c>
      <c r="H48" s="3" t="s">
        <v>58</v>
      </c>
      <c r="I48" s="3" t="s">
        <v>70</v>
      </c>
      <c r="J48" s="3" t="s">
        <v>60</v>
      </c>
      <c r="L48" s="2" t="s">
        <v>616</v>
      </c>
      <c r="M48" s="3" t="s">
        <v>63</v>
      </c>
      <c r="N48" s="2" t="s">
        <v>64</v>
      </c>
      <c r="O48" s="3" t="s">
        <v>65</v>
      </c>
      <c r="P48" s="3" t="s">
        <v>187</v>
      </c>
      <c r="R48" s="3" t="s">
        <v>67</v>
      </c>
      <c r="S48" s="4">
        <v>10</v>
      </c>
      <c r="T48" s="4">
        <v>10</v>
      </c>
      <c r="U48" s="5" t="s">
        <v>717</v>
      </c>
      <c r="V48" s="5" t="s">
        <v>717</v>
      </c>
      <c r="W48" s="5" t="s">
        <v>718</v>
      </c>
      <c r="X48" s="5" t="s">
        <v>718</v>
      </c>
      <c r="Y48" s="4">
        <v>240</v>
      </c>
      <c r="Z48" s="4">
        <v>193</v>
      </c>
      <c r="AA48" s="4">
        <v>457</v>
      </c>
      <c r="AB48" s="4">
        <v>1</v>
      </c>
      <c r="AC48" s="4">
        <v>1</v>
      </c>
      <c r="AD48" s="4">
        <v>4</v>
      </c>
      <c r="AE48" s="4">
        <v>10</v>
      </c>
      <c r="AF48" s="4">
        <v>2</v>
      </c>
      <c r="AG48" s="4">
        <v>6</v>
      </c>
      <c r="AH48" s="4">
        <v>0</v>
      </c>
      <c r="AI48" s="4">
        <v>3</v>
      </c>
      <c r="AJ48" s="4">
        <v>4</v>
      </c>
      <c r="AK48" s="4">
        <v>6</v>
      </c>
      <c r="AL48" s="4">
        <v>0</v>
      </c>
      <c r="AM48" s="4">
        <v>0</v>
      </c>
      <c r="AN48" s="4">
        <v>0</v>
      </c>
      <c r="AO48" s="4">
        <v>0</v>
      </c>
      <c r="AP48" s="3" t="s">
        <v>58</v>
      </c>
      <c r="AQ48" s="3" t="s">
        <v>70</v>
      </c>
      <c r="AR48" s="6" t="str">
        <f>HYPERLINK("http://catalog.hathitrust.org/Record/002166202","HathiTrust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HYPERLINK("https://creighton-primo.hosted.exlibrisgroup.com/primo-explore/search?tab=default_tab&amp;search_scope=EVERYTHING&amp;vid=01CRU&amp;lang=en_US&amp;offset=0&amp;query=any,contains,991001405409702656","Catalog Record")</f>
        <v>Catalog Record</v>
      </c>
      <c r="AT48" s="6" t="str">
        <f>HYPERLINK("http://www.worldcat.org/oclc/21037803","WorldCat Record")</f>
        <v>WorldCat Record</v>
      </c>
      <c r="AU48" s="3" t="s">
        <v>524</v>
      </c>
      <c r="AV48" s="3" t="s">
        <v>719</v>
      </c>
      <c r="AW48" s="3" t="s">
        <v>720</v>
      </c>
      <c r="AX48" s="3" t="s">
        <v>720</v>
      </c>
      <c r="AY48" s="3" t="s">
        <v>721</v>
      </c>
      <c r="AZ48" s="3" t="s">
        <v>75</v>
      </c>
      <c r="BB48" s="3" t="s">
        <v>722</v>
      </c>
      <c r="BC48" s="3" t="s">
        <v>723</v>
      </c>
      <c r="BD48" s="3" t="s">
        <v>724</v>
      </c>
    </row>
    <row r="49" spans="1:56" ht="38.25" customHeight="1" x14ac:dyDescent="0.25">
      <c r="A49" s="7" t="s">
        <v>58</v>
      </c>
      <c r="B49" s="2" t="s">
        <v>725</v>
      </c>
      <c r="C49" s="2" t="s">
        <v>726</v>
      </c>
      <c r="D49" s="2" t="s">
        <v>727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L49" s="2" t="s">
        <v>728</v>
      </c>
      <c r="M49" s="3" t="s">
        <v>353</v>
      </c>
      <c r="O49" s="3" t="s">
        <v>65</v>
      </c>
      <c r="P49" s="3" t="s">
        <v>187</v>
      </c>
      <c r="R49" s="3" t="s">
        <v>67</v>
      </c>
      <c r="S49" s="4">
        <v>38</v>
      </c>
      <c r="T49" s="4">
        <v>38</v>
      </c>
      <c r="U49" s="5" t="s">
        <v>729</v>
      </c>
      <c r="V49" s="5" t="s">
        <v>729</v>
      </c>
      <c r="W49" s="5" t="s">
        <v>730</v>
      </c>
      <c r="X49" s="5" t="s">
        <v>730</v>
      </c>
      <c r="Y49" s="4">
        <v>148</v>
      </c>
      <c r="Z49" s="4">
        <v>126</v>
      </c>
      <c r="AA49" s="4">
        <v>228</v>
      </c>
      <c r="AB49" s="4">
        <v>2</v>
      </c>
      <c r="AC49" s="4">
        <v>3</v>
      </c>
      <c r="AD49" s="4">
        <v>5</v>
      </c>
      <c r="AE49" s="4">
        <v>9</v>
      </c>
      <c r="AF49" s="4">
        <v>0</v>
      </c>
      <c r="AG49" s="4">
        <v>3</v>
      </c>
      <c r="AH49" s="4">
        <v>2</v>
      </c>
      <c r="AI49" s="4">
        <v>3</v>
      </c>
      <c r="AJ49" s="4">
        <v>4</v>
      </c>
      <c r="AK49" s="4">
        <v>4</v>
      </c>
      <c r="AL49" s="4">
        <v>1</v>
      </c>
      <c r="AM49" s="4">
        <v>1</v>
      </c>
      <c r="AN49" s="4">
        <v>0</v>
      </c>
      <c r="AO49" s="4">
        <v>0</v>
      </c>
      <c r="AP49" s="3" t="s">
        <v>58</v>
      </c>
      <c r="AQ49" s="3" t="s">
        <v>70</v>
      </c>
      <c r="AR49" s="6" t="str">
        <f>HYPERLINK("http://catalog.hathitrust.org/Record/002497358","HathiTrust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HYPERLINK("https://creighton-primo.hosted.exlibrisgroup.com/primo-explore/search?tab=default_tab&amp;search_scope=EVERYTHING&amp;vid=01CRU&amp;lang=en_US&amp;offset=0&amp;query=any,contains,991001475079702656","Catalog Record")</f>
        <v>Catalog Record</v>
      </c>
      <c r="AT49" s="6" t="str">
        <f>HYPERLINK("http://www.worldcat.org/oclc/22766694","WorldCat Record")</f>
        <v>WorldCat Record</v>
      </c>
      <c r="AU49" s="3" t="s">
        <v>731</v>
      </c>
      <c r="AV49" s="3" t="s">
        <v>732</v>
      </c>
      <c r="AW49" s="3" t="s">
        <v>733</v>
      </c>
      <c r="AX49" s="3" t="s">
        <v>733</v>
      </c>
      <c r="AY49" s="3" t="s">
        <v>734</v>
      </c>
      <c r="AZ49" s="3" t="s">
        <v>75</v>
      </c>
      <c r="BB49" s="3" t="s">
        <v>735</v>
      </c>
      <c r="BC49" s="3" t="s">
        <v>736</v>
      </c>
      <c r="BD49" s="3" t="s">
        <v>737</v>
      </c>
    </row>
    <row r="50" spans="1:56" ht="38.25" customHeight="1" x14ac:dyDescent="0.25">
      <c r="A50" s="7" t="s">
        <v>58</v>
      </c>
      <c r="B50" s="2" t="s">
        <v>738</v>
      </c>
      <c r="C50" s="2" t="s">
        <v>739</v>
      </c>
      <c r="D50" s="2" t="s">
        <v>740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741</v>
      </c>
      <c r="L50" s="2" t="s">
        <v>742</v>
      </c>
      <c r="M50" s="3" t="s">
        <v>743</v>
      </c>
      <c r="N50" s="2" t="s">
        <v>64</v>
      </c>
      <c r="O50" s="3" t="s">
        <v>65</v>
      </c>
      <c r="P50" s="3" t="s">
        <v>744</v>
      </c>
      <c r="Q50" s="2" t="s">
        <v>745</v>
      </c>
      <c r="R50" s="3" t="s">
        <v>67</v>
      </c>
      <c r="S50" s="4">
        <v>1</v>
      </c>
      <c r="T50" s="4">
        <v>1</v>
      </c>
      <c r="U50" s="5" t="s">
        <v>746</v>
      </c>
      <c r="V50" s="5" t="s">
        <v>746</v>
      </c>
      <c r="W50" s="5" t="s">
        <v>747</v>
      </c>
      <c r="X50" s="5" t="s">
        <v>747</v>
      </c>
      <c r="Y50" s="4">
        <v>20</v>
      </c>
      <c r="Z50" s="4">
        <v>18</v>
      </c>
      <c r="AA50" s="4">
        <v>81</v>
      </c>
      <c r="AB50" s="4">
        <v>1</v>
      </c>
      <c r="AC50" s="4">
        <v>1</v>
      </c>
      <c r="AD50" s="4">
        <v>1</v>
      </c>
      <c r="AE50" s="4">
        <v>5</v>
      </c>
      <c r="AF50" s="4">
        <v>0</v>
      </c>
      <c r="AG50" s="4">
        <v>3</v>
      </c>
      <c r="AH50" s="4">
        <v>1</v>
      </c>
      <c r="AI50" s="4">
        <v>2</v>
      </c>
      <c r="AJ50" s="4">
        <v>1</v>
      </c>
      <c r="AK50" s="4">
        <v>2</v>
      </c>
      <c r="AL50" s="4">
        <v>0</v>
      </c>
      <c r="AM50" s="4">
        <v>0</v>
      </c>
      <c r="AN50" s="4">
        <v>0</v>
      </c>
      <c r="AO50" s="4">
        <v>0</v>
      </c>
      <c r="AP50" s="3" t="s">
        <v>58</v>
      </c>
      <c r="AQ50" s="3" t="s">
        <v>70</v>
      </c>
      <c r="AR50" s="6" t="str">
        <f>HYPERLINK("http://catalog.hathitrust.org/Record/003787447","HathiTrust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HYPERLINK("https://creighton-primo.hosted.exlibrisgroup.com/primo-explore/search?tab=default_tab&amp;search_scope=EVERYTHING&amp;vid=01CRU&amp;lang=en_US&amp;offset=0&amp;query=any,contains,991000355809702656","Catalog Record")</f>
        <v>Catalog Record</v>
      </c>
      <c r="AT50" s="6" t="str">
        <f>HYPERLINK("http://www.worldcat.org/oclc/49561657","WorldCat Record")</f>
        <v>WorldCat Record</v>
      </c>
      <c r="AU50" s="3" t="s">
        <v>748</v>
      </c>
      <c r="AV50" s="3" t="s">
        <v>749</v>
      </c>
      <c r="AW50" s="3" t="s">
        <v>750</v>
      </c>
      <c r="AX50" s="3" t="s">
        <v>750</v>
      </c>
      <c r="AY50" s="3" t="s">
        <v>751</v>
      </c>
      <c r="AZ50" s="3" t="s">
        <v>75</v>
      </c>
      <c r="BB50" s="3" t="s">
        <v>752</v>
      </c>
      <c r="BC50" s="3" t="s">
        <v>753</v>
      </c>
      <c r="BD50" s="3" t="s">
        <v>754</v>
      </c>
    </row>
    <row r="51" spans="1:56" ht="38.25" customHeight="1" x14ac:dyDescent="0.25">
      <c r="A51" s="7" t="s">
        <v>58</v>
      </c>
      <c r="B51" s="2" t="s">
        <v>755</v>
      </c>
      <c r="C51" s="2" t="s">
        <v>756</v>
      </c>
      <c r="D51" s="2" t="s">
        <v>757</v>
      </c>
      <c r="F51" s="3" t="s">
        <v>58</v>
      </c>
      <c r="G51" s="3" t="s">
        <v>59</v>
      </c>
      <c r="H51" s="3" t="s">
        <v>58</v>
      </c>
      <c r="I51" s="3" t="s">
        <v>70</v>
      </c>
      <c r="J51" s="3" t="s">
        <v>60</v>
      </c>
      <c r="K51" s="2" t="s">
        <v>741</v>
      </c>
      <c r="L51" s="2" t="s">
        <v>758</v>
      </c>
      <c r="M51" s="3" t="s">
        <v>743</v>
      </c>
      <c r="N51" s="2" t="s">
        <v>64</v>
      </c>
      <c r="O51" s="3" t="s">
        <v>65</v>
      </c>
      <c r="P51" s="3" t="s">
        <v>744</v>
      </c>
      <c r="Q51" s="2" t="s">
        <v>745</v>
      </c>
      <c r="R51" s="3" t="s">
        <v>67</v>
      </c>
      <c r="S51" s="4">
        <v>18</v>
      </c>
      <c r="T51" s="4">
        <v>18</v>
      </c>
      <c r="U51" s="5" t="s">
        <v>759</v>
      </c>
      <c r="V51" s="5" t="s">
        <v>759</v>
      </c>
      <c r="W51" s="5" t="s">
        <v>747</v>
      </c>
      <c r="X51" s="5" t="s">
        <v>747</v>
      </c>
      <c r="Y51" s="4">
        <v>32</v>
      </c>
      <c r="Z51" s="4">
        <v>26</v>
      </c>
      <c r="AA51" s="4">
        <v>115</v>
      </c>
      <c r="AB51" s="4">
        <v>1</v>
      </c>
      <c r="AC51" s="4">
        <v>1</v>
      </c>
      <c r="AD51" s="4">
        <v>2</v>
      </c>
      <c r="AE51" s="4">
        <v>5</v>
      </c>
      <c r="AF51" s="4">
        <v>1</v>
      </c>
      <c r="AG51" s="4">
        <v>3</v>
      </c>
      <c r="AH51" s="4">
        <v>1</v>
      </c>
      <c r="AI51" s="4">
        <v>2</v>
      </c>
      <c r="AJ51" s="4">
        <v>2</v>
      </c>
      <c r="AK51" s="4">
        <v>2</v>
      </c>
      <c r="AL51" s="4">
        <v>0</v>
      </c>
      <c r="AM51" s="4">
        <v>0</v>
      </c>
      <c r="AN51" s="4">
        <v>0</v>
      </c>
      <c r="AO51" s="4">
        <v>0</v>
      </c>
      <c r="AP51" s="3" t="s">
        <v>58</v>
      </c>
      <c r="AQ51" s="3" t="s">
        <v>70</v>
      </c>
      <c r="AR51" s="6" t="str">
        <f>HYPERLINK("http://catalog.hathitrust.org/Record/004244849","HathiTrust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HYPERLINK("https://creighton-primo.hosted.exlibrisgroup.com/primo-explore/search?tab=default_tab&amp;search_scope=EVERYTHING&amp;vid=01CRU&amp;lang=en_US&amp;offset=0&amp;query=any,contains,991000355779702656","Catalog Record")</f>
        <v>Catalog Record</v>
      </c>
      <c r="AT51" s="6" t="str">
        <f>HYPERLINK("http://www.worldcat.org/oclc/49561598","WorldCat Record")</f>
        <v>WorldCat Record</v>
      </c>
      <c r="AU51" s="3" t="s">
        <v>760</v>
      </c>
      <c r="AV51" s="3" t="s">
        <v>761</v>
      </c>
      <c r="AW51" s="3" t="s">
        <v>762</v>
      </c>
      <c r="AX51" s="3" t="s">
        <v>762</v>
      </c>
      <c r="AY51" s="3" t="s">
        <v>763</v>
      </c>
      <c r="AZ51" s="3" t="s">
        <v>75</v>
      </c>
      <c r="BB51" s="3" t="s">
        <v>764</v>
      </c>
      <c r="BC51" s="3" t="s">
        <v>765</v>
      </c>
      <c r="BD51" s="3" t="s">
        <v>766</v>
      </c>
    </row>
    <row r="52" spans="1:56" ht="38.25" customHeight="1" x14ac:dyDescent="0.25">
      <c r="A52" s="7" t="s">
        <v>58</v>
      </c>
      <c r="B52" s="2" t="s">
        <v>767</v>
      </c>
      <c r="C52" s="2" t="s">
        <v>768</v>
      </c>
      <c r="D52" s="2" t="s">
        <v>769</v>
      </c>
      <c r="F52" s="3" t="s">
        <v>58</v>
      </c>
      <c r="G52" s="3" t="s">
        <v>59</v>
      </c>
      <c r="H52" s="3" t="s">
        <v>58</v>
      </c>
      <c r="I52" s="3" t="s">
        <v>70</v>
      </c>
      <c r="J52" s="3" t="s">
        <v>60</v>
      </c>
      <c r="K52" s="2" t="s">
        <v>741</v>
      </c>
      <c r="L52" s="2" t="s">
        <v>770</v>
      </c>
      <c r="M52" s="3" t="s">
        <v>157</v>
      </c>
      <c r="N52" s="2" t="s">
        <v>704</v>
      </c>
      <c r="O52" s="3" t="s">
        <v>65</v>
      </c>
      <c r="P52" s="3" t="s">
        <v>744</v>
      </c>
      <c r="Q52" s="2" t="s">
        <v>771</v>
      </c>
      <c r="R52" s="3" t="s">
        <v>67</v>
      </c>
      <c r="S52" s="4">
        <v>2</v>
      </c>
      <c r="T52" s="4">
        <v>2</v>
      </c>
      <c r="U52" s="5" t="s">
        <v>772</v>
      </c>
      <c r="V52" s="5" t="s">
        <v>772</v>
      </c>
      <c r="W52" s="5" t="s">
        <v>773</v>
      </c>
      <c r="X52" s="5" t="s">
        <v>773</v>
      </c>
      <c r="Y52" s="4">
        <v>99</v>
      </c>
      <c r="Z52" s="4">
        <v>73</v>
      </c>
      <c r="AA52" s="4">
        <v>115</v>
      </c>
      <c r="AB52" s="4">
        <v>1</v>
      </c>
      <c r="AC52" s="4">
        <v>1</v>
      </c>
      <c r="AD52" s="4">
        <v>4</v>
      </c>
      <c r="AE52" s="4">
        <v>5</v>
      </c>
      <c r="AF52" s="4">
        <v>3</v>
      </c>
      <c r="AG52" s="4">
        <v>3</v>
      </c>
      <c r="AH52" s="4">
        <v>1</v>
      </c>
      <c r="AI52" s="4">
        <v>2</v>
      </c>
      <c r="AJ52" s="4">
        <v>2</v>
      </c>
      <c r="AK52" s="4">
        <v>2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70</v>
      </c>
      <c r="AR52" s="6" t="str">
        <f>HYPERLINK("http://catalog.hathitrust.org/Record/004379431","HathiTrust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HYPERLINK("https://creighton-primo.hosted.exlibrisgroup.com/primo-explore/search?tab=default_tab&amp;search_scope=EVERYTHING&amp;vid=01CRU&amp;lang=en_US&amp;offset=0&amp;query=any,contains,991000378979702656","Catalog Record")</f>
        <v>Catalog Record</v>
      </c>
      <c r="AT52" s="6" t="str">
        <f>HYPERLINK("http://www.worldcat.org/oclc/54975727","WorldCat Record")</f>
        <v>WorldCat Record</v>
      </c>
      <c r="AU52" s="3" t="s">
        <v>760</v>
      </c>
      <c r="AV52" s="3" t="s">
        <v>774</v>
      </c>
      <c r="AW52" s="3" t="s">
        <v>775</v>
      </c>
      <c r="AX52" s="3" t="s">
        <v>775</v>
      </c>
      <c r="AY52" s="3" t="s">
        <v>776</v>
      </c>
      <c r="AZ52" s="3" t="s">
        <v>75</v>
      </c>
      <c r="BB52" s="3" t="s">
        <v>777</v>
      </c>
      <c r="BC52" s="3" t="s">
        <v>778</v>
      </c>
      <c r="BD52" s="3" t="s">
        <v>779</v>
      </c>
    </row>
    <row r="53" spans="1:56" ht="38.25" customHeight="1" x14ac:dyDescent="0.25">
      <c r="A53" s="7" t="s">
        <v>58</v>
      </c>
      <c r="B53" s="2" t="s">
        <v>780</v>
      </c>
      <c r="C53" s="2" t="s">
        <v>781</v>
      </c>
      <c r="D53" s="2" t="s">
        <v>782</v>
      </c>
      <c r="F53" s="3" t="s">
        <v>58</v>
      </c>
      <c r="G53" s="3" t="s">
        <v>59</v>
      </c>
      <c r="H53" s="3" t="s">
        <v>58</v>
      </c>
      <c r="I53" s="3" t="s">
        <v>70</v>
      </c>
      <c r="J53" s="3" t="s">
        <v>60</v>
      </c>
      <c r="L53" s="2" t="s">
        <v>783</v>
      </c>
      <c r="M53" s="3" t="s">
        <v>536</v>
      </c>
      <c r="O53" s="3" t="s">
        <v>65</v>
      </c>
      <c r="P53" s="3" t="s">
        <v>784</v>
      </c>
      <c r="R53" s="3" t="s">
        <v>67</v>
      </c>
      <c r="S53" s="4">
        <v>73</v>
      </c>
      <c r="T53" s="4">
        <v>73</v>
      </c>
      <c r="U53" s="5" t="s">
        <v>785</v>
      </c>
      <c r="V53" s="5" t="s">
        <v>785</v>
      </c>
      <c r="W53" s="5" t="s">
        <v>786</v>
      </c>
      <c r="X53" s="5" t="s">
        <v>786</v>
      </c>
      <c r="Y53" s="4">
        <v>83</v>
      </c>
      <c r="Z53" s="4">
        <v>67</v>
      </c>
      <c r="AA53" s="4">
        <v>126</v>
      </c>
      <c r="AB53" s="4">
        <v>1</v>
      </c>
      <c r="AC53" s="4">
        <v>1</v>
      </c>
      <c r="AD53" s="4">
        <v>0</v>
      </c>
      <c r="AE53" s="4">
        <v>3</v>
      </c>
      <c r="AF53" s="4">
        <v>0</v>
      </c>
      <c r="AG53" s="4">
        <v>1</v>
      </c>
      <c r="AH53" s="4">
        <v>0</v>
      </c>
      <c r="AI53" s="4">
        <v>2</v>
      </c>
      <c r="AJ53" s="4">
        <v>0</v>
      </c>
      <c r="AK53" s="4">
        <v>1</v>
      </c>
      <c r="AL53" s="4">
        <v>0</v>
      </c>
      <c r="AM53" s="4">
        <v>0</v>
      </c>
      <c r="AN53" s="4">
        <v>0</v>
      </c>
      <c r="AO53" s="4">
        <v>0</v>
      </c>
      <c r="AP53" s="3" t="s">
        <v>58</v>
      </c>
      <c r="AQ53" s="3" t="s">
        <v>70</v>
      </c>
      <c r="AR53" s="6" t="str">
        <f>HYPERLINK("http://catalog.hathitrust.org/Record/002564979","HathiTrust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HYPERLINK("https://creighton-primo.hosted.exlibrisgroup.com/primo-explore/search?tab=default_tab&amp;search_scope=EVERYTHING&amp;vid=01CRU&amp;lang=en_US&amp;offset=0&amp;query=any,contains,991001305659702656","Catalog Record")</f>
        <v>Catalog Record</v>
      </c>
      <c r="AT53" s="6" t="str">
        <f>HYPERLINK("http://www.worldcat.org/oclc/24247178","WorldCat Record")</f>
        <v>WorldCat Record</v>
      </c>
      <c r="AU53" s="3" t="s">
        <v>787</v>
      </c>
      <c r="AV53" s="3" t="s">
        <v>788</v>
      </c>
      <c r="AW53" s="3" t="s">
        <v>789</v>
      </c>
      <c r="AX53" s="3" t="s">
        <v>789</v>
      </c>
      <c r="AY53" s="3" t="s">
        <v>790</v>
      </c>
      <c r="AZ53" s="3" t="s">
        <v>75</v>
      </c>
      <c r="BB53" s="3" t="s">
        <v>791</v>
      </c>
      <c r="BC53" s="3" t="s">
        <v>792</v>
      </c>
      <c r="BD53" s="3" t="s">
        <v>793</v>
      </c>
    </row>
    <row r="54" spans="1:56" ht="38.25" customHeight="1" x14ac:dyDescent="0.25">
      <c r="A54" s="7" t="s">
        <v>58</v>
      </c>
      <c r="B54" s="2" t="s">
        <v>794</v>
      </c>
      <c r="C54" s="2" t="s">
        <v>795</v>
      </c>
      <c r="D54" s="2" t="s">
        <v>796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L54" s="2" t="s">
        <v>797</v>
      </c>
      <c r="M54" s="3" t="s">
        <v>186</v>
      </c>
      <c r="N54" s="2" t="s">
        <v>64</v>
      </c>
      <c r="O54" s="3" t="s">
        <v>65</v>
      </c>
      <c r="P54" s="3" t="s">
        <v>187</v>
      </c>
      <c r="R54" s="3" t="s">
        <v>67</v>
      </c>
      <c r="S54" s="4">
        <v>15</v>
      </c>
      <c r="T54" s="4">
        <v>15</v>
      </c>
      <c r="U54" s="5" t="s">
        <v>798</v>
      </c>
      <c r="V54" s="5" t="s">
        <v>798</v>
      </c>
      <c r="W54" s="5" t="s">
        <v>799</v>
      </c>
      <c r="X54" s="5" t="s">
        <v>799</v>
      </c>
      <c r="Y54" s="4">
        <v>207</v>
      </c>
      <c r="Z54" s="4">
        <v>172</v>
      </c>
      <c r="AA54" s="4">
        <v>181</v>
      </c>
      <c r="AB54" s="4">
        <v>1</v>
      </c>
      <c r="AC54" s="4">
        <v>1</v>
      </c>
      <c r="AD54" s="4">
        <v>2</v>
      </c>
      <c r="AE54" s="4">
        <v>2</v>
      </c>
      <c r="AF54" s="4">
        <v>1</v>
      </c>
      <c r="AG54" s="4">
        <v>1</v>
      </c>
      <c r="AH54" s="4">
        <v>0</v>
      </c>
      <c r="AI54" s="4">
        <v>0</v>
      </c>
      <c r="AJ54" s="4">
        <v>1</v>
      </c>
      <c r="AK54" s="4">
        <v>1</v>
      </c>
      <c r="AL54" s="4">
        <v>0</v>
      </c>
      <c r="AM54" s="4">
        <v>0</v>
      </c>
      <c r="AN54" s="4">
        <v>0</v>
      </c>
      <c r="AO54" s="4">
        <v>0</v>
      </c>
      <c r="AP54" s="3" t="s">
        <v>58</v>
      </c>
      <c r="AQ54" s="3" t="s">
        <v>70</v>
      </c>
      <c r="AR54" s="6" t="str">
        <f>HYPERLINK("http://catalog.hathitrust.org/Record/004301690","HathiTrust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HYPERLINK("https://creighton-primo.hosted.exlibrisgroup.com/primo-explore/search?tab=default_tab&amp;search_scope=EVERYTHING&amp;vid=01CRU&amp;lang=en_US&amp;offset=0&amp;query=any,contains,991000598459702656","Catalog Record")</f>
        <v>Catalog Record</v>
      </c>
      <c r="AT54" s="6" t="str">
        <f>HYPERLINK("http://www.worldcat.org/oclc/40347506","WorldCat Record")</f>
        <v>WorldCat Record</v>
      </c>
      <c r="AU54" s="3" t="s">
        <v>800</v>
      </c>
      <c r="AV54" s="3" t="s">
        <v>801</v>
      </c>
      <c r="AW54" s="3" t="s">
        <v>802</v>
      </c>
      <c r="AX54" s="3" t="s">
        <v>802</v>
      </c>
      <c r="AY54" s="3" t="s">
        <v>803</v>
      </c>
      <c r="AZ54" s="3" t="s">
        <v>75</v>
      </c>
      <c r="BB54" s="3" t="s">
        <v>804</v>
      </c>
      <c r="BC54" s="3" t="s">
        <v>805</v>
      </c>
      <c r="BD54" s="3" t="s">
        <v>806</v>
      </c>
    </row>
    <row r="55" spans="1:56" ht="38.25" customHeight="1" x14ac:dyDescent="0.25">
      <c r="A55" s="7" t="s">
        <v>58</v>
      </c>
      <c r="B55" s="2" t="s">
        <v>807</v>
      </c>
      <c r="C55" s="2" t="s">
        <v>808</v>
      </c>
      <c r="D55" s="2" t="s">
        <v>809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810</v>
      </c>
      <c r="M55" s="3" t="s">
        <v>412</v>
      </c>
      <c r="N55" s="2" t="s">
        <v>811</v>
      </c>
      <c r="O55" s="3" t="s">
        <v>65</v>
      </c>
      <c r="P55" s="3" t="s">
        <v>66</v>
      </c>
      <c r="R55" s="3" t="s">
        <v>67</v>
      </c>
      <c r="S55" s="4">
        <v>46</v>
      </c>
      <c r="T55" s="4">
        <v>46</v>
      </c>
      <c r="U55" s="5" t="s">
        <v>298</v>
      </c>
      <c r="V55" s="5" t="s">
        <v>298</v>
      </c>
      <c r="W55" s="5" t="s">
        <v>812</v>
      </c>
      <c r="X55" s="5" t="s">
        <v>812</v>
      </c>
      <c r="Y55" s="4">
        <v>142</v>
      </c>
      <c r="Z55" s="4">
        <v>126</v>
      </c>
      <c r="AA55" s="4">
        <v>479</v>
      </c>
      <c r="AB55" s="4">
        <v>2</v>
      </c>
      <c r="AC55" s="4">
        <v>5</v>
      </c>
      <c r="AD55" s="4">
        <v>4</v>
      </c>
      <c r="AE55" s="4">
        <v>17</v>
      </c>
      <c r="AF55" s="4">
        <v>1</v>
      </c>
      <c r="AG55" s="4">
        <v>6</v>
      </c>
      <c r="AH55" s="4">
        <v>1</v>
      </c>
      <c r="AI55" s="4">
        <v>4</v>
      </c>
      <c r="AJ55" s="4">
        <v>2</v>
      </c>
      <c r="AK55" s="4">
        <v>7</v>
      </c>
      <c r="AL55" s="4">
        <v>1</v>
      </c>
      <c r="AM55" s="4">
        <v>4</v>
      </c>
      <c r="AN55" s="4">
        <v>0</v>
      </c>
      <c r="AO55" s="4">
        <v>0</v>
      </c>
      <c r="AP55" s="3" t="s">
        <v>58</v>
      </c>
      <c r="AQ55" s="3" t="s">
        <v>70</v>
      </c>
      <c r="AR55" s="6" t="str">
        <f>HYPERLINK("http://catalog.hathitrust.org/Record/002734988","HathiTrust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HYPERLINK("https://creighton-primo.hosted.exlibrisgroup.com/primo-explore/search?tab=default_tab&amp;search_scope=EVERYTHING&amp;vid=01CRU&amp;lang=en_US&amp;offset=0&amp;query=any,contains,991001233249702656","Catalog Record")</f>
        <v>Catalog Record</v>
      </c>
      <c r="AT55" s="6" t="str">
        <f>HYPERLINK("http://www.worldcat.org/oclc/29456656","WorldCat Record")</f>
        <v>WorldCat Record</v>
      </c>
      <c r="AU55" s="3" t="s">
        <v>813</v>
      </c>
      <c r="AV55" s="3" t="s">
        <v>814</v>
      </c>
      <c r="AW55" s="3" t="s">
        <v>815</v>
      </c>
      <c r="AX55" s="3" t="s">
        <v>815</v>
      </c>
      <c r="AY55" s="3" t="s">
        <v>816</v>
      </c>
      <c r="AZ55" s="3" t="s">
        <v>75</v>
      </c>
      <c r="BB55" s="3" t="s">
        <v>817</v>
      </c>
      <c r="BC55" s="3" t="s">
        <v>818</v>
      </c>
      <c r="BD55" s="3" t="s">
        <v>819</v>
      </c>
    </row>
    <row r="56" spans="1:56" ht="38.25" customHeight="1" x14ac:dyDescent="0.25">
      <c r="A56" s="7" t="s">
        <v>58</v>
      </c>
      <c r="B56" s="2" t="s">
        <v>820</v>
      </c>
      <c r="C56" s="2" t="s">
        <v>821</v>
      </c>
      <c r="D56" s="2" t="s">
        <v>141</v>
      </c>
      <c r="F56" s="3" t="s">
        <v>58</v>
      </c>
      <c r="G56" s="3" t="s">
        <v>59</v>
      </c>
      <c r="H56" s="3" t="s">
        <v>70</v>
      </c>
      <c r="I56" s="3" t="s">
        <v>70</v>
      </c>
      <c r="J56" s="3" t="s">
        <v>60</v>
      </c>
      <c r="K56" s="2" t="s">
        <v>126</v>
      </c>
      <c r="L56" s="2" t="s">
        <v>156</v>
      </c>
      <c r="M56" s="3" t="s">
        <v>157</v>
      </c>
      <c r="N56" s="2" t="s">
        <v>158</v>
      </c>
      <c r="O56" s="3" t="s">
        <v>65</v>
      </c>
      <c r="P56" s="3" t="s">
        <v>145</v>
      </c>
      <c r="R56" s="3" t="s">
        <v>67</v>
      </c>
      <c r="S56" s="4">
        <v>2</v>
      </c>
      <c r="T56" s="4">
        <v>3</v>
      </c>
      <c r="U56" s="5" t="s">
        <v>159</v>
      </c>
      <c r="V56" s="5" t="s">
        <v>159</v>
      </c>
      <c r="W56" s="5" t="s">
        <v>161</v>
      </c>
      <c r="X56" s="5" t="s">
        <v>161</v>
      </c>
      <c r="Y56" s="4">
        <v>311</v>
      </c>
      <c r="Z56" s="4">
        <v>249</v>
      </c>
      <c r="AA56" s="4">
        <v>1036</v>
      </c>
      <c r="AB56" s="4">
        <v>1</v>
      </c>
      <c r="AC56" s="4">
        <v>5</v>
      </c>
      <c r="AD56" s="4">
        <v>5</v>
      </c>
      <c r="AE56" s="4">
        <v>28</v>
      </c>
      <c r="AF56" s="4">
        <v>1</v>
      </c>
      <c r="AG56" s="4">
        <v>11</v>
      </c>
      <c r="AH56" s="4">
        <v>1</v>
      </c>
      <c r="AI56" s="4">
        <v>5</v>
      </c>
      <c r="AJ56" s="4">
        <v>4</v>
      </c>
      <c r="AK56" s="4">
        <v>16</v>
      </c>
      <c r="AL56" s="4">
        <v>0</v>
      </c>
      <c r="AM56" s="4">
        <v>3</v>
      </c>
      <c r="AN56" s="4">
        <v>0</v>
      </c>
      <c r="AO56" s="4">
        <v>0</v>
      </c>
      <c r="AP56" s="3" t="s">
        <v>58</v>
      </c>
      <c r="AQ56" s="3" t="s">
        <v>70</v>
      </c>
      <c r="AR56" s="6" t="str">
        <f>HYPERLINK("http://catalog.hathitrust.org/Record/004333129","HathiTrust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HYPERLINK("https://creighton-primo.hosted.exlibrisgroup.com/primo-explore/search?tab=default_tab&amp;search_scope=EVERYTHING&amp;vid=01CRU&amp;lang=en_US&amp;offset=0&amp;query=any,contains,991001728149702656","Catalog Record")</f>
        <v>Catalog Record</v>
      </c>
      <c r="AT56" s="6" t="str">
        <f>HYPERLINK("http://www.worldcat.org/oclc/51861956","WorldCat Record")</f>
        <v>WorldCat Record</v>
      </c>
      <c r="AU56" s="3" t="s">
        <v>132</v>
      </c>
      <c r="AV56" s="3" t="s">
        <v>162</v>
      </c>
      <c r="AW56" s="3" t="s">
        <v>163</v>
      </c>
      <c r="AX56" s="3" t="s">
        <v>163</v>
      </c>
      <c r="AY56" s="3" t="s">
        <v>164</v>
      </c>
      <c r="AZ56" s="3" t="s">
        <v>75</v>
      </c>
      <c r="BB56" s="3" t="s">
        <v>165</v>
      </c>
      <c r="BC56" s="3" t="s">
        <v>822</v>
      </c>
      <c r="BD56" s="3" t="s">
        <v>823</v>
      </c>
    </row>
    <row r="57" spans="1:56" ht="38.25" customHeight="1" x14ac:dyDescent="0.25">
      <c r="A57" s="7" t="s">
        <v>58</v>
      </c>
      <c r="B57" s="2" t="s">
        <v>824</v>
      </c>
      <c r="C57" s="2" t="s">
        <v>825</v>
      </c>
      <c r="D57" s="2" t="s">
        <v>826</v>
      </c>
      <c r="F57" s="3" t="s">
        <v>58</v>
      </c>
      <c r="G57" s="3" t="s">
        <v>59</v>
      </c>
      <c r="H57" s="3" t="s">
        <v>58</v>
      </c>
      <c r="I57" s="3" t="s">
        <v>70</v>
      </c>
      <c r="J57" s="3" t="s">
        <v>60</v>
      </c>
      <c r="K57" s="2" t="s">
        <v>268</v>
      </c>
      <c r="L57" s="2" t="s">
        <v>827</v>
      </c>
      <c r="M57" s="3" t="s">
        <v>466</v>
      </c>
      <c r="N57" s="2" t="s">
        <v>158</v>
      </c>
      <c r="O57" s="3" t="s">
        <v>65</v>
      </c>
      <c r="P57" s="3" t="s">
        <v>174</v>
      </c>
      <c r="R57" s="3" t="s">
        <v>67</v>
      </c>
      <c r="S57" s="4">
        <v>11</v>
      </c>
      <c r="T57" s="4">
        <v>11</v>
      </c>
      <c r="U57" s="5" t="s">
        <v>705</v>
      </c>
      <c r="V57" s="5" t="s">
        <v>705</v>
      </c>
      <c r="W57" s="5" t="s">
        <v>828</v>
      </c>
      <c r="X57" s="5" t="s">
        <v>828</v>
      </c>
      <c r="Y57" s="4">
        <v>186</v>
      </c>
      <c r="Z57" s="4">
        <v>135</v>
      </c>
      <c r="AA57" s="4">
        <v>1640</v>
      </c>
      <c r="AB57" s="4">
        <v>1</v>
      </c>
      <c r="AC57" s="4">
        <v>7</v>
      </c>
      <c r="AD57" s="4">
        <v>4</v>
      </c>
      <c r="AE57" s="4">
        <v>35</v>
      </c>
      <c r="AF57" s="4">
        <v>1</v>
      </c>
      <c r="AG57" s="4">
        <v>13</v>
      </c>
      <c r="AH57" s="4">
        <v>1</v>
      </c>
      <c r="AI57" s="4">
        <v>8</v>
      </c>
      <c r="AJ57" s="4">
        <v>3</v>
      </c>
      <c r="AK57" s="4">
        <v>15</v>
      </c>
      <c r="AL57" s="4">
        <v>0</v>
      </c>
      <c r="AM57" s="4">
        <v>5</v>
      </c>
      <c r="AN57" s="4">
        <v>0</v>
      </c>
      <c r="AO57" s="4">
        <v>0</v>
      </c>
      <c r="AP57" s="3" t="s">
        <v>58</v>
      </c>
      <c r="AQ57" s="3" t="s">
        <v>70</v>
      </c>
      <c r="AR57" s="6" t="str">
        <f>HYPERLINK("http://catalog.hathitrust.org/Record/004293190","HathiTrust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HYPERLINK("https://creighton-primo.hosted.exlibrisgroup.com/primo-explore/search?tab=default_tab&amp;search_scope=EVERYTHING&amp;vid=01CRU&amp;lang=en_US&amp;offset=0&amp;query=any,contains,991000338839702656","Catalog Record")</f>
        <v>Catalog Record</v>
      </c>
      <c r="AT57" s="6" t="str">
        <f>HYPERLINK("http://www.worldcat.org/oclc/51318873","WorldCat Record")</f>
        <v>WorldCat Record</v>
      </c>
      <c r="AU57" s="3" t="s">
        <v>829</v>
      </c>
      <c r="AV57" s="3" t="s">
        <v>830</v>
      </c>
      <c r="AW57" s="3" t="s">
        <v>831</v>
      </c>
      <c r="AX57" s="3" t="s">
        <v>831</v>
      </c>
      <c r="AY57" s="3" t="s">
        <v>832</v>
      </c>
      <c r="AZ57" s="3" t="s">
        <v>75</v>
      </c>
      <c r="BB57" s="3" t="s">
        <v>833</v>
      </c>
      <c r="BC57" s="3" t="s">
        <v>834</v>
      </c>
      <c r="BD57" s="3" t="s">
        <v>835</v>
      </c>
    </row>
    <row r="58" spans="1:56" ht="38.25" customHeight="1" x14ac:dyDescent="0.25">
      <c r="A58" s="7" t="s">
        <v>58</v>
      </c>
      <c r="B58" s="2" t="s">
        <v>836</v>
      </c>
      <c r="C58" s="2" t="s">
        <v>837</v>
      </c>
      <c r="D58" s="2" t="s">
        <v>826</v>
      </c>
      <c r="F58" s="3" t="s">
        <v>58</v>
      </c>
      <c r="G58" s="3" t="s">
        <v>59</v>
      </c>
      <c r="H58" s="3" t="s">
        <v>58</v>
      </c>
      <c r="I58" s="3" t="s">
        <v>70</v>
      </c>
      <c r="J58" s="3" t="s">
        <v>60</v>
      </c>
      <c r="K58" s="2" t="s">
        <v>268</v>
      </c>
      <c r="L58" s="2" t="s">
        <v>838</v>
      </c>
      <c r="M58" s="3" t="s">
        <v>367</v>
      </c>
      <c r="N58" s="2" t="s">
        <v>562</v>
      </c>
      <c r="O58" s="3" t="s">
        <v>65</v>
      </c>
      <c r="P58" s="3" t="s">
        <v>174</v>
      </c>
      <c r="R58" s="3" t="s">
        <v>67</v>
      </c>
      <c r="S58" s="4">
        <v>2</v>
      </c>
      <c r="T58" s="4">
        <v>2</v>
      </c>
      <c r="U58" s="5" t="s">
        <v>839</v>
      </c>
      <c r="V58" s="5" t="s">
        <v>839</v>
      </c>
      <c r="W58" s="5" t="s">
        <v>840</v>
      </c>
      <c r="X58" s="5" t="s">
        <v>840</v>
      </c>
      <c r="Y58" s="4">
        <v>316</v>
      </c>
      <c r="Z58" s="4">
        <v>252</v>
      </c>
      <c r="AA58" s="4">
        <v>1640</v>
      </c>
      <c r="AB58" s="4">
        <v>2</v>
      </c>
      <c r="AC58" s="4">
        <v>7</v>
      </c>
      <c r="AD58" s="4">
        <v>7</v>
      </c>
      <c r="AE58" s="4">
        <v>35</v>
      </c>
      <c r="AF58" s="4">
        <v>2</v>
      </c>
      <c r="AG58" s="4">
        <v>13</v>
      </c>
      <c r="AH58" s="4">
        <v>2</v>
      </c>
      <c r="AI58" s="4">
        <v>8</v>
      </c>
      <c r="AJ58" s="4">
        <v>4</v>
      </c>
      <c r="AK58" s="4">
        <v>15</v>
      </c>
      <c r="AL58" s="4">
        <v>1</v>
      </c>
      <c r="AM58" s="4">
        <v>5</v>
      </c>
      <c r="AN58" s="4">
        <v>0</v>
      </c>
      <c r="AO58" s="4">
        <v>0</v>
      </c>
      <c r="AP58" s="3" t="s">
        <v>58</v>
      </c>
      <c r="AQ58" s="3" t="s">
        <v>70</v>
      </c>
      <c r="AR58" s="6" t="str">
        <f>HYPERLINK("http://catalog.hathitrust.org/Record/004923823","HathiTrust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HYPERLINK("https://creighton-primo.hosted.exlibrisgroup.com/primo-explore/search?tab=default_tab&amp;search_scope=EVERYTHING&amp;vid=01CRU&amp;lang=en_US&amp;offset=0&amp;query=any,contains,991000423459702656","Catalog Record")</f>
        <v>Catalog Record</v>
      </c>
      <c r="AT58" s="6" t="str">
        <f>HYPERLINK("http://www.worldcat.org/oclc/56900469","WorldCat Record")</f>
        <v>WorldCat Record</v>
      </c>
      <c r="AU58" s="3" t="s">
        <v>829</v>
      </c>
      <c r="AV58" s="3" t="s">
        <v>841</v>
      </c>
      <c r="AW58" s="3" t="s">
        <v>842</v>
      </c>
      <c r="AX58" s="3" t="s">
        <v>842</v>
      </c>
      <c r="AY58" s="3" t="s">
        <v>843</v>
      </c>
      <c r="AZ58" s="3" t="s">
        <v>75</v>
      </c>
      <c r="BB58" s="3" t="s">
        <v>844</v>
      </c>
      <c r="BC58" s="3" t="s">
        <v>845</v>
      </c>
      <c r="BD58" s="3" t="s">
        <v>846</v>
      </c>
    </row>
    <row r="59" spans="1:56" ht="38.25" customHeight="1" x14ac:dyDescent="0.25">
      <c r="A59" s="7" t="s">
        <v>58</v>
      </c>
      <c r="B59" s="2" t="s">
        <v>847</v>
      </c>
      <c r="C59" s="2" t="s">
        <v>848</v>
      </c>
      <c r="D59" s="2" t="s">
        <v>826</v>
      </c>
      <c r="F59" s="3" t="s">
        <v>58</v>
      </c>
      <c r="G59" s="3" t="s">
        <v>59</v>
      </c>
      <c r="H59" s="3" t="s">
        <v>58</v>
      </c>
      <c r="I59" s="3" t="s">
        <v>70</v>
      </c>
      <c r="J59" s="3" t="s">
        <v>60</v>
      </c>
      <c r="K59" s="2" t="s">
        <v>268</v>
      </c>
      <c r="L59" s="2" t="s">
        <v>849</v>
      </c>
      <c r="M59" s="3" t="s">
        <v>850</v>
      </c>
      <c r="N59" s="2" t="s">
        <v>851</v>
      </c>
      <c r="O59" s="3" t="s">
        <v>65</v>
      </c>
      <c r="P59" s="3" t="s">
        <v>174</v>
      </c>
      <c r="R59" s="3" t="s">
        <v>67</v>
      </c>
      <c r="S59" s="4">
        <v>2</v>
      </c>
      <c r="T59" s="4">
        <v>2</v>
      </c>
      <c r="U59" s="5" t="s">
        <v>852</v>
      </c>
      <c r="V59" s="5" t="s">
        <v>852</v>
      </c>
      <c r="W59" s="5" t="s">
        <v>853</v>
      </c>
      <c r="X59" s="5" t="s">
        <v>853</v>
      </c>
      <c r="Y59" s="4">
        <v>327</v>
      </c>
      <c r="Z59" s="4">
        <v>269</v>
      </c>
      <c r="AA59" s="4">
        <v>1640</v>
      </c>
      <c r="AB59" s="4">
        <v>0</v>
      </c>
      <c r="AC59" s="4">
        <v>7</v>
      </c>
      <c r="AD59" s="4">
        <v>5</v>
      </c>
      <c r="AE59" s="4">
        <v>35</v>
      </c>
      <c r="AF59" s="4">
        <v>2</v>
      </c>
      <c r="AG59" s="4">
        <v>13</v>
      </c>
      <c r="AH59" s="4">
        <v>1</v>
      </c>
      <c r="AI59" s="4">
        <v>8</v>
      </c>
      <c r="AJ59" s="4">
        <v>3</v>
      </c>
      <c r="AK59" s="4">
        <v>15</v>
      </c>
      <c r="AL59" s="4">
        <v>0</v>
      </c>
      <c r="AM59" s="4">
        <v>5</v>
      </c>
      <c r="AN59" s="4">
        <v>0</v>
      </c>
      <c r="AO59" s="4">
        <v>0</v>
      </c>
      <c r="AP59" s="3" t="s">
        <v>58</v>
      </c>
      <c r="AQ59" s="3" t="s">
        <v>70</v>
      </c>
      <c r="AR59" s="6" t="str">
        <f>HYPERLINK("http://catalog.hathitrust.org/Record/005402669","HathiTrust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HYPERLINK("https://creighton-primo.hosted.exlibrisgroup.com/primo-explore/search?tab=default_tab&amp;search_scope=EVERYTHING&amp;vid=01CRU&amp;lang=en_US&amp;offset=0&amp;query=any,contains,991001747539702656","Catalog Record")</f>
        <v>Catalog Record</v>
      </c>
      <c r="AT59" s="6" t="str">
        <f>HYPERLINK("http://www.worldcat.org/oclc/70718694","WorldCat Record")</f>
        <v>WorldCat Record</v>
      </c>
      <c r="AU59" s="3" t="s">
        <v>829</v>
      </c>
      <c r="AV59" s="3" t="s">
        <v>854</v>
      </c>
      <c r="AW59" s="3" t="s">
        <v>855</v>
      </c>
      <c r="AX59" s="3" t="s">
        <v>855</v>
      </c>
      <c r="AY59" s="3" t="s">
        <v>856</v>
      </c>
      <c r="AZ59" s="3" t="s">
        <v>75</v>
      </c>
      <c r="BB59" s="3" t="s">
        <v>857</v>
      </c>
      <c r="BC59" s="3" t="s">
        <v>858</v>
      </c>
      <c r="BD59" s="3" t="s">
        <v>859</v>
      </c>
    </row>
    <row r="60" spans="1:56" ht="38.25" customHeight="1" x14ac:dyDescent="0.25">
      <c r="A60" s="7" t="s">
        <v>58</v>
      </c>
      <c r="B60" s="2" t="s">
        <v>860</v>
      </c>
      <c r="C60" s="2" t="s">
        <v>861</v>
      </c>
      <c r="D60" s="2" t="s">
        <v>862</v>
      </c>
      <c r="F60" s="3" t="s">
        <v>58</v>
      </c>
      <c r="G60" s="3" t="s">
        <v>59</v>
      </c>
      <c r="H60" s="3" t="s">
        <v>58</v>
      </c>
      <c r="I60" s="3" t="s">
        <v>70</v>
      </c>
      <c r="J60" s="3" t="s">
        <v>60</v>
      </c>
      <c r="K60" s="2" t="s">
        <v>268</v>
      </c>
      <c r="L60" s="2" t="s">
        <v>863</v>
      </c>
      <c r="M60" s="3" t="s">
        <v>864</v>
      </c>
      <c r="O60" s="3" t="s">
        <v>65</v>
      </c>
      <c r="P60" s="3" t="s">
        <v>174</v>
      </c>
      <c r="R60" s="3" t="s">
        <v>67</v>
      </c>
      <c r="S60" s="4">
        <v>21</v>
      </c>
      <c r="T60" s="4">
        <v>21</v>
      </c>
      <c r="U60" s="5" t="s">
        <v>865</v>
      </c>
      <c r="V60" s="5" t="s">
        <v>865</v>
      </c>
      <c r="W60" s="5" t="s">
        <v>866</v>
      </c>
      <c r="X60" s="5" t="s">
        <v>866</v>
      </c>
      <c r="Y60" s="4">
        <v>241</v>
      </c>
      <c r="Z60" s="4">
        <v>193</v>
      </c>
      <c r="AA60" s="4">
        <v>1229</v>
      </c>
      <c r="AB60" s="4">
        <v>3</v>
      </c>
      <c r="AC60" s="4">
        <v>7</v>
      </c>
      <c r="AD60" s="4">
        <v>2</v>
      </c>
      <c r="AE60" s="4">
        <v>27</v>
      </c>
      <c r="AF60" s="4">
        <v>0</v>
      </c>
      <c r="AG60" s="4">
        <v>8</v>
      </c>
      <c r="AH60" s="4">
        <v>0</v>
      </c>
      <c r="AI60" s="4">
        <v>6</v>
      </c>
      <c r="AJ60" s="4">
        <v>1</v>
      </c>
      <c r="AK60" s="4">
        <v>10</v>
      </c>
      <c r="AL60" s="4">
        <v>1</v>
      </c>
      <c r="AM60" s="4">
        <v>5</v>
      </c>
      <c r="AN60" s="4">
        <v>0</v>
      </c>
      <c r="AO60" s="4">
        <v>0</v>
      </c>
      <c r="AP60" s="3" t="s">
        <v>58</v>
      </c>
      <c r="AQ60" s="3" t="s">
        <v>70</v>
      </c>
      <c r="AR60" s="6" t="str">
        <f>HYPERLINK("http://catalog.hathitrust.org/Record/003248912","HathiTrust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HYPERLINK("https://creighton-primo.hosted.exlibrisgroup.com/primo-explore/search?tab=default_tab&amp;search_scope=EVERYTHING&amp;vid=01CRU&amp;lang=en_US&amp;offset=0&amp;query=any,contains,991000900939702656","Catalog Record")</f>
        <v>Catalog Record</v>
      </c>
      <c r="AT60" s="6" t="str">
        <f>HYPERLINK("http://www.worldcat.org/oclc/37665865","WorldCat Record")</f>
        <v>WorldCat Record</v>
      </c>
      <c r="AU60" s="3" t="s">
        <v>707</v>
      </c>
      <c r="AV60" s="3" t="s">
        <v>867</v>
      </c>
      <c r="AW60" s="3" t="s">
        <v>868</v>
      </c>
      <c r="AX60" s="3" t="s">
        <v>868</v>
      </c>
      <c r="AY60" s="3" t="s">
        <v>869</v>
      </c>
      <c r="AZ60" s="3" t="s">
        <v>75</v>
      </c>
      <c r="BB60" s="3" t="s">
        <v>870</v>
      </c>
      <c r="BC60" s="3" t="s">
        <v>871</v>
      </c>
      <c r="BD60" s="3" t="s">
        <v>872</v>
      </c>
    </row>
    <row r="61" spans="1:56" ht="38.25" customHeight="1" x14ac:dyDescent="0.25">
      <c r="A61" s="7" t="s">
        <v>58</v>
      </c>
      <c r="B61" s="2" t="s">
        <v>873</v>
      </c>
      <c r="C61" s="2" t="s">
        <v>874</v>
      </c>
      <c r="D61" s="2" t="s">
        <v>701</v>
      </c>
      <c r="F61" s="3" t="s">
        <v>58</v>
      </c>
      <c r="G61" s="3" t="s">
        <v>59</v>
      </c>
      <c r="H61" s="3" t="s">
        <v>58</v>
      </c>
      <c r="I61" s="3" t="s">
        <v>70</v>
      </c>
      <c r="J61" s="3" t="s">
        <v>60</v>
      </c>
      <c r="K61" s="2" t="s">
        <v>268</v>
      </c>
      <c r="L61" s="2" t="s">
        <v>875</v>
      </c>
      <c r="M61" s="3" t="s">
        <v>743</v>
      </c>
      <c r="N61" s="2" t="s">
        <v>64</v>
      </c>
      <c r="O61" s="3" t="s">
        <v>65</v>
      </c>
      <c r="P61" s="3" t="s">
        <v>174</v>
      </c>
      <c r="R61" s="3" t="s">
        <v>67</v>
      </c>
      <c r="S61" s="4">
        <v>4</v>
      </c>
      <c r="T61" s="4">
        <v>4</v>
      </c>
      <c r="U61" s="5" t="s">
        <v>876</v>
      </c>
      <c r="V61" s="5" t="s">
        <v>876</v>
      </c>
      <c r="W61" s="5" t="s">
        <v>877</v>
      </c>
      <c r="X61" s="5" t="s">
        <v>877</v>
      </c>
      <c r="Y61" s="4">
        <v>341</v>
      </c>
      <c r="Z61" s="4">
        <v>275</v>
      </c>
      <c r="AA61" s="4">
        <v>1229</v>
      </c>
      <c r="AB61" s="4">
        <v>1</v>
      </c>
      <c r="AC61" s="4">
        <v>7</v>
      </c>
      <c r="AD61" s="4">
        <v>4</v>
      </c>
      <c r="AE61" s="4">
        <v>27</v>
      </c>
      <c r="AF61" s="4">
        <v>0</v>
      </c>
      <c r="AG61" s="4">
        <v>8</v>
      </c>
      <c r="AH61" s="4">
        <v>2</v>
      </c>
      <c r="AI61" s="4">
        <v>6</v>
      </c>
      <c r="AJ61" s="4">
        <v>3</v>
      </c>
      <c r="AK61" s="4">
        <v>10</v>
      </c>
      <c r="AL61" s="4">
        <v>0</v>
      </c>
      <c r="AM61" s="4">
        <v>5</v>
      </c>
      <c r="AN61" s="4">
        <v>0</v>
      </c>
      <c r="AO61" s="4">
        <v>0</v>
      </c>
      <c r="AP61" s="3" t="s">
        <v>58</v>
      </c>
      <c r="AQ61" s="3" t="s">
        <v>70</v>
      </c>
      <c r="AR61" s="6" t="str">
        <f>HYPERLINK("http://catalog.hathitrust.org/Record/004216839","HathiTrust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HYPERLINK("https://creighton-primo.hosted.exlibrisgroup.com/primo-explore/search?tab=default_tab&amp;search_scope=EVERYTHING&amp;vid=01CRU&amp;lang=en_US&amp;offset=0&amp;query=any,contains,991000303149702656","Catalog Record")</f>
        <v>Catalog Record</v>
      </c>
      <c r="AT61" s="6" t="str">
        <f>HYPERLINK("http://www.worldcat.org/oclc/47659428","WorldCat Record")</f>
        <v>WorldCat Record</v>
      </c>
      <c r="AU61" s="3" t="s">
        <v>707</v>
      </c>
      <c r="AV61" s="3" t="s">
        <v>878</v>
      </c>
      <c r="AW61" s="3" t="s">
        <v>879</v>
      </c>
      <c r="AX61" s="3" t="s">
        <v>879</v>
      </c>
      <c r="AY61" s="3" t="s">
        <v>880</v>
      </c>
      <c r="AZ61" s="3" t="s">
        <v>75</v>
      </c>
      <c r="BB61" s="3" t="s">
        <v>881</v>
      </c>
      <c r="BC61" s="3" t="s">
        <v>882</v>
      </c>
      <c r="BD61" s="3" t="s">
        <v>883</v>
      </c>
    </row>
    <row r="62" spans="1:56" ht="38.25" customHeight="1" x14ac:dyDescent="0.25">
      <c r="A62" s="7" t="s">
        <v>58</v>
      </c>
      <c r="B62" s="2" t="s">
        <v>884</v>
      </c>
      <c r="C62" s="2" t="s">
        <v>885</v>
      </c>
      <c r="D62" s="2" t="s">
        <v>886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887</v>
      </c>
      <c r="L62" s="2" t="s">
        <v>888</v>
      </c>
      <c r="M62" s="3" t="s">
        <v>889</v>
      </c>
      <c r="O62" s="3" t="s">
        <v>65</v>
      </c>
      <c r="P62" s="3" t="s">
        <v>631</v>
      </c>
      <c r="Q62" s="2" t="s">
        <v>890</v>
      </c>
      <c r="R62" s="3" t="s">
        <v>67</v>
      </c>
      <c r="S62" s="4">
        <v>3</v>
      </c>
      <c r="T62" s="4">
        <v>3</v>
      </c>
      <c r="U62" s="5" t="s">
        <v>891</v>
      </c>
      <c r="V62" s="5" t="s">
        <v>891</v>
      </c>
      <c r="W62" s="5" t="s">
        <v>892</v>
      </c>
      <c r="X62" s="5" t="s">
        <v>892</v>
      </c>
      <c r="Y62" s="4">
        <v>233</v>
      </c>
      <c r="Z62" s="4">
        <v>166</v>
      </c>
      <c r="AA62" s="4">
        <v>237</v>
      </c>
      <c r="AB62" s="4">
        <v>2</v>
      </c>
      <c r="AC62" s="4">
        <v>3</v>
      </c>
      <c r="AD62" s="4">
        <v>4</v>
      </c>
      <c r="AE62" s="4">
        <v>7</v>
      </c>
      <c r="AF62" s="4">
        <v>1</v>
      </c>
      <c r="AG62" s="4">
        <v>1</v>
      </c>
      <c r="AH62" s="4">
        <v>1</v>
      </c>
      <c r="AI62" s="4">
        <v>2</v>
      </c>
      <c r="AJ62" s="4">
        <v>1</v>
      </c>
      <c r="AK62" s="4">
        <v>3</v>
      </c>
      <c r="AL62" s="4">
        <v>1</v>
      </c>
      <c r="AM62" s="4">
        <v>2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HYPERLINK("https://creighton-primo.hosted.exlibrisgroup.com/primo-explore/search?tab=default_tab&amp;search_scope=EVERYTHING&amp;vid=01CRU&amp;lang=en_US&amp;offset=0&amp;query=any,contains,991000536189702656","Catalog Record")</f>
        <v>Catalog Record</v>
      </c>
      <c r="AT62" s="6" t="str">
        <f>HYPERLINK("http://www.worldcat.org/oclc/45162177","WorldCat Record")</f>
        <v>WorldCat Record</v>
      </c>
      <c r="AU62" s="3" t="s">
        <v>893</v>
      </c>
      <c r="AV62" s="3" t="s">
        <v>894</v>
      </c>
      <c r="AW62" s="3" t="s">
        <v>895</v>
      </c>
      <c r="AX62" s="3" t="s">
        <v>895</v>
      </c>
      <c r="AY62" s="3" t="s">
        <v>896</v>
      </c>
      <c r="AZ62" s="3" t="s">
        <v>75</v>
      </c>
      <c r="BB62" s="3" t="s">
        <v>897</v>
      </c>
      <c r="BC62" s="3" t="s">
        <v>898</v>
      </c>
      <c r="BD62" s="3" t="s">
        <v>899</v>
      </c>
    </row>
    <row r="63" spans="1:56" ht="38.25" customHeight="1" x14ac:dyDescent="0.25">
      <c r="A63" s="7" t="s">
        <v>58</v>
      </c>
      <c r="B63" s="2" t="s">
        <v>900</v>
      </c>
      <c r="C63" s="2" t="s">
        <v>901</v>
      </c>
      <c r="D63" s="2" t="s">
        <v>902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L63" s="2" t="s">
        <v>903</v>
      </c>
      <c r="M63" s="3" t="s">
        <v>536</v>
      </c>
      <c r="O63" s="3" t="s">
        <v>65</v>
      </c>
      <c r="P63" s="3" t="s">
        <v>673</v>
      </c>
      <c r="R63" s="3" t="s">
        <v>67</v>
      </c>
      <c r="S63" s="4">
        <v>15</v>
      </c>
      <c r="T63" s="4">
        <v>15</v>
      </c>
      <c r="U63" s="5" t="s">
        <v>891</v>
      </c>
      <c r="V63" s="5" t="s">
        <v>891</v>
      </c>
      <c r="W63" s="5" t="s">
        <v>904</v>
      </c>
      <c r="X63" s="5" t="s">
        <v>904</v>
      </c>
      <c r="Y63" s="4">
        <v>129</v>
      </c>
      <c r="Z63" s="4">
        <v>65</v>
      </c>
      <c r="AA63" s="4">
        <v>67</v>
      </c>
      <c r="AB63" s="4">
        <v>2</v>
      </c>
      <c r="AC63" s="4">
        <v>2</v>
      </c>
      <c r="AD63" s="4">
        <v>3</v>
      </c>
      <c r="AE63" s="4">
        <v>3</v>
      </c>
      <c r="AF63" s="4">
        <v>0</v>
      </c>
      <c r="AG63" s="4">
        <v>0</v>
      </c>
      <c r="AH63" s="4">
        <v>1</v>
      </c>
      <c r="AI63" s="4">
        <v>1</v>
      </c>
      <c r="AJ63" s="4">
        <v>2</v>
      </c>
      <c r="AK63" s="4">
        <v>2</v>
      </c>
      <c r="AL63" s="4">
        <v>1</v>
      </c>
      <c r="AM63" s="4">
        <v>1</v>
      </c>
      <c r="AN63" s="4">
        <v>0</v>
      </c>
      <c r="AO63" s="4">
        <v>0</v>
      </c>
      <c r="AP63" s="3" t="s">
        <v>58</v>
      </c>
      <c r="AQ63" s="3" t="s">
        <v>70</v>
      </c>
      <c r="AR63" s="6" t="str">
        <f>HYPERLINK("http://catalog.hathitrust.org/Record/007559279","HathiTrust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HYPERLINK("https://creighton-primo.hosted.exlibrisgroup.com/primo-explore/search?tab=default_tab&amp;search_scope=EVERYTHING&amp;vid=01CRU&amp;lang=en_US&amp;offset=0&amp;query=any,contains,991001429289702656","Catalog Record")</f>
        <v>Catalog Record</v>
      </c>
      <c r="AT63" s="6" t="str">
        <f>HYPERLINK("http://www.worldcat.org/oclc/30922885","WorldCat Record")</f>
        <v>WorldCat Record</v>
      </c>
      <c r="AU63" s="3" t="s">
        <v>905</v>
      </c>
      <c r="AV63" s="3" t="s">
        <v>906</v>
      </c>
      <c r="AW63" s="3" t="s">
        <v>907</v>
      </c>
      <c r="AX63" s="3" t="s">
        <v>907</v>
      </c>
      <c r="AY63" s="3" t="s">
        <v>908</v>
      </c>
      <c r="AZ63" s="3" t="s">
        <v>75</v>
      </c>
      <c r="BB63" s="3" t="s">
        <v>909</v>
      </c>
      <c r="BC63" s="3" t="s">
        <v>910</v>
      </c>
      <c r="BD63" s="3" t="s">
        <v>911</v>
      </c>
    </row>
    <row r="64" spans="1:56" ht="38.25" customHeight="1" x14ac:dyDescent="0.25">
      <c r="A64" s="7" t="s">
        <v>58</v>
      </c>
      <c r="B64" s="2" t="s">
        <v>912</v>
      </c>
      <c r="C64" s="2" t="s">
        <v>913</v>
      </c>
      <c r="D64" s="2" t="s">
        <v>914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L64" s="2" t="s">
        <v>915</v>
      </c>
      <c r="M64" s="3" t="s">
        <v>536</v>
      </c>
      <c r="O64" s="3" t="s">
        <v>65</v>
      </c>
      <c r="P64" s="3" t="s">
        <v>916</v>
      </c>
      <c r="Q64" s="2" t="s">
        <v>917</v>
      </c>
      <c r="R64" s="3" t="s">
        <v>67</v>
      </c>
      <c r="S64" s="4">
        <v>6</v>
      </c>
      <c r="T64" s="4">
        <v>6</v>
      </c>
      <c r="U64" s="5" t="s">
        <v>918</v>
      </c>
      <c r="V64" s="5" t="s">
        <v>918</v>
      </c>
      <c r="W64" s="5" t="s">
        <v>919</v>
      </c>
      <c r="X64" s="5" t="s">
        <v>919</v>
      </c>
      <c r="Y64" s="4">
        <v>130</v>
      </c>
      <c r="Z64" s="4">
        <v>91</v>
      </c>
      <c r="AA64" s="4">
        <v>91</v>
      </c>
      <c r="AB64" s="4">
        <v>1</v>
      </c>
      <c r="AC64" s="4">
        <v>1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HYPERLINK("https://creighton-primo.hosted.exlibrisgroup.com/primo-explore/search?tab=default_tab&amp;search_scope=EVERYTHING&amp;vid=01CRU&amp;lang=en_US&amp;offset=0&amp;query=any,contains,991001511329702656","Catalog Record")</f>
        <v>Catalog Record</v>
      </c>
      <c r="AT64" s="6" t="str">
        <f>HYPERLINK("http://www.worldcat.org/oclc/25630336","WorldCat Record")</f>
        <v>WorldCat Record</v>
      </c>
      <c r="AU64" s="3" t="s">
        <v>920</v>
      </c>
      <c r="AV64" s="3" t="s">
        <v>921</v>
      </c>
      <c r="AW64" s="3" t="s">
        <v>922</v>
      </c>
      <c r="AX64" s="3" t="s">
        <v>922</v>
      </c>
      <c r="AY64" s="3" t="s">
        <v>923</v>
      </c>
      <c r="AZ64" s="3" t="s">
        <v>75</v>
      </c>
      <c r="BB64" s="3" t="s">
        <v>924</v>
      </c>
      <c r="BC64" s="3" t="s">
        <v>925</v>
      </c>
      <c r="BD64" s="3" t="s">
        <v>926</v>
      </c>
    </row>
    <row r="65" spans="1:56" ht="38.25" customHeight="1" x14ac:dyDescent="0.25">
      <c r="A65" s="7" t="s">
        <v>58</v>
      </c>
      <c r="B65" s="2" t="s">
        <v>927</v>
      </c>
      <c r="C65" s="2" t="s">
        <v>928</v>
      </c>
      <c r="D65" s="2" t="s">
        <v>929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930</v>
      </c>
      <c r="M65" s="3" t="s">
        <v>931</v>
      </c>
      <c r="O65" s="3" t="s">
        <v>65</v>
      </c>
      <c r="P65" s="3" t="s">
        <v>673</v>
      </c>
      <c r="R65" s="3" t="s">
        <v>67</v>
      </c>
      <c r="S65" s="4">
        <v>18</v>
      </c>
      <c r="T65" s="4">
        <v>18</v>
      </c>
      <c r="U65" s="5" t="s">
        <v>932</v>
      </c>
      <c r="V65" s="5" t="s">
        <v>932</v>
      </c>
      <c r="W65" s="5" t="s">
        <v>257</v>
      </c>
      <c r="X65" s="5" t="s">
        <v>257</v>
      </c>
      <c r="Y65" s="4">
        <v>319</v>
      </c>
      <c r="Z65" s="4">
        <v>207</v>
      </c>
      <c r="AA65" s="4">
        <v>208</v>
      </c>
      <c r="AB65" s="4">
        <v>2</v>
      </c>
      <c r="AC65" s="4">
        <v>2</v>
      </c>
      <c r="AD65" s="4">
        <v>5</v>
      </c>
      <c r="AE65" s="4">
        <v>5</v>
      </c>
      <c r="AF65" s="4">
        <v>1</v>
      </c>
      <c r="AG65" s="4">
        <v>1</v>
      </c>
      <c r="AH65" s="4">
        <v>2</v>
      </c>
      <c r="AI65" s="4">
        <v>2</v>
      </c>
      <c r="AJ65" s="4">
        <v>3</v>
      </c>
      <c r="AK65" s="4">
        <v>3</v>
      </c>
      <c r="AL65" s="4">
        <v>1</v>
      </c>
      <c r="AM65" s="4">
        <v>1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HYPERLINK("https://creighton-primo.hosted.exlibrisgroup.com/primo-explore/search?tab=default_tab&amp;search_scope=EVERYTHING&amp;vid=01CRU&amp;lang=en_US&amp;offset=0&amp;query=any,contains,991000979949702656","Catalog Record")</f>
        <v>Catalog Record</v>
      </c>
      <c r="AT65" s="6" t="str">
        <f>HYPERLINK("http://www.worldcat.org/oclc/6709167","WorldCat Record")</f>
        <v>WorldCat Record</v>
      </c>
      <c r="AU65" s="3" t="s">
        <v>933</v>
      </c>
      <c r="AV65" s="3" t="s">
        <v>934</v>
      </c>
      <c r="AW65" s="3" t="s">
        <v>935</v>
      </c>
      <c r="AX65" s="3" t="s">
        <v>935</v>
      </c>
      <c r="AY65" s="3" t="s">
        <v>936</v>
      </c>
      <c r="AZ65" s="3" t="s">
        <v>75</v>
      </c>
      <c r="BB65" s="3" t="s">
        <v>937</v>
      </c>
      <c r="BC65" s="3" t="s">
        <v>938</v>
      </c>
      <c r="BD65" s="3" t="s">
        <v>939</v>
      </c>
    </row>
    <row r="66" spans="1:56" ht="38.25" customHeight="1" x14ac:dyDescent="0.25">
      <c r="A66" s="7" t="s">
        <v>58</v>
      </c>
      <c r="B66" s="2" t="s">
        <v>940</v>
      </c>
      <c r="C66" s="2" t="s">
        <v>941</v>
      </c>
      <c r="D66" s="2" t="s">
        <v>942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943</v>
      </c>
      <c r="M66" s="3" t="s">
        <v>944</v>
      </c>
      <c r="N66" s="2" t="s">
        <v>945</v>
      </c>
      <c r="O66" s="3" t="s">
        <v>65</v>
      </c>
      <c r="P66" s="3" t="s">
        <v>689</v>
      </c>
      <c r="R66" s="3" t="s">
        <v>67</v>
      </c>
      <c r="S66" s="4">
        <v>3</v>
      </c>
      <c r="T66" s="4">
        <v>3</v>
      </c>
      <c r="U66" s="5" t="s">
        <v>946</v>
      </c>
      <c r="V66" s="5" t="s">
        <v>946</v>
      </c>
      <c r="W66" s="5" t="s">
        <v>947</v>
      </c>
      <c r="X66" s="5" t="s">
        <v>947</v>
      </c>
      <c r="Y66" s="4">
        <v>46</v>
      </c>
      <c r="Z66" s="4">
        <v>38</v>
      </c>
      <c r="AA66" s="4">
        <v>111</v>
      </c>
      <c r="AB66" s="4">
        <v>2</v>
      </c>
      <c r="AC66" s="4">
        <v>3</v>
      </c>
      <c r="AD66" s="4">
        <v>2</v>
      </c>
      <c r="AE66" s="4">
        <v>5</v>
      </c>
      <c r="AF66" s="4">
        <v>0</v>
      </c>
      <c r="AG66" s="4">
        <v>0</v>
      </c>
      <c r="AH66" s="4">
        <v>0</v>
      </c>
      <c r="AI66" s="4">
        <v>0</v>
      </c>
      <c r="AJ66" s="4">
        <v>1</v>
      </c>
      <c r="AK66" s="4">
        <v>1</v>
      </c>
      <c r="AL66" s="4">
        <v>1</v>
      </c>
      <c r="AM66" s="4">
        <v>2</v>
      </c>
      <c r="AN66" s="4">
        <v>0</v>
      </c>
      <c r="AO66" s="4">
        <v>2</v>
      </c>
      <c r="AP66" s="3" t="s">
        <v>70</v>
      </c>
      <c r="AQ66" s="3" t="s">
        <v>58</v>
      </c>
      <c r="AR66" s="6" t="str">
        <f>HYPERLINK("http://catalog.hathitrust.org/Record/001998780","HathiTrust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HYPERLINK("https://creighton-primo.hosted.exlibrisgroup.com/primo-explore/search?tab=default_tab&amp;search_scope=EVERYTHING&amp;vid=01CRU&amp;lang=en_US&amp;offset=0&amp;query=any,contains,991000980009702656","Catalog Record")</f>
        <v>Catalog Record</v>
      </c>
      <c r="AT66" s="6" t="str">
        <f>HYPERLINK("http://www.worldcat.org/oclc/1111162","WorldCat Record")</f>
        <v>WorldCat Record</v>
      </c>
      <c r="AU66" s="3" t="s">
        <v>948</v>
      </c>
      <c r="AV66" s="3" t="s">
        <v>949</v>
      </c>
      <c r="AW66" s="3" t="s">
        <v>950</v>
      </c>
      <c r="AX66" s="3" t="s">
        <v>950</v>
      </c>
      <c r="AY66" s="3" t="s">
        <v>951</v>
      </c>
      <c r="AZ66" s="3" t="s">
        <v>75</v>
      </c>
      <c r="BC66" s="3" t="s">
        <v>952</v>
      </c>
      <c r="BD66" s="3" t="s">
        <v>953</v>
      </c>
    </row>
    <row r="67" spans="1:56" ht="38.25" customHeight="1" x14ac:dyDescent="0.25">
      <c r="A67" s="7" t="s">
        <v>58</v>
      </c>
      <c r="B67" s="2" t="s">
        <v>954</v>
      </c>
      <c r="C67" s="2" t="s">
        <v>955</v>
      </c>
      <c r="D67" s="2" t="s">
        <v>956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L67" s="2" t="s">
        <v>957</v>
      </c>
      <c r="M67" s="3" t="s">
        <v>958</v>
      </c>
      <c r="O67" s="3" t="s">
        <v>65</v>
      </c>
      <c r="P67" s="3" t="s">
        <v>916</v>
      </c>
      <c r="R67" s="3" t="s">
        <v>67</v>
      </c>
      <c r="S67" s="4">
        <v>6</v>
      </c>
      <c r="T67" s="4">
        <v>6</v>
      </c>
      <c r="U67" s="5" t="s">
        <v>959</v>
      </c>
      <c r="V67" s="5" t="s">
        <v>959</v>
      </c>
      <c r="W67" s="5" t="s">
        <v>960</v>
      </c>
      <c r="X67" s="5" t="s">
        <v>960</v>
      </c>
      <c r="Y67" s="4">
        <v>492</v>
      </c>
      <c r="Z67" s="4">
        <v>356</v>
      </c>
      <c r="AA67" s="4">
        <v>396</v>
      </c>
      <c r="AB67" s="4">
        <v>4</v>
      </c>
      <c r="AC67" s="4">
        <v>4</v>
      </c>
      <c r="AD67" s="4">
        <v>10</v>
      </c>
      <c r="AE67" s="4">
        <v>13</v>
      </c>
      <c r="AF67" s="4">
        <v>1</v>
      </c>
      <c r="AG67" s="4">
        <v>3</v>
      </c>
      <c r="AH67" s="4">
        <v>3</v>
      </c>
      <c r="AI67" s="4">
        <v>5</v>
      </c>
      <c r="AJ67" s="4">
        <v>5</v>
      </c>
      <c r="AK67" s="4">
        <v>5</v>
      </c>
      <c r="AL67" s="4">
        <v>3</v>
      </c>
      <c r="AM67" s="4">
        <v>3</v>
      </c>
      <c r="AN67" s="4">
        <v>0</v>
      </c>
      <c r="AO67" s="4">
        <v>0</v>
      </c>
      <c r="AP67" s="3" t="s">
        <v>58</v>
      </c>
      <c r="AQ67" s="3" t="s">
        <v>70</v>
      </c>
      <c r="AR67" s="6" t="str">
        <f>HYPERLINK("http://catalog.hathitrust.org/Record/000021411","HathiTrust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HYPERLINK("https://creighton-primo.hosted.exlibrisgroup.com/primo-explore/search?tab=default_tab&amp;search_scope=EVERYTHING&amp;vid=01CRU&amp;lang=en_US&amp;offset=0&amp;query=any,contains,991000979889702656","Catalog Record")</f>
        <v>Catalog Record</v>
      </c>
      <c r="AT67" s="6" t="str">
        <f>HYPERLINK("http://www.worldcat.org/oclc/1622080","WorldCat Record")</f>
        <v>WorldCat Record</v>
      </c>
      <c r="AU67" s="3" t="s">
        <v>961</v>
      </c>
      <c r="AV67" s="3" t="s">
        <v>962</v>
      </c>
      <c r="AW67" s="3" t="s">
        <v>963</v>
      </c>
      <c r="AX67" s="3" t="s">
        <v>963</v>
      </c>
      <c r="AY67" s="3" t="s">
        <v>964</v>
      </c>
      <c r="AZ67" s="3" t="s">
        <v>75</v>
      </c>
      <c r="BB67" s="3" t="s">
        <v>965</v>
      </c>
      <c r="BC67" s="3" t="s">
        <v>966</v>
      </c>
      <c r="BD67" s="3" t="s">
        <v>967</v>
      </c>
    </row>
    <row r="68" spans="1:56" ht="38.25" customHeight="1" x14ac:dyDescent="0.25">
      <c r="A68" s="7" t="s">
        <v>58</v>
      </c>
      <c r="B68" s="2" t="s">
        <v>968</v>
      </c>
      <c r="C68" s="2" t="s">
        <v>969</v>
      </c>
      <c r="D68" s="2" t="s">
        <v>970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971</v>
      </c>
      <c r="L68" s="2" t="s">
        <v>972</v>
      </c>
      <c r="M68" s="3" t="s">
        <v>536</v>
      </c>
      <c r="O68" s="3" t="s">
        <v>65</v>
      </c>
      <c r="P68" s="3" t="s">
        <v>84</v>
      </c>
      <c r="R68" s="3" t="s">
        <v>67</v>
      </c>
      <c r="S68" s="4">
        <v>4</v>
      </c>
      <c r="T68" s="4">
        <v>4</v>
      </c>
      <c r="U68" s="5" t="s">
        <v>973</v>
      </c>
      <c r="V68" s="5" t="s">
        <v>973</v>
      </c>
      <c r="W68" s="5" t="s">
        <v>974</v>
      </c>
      <c r="X68" s="5" t="s">
        <v>974</v>
      </c>
      <c r="Y68" s="4">
        <v>17</v>
      </c>
      <c r="Z68" s="4">
        <v>14</v>
      </c>
      <c r="AA68" s="4">
        <v>15</v>
      </c>
      <c r="AB68" s="4">
        <v>1</v>
      </c>
      <c r="AC68" s="4">
        <v>1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HYPERLINK("https://creighton-primo.hosted.exlibrisgroup.com/primo-explore/search?tab=default_tab&amp;search_scope=EVERYTHING&amp;vid=01CRU&amp;lang=en_US&amp;offset=0&amp;query=any,contains,991001432529702656","Catalog Record")</f>
        <v>Catalog Record</v>
      </c>
      <c r="AT68" s="6" t="str">
        <f>HYPERLINK("http://www.worldcat.org/oclc/27393591","WorldCat Record")</f>
        <v>WorldCat Record</v>
      </c>
      <c r="AU68" s="3" t="s">
        <v>975</v>
      </c>
      <c r="AV68" s="3" t="s">
        <v>976</v>
      </c>
      <c r="AW68" s="3" t="s">
        <v>977</v>
      </c>
      <c r="AX68" s="3" t="s">
        <v>977</v>
      </c>
      <c r="AY68" s="3" t="s">
        <v>978</v>
      </c>
      <c r="AZ68" s="3" t="s">
        <v>75</v>
      </c>
      <c r="BC68" s="3" t="s">
        <v>979</v>
      </c>
      <c r="BD68" s="3" t="s">
        <v>980</v>
      </c>
    </row>
    <row r="69" spans="1:56" ht="38.25" customHeight="1" x14ac:dyDescent="0.25">
      <c r="A69" s="7" t="s">
        <v>58</v>
      </c>
      <c r="B69" s="2" t="s">
        <v>981</v>
      </c>
      <c r="C69" s="2" t="s">
        <v>982</v>
      </c>
      <c r="D69" s="2" t="s">
        <v>983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L69" s="2" t="s">
        <v>984</v>
      </c>
      <c r="M69" s="3" t="s">
        <v>397</v>
      </c>
      <c r="N69" s="2" t="s">
        <v>452</v>
      </c>
      <c r="O69" s="3" t="s">
        <v>65</v>
      </c>
      <c r="P69" s="3" t="s">
        <v>66</v>
      </c>
      <c r="R69" s="3" t="s">
        <v>67</v>
      </c>
      <c r="S69" s="4">
        <v>7</v>
      </c>
      <c r="T69" s="4">
        <v>7</v>
      </c>
      <c r="U69" s="5" t="s">
        <v>985</v>
      </c>
      <c r="V69" s="5" t="s">
        <v>985</v>
      </c>
      <c r="W69" s="5" t="s">
        <v>986</v>
      </c>
      <c r="X69" s="5" t="s">
        <v>986</v>
      </c>
      <c r="Y69" s="4">
        <v>269</v>
      </c>
      <c r="Z69" s="4">
        <v>197</v>
      </c>
      <c r="AA69" s="4">
        <v>250</v>
      </c>
      <c r="AB69" s="4">
        <v>1</v>
      </c>
      <c r="AC69" s="4">
        <v>2</v>
      </c>
      <c r="AD69" s="4">
        <v>6</v>
      </c>
      <c r="AE69" s="4">
        <v>8</v>
      </c>
      <c r="AF69" s="4">
        <v>2</v>
      </c>
      <c r="AG69" s="4">
        <v>2</v>
      </c>
      <c r="AH69" s="4">
        <v>3</v>
      </c>
      <c r="AI69" s="4">
        <v>4</v>
      </c>
      <c r="AJ69" s="4">
        <v>2</v>
      </c>
      <c r="AK69" s="4">
        <v>2</v>
      </c>
      <c r="AL69" s="4">
        <v>0</v>
      </c>
      <c r="AM69" s="4">
        <v>1</v>
      </c>
      <c r="AN69" s="4">
        <v>0</v>
      </c>
      <c r="AO69" s="4">
        <v>0</v>
      </c>
      <c r="AP69" s="3" t="s">
        <v>58</v>
      </c>
      <c r="AQ69" s="3" t="s">
        <v>70</v>
      </c>
      <c r="AR69" s="6" t="str">
        <f>HYPERLINK("http://catalog.hathitrust.org/Record/001942731","HathiTrust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HYPERLINK("https://creighton-primo.hosted.exlibrisgroup.com/primo-explore/search?tab=default_tab&amp;search_scope=EVERYTHING&amp;vid=01CRU&amp;lang=en_US&amp;offset=0&amp;query=any,contains,991001377469702656","Catalog Record")</f>
        <v>Catalog Record</v>
      </c>
      <c r="AT69" s="6" t="str">
        <f>HYPERLINK("http://www.worldcat.org/oclc/18558868","WorldCat Record")</f>
        <v>WorldCat Record</v>
      </c>
      <c r="AU69" s="3" t="s">
        <v>987</v>
      </c>
      <c r="AV69" s="3" t="s">
        <v>988</v>
      </c>
      <c r="AW69" s="3" t="s">
        <v>989</v>
      </c>
      <c r="AX69" s="3" t="s">
        <v>989</v>
      </c>
      <c r="AY69" s="3" t="s">
        <v>990</v>
      </c>
      <c r="AZ69" s="3" t="s">
        <v>75</v>
      </c>
      <c r="BB69" s="3" t="s">
        <v>991</v>
      </c>
      <c r="BC69" s="3" t="s">
        <v>992</v>
      </c>
      <c r="BD69" s="3" t="s">
        <v>993</v>
      </c>
    </row>
    <row r="70" spans="1:56" ht="38.25" customHeight="1" x14ac:dyDescent="0.25">
      <c r="A70" s="7" t="s">
        <v>58</v>
      </c>
      <c r="B70" s="2" t="s">
        <v>994</v>
      </c>
      <c r="C70" s="2" t="s">
        <v>995</v>
      </c>
      <c r="D70" s="2" t="s">
        <v>996</v>
      </c>
      <c r="F70" s="3" t="s">
        <v>58</v>
      </c>
      <c r="G70" s="3" t="s">
        <v>59</v>
      </c>
      <c r="H70" s="3" t="s">
        <v>70</v>
      </c>
      <c r="I70" s="3" t="s">
        <v>58</v>
      </c>
      <c r="J70" s="3" t="s">
        <v>60</v>
      </c>
      <c r="L70" s="2" t="s">
        <v>997</v>
      </c>
      <c r="M70" s="3" t="s">
        <v>353</v>
      </c>
      <c r="O70" s="3" t="s">
        <v>65</v>
      </c>
      <c r="P70" s="3" t="s">
        <v>673</v>
      </c>
      <c r="R70" s="3" t="s">
        <v>67</v>
      </c>
      <c r="S70" s="4">
        <v>15</v>
      </c>
      <c r="T70" s="4">
        <v>15</v>
      </c>
      <c r="U70" s="5" t="s">
        <v>998</v>
      </c>
      <c r="V70" s="5" t="s">
        <v>998</v>
      </c>
      <c r="W70" s="5" t="s">
        <v>999</v>
      </c>
      <c r="X70" s="5" t="s">
        <v>999</v>
      </c>
      <c r="Y70" s="4">
        <v>617</v>
      </c>
      <c r="Z70" s="4">
        <v>489</v>
      </c>
      <c r="AA70" s="4">
        <v>495</v>
      </c>
      <c r="AB70" s="4">
        <v>4</v>
      </c>
      <c r="AC70" s="4">
        <v>4</v>
      </c>
      <c r="AD70" s="4">
        <v>31</v>
      </c>
      <c r="AE70" s="4">
        <v>31</v>
      </c>
      <c r="AF70" s="4">
        <v>12</v>
      </c>
      <c r="AG70" s="4">
        <v>12</v>
      </c>
      <c r="AH70" s="4">
        <v>7</v>
      </c>
      <c r="AI70" s="4">
        <v>7</v>
      </c>
      <c r="AJ70" s="4">
        <v>10</v>
      </c>
      <c r="AK70" s="4">
        <v>10</v>
      </c>
      <c r="AL70" s="4">
        <v>2</v>
      </c>
      <c r="AM70" s="4">
        <v>2</v>
      </c>
      <c r="AN70" s="4">
        <v>7</v>
      </c>
      <c r="AO70" s="4">
        <v>7</v>
      </c>
      <c r="AP70" s="3" t="s">
        <v>58</v>
      </c>
      <c r="AQ70" s="3" t="s">
        <v>70</v>
      </c>
      <c r="AR70" s="6" t="str">
        <f>HYPERLINK("http://catalog.hathitrust.org/Record/002511510","HathiTrust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HYPERLINK("https://creighton-primo.hosted.exlibrisgroup.com/primo-explore/search?tab=default_tab&amp;search_scope=EVERYTHING&amp;vid=01CRU&amp;lang=en_US&amp;offset=0&amp;query=any,contains,991001037259702656","Catalog Record")</f>
        <v>Catalog Record</v>
      </c>
      <c r="AT70" s="6" t="str">
        <f>HYPERLINK("http://www.worldcat.org/oclc/23731739","WorldCat Record")</f>
        <v>WorldCat Record</v>
      </c>
      <c r="AU70" s="3" t="s">
        <v>1000</v>
      </c>
      <c r="AV70" s="3" t="s">
        <v>1001</v>
      </c>
      <c r="AW70" s="3" t="s">
        <v>1002</v>
      </c>
      <c r="AX70" s="3" t="s">
        <v>1002</v>
      </c>
      <c r="AY70" s="3" t="s">
        <v>1003</v>
      </c>
      <c r="AZ70" s="3" t="s">
        <v>75</v>
      </c>
      <c r="BC70" s="3" t="s">
        <v>1004</v>
      </c>
      <c r="BD70" s="3" t="s">
        <v>1005</v>
      </c>
    </row>
    <row r="71" spans="1:56" ht="38.25" customHeight="1" x14ac:dyDescent="0.25">
      <c r="A71" s="7" t="s">
        <v>58</v>
      </c>
      <c r="B71" s="2" t="s">
        <v>1006</v>
      </c>
      <c r="C71" s="2" t="s">
        <v>1007</v>
      </c>
      <c r="D71" s="2" t="s">
        <v>1008</v>
      </c>
      <c r="E71" s="3" t="s">
        <v>1009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L71" s="2" t="s">
        <v>1010</v>
      </c>
      <c r="M71" s="3" t="s">
        <v>63</v>
      </c>
      <c r="O71" s="3" t="s">
        <v>65</v>
      </c>
      <c r="P71" s="3" t="s">
        <v>66</v>
      </c>
      <c r="R71" s="3" t="s">
        <v>67</v>
      </c>
      <c r="S71" s="4">
        <v>21</v>
      </c>
      <c r="T71" s="4">
        <v>21</v>
      </c>
      <c r="U71" s="5" t="s">
        <v>998</v>
      </c>
      <c r="V71" s="5" t="s">
        <v>998</v>
      </c>
      <c r="W71" s="5" t="s">
        <v>1011</v>
      </c>
      <c r="X71" s="5" t="s">
        <v>1011</v>
      </c>
      <c r="Y71" s="4">
        <v>272</v>
      </c>
      <c r="Z71" s="4">
        <v>218</v>
      </c>
      <c r="AA71" s="4">
        <v>224</v>
      </c>
      <c r="AB71" s="4">
        <v>4</v>
      </c>
      <c r="AC71" s="4">
        <v>4</v>
      </c>
      <c r="AD71" s="4">
        <v>8</v>
      </c>
      <c r="AE71" s="4">
        <v>8</v>
      </c>
      <c r="AF71" s="4">
        <v>3</v>
      </c>
      <c r="AG71" s="4">
        <v>3</v>
      </c>
      <c r="AH71" s="4">
        <v>2</v>
      </c>
      <c r="AI71" s="4">
        <v>2</v>
      </c>
      <c r="AJ71" s="4">
        <v>4</v>
      </c>
      <c r="AK71" s="4">
        <v>4</v>
      </c>
      <c r="AL71" s="4">
        <v>3</v>
      </c>
      <c r="AM71" s="4">
        <v>3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HYPERLINK("https://creighton-primo.hosted.exlibrisgroup.com/primo-explore/search?tab=default_tab&amp;search_scope=EVERYTHING&amp;vid=01CRU&amp;lang=en_US&amp;offset=0&amp;query=any,contains,991001451259702656","Catalog Record")</f>
        <v>Catalog Record</v>
      </c>
      <c r="AT71" s="6" t="str">
        <f>HYPERLINK("http://www.worldcat.org/oclc/21293626","WorldCat Record")</f>
        <v>WorldCat Record</v>
      </c>
      <c r="AU71" s="3" t="s">
        <v>1012</v>
      </c>
      <c r="AV71" s="3" t="s">
        <v>1013</v>
      </c>
      <c r="AW71" s="3" t="s">
        <v>1014</v>
      </c>
      <c r="AX71" s="3" t="s">
        <v>1014</v>
      </c>
      <c r="AY71" s="3" t="s">
        <v>1015</v>
      </c>
      <c r="AZ71" s="3" t="s">
        <v>75</v>
      </c>
      <c r="BB71" s="3" t="s">
        <v>1016</v>
      </c>
      <c r="BC71" s="3" t="s">
        <v>1017</v>
      </c>
      <c r="BD71" s="3" t="s">
        <v>1018</v>
      </c>
    </row>
    <row r="72" spans="1:56" ht="38.25" customHeight="1" x14ac:dyDescent="0.25">
      <c r="A72" s="7" t="s">
        <v>58</v>
      </c>
      <c r="B72" s="2" t="s">
        <v>1019</v>
      </c>
      <c r="C72" s="2" t="s">
        <v>1020</v>
      </c>
      <c r="D72" s="2" t="s">
        <v>1021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1022</v>
      </c>
      <c r="L72" s="2" t="s">
        <v>1023</v>
      </c>
      <c r="M72" s="3" t="s">
        <v>1024</v>
      </c>
      <c r="O72" s="3" t="s">
        <v>65</v>
      </c>
      <c r="P72" s="3" t="s">
        <v>916</v>
      </c>
      <c r="R72" s="3" t="s">
        <v>67</v>
      </c>
      <c r="S72" s="4">
        <v>5</v>
      </c>
      <c r="T72" s="4">
        <v>5</v>
      </c>
      <c r="U72" s="5" t="s">
        <v>1025</v>
      </c>
      <c r="V72" s="5" t="s">
        <v>1025</v>
      </c>
      <c r="W72" s="5" t="s">
        <v>257</v>
      </c>
      <c r="X72" s="5" t="s">
        <v>257</v>
      </c>
      <c r="Y72" s="4">
        <v>634</v>
      </c>
      <c r="Z72" s="4">
        <v>523</v>
      </c>
      <c r="AA72" s="4">
        <v>529</v>
      </c>
      <c r="AB72" s="4">
        <v>5</v>
      </c>
      <c r="AC72" s="4">
        <v>5</v>
      </c>
      <c r="AD72" s="4">
        <v>22</v>
      </c>
      <c r="AE72" s="4">
        <v>22</v>
      </c>
      <c r="AF72" s="4">
        <v>9</v>
      </c>
      <c r="AG72" s="4">
        <v>9</v>
      </c>
      <c r="AH72" s="4">
        <v>2</v>
      </c>
      <c r="AI72" s="4">
        <v>2</v>
      </c>
      <c r="AJ72" s="4">
        <v>11</v>
      </c>
      <c r="AK72" s="4">
        <v>11</v>
      </c>
      <c r="AL72" s="4">
        <v>4</v>
      </c>
      <c r="AM72" s="4">
        <v>4</v>
      </c>
      <c r="AN72" s="4">
        <v>0</v>
      </c>
      <c r="AO72" s="4">
        <v>0</v>
      </c>
      <c r="AP72" s="3" t="s">
        <v>58</v>
      </c>
      <c r="AQ72" s="3" t="s">
        <v>58</v>
      </c>
      <c r="AR72" s="6" t="str">
        <f>HYPERLINK("http://catalog.hathitrust.org/Record/001498796","HathiTrust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HYPERLINK("https://creighton-primo.hosted.exlibrisgroup.com/primo-explore/search?tab=default_tab&amp;search_scope=EVERYTHING&amp;vid=01CRU&amp;lang=en_US&amp;offset=0&amp;query=any,contains,991000979799702656","Catalog Record")</f>
        <v>Catalog Record</v>
      </c>
      <c r="AT72" s="6" t="str">
        <f>HYPERLINK("http://www.worldcat.org/oclc/273138","WorldCat Record")</f>
        <v>WorldCat Record</v>
      </c>
      <c r="AU72" s="3" t="s">
        <v>1026</v>
      </c>
      <c r="AV72" s="3" t="s">
        <v>1027</v>
      </c>
      <c r="AW72" s="3" t="s">
        <v>1028</v>
      </c>
      <c r="AX72" s="3" t="s">
        <v>1028</v>
      </c>
      <c r="AY72" s="3" t="s">
        <v>1029</v>
      </c>
      <c r="AZ72" s="3" t="s">
        <v>75</v>
      </c>
      <c r="BC72" s="3" t="s">
        <v>1030</v>
      </c>
      <c r="BD72" s="3" t="s">
        <v>1031</v>
      </c>
    </row>
    <row r="73" spans="1:56" ht="38.25" customHeight="1" x14ac:dyDescent="0.25">
      <c r="A73" s="7" t="s">
        <v>58</v>
      </c>
      <c r="B73" s="2" t="s">
        <v>1032</v>
      </c>
      <c r="C73" s="2" t="s">
        <v>1033</v>
      </c>
      <c r="D73" s="2" t="s">
        <v>1034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1035</v>
      </c>
      <c r="L73" s="2" t="s">
        <v>1036</v>
      </c>
      <c r="M73" s="3" t="s">
        <v>1037</v>
      </c>
      <c r="O73" s="3" t="s">
        <v>65</v>
      </c>
      <c r="P73" s="3" t="s">
        <v>689</v>
      </c>
      <c r="R73" s="3" t="s">
        <v>67</v>
      </c>
      <c r="S73" s="4">
        <v>2</v>
      </c>
      <c r="T73" s="4">
        <v>2</v>
      </c>
      <c r="U73" s="5" t="s">
        <v>1038</v>
      </c>
      <c r="V73" s="5" t="s">
        <v>1038</v>
      </c>
      <c r="W73" s="5" t="s">
        <v>441</v>
      </c>
      <c r="X73" s="5" t="s">
        <v>441</v>
      </c>
      <c r="Y73" s="4">
        <v>95</v>
      </c>
      <c r="Z73" s="4">
        <v>82</v>
      </c>
      <c r="AA73" s="4">
        <v>165</v>
      </c>
      <c r="AB73" s="4">
        <v>2</v>
      </c>
      <c r="AC73" s="4">
        <v>2</v>
      </c>
      <c r="AD73" s="4">
        <v>3</v>
      </c>
      <c r="AE73" s="4">
        <v>4</v>
      </c>
      <c r="AF73" s="4">
        <v>1</v>
      </c>
      <c r="AG73" s="4">
        <v>1</v>
      </c>
      <c r="AH73" s="4">
        <v>0</v>
      </c>
      <c r="AI73" s="4">
        <v>0</v>
      </c>
      <c r="AJ73" s="4">
        <v>1</v>
      </c>
      <c r="AK73" s="4">
        <v>2</v>
      </c>
      <c r="AL73" s="4">
        <v>1</v>
      </c>
      <c r="AM73" s="4">
        <v>1</v>
      </c>
      <c r="AN73" s="4">
        <v>0</v>
      </c>
      <c r="AO73" s="4">
        <v>0</v>
      </c>
      <c r="AP73" s="3" t="s">
        <v>70</v>
      </c>
      <c r="AQ73" s="3" t="s">
        <v>58</v>
      </c>
      <c r="AR73" s="6" t="str">
        <f>HYPERLINK("http://catalog.hathitrust.org/Record/001502875","HathiTrust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HYPERLINK("https://creighton-primo.hosted.exlibrisgroup.com/primo-explore/search?tab=default_tab&amp;search_scope=EVERYTHING&amp;vid=01CRU&amp;lang=en_US&amp;offset=0&amp;query=any,contains,991000979769702656","Catalog Record")</f>
        <v>Catalog Record</v>
      </c>
      <c r="AT73" s="6" t="str">
        <f>HYPERLINK("http://www.worldcat.org/oclc/1146736","WorldCat Record")</f>
        <v>WorldCat Record</v>
      </c>
      <c r="AU73" s="3" t="s">
        <v>1039</v>
      </c>
      <c r="AV73" s="3" t="s">
        <v>1040</v>
      </c>
      <c r="AW73" s="3" t="s">
        <v>1041</v>
      </c>
      <c r="AX73" s="3" t="s">
        <v>1041</v>
      </c>
      <c r="AY73" s="3" t="s">
        <v>1042</v>
      </c>
      <c r="AZ73" s="3" t="s">
        <v>75</v>
      </c>
      <c r="BC73" s="3" t="s">
        <v>1043</v>
      </c>
      <c r="BD73" s="3" t="s">
        <v>1044</v>
      </c>
    </row>
    <row r="74" spans="1:56" ht="38.25" customHeight="1" x14ac:dyDescent="0.25">
      <c r="A74" s="7" t="s">
        <v>58</v>
      </c>
      <c r="B74" s="2" t="s">
        <v>1045</v>
      </c>
      <c r="C74" s="2" t="s">
        <v>1046</v>
      </c>
      <c r="D74" s="2" t="s">
        <v>1047</v>
      </c>
      <c r="E74" s="3" t="s">
        <v>1048</v>
      </c>
      <c r="F74" s="3" t="s">
        <v>70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1049</v>
      </c>
      <c r="L74" s="2" t="s">
        <v>1050</v>
      </c>
      <c r="M74" s="3" t="s">
        <v>1051</v>
      </c>
      <c r="O74" s="3" t="s">
        <v>65</v>
      </c>
      <c r="P74" s="3" t="s">
        <v>744</v>
      </c>
      <c r="R74" s="3" t="s">
        <v>67</v>
      </c>
      <c r="S74" s="4">
        <v>0</v>
      </c>
      <c r="T74" s="4">
        <v>2</v>
      </c>
      <c r="V74" s="5" t="s">
        <v>985</v>
      </c>
      <c r="W74" s="5" t="s">
        <v>257</v>
      </c>
      <c r="X74" s="5" t="s">
        <v>441</v>
      </c>
      <c r="Y74" s="4">
        <v>409</v>
      </c>
      <c r="Z74" s="4">
        <v>313</v>
      </c>
      <c r="AA74" s="4">
        <v>316</v>
      </c>
      <c r="AB74" s="4">
        <v>2</v>
      </c>
      <c r="AC74" s="4">
        <v>2</v>
      </c>
      <c r="AD74" s="4">
        <v>8</v>
      </c>
      <c r="AE74" s="4">
        <v>8</v>
      </c>
      <c r="AF74" s="4">
        <v>4</v>
      </c>
      <c r="AG74" s="4">
        <v>4</v>
      </c>
      <c r="AH74" s="4">
        <v>0</v>
      </c>
      <c r="AI74" s="4">
        <v>0</v>
      </c>
      <c r="AJ74" s="4">
        <v>4</v>
      </c>
      <c r="AK74" s="4">
        <v>4</v>
      </c>
      <c r="AL74" s="4">
        <v>1</v>
      </c>
      <c r="AM74" s="4">
        <v>1</v>
      </c>
      <c r="AN74" s="4">
        <v>0</v>
      </c>
      <c r="AO74" s="4">
        <v>0</v>
      </c>
      <c r="AP74" s="3" t="s">
        <v>58</v>
      </c>
      <c r="AQ74" s="3" t="s">
        <v>70</v>
      </c>
      <c r="AR74" s="6" t="str">
        <f>HYPERLINK("http://catalog.hathitrust.org/Record/000033100","HathiTrust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HYPERLINK("https://creighton-primo.hosted.exlibrisgroup.com/primo-explore/search?tab=default_tab&amp;search_scope=EVERYTHING&amp;vid=01CRU&amp;lang=en_US&amp;offset=0&amp;query=any,contains,991000979669702656","Catalog Record")</f>
        <v>Catalog Record</v>
      </c>
      <c r="AT74" s="6" t="str">
        <f>HYPERLINK("http://www.worldcat.org/oclc/1109974","WorldCat Record")</f>
        <v>WorldCat Record</v>
      </c>
      <c r="AU74" s="3" t="s">
        <v>1052</v>
      </c>
      <c r="AV74" s="3" t="s">
        <v>1053</v>
      </c>
      <c r="AW74" s="3" t="s">
        <v>1054</v>
      </c>
      <c r="AX74" s="3" t="s">
        <v>1054</v>
      </c>
      <c r="AY74" s="3" t="s">
        <v>1055</v>
      </c>
      <c r="AZ74" s="3" t="s">
        <v>75</v>
      </c>
      <c r="BB74" s="3" t="s">
        <v>1056</v>
      </c>
      <c r="BC74" s="3" t="s">
        <v>1057</v>
      </c>
      <c r="BD74" s="3" t="s">
        <v>1058</v>
      </c>
    </row>
    <row r="75" spans="1:56" ht="38.25" customHeight="1" x14ac:dyDescent="0.25">
      <c r="A75" s="7" t="s">
        <v>58</v>
      </c>
      <c r="B75" s="2" t="s">
        <v>1045</v>
      </c>
      <c r="C75" s="2" t="s">
        <v>1046</v>
      </c>
      <c r="D75" s="2" t="s">
        <v>1047</v>
      </c>
      <c r="E75" s="3" t="s">
        <v>1009</v>
      </c>
      <c r="F75" s="3" t="s">
        <v>70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1049</v>
      </c>
      <c r="L75" s="2" t="s">
        <v>1050</v>
      </c>
      <c r="M75" s="3" t="s">
        <v>1051</v>
      </c>
      <c r="O75" s="3" t="s">
        <v>65</v>
      </c>
      <c r="P75" s="3" t="s">
        <v>744</v>
      </c>
      <c r="R75" s="3" t="s">
        <v>67</v>
      </c>
      <c r="S75" s="4">
        <v>0</v>
      </c>
      <c r="T75" s="4">
        <v>2</v>
      </c>
      <c r="V75" s="5" t="s">
        <v>985</v>
      </c>
      <c r="W75" s="5" t="s">
        <v>441</v>
      </c>
      <c r="X75" s="5" t="s">
        <v>441</v>
      </c>
      <c r="Y75" s="4">
        <v>409</v>
      </c>
      <c r="Z75" s="4">
        <v>313</v>
      </c>
      <c r="AA75" s="4">
        <v>316</v>
      </c>
      <c r="AB75" s="4">
        <v>2</v>
      </c>
      <c r="AC75" s="4">
        <v>2</v>
      </c>
      <c r="AD75" s="4">
        <v>8</v>
      </c>
      <c r="AE75" s="4">
        <v>8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4</v>
      </c>
      <c r="AL75" s="4">
        <v>1</v>
      </c>
      <c r="AM75" s="4">
        <v>1</v>
      </c>
      <c r="AN75" s="4">
        <v>0</v>
      </c>
      <c r="AO75" s="4">
        <v>0</v>
      </c>
      <c r="AP75" s="3" t="s">
        <v>58</v>
      </c>
      <c r="AQ75" s="3" t="s">
        <v>70</v>
      </c>
      <c r="AR75" s="6" t="str">
        <f>HYPERLINK("http://catalog.hathitrust.org/Record/000033100","HathiTrust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HYPERLINK("https://creighton-primo.hosted.exlibrisgroup.com/primo-explore/search?tab=default_tab&amp;search_scope=EVERYTHING&amp;vid=01CRU&amp;lang=en_US&amp;offset=0&amp;query=any,contains,991000979669702656","Catalog Record")</f>
        <v>Catalog Record</v>
      </c>
      <c r="AT75" s="6" t="str">
        <f>HYPERLINK("http://www.worldcat.org/oclc/1109974","WorldCat Record")</f>
        <v>WorldCat Record</v>
      </c>
      <c r="AU75" s="3" t="s">
        <v>1052</v>
      </c>
      <c r="AV75" s="3" t="s">
        <v>1053</v>
      </c>
      <c r="AW75" s="3" t="s">
        <v>1054</v>
      </c>
      <c r="AX75" s="3" t="s">
        <v>1054</v>
      </c>
      <c r="AY75" s="3" t="s">
        <v>1055</v>
      </c>
      <c r="AZ75" s="3" t="s">
        <v>75</v>
      </c>
      <c r="BB75" s="3" t="s">
        <v>1056</v>
      </c>
      <c r="BC75" s="3" t="s">
        <v>1059</v>
      </c>
      <c r="BD75" s="3" t="s">
        <v>1060</v>
      </c>
    </row>
    <row r="76" spans="1:56" ht="38.25" customHeight="1" x14ac:dyDescent="0.25">
      <c r="A76" s="7" t="s">
        <v>58</v>
      </c>
      <c r="B76" s="2" t="s">
        <v>1045</v>
      </c>
      <c r="C76" s="2" t="s">
        <v>1046</v>
      </c>
      <c r="D76" s="2" t="s">
        <v>1047</v>
      </c>
      <c r="E76" s="3" t="s">
        <v>1061</v>
      </c>
      <c r="F76" s="3" t="s">
        <v>70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1049</v>
      </c>
      <c r="L76" s="2" t="s">
        <v>1050</v>
      </c>
      <c r="M76" s="3" t="s">
        <v>1051</v>
      </c>
      <c r="O76" s="3" t="s">
        <v>65</v>
      </c>
      <c r="P76" s="3" t="s">
        <v>744</v>
      </c>
      <c r="R76" s="3" t="s">
        <v>67</v>
      </c>
      <c r="S76" s="4">
        <v>2</v>
      </c>
      <c r="T76" s="4">
        <v>2</v>
      </c>
      <c r="U76" s="5" t="s">
        <v>985</v>
      </c>
      <c r="V76" s="5" t="s">
        <v>985</v>
      </c>
      <c r="W76" s="5" t="s">
        <v>441</v>
      </c>
      <c r="X76" s="5" t="s">
        <v>441</v>
      </c>
      <c r="Y76" s="4">
        <v>409</v>
      </c>
      <c r="Z76" s="4">
        <v>313</v>
      </c>
      <c r="AA76" s="4">
        <v>316</v>
      </c>
      <c r="AB76" s="4">
        <v>2</v>
      </c>
      <c r="AC76" s="4">
        <v>2</v>
      </c>
      <c r="AD76" s="4">
        <v>8</v>
      </c>
      <c r="AE76" s="4">
        <v>8</v>
      </c>
      <c r="AF76" s="4">
        <v>4</v>
      </c>
      <c r="AG76" s="4">
        <v>4</v>
      </c>
      <c r="AH76" s="4">
        <v>0</v>
      </c>
      <c r="AI76" s="4">
        <v>0</v>
      </c>
      <c r="AJ76" s="4">
        <v>4</v>
      </c>
      <c r="AK76" s="4">
        <v>4</v>
      </c>
      <c r="AL76" s="4">
        <v>1</v>
      </c>
      <c r="AM76" s="4">
        <v>1</v>
      </c>
      <c r="AN76" s="4">
        <v>0</v>
      </c>
      <c r="AO76" s="4">
        <v>0</v>
      </c>
      <c r="AP76" s="3" t="s">
        <v>58</v>
      </c>
      <c r="AQ76" s="3" t="s">
        <v>70</v>
      </c>
      <c r="AR76" s="6" t="str">
        <f>HYPERLINK("http://catalog.hathitrust.org/Record/000033100","HathiTrust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HYPERLINK("https://creighton-primo.hosted.exlibrisgroup.com/primo-explore/search?tab=default_tab&amp;search_scope=EVERYTHING&amp;vid=01CRU&amp;lang=en_US&amp;offset=0&amp;query=any,contains,991000979669702656","Catalog Record")</f>
        <v>Catalog Record</v>
      </c>
      <c r="AT76" s="6" t="str">
        <f>HYPERLINK("http://www.worldcat.org/oclc/1109974","WorldCat Record")</f>
        <v>WorldCat Record</v>
      </c>
      <c r="AU76" s="3" t="s">
        <v>1052</v>
      </c>
      <c r="AV76" s="3" t="s">
        <v>1053</v>
      </c>
      <c r="AW76" s="3" t="s">
        <v>1054</v>
      </c>
      <c r="AX76" s="3" t="s">
        <v>1054</v>
      </c>
      <c r="AY76" s="3" t="s">
        <v>1055</v>
      </c>
      <c r="AZ76" s="3" t="s">
        <v>75</v>
      </c>
      <c r="BB76" s="3" t="s">
        <v>1056</v>
      </c>
      <c r="BC76" s="3" t="s">
        <v>1062</v>
      </c>
      <c r="BD76" s="3" t="s">
        <v>1063</v>
      </c>
    </row>
    <row r="77" spans="1:56" ht="38.25" customHeight="1" x14ac:dyDescent="0.25">
      <c r="A77" s="7" t="s">
        <v>58</v>
      </c>
      <c r="B77" s="2" t="s">
        <v>1064</v>
      </c>
      <c r="C77" s="2" t="s">
        <v>1065</v>
      </c>
      <c r="D77" s="2" t="s">
        <v>1066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1067</v>
      </c>
      <c r="L77" s="2" t="s">
        <v>1068</v>
      </c>
      <c r="M77" s="3" t="s">
        <v>397</v>
      </c>
      <c r="N77" s="2" t="s">
        <v>704</v>
      </c>
      <c r="O77" s="3" t="s">
        <v>65</v>
      </c>
      <c r="P77" s="3" t="s">
        <v>66</v>
      </c>
      <c r="R77" s="3" t="s">
        <v>67</v>
      </c>
      <c r="S77" s="4">
        <v>14</v>
      </c>
      <c r="T77" s="4">
        <v>14</v>
      </c>
      <c r="U77" s="5" t="s">
        <v>1069</v>
      </c>
      <c r="V77" s="5" t="s">
        <v>1069</v>
      </c>
      <c r="W77" s="5" t="s">
        <v>1070</v>
      </c>
      <c r="X77" s="5" t="s">
        <v>1070</v>
      </c>
      <c r="Y77" s="4">
        <v>233</v>
      </c>
      <c r="Z77" s="4">
        <v>177</v>
      </c>
      <c r="AA77" s="4">
        <v>391</v>
      </c>
      <c r="AB77" s="4">
        <v>1</v>
      </c>
      <c r="AC77" s="4">
        <v>5</v>
      </c>
      <c r="AD77" s="4">
        <v>2</v>
      </c>
      <c r="AE77" s="4">
        <v>18</v>
      </c>
      <c r="AF77" s="4">
        <v>0</v>
      </c>
      <c r="AG77" s="4">
        <v>6</v>
      </c>
      <c r="AH77" s="4">
        <v>1</v>
      </c>
      <c r="AI77" s="4">
        <v>4</v>
      </c>
      <c r="AJ77" s="4">
        <v>2</v>
      </c>
      <c r="AK77" s="4">
        <v>8</v>
      </c>
      <c r="AL77" s="4">
        <v>0</v>
      </c>
      <c r="AM77" s="4">
        <v>4</v>
      </c>
      <c r="AN77" s="4">
        <v>0</v>
      </c>
      <c r="AO77" s="4">
        <v>0</v>
      </c>
      <c r="AP77" s="3" t="s">
        <v>58</v>
      </c>
      <c r="AQ77" s="3" t="s">
        <v>70</v>
      </c>
      <c r="AR77" s="6" t="str">
        <f>HYPERLINK("http://catalog.hathitrust.org/Record/002181168","HathiTrust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HYPERLINK("https://creighton-primo.hosted.exlibrisgroup.com/primo-explore/search?tab=default_tab&amp;search_scope=EVERYTHING&amp;vid=01CRU&amp;lang=en_US&amp;offset=0&amp;query=any,contains,991001308849702656","Catalog Record")</f>
        <v>Catalog Record</v>
      </c>
      <c r="AT77" s="6" t="str">
        <f>HYPERLINK("http://www.worldcat.org/oclc/18224540","WorldCat Record")</f>
        <v>WorldCat Record</v>
      </c>
      <c r="AU77" s="3" t="s">
        <v>1071</v>
      </c>
      <c r="AV77" s="3" t="s">
        <v>1072</v>
      </c>
      <c r="AW77" s="3" t="s">
        <v>1073</v>
      </c>
      <c r="AX77" s="3" t="s">
        <v>1073</v>
      </c>
      <c r="AY77" s="3" t="s">
        <v>1074</v>
      </c>
      <c r="AZ77" s="3" t="s">
        <v>75</v>
      </c>
      <c r="BB77" s="3" t="s">
        <v>1075</v>
      </c>
      <c r="BC77" s="3" t="s">
        <v>1076</v>
      </c>
      <c r="BD77" s="3" t="s">
        <v>1077</v>
      </c>
    </row>
    <row r="78" spans="1:56" ht="38.25" customHeight="1" x14ac:dyDescent="0.25">
      <c r="A78" s="7" t="s">
        <v>58</v>
      </c>
      <c r="B78" s="2" t="s">
        <v>1078</v>
      </c>
      <c r="C78" s="2" t="s">
        <v>1079</v>
      </c>
      <c r="D78" s="2" t="s">
        <v>1080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L78" s="2" t="s">
        <v>1081</v>
      </c>
      <c r="M78" s="3" t="s">
        <v>63</v>
      </c>
      <c r="O78" s="3" t="s">
        <v>65</v>
      </c>
      <c r="P78" s="3" t="s">
        <v>1082</v>
      </c>
      <c r="R78" s="3" t="s">
        <v>67</v>
      </c>
      <c r="S78" s="4">
        <v>24</v>
      </c>
      <c r="T78" s="4">
        <v>24</v>
      </c>
      <c r="U78" s="5" t="s">
        <v>998</v>
      </c>
      <c r="V78" s="5" t="s">
        <v>998</v>
      </c>
      <c r="W78" s="5" t="s">
        <v>1083</v>
      </c>
      <c r="X78" s="5" t="s">
        <v>1083</v>
      </c>
      <c r="Y78" s="4">
        <v>133</v>
      </c>
      <c r="Z78" s="4">
        <v>100</v>
      </c>
      <c r="AA78" s="4">
        <v>122</v>
      </c>
      <c r="AB78" s="4">
        <v>1</v>
      </c>
      <c r="AC78" s="4">
        <v>1</v>
      </c>
      <c r="AD78" s="4">
        <v>2</v>
      </c>
      <c r="AE78" s="4">
        <v>3</v>
      </c>
      <c r="AF78" s="4">
        <v>0</v>
      </c>
      <c r="AG78" s="4">
        <v>1</v>
      </c>
      <c r="AH78" s="4">
        <v>1</v>
      </c>
      <c r="AI78" s="4">
        <v>1</v>
      </c>
      <c r="AJ78" s="4">
        <v>1</v>
      </c>
      <c r="AK78" s="4">
        <v>2</v>
      </c>
      <c r="AL78" s="4">
        <v>0</v>
      </c>
      <c r="AM78" s="4">
        <v>0</v>
      </c>
      <c r="AN78" s="4">
        <v>0</v>
      </c>
      <c r="AO78" s="4">
        <v>0</v>
      </c>
      <c r="AP78" s="3" t="s">
        <v>58</v>
      </c>
      <c r="AQ78" s="3" t="s">
        <v>70</v>
      </c>
      <c r="AR78" s="6" t="str">
        <f>HYPERLINK("http://catalog.hathitrust.org/Record/001955986","HathiTrust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HYPERLINK("https://creighton-primo.hosted.exlibrisgroup.com/primo-explore/search?tab=default_tab&amp;search_scope=EVERYTHING&amp;vid=01CRU&amp;lang=en_US&amp;offset=0&amp;query=any,contains,991000823519702656","Catalog Record")</f>
        <v>Catalog Record</v>
      </c>
      <c r="AT78" s="6" t="str">
        <f>HYPERLINK("http://www.worldcat.org/oclc/20391508","WorldCat Record")</f>
        <v>WorldCat Record</v>
      </c>
      <c r="AU78" s="3" t="s">
        <v>1084</v>
      </c>
      <c r="AV78" s="3" t="s">
        <v>1085</v>
      </c>
      <c r="AW78" s="3" t="s">
        <v>1086</v>
      </c>
      <c r="AX78" s="3" t="s">
        <v>1086</v>
      </c>
      <c r="AY78" s="3" t="s">
        <v>1087</v>
      </c>
      <c r="AZ78" s="3" t="s">
        <v>75</v>
      </c>
      <c r="BB78" s="3" t="s">
        <v>1088</v>
      </c>
      <c r="BC78" s="3" t="s">
        <v>1089</v>
      </c>
      <c r="BD78" s="3" t="s">
        <v>1090</v>
      </c>
    </row>
    <row r="79" spans="1:56" ht="38.25" customHeight="1" x14ac:dyDescent="0.25">
      <c r="A79" s="7" t="s">
        <v>58</v>
      </c>
      <c r="B79" s="2" t="s">
        <v>1091</v>
      </c>
      <c r="C79" s="2" t="s">
        <v>1092</v>
      </c>
      <c r="D79" s="2" t="s">
        <v>1093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1094</v>
      </c>
      <c r="L79" s="2" t="s">
        <v>1095</v>
      </c>
      <c r="M79" s="3" t="s">
        <v>1096</v>
      </c>
      <c r="O79" s="3" t="s">
        <v>65</v>
      </c>
      <c r="P79" s="3" t="s">
        <v>673</v>
      </c>
      <c r="R79" s="3" t="s">
        <v>67</v>
      </c>
      <c r="S79" s="4">
        <v>7</v>
      </c>
      <c r="T79" s="4">
        <v>7</v>
      </c>
      <c r="U79" s="5" t="s">
        <v>1097</v>
      </c>
      <c r="V79" s="5" t="s">
        <v>1097</v>
      </c>
      <c r="W79" s="5" t="s">
        <v>947</v>
      </c>
      <c r="X79" s="5" t="s">
        <v>947</v>
      </c>
      <c r="Y79" s="4">
        <v>484</v>
      </c>
      <c r="Z79" s="4">
        <v>355</v>
      </c>
      <c r="AA79" s="4">
        <v>357</v>
      </c>
      <c r="AB79" s="4">
        <v>4</v>
      </c>
      <c r="AC79" s="4">
        <v>4</v>
      </c>
      <c r="AD79" s="4">
        <v>18</v>
      </c>
      <c r="AE79" s="4">
        <v>18</v>
      </c>
      <c r="AF79" s="4">
        <v>8</v>
      </c>
      <c r="AG79" s="4">
        <v>8</v>
      </c>
      <c r="AH79" s="4">
        <v>1</v>
      </c>
      <c r="AI79" s="4">
        <v>1</v>
      </c>
      <c r="AJ79" s="4">
        <v>9</v>
      </c>
      <c r="AK79" s="4">
        <v>9</v>
      </c>
      <c r="AL79" s="4">
        <v>3</v>
      </c>
      <c r="AM79" s="4">
        <v>3</v>
      </c>
      <c r="AN79" s="4">
        <v>0</v>
      </c>
      <c r="AO79" s="4">
        <v>0</v>
      </c>
      <c r="AP79" s="3" t="s">
        <v>58</v>
      </c>
      <c r="AQ79" s="3" t="s">
        <v>70</v>
      </c>
      <c r="AR79" s="6" t="str">
        <f>HYPERLINK("http://catalog.hathitrust.org/Record/001498804","HathiTrust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HYPERLINK("https://creighton-primo.hosted.exlibrisgroup.com/primo-explore/search?tab=default_tab&amp;search_scope=EVERYTHING&amp;vid=01CRU&amp;lang=en_US&amp;offset=0&amp;query=any,contains,991000979569702656","Catalog Record")</f>
        <v>Catalog Record</v>
      </c>
      <c r="AT79" s="6" t="str">
        <f>HYPERLINK("http://www.worldcat.org/oclc/3439474","WorldCat Record")</f>
        <v>WorldCat Record</v>
      </c>
      <c r="AU79" s="3" t="s">
        <v>1098</v>
      </c>
      <c r="AV79" s="3" t="s">
        <v>1099</v>
      </c>
      <c r="AW79" s="3" t="s">
        <v>1100</v>
      </c>
      <c r="AX79" s="3" t="s">
        <v>1100</v>
      </c>
      <c r="AY79" s="3" t="s">
        <v>1101</v>
      </c>
      <c r="AZ79" s="3" t="s">
        <v>75</v>
      </c>
      <c r="BC79" s="3" t="s">
        <v>1102</v>
      </c>
      <c r="BD79" s="3" t="s">
        <v>1103</v>
      </c>
    </row>
    <row r="80" spans="1:56" ht="38.25" customHeight="1" x14ac:dyDescent="0.25">
      <c r="A80" s="7" t="s">
        <v>58</v>
      </c>
      <c r="B80" s="2" t="s">
        <v>1104</v>
      </c>
      <c r="C80" s="2" t="s">
        <v>1105</v>
      </c>
      <c r="D80" s="2" t="s">
        <v>1106</v>
      </c>
      <c r="E80" s="3" t="s">
        <v>1061</v>
      </c>
      <c r="F80" s="3" t="s">
        <v>70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1107</v>
      </c>
      <c r="M80" s="3" t="s">
        <v>1108</v>
      </c>
      <c r="O80" s="3" t="s">
        <v>65</v>
      </c>
      <c r="P80" s="3" t="s">
        <v>916</v>
      </c>
      <c r="R80" s="3" t="s">
        <v>67</v>
      </c>
      <c r="S80" s="4">
        <v>0</v>
      </c>
      <c r="T80" s="4">
        <v>9</v>
      </c>
      <c r="V80" s="5" t="s">
        <v>1109</v>
      </c>
      <c r="W80" s="5" t="s">
        <v>1110</v>
      </c>
      <c r="X80" s="5" t="s">
        <v>1111</v>
      </c>
      <c r="Y80" s="4">
        <v>707</v>
      </c>
      <c r="Z80" s="4">
        <v>558</v>
      </c>
      <c r="AA80" s="4">
        <v>590</v>
      </c>
      <c r="AB80" s="4">
        <v>6</v>
      </c>
      <c r="AC80" s="4">
        <v>6</v>
      </c>
      <c r="AD80" s="4">
        <v>31</v>
      </c>
      <c r="AE80" s="4">
        <v>33</v>
      </c>
      <c r="AF80" s="4">
        <v>9</v>
      </c>
      <c r="AG80" s="4">
        <v>10</v>
      </c>
      <c r="AH80" s="4">
        <v>8</v>
      </c>
      <c r="AI80" s="4">
        <v>9</v>
      </c>
      <c r="AJ80" s="4">
        <v>17</v>
      </c>
      <c r="AK80" s="4">
        <v>17</v>
      </c>
      <c r="AL80" s="4">
        <v>5</v>
      </c>
      <c r="AM80" s="4">
        <v>5</v>
      </c>
      <c r="AN80" s="4">
        <v>0</v>
      </c>
      <c r="AO80" s="4">
        <v>0</v>
      </c>
      <c r="AP80" s="3" t="s">
        <v>58</v>
      </c>
      <c r="AQ80" s="3" t="s">
        <v>70</v>
      </c>
      <c r="AR80" s="6" t="str">
        <f>HYPERLINK("http://catalog.hathitrust.org/Record/000185431","HathiTrust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HYPERLINK("https://creighton-primo.hosted.exlibrisgroup.com/primo-explore/search?tab=default_tab&amp;search_scope=EVERYTHING&amp;vid=01CRU&amp;lang=en_US&amp;offset=0&amp;query=any,contains,991001242599702656","Catalog Record")</f>
        <v>Catalog Record</v>
      </c>
      <c r="AT80" s="6" t="str">
        <f>HYPERLINK("http://www.worldcat.org/oclc/179876","WorldCat Record")</f>
        <v>WorldCat Record</v>
      </c>
      <c r="AU80" s="3" t="s">
        <v>1112</v>
      </c>
      <c r="AV80" s="3" t="s">
        <v>1113</v>
      </c>
      <c r="AW80" s="3" t="s">
        <v>1114</v>
      </c>
      <c r="AX80" s="3" t="s">
        <v>1114</v>
      </c>
      <c r="AY80" s="3" t="s">
        <v>1115</v>
      </c>
      <c r="AZ80" s="3" t="s">
        <v>75</v>
      </c>
      <c r="BC80" s="3" t="s">
        <v>1116</v>
      </c>
      <c r="BD80" s="3" t="s">
        <v>1117</v>
      </c>
    </row>
    <row r="81" spans="1:56" ht="38.25" customHeight="1" x14ac:dyDescent="0.25">
      <c r="A81" s="7" t="s">
        <v>58</v>
      </c>
      <c r="B81" s="2" t="s">
        <v>1104</v>
      </c>
      <c r="C81" s="2" t="s">
        <v>1105</v>
      </c>
      <c r="D81" s="2" t="s">
        <v>1106</v>
      </c>
      <c r="E81" s="3" t="s">
        <v>1009</v>
      </c>
      <c r="F81" s="3" t="s">
        <v>70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1107</v>
      </c>
      <c r="M81" s="3" t="s">
        <v>1108</v>
      </c>
      <c r="O81" s="3" t="s">
        <v>65</v>
      </c>
      <c r="P81" s="3" t="s">
        <v>916</v>
      </c>
      <c r="R81" s="3" t="s">
        <v>67</v>
      </c>
      <c r="S81" s="4">
        <v>1</v>
      </c>
      <c r="T81" s="4">
        <v>9</v>
      </c>
      <c r="V81" s="5" t="s">
        <v>1109</v>
      </c>
      <c r="W81" s="5" t="s">
        <v>1111</v>
      </c>
      <c r="X81" s="5" t="s">
        <v>1111</v>
      </c>
      <c r="Y81" s="4">
        <v>707</v>
      </c>
      <c r="Z81" s="4">
        <v>558</v>
      </c>
      <c r="AA81" s="4">
        <v>590</v>
      </c>
      <c r="AB81" s="4">
        <v>6</v>
      </c>
      <c r="AC81" s="4">
        <v>6</v>
      </c>
      <c r="AD81" s="4">
        <v>31</v>
      </c>
      <c r="AE81" s="4">
        <v>33</v>
      </c>
      <c r="AF81" s="4">
        <v>9</v>
      </c>
      <c r="AG81" s="4">
        <v>10</v>
      </c>
      <c r="AH81" s="4">
        <v>8</v>
      </c>
      <c r="AI81" s="4">
        <v>9</v>
      </c>
      <c r="AJ81" s="4">
        <v>17</v>
      </c>
      <c r="AK81" s="4">
        <v>17</v>
      </c>
      <c r="AL81" s="4">
        <v>5</v>
      </c>
      <c r="AM81" s="4">
        <v>5</v>
      </c>
      <c r="AN81" s="4">
        <v>0</v>
      </c>
      <c r="AO81" s="4">
        <v>0</v>
      </c>
      <c r="AP81" s="3" t="s">
        <v>58</v>
      </c>
      <c r="AQ81" s="3" t="s">
        <v>70</v>
      </c>
      <c r="AR81" s="6" t="str">
        <f>HYPERLINK("http://catalog.hathitrust.org/Record/000185431","HathiTrust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HYPERLINK("https://creighton-primo.hosted.exlibrisgroup.com/primo-explore/search?tab=default_tab&amp;search_scope=EVERYTHING&amp;vid=01CRU&amp;lang=en_US&amp;offset=0&amp;query=any,contains,991001242599702656","Catalog Record")</f>
        <v>Catalog Record</v>
      </c>
      <c r="AT81" s="6" t="str">
        <f>HYPERLINK("http://www.worldcat.org/oclc/179876","WorldCat Record")</f>
        <v>WorldCat Record</v>
      </c>
      <c r="AU81" s="3" t="s">
        <v>1112</v>
      </c>
      <c r="AV81" s="3" t="s">
        <v>1113</v>
      </c>
      <c r="AW81" s="3" t="s">
        <v>1114</v>
      </c>
      <c r="AX81" s="3" t="s">
        <v>1114</v>
      </c>
      <c r="AY81" s="3" t="s">
        <v>1115</v>
      </c>
      <c r="AZ81" s="3" t="s">
        <v>75</v>
      </c>
      <c r="BC81" s="3" t="s">
        <v>1118</v>
      </c>
      <c r="BD81" s="3" t="s">
        <v>1119</v>
      </c>
    </row>
    <row r="82" spans="1:56" ht="38.25" customHeight="1" x14ac:dyDescent="0.25">
      <c r="A82" s="7" t="s">
        <v>58</v>
      </c>
      <c r="B82" s="2" t="s">
        <v>1120</v>
      </c>
      <c r="C82" s="2" t="s">
        <v>1121</v>
      </c>
      <c r="D82" s="2" t="s">
        <v>1106</v>
      </c>
      <c r="E82" s="3" t="s">
        <v>1048</v>
      </c>
      <c r="F82" s="3" t="s">
        <v>70</v>
      </c>
      <c r="G82" s="3" t="s">
        <v>59</v>
      </c>
      <c r="H82" s="3" t="s">
        <v>58</v>
      </c>
      <c r="I82" s="3" t="s">
        <v>58</v>
      </c>
      <c r="J82" s="3" t="s">
        <v>60</v>
      </c>
      <c r="L82" s="2" t="s">
        <v>1107</v>
      </c>
      <c r="M82" s="3" t="s">
        <v>1108</v>
      </c>
      <c r="O82" s="3" t="s">
        <v>65</v>
      </c>
      <c r="P82" s="3" t="s">
        <v>916</v>
      </c>
      <c r="R82" s="3" t="s">
        <v>67</v>
      </c>
      <c r="S82" s="4">
        <v>1</v>
      </c>
      <c r="T82" s="4">
        <v>9</v>
      </c>
      <c r="U82" s="5" t="s">
        <v>1109</v>
      </c>
      <c r="V82" s="5" t="s">
        <v>1109</v>
      </c>
      <c r="W82" s="5" t="s">
        <v>1110</v>
      </c>
      <c r="X82" s="5" t="s">
        <v>1111</v>
      </c>
      <c r="Y82" s="4">
        <v>707</v>
      </c>
      <c r="Z82" s="4">
        <v>558</v>
      </c>
      <c r="AA82" s="4">
        <v>590</v>
      </c>
      <c r="AB82" s="4">
        <v>6</v>
      </c>
      <c r="AC82" s="4">
        <v>6</v>
      </c>
      <c r="AD82" s="4">
        <v>31</v>
      </c>
      <c r="AE82" s="4">
        <v>33</v>
      </c>
      <c r="AF82" s="4">
        <v>9</v>
      </c>
      <c r="AG82" s="4">
        <v>10</v>
      </c>
      <c r="AH82" s="4">
        <v>8</v>
      </c>
      <c r="AI82" s="4">
        <v>9</v>
      </c>
      <c r="AJ82" s="4">
        <v>17</v>
      </c>
      <c r="AK82" s="4">
        <v>17</v>
      </c>
      <c r="AL82" s="4">
        <v>5</v>
      </c>
      <c r="AM82" s="4">
        <v>5</v>
      </c>
      <c r="AN82" s="4">
        <v>0</v>
      </c>
      <c r="AO82" s="4">
        <v>0</v>
      </c>
      <c r="AP82" s="3" t="s">
        <v>58</v>
      </c>
      <c r="AQ82" s="3" t="s">
        <v>70</v>
      </c>
      <c r="AR82" s="6" t="str">
        <f>HYPERLINK("http://catalog.hathitrust.org/Record/000185431","HathiTrust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HYPERLINK("https://creighton-primo.hosted.exlibrisgroup.com/primo-explore/search?tab=default_tab&amp;search_scope=EVERYTHING&amp;vid=01CRU&amp;lang=en_US&amp;offset=0&amp;query=any,contains,991001242599702656","Catalog Record")</f>
        <v>Catalog Record</v>
      </c>
      <c r="AT82" s="6" t="str">
        <f>HYPERLINK("http://www.worldcat.org/oclc/179876","WorldCat Record")</f>
        <v>WorldCat Record</v>
      </c>
      <c r="AU82" s="3" t="s">
        <v>1112</v>
      </c>
      <c r="AV82" s="3" t="s">
        <v>1113</v>
      </c>
      <c r="AW82" s="3" t="s">
        <v>1114</v>
      </c>
      <c r="AX82" s="3" t="s">
        <v>1114</v>
      </c>
      <c r="AY82" s="3" t="s">
        <v>1115</v>
      </c>
      <c r="AZ82" s="3" t="s">
        <v>75</v>
      </c>
      <c r="BC82" s="3" t="s">
        <v>1122</v>
      </c>
      <c r="BD82" s="3" t="s">
        <v>1123</v>
      </c>
    </row>
    <row r="83" spans="1:56" ht="38.25" customHeight="1" x14ac:dyDescent="0.25">
      <c r="A83" s="7" t="s">
        <v>58</v>
      </c>
      <c r="B83" s="2" t="s">
        <v>1124</v>
      </c>
      <c r="C83" s="2" t="s">
        <v>1125</v>
      </c>
      <c r="D83" s="2" t="s">
        <v>1106</v>
      </c>
      <c r="E83" s="3" t="s">
        <v>1126</v>
      </c>
      <c r="F83" s="3" t="s">
        <v>70</v>
      </c>
      <c r="G83" s="3" t="s">
        <v>59</v>
      </c>
      <c r="H83" s="3" t="s">
        <v>58</v>
      </c>
      <c r="I83" s="3" t="s">
        <v>58</v>
      </c>
      <c r="J83" s="3" t="s">
        <v>60</v>
      </c>
      <c r="L83" s="2" t="s">
        <v>1107</v>
      </c>
      <c r="M83" s="3" t="s">
        <v>1108</v>
      </c>
      <c r="O83" s="3" t="s">
        <v>65</v>
      </c>
      <c r="P83" s="3" t="s">
        <v>916</v>
      </c>
      <c r="R83" s="3" t="s">
        <v>67</v>
      </c>
      <c r="S83" s="4">
        <v>4</v>
      </c>
      <c r="T83" s="4">
        <v>9</v>
      </c>
      <c r="U83" s="5" t="s">
        <v>1127</v>
      </c>
      <c r="V83" s="5" t="s">
        <v>1109</v>
      </c>
      <c r="W83" s="5" t="s">
        <v>1128</v>
      </c>
      <c r="X83" s="5" t="s">
        <v>1111</v>
      </c>
      <c r="Y83" s="4">
        <v>707</v>
      </c>
      <c r="Z83" s="4">
        <v>558</v>
      </c>
      <c r="AA83" s="4">
        <v>590</v>
      </c>
      <c r="AB83" s="4">
        <v>6</v>
      </c>
      <c r="AC83" s="4">
        <v>6</v>
      </c>
      <c r="AD83" s="4">
        <v>31</v>
      </c>
      <c r="AE83" s="4">
        <v>33</v>
      </c>
      <c r="AF83" s="4">
        <v>9</v>
      </c>
      <c r="AG83" s="4">
        <v>10</v>
      </c>
      <c r="AH83" s="4">
        <v>8</v>
      </c>
      <c r="AI83" s="4">
        <v>9</v>
      </c>
      <c r="AJ83" s="4">
        <v>17</v>
      </c>
      <c r="AK83" s="4">
        <v>17</v>
      </c>
      <c r="AL83" s="4">
        <v>5</v>
      </c>
      <c r="AM83" s="4">
        <v>5</v>
      </c>
      <c r="AN83" s="4">
        <v>0</v>
      </c>
      <c r="AO83" s="4">
        <v>0</v>
      </c>
      <c r="AP83" s="3" t="s">
        <v>58</v>
      </c>
      <c r="AQ83" s="3" t="s">
        <v>70</v>
      </c>
      <c r="AR83" s="6" t="str">
        <f>HYPERLINK("http://catalog.hathitrust.org/Record/000185431","HathiTrust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HYPERLINK("https://creighton-primo.hosted.exlibrisgroup.com/primo-explore/search?tab=default_tab&amp;search_scope=EVERYTHING&amp;vid=01CRU&amp;lang=en_US&amp;offset=0&amp;query=any,contains,991001242599702656","Catalog Record")</f>
        <v>Catalog Record</v>
      </c>
      <c r="AT83" s="6" t="str">
        <f>HYPERLINK("http://www.worldcat.org/oclc/179876","WorldCat Record")</f>
        <v>WorldCat Record</v>
      </c>
      <c r="AU83" s="3" t="s">
        <v>1112</v>
      </c>
      <c r="AV83" s="3" t="s">
        <v>1113</v>
      </c>
      <c r="AW83" s="3" t="s">
        <v>1114</v>
      </c>
      <c r="AX83" s="3" t="s">
        <v>1114</v>
      </c>
      <c r="AY83" s="3" t="s">
        <v>1115</v>
      </c>
      <c r="AZ83" s="3" t="s">
        <v>75</v>
      </c>
      <c r="BC83" s="3" t="s">
        <v>1129</v>
      </c>
      <c r="BD83" s="3" t="s">
        <v>1130</v>
      </c>
    </row>
    <row r="84" spans="1:56" ht="38.25" customHeight="1" x14ac:dyDescent="0.25">
      <c r="A84" s="7" t="s">
        <v>58</v>
      </c>
      <c r="B84" s="2" t="s">
        <v>1124</v>
      </c>
      <c r="C84" s="2" t="s">
        <v>1125</v>
      </c>
      <c r="D84" s="2" t="s">
        <v>1106</v>
      </c>
      <c r="E84" s="3" t="s">
        <v>1131</v>
      </c>
      <c r="F84" s="3" t="s">
        <v>70</v>
      </c>
      <c r="G84" s="3" t="s">
        <v>59</v>
      </c>
      <c r="H84" s="3" t="s">
        <v>58</v>
      </c>
      <c r="I84" s="3" t="s">
        <v>58</v>
      </c>
      <c r="J84" s="3" t="s">
        <v>60</v>
      </c>
      <c r="L84" s="2" t="s">
        <v>1107</v>
      </c>
      <c r="M84" s="3" t="s">
        <v>1108</v>
      </c>
      <c r="O84" s="3" t="s">
        <v>65</v>
      </c>
      <c r="P84" s="3" t="s">
        <v>916</v>
      </c>
      <c r="R84" s="3" t="s">
        <v>67</v>
      </c>
      <c r="S84" s="4">
        <v>3</v>
      </c>
      <c r="T84" s="4">
        <v>9</v>
      </c>
      <c r="U84" s="5" t="s">
        <v>1109</v>
      </c>
      <c r="V84" s="5" t="s">
        <v>1109</v>
      </c>
      <c r="W84" s="5" t="s">
        <v>1128</v>
      </c>
      <c r="X84" s="5" t="s">
        <v>1111</v>
      </c>
      <c r="Y84" s="4">
        <v>707</v>
      </c>
      <c r="Z84" s="4">
        <v>558</v>
      </c>
      <c r="AA84" s="4">
        <v>590</v>
      </c>
      <c r="AB84" s="4">
        <v>6</v>
      </c>
      <c r="AC84" s="4">
        <v>6</v>
      </c>
      <c r="AD84" s="4">
        <v>31</v>
      </c>
      <c r="AE84" s="4">
        <v>33</v>
      </c>
      <c r="AF84" s="4">
        <v>9</v>
      </c>
      <c r="AG84" s="4">
        <v>10</v>
      </c>
      <c r="AH84" s="4">
        <v>8</v>
      </c>
      <c r="AI84" s="4">
        <v>9</v>
      </c>
      <c r="AJ84" s="4">
        <v>17</v>
      </c>
      <c r="AK84" s="4">
        <v>17</v>
      </c>
      <c r="AL84" s="4">
        <v>5</v>
      </c>
      <c r="AM84" s="4">
        <v>5</v>
      </c>
      <c r="AN84" s="4">
        <v>0</v>
      </c>
      <c r="AO84" s="4">
        <v>0</v>
      </c>
      <c r="AP84" s="3" t="s">
        <v>58</v>
      </c>
      <c r="AQ84" s="3" t="s">
        <v>70</v>
      </c>
      <c r="AR84" s="6" t="str">
        <f>HYPERLINK("http://catalog.hathitrust.org/Record/000185431","HathiTrust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HYPERLINK("https://creighton-primo.hosted.exlibrisgroup.com/primo-explore/search?tab=default_tab&amp;search_scope=EVERYTHING&amp;vid=01CRU&amp;lang=en_US&amp;offset=0&amp;query=any,contains,991001242599702656","Catalog Record")</f>
        <v>Catalog Record</v>
      </c>
      <c r="AT84" s="6" t="str">
        <f>HYPERLINK("http://www.worldcat.org/oclc/179876","WorldCat Record")</f>
        <v>WorldCat Record</v>
      </c>
      <c r="AU84" s="3" t="s">
        <v>1112</v>
      </c>
      <c r="AV84" s="3" t="s">
        <v>1113</v>
      </c>
      <c r="AW84" s="3" t="s">
        <v>1114</v>
      </c>
      <c r="AX84" s="3" t="s">
        <v>1114</v>
      </c>
      <c r="AY84" s="3" t="s">
        <v>1115</v>
      </c>
      <c r="AZ84" s="3" t="s">
        <v>75</v>
      </c>
      <c r="BC84" s="3" t="s">
        <v>1132</v>
      </c>
      <c r="BD84" s="3" t="s">
        <v>1133</v>
      </c>
    </row>
    <row r="85" spans="1:56" ht="38.25" customHeight="1" x14ac:dyDescent="0.25">
      <c r="A85" s="7" t="s">
        <v>58</v>
      </c>
      <c r="B85" s="2" t="s">
        <v>1134</v>
      </c>
      <c r="C85" s="2" t="s">
        <v>1135</v>
      </c>
      <c r="D85" s="2" t="s">
        <v>1136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1137</v>
      </c>
      <c r="L85" s="2" t="s">
        <v>1138</v>
      </c>
      <c r="M85" s="3" t="s">
        <v>1139</v>
      </c>
      <c r="N85" s="2" t="s">
        <v>1140</v>
      </c>
      <c r="O85" s="3" t="s">
        <v>65</v>
      </c>
      <c r="P85" s="3" t="s">
        <v>1141</v>
      </c>
      <c r="Q85" s="2" t="s">
        <v>1142</v>
      </c>
      <c r="R85" s="3" t="s">
        <v>67</v>
      </c>
      <c r="S85" s="4">
        <v>2</v>
      </c>
      <c r="T85" s="4">
        <v>2</v>
      </c>
      <c r="U85" s="5" t="s">
        <v>1143</v>
      </c>
      <c r="V85" s="5" t="s">
        <v>1143</v>
      </c>
      <c r="W85" s="5" t="s">
        <v>257</v>
      </c>
      <c r="X85" s="5" t="s">
        <v>257</v>
      </c>
      <c r="Y85" s="4">
        <v>63</v>
      </c>
      <c r="Z85" s="4">
        <v>58</v>
      </c>
      <c r="AA85" s="4">
        <v>78</v>
      </c>
      <c r="AB85" s="4">
        <v>2</v>
      </c>
      <c r="AC85" s="4">
        <v>2</v>
      </c>
      <c r="AD85" s="4">
        <v>1</v>
      </c>
      <c r="AE85" s="4">
        <v>3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1</v>
      </c>
      <c r="AN85" s="4">
        <v>0</v>
      </c>
      <c r="AO85" s="4">
        <v>2</v>
      </c>
      <c r="AP85" s="3" t="s">
        <v>70</v>
      </c>
      <c r="AQ85" s="3" t="s">
        <v>58</v>
      </c>
      <c r="AR85" s="6" t="str">
        <f>HYPERLINK("http://catalog.hathitrust.org/Record/007426565","HathiTrust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HYPERLINK("https://creighton-primo.hosted.exlibrisgroup.com/primo-explore/search?tab=default_tab&amp;search_scope=EVERYTHING&amp;vid=01CRU&amp;lang=en_US&amp;offset=0&amp;query=any,contains,991000979319702656","Catalog Record")</f>
        <v>Catalog Record</v>
      </c>
      <c r="AT85" s="6" t="str">
        <f>HYPERLINK("http://www.worldcat.org/oclc/596936","WorldCat Record")</f>
        <v>WorldCat Record</v>
      </c>
      <c r="AU85" s="3" t="s">
        <v>1144</v>
      </c>
      <c r="AV85" s="3" t="s">
        <v>1145</v>
      </c>
      <c r="AW85" s="3" t="s">
        <v>1146</v>
      </c>
      <c r="AX85" s="3" t="s">
        <v>1146</v>
      </c>
      <c r="AY85" s="3" t="s">
        <v>1147</v>
      </c>
      <c r="AZ85" s="3" t="s">
        <v>75</v>
      </c>
      <c r="BC85" s="3" t="s">
        <v>1148</v>
      </c>
      <c r="BD85" s="3" t="s">
        <v>1149</v>
      </c>
    </row>
    <row r="86" spans="1:56" ht="38.25" customHeight="1" x14ac:dyDescent="0.25">
      <c r="A86" s="7" t="s">
        <v>58</v>
      </c>
      <c r="B86" s="2" t="s">
        <v>1150</v>
      </c>
      <c r="C86" s="2" t="s">
        <v>1151</v>
      </c>
      <c r="D86" s="2" t="s">
        <v>1152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L86" s="2" t="s">
        <v>1153</v>
      </c>
      <c r="M86" s="3" t="s">
        <v>931</v>
      </c>
      <c r="O86" s="3" t="s">
        <v>65</v>
      </c>
      <c r="P86" s="3" t="s">
        <v>368</v>
      </c>
      <c r="R86" s="3" t="s">
        <v>67</v>
      </c>
      <c r="S86" s="4">
        <v>4</v>
      </c>
      <c r="T86" s="4">
        <v>4</v>
      </c>
      <c r="U86" s="5" t="s">
        <v>1154</v>
      </c>
      <c r="V86" s="5" t="s">
        <v>1154</v>
      </c>
      <c r="W86" s="5" t="s">
        <v>257</v>
      </c>
      <c r="X86" s="5" t="s">
        <v>257</v>
      </c>
      <c r="Y86" s="4">
        <v>4</v>
      </c>
      <c r="Z86" s="4">
        <v>4</v>
      </c>
      <c r="AA86" s="4">
        <v>4</v>
      </c>
      <c r="AB86" s="4">
        <v>1</v>
      </c>
      <c r="AC86" s="4">
        <v>1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HYPERLINK("https://creighton-primo.hosted.exlibrisgroup.com/primo-explore/search?tab=default_tab&amp;search_scope=EVERYTHING&amp;vid=01CRU&amp;lang=en_US&amp;offset=0&amp;query=any,contains,991000979359702656","Catalog Record")</f>
        <v>Catalog Record</v>
      </c>
      <c r="AT86" s="6" t="str">
        <f>HYPERLINK("http://www.worldcat.org/oclc/9290185","WorldCat Record")</f>
        <v>WorldCat Record</v>
      </c>
      <c r="AU86" s="3" t="s">
        <v>1155</v>
      </c>
      <c r="AV86" s="3" t="s">
        <v>1156</v>
      </c>
      <c r="AW86" s="3" t="s">
        <v>1157</v>
      </c>
      <c r="AX86" s="3" t="s">
        <v>1157</v>
      </c>
      <c r="AY86" s="3" t="s">
        <v>1158</v>
      </c>
      <c r="AZ86" s="3" t="s">
        <v>75</v>
      </c>
      <c r="BC86" s="3" t="s">
        <v>1159</v>
      </c>
      <c r="BD86" s="3" t="s">
        <v>1160</v>
      </c>
    </row>
    <row r="87" spans="1:56" ht="38.25" customHeight="1" x14ac:dyDescent="0.25">
      <c r="A87" s="7" t="s">
        <v>58</v>
      </c>
      <c r="B87" s="2" t="s">
        <v>1161</v>
      </c>
      <c r="C87" s="2" t="s">
        <v>1162</v>
      </c>
      <c r="D87" s="2" t="s">
        <v>1163</v>
      </c>
      <c r="F87" s="3" t="s">
        <v>58</v>
      </c>
      <c r="G87" s="3" t="s">
        <v>59</v>
      </c>
      <c r="H87" s="3" t="s">
        <v>58</v>
      </c>
      <c r="I87" s="3" t="s">
        <v>70</v>
      </c>
      <c r="J87" s="3" t="s">
        <v>60</v>
      </c>
      <c r="K87" s="2" t="s">
        <v>1164</v>
      </c>
      <c r="L87" s="2" t="s">
        <v>1165</v>
      </c>
      <c r="M87" s="3" t="s">
        <v>1166</v>
      </c>
      <c r="N87" s="2" t="s">
        <v>64</v>
      </c>
      <c r="O87" s="3" t="s">
        <v>65</v>
      </c>
      <c r="P87" s="3" t="s">
        <v>673</v>
      </c>
      <c r="R87" s="3" t="s">
        <v>67</v>
      </c>
      <c r="S87" s="4">
        <v>17</v>
      </c>
      <c r="T87" s="4">
        <v>17</v>
      </c>
      <c r="U87" s="5" t="s">
        <v>891</v>
      </c>
      <c r="V87" s="5" t="s">
        <v>891</v>
      </c>
      <c r="W87" s="5" t="s">
        <v>1167</v>
      </c>
      <c r="X87" s="5" t="s">
        <v>1167</v>
      </c>
      <c r="Y87" s="4">
        <v>338</v>
      </c>
      <c r="Z87" s="4">
        <v>218</v>
      </c>
      <c r="AA87" s="4">
        <v>416</v>
      </c>
      <c r="AB87" s="4">
        <v>2</v>
      </c>
      <c r="AC87" s="4">
        <v>4</v>
      </c>
      <c r="AD87" s="4">
        <v>8</v>
      </c>
      <c r="AE87" s="4">
        <v>14</v>
      </c>
      <c r="AF87" s="4">
        <v>0</v>
      </c>
      <c r="AG87" s="4">
        <v>3</v>
      </c>
      <c r="AH87" s="4">
        <v>3</v>
      </c>
      <c r="AI87" s="4">
        <v>4</v>
      </c>
      <c r="AJ87" s="4">
        <v>5</v>
      </c>
      <c r="AK87" s="4">
        <v>8</v>
      </c>
      <c r="AL87" s="4">
        <v>1</v>
      </c>
      <c r="AM87" s="4">
        <v>2</v>
      </c>
      <c r="AN87" s="4">
        <v>1</v>
      </c>
      <c r="AO87" s="4">
        <v>1</v>
      </c>
      <c r="AP87" s="3" t="s">
        <v>58</v>
      </c>
      <c r="AQ87" s="3" t="s">
        <v>70</v>
      </c>
      <c r="AR87" s="6" t="str">
        <f>HYPERLINK("http://catalog.hathitrust.org/Record/003084207","HathiTrust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HYPERLINK("https://creighton-primo.hosted.exlibrisgroup.com/primo-explore/search?tab=default_tab&amp;search_scope=EVERYTHING&amp;vid=01CRU&amp;lang=en_US&amp;offset=0&amp;query=any,contains,991001510209702656","Catalog Record")</f>
        <v>Catalog Record</v>
      </c>
      <c r="AT87" s="6" t="str">
        <f>HYPERLINK("http://www.worldcat.org/oclc/25832448","WorldCat Record")</f>
        <v>WorldCat Record</v>
      </c>
      <c r="AU87" s="3" t="s">
        <v>1168</v>
      </c>
      <c r="AV87" s="3" t="s">
        <v>1169</v>
      </c>
      <c r="AW87" s="3" t="s">
        <v>1170</v>
      </c>
      <c r="AX87" s="3" t="s">
        <v>1170</v>
      </c>
      <c r="AY87" s="3" t="s">
        <v>1171</v>
      </c>
      <c r="AZ87" s="3" t="s">
        <v>75</v>
      </c>
      <c r="BB87" s="3" t="s">
        <v>1172</v>
      </c>
      <c r="BC87" s="3" t="s">
        <v>1173</v>
      </c>
      <c r="BD87" s="3" t="s">
        <v>1174</v>
      </c>
    </row>
    <row r="88" spans="1:56" ht="38.25" customHeight="1" x14ac:dyDescent="0.25">
      <c r="A88" s="7" t="s">
        <v>58</v>
      </c>
      <c r="B88" s="2" t="s">
        <v>1175</v>
      </c>
      <c r="C88" s="2" t="s">
        <v>1176</v>
      </c>
      <c r="D88" s="2" t="s">
        <v>1177</v>
      </c>
      <c r="F88" s="3" t="s">
        <v>58</v>
      </c>
      <c r="G88" s="3" t="s">
        <v>59</v>
      </c>
      <c r="H88" s="3" t="s">
        <v>70</v>
      </c>
      <c r="I88" s="3" t="s">
        <v>58</v>
      </c>
      <c r="J88" s="3" t="s">
        <v>60</v>
      </c>
      <c r="K88" s="2" t="s">
        <v>1178</v>
      </c>
      <c r="L88" s="2" t="s">
        <v>1179</v>
      </c>
      <c r="M88" s="3" t="s">
        <v>1180</v>
      </c>
      <c r="O88" s="3" t="s">
        <v>65</v>
      </c>
      <c r="P88" s="3" t="s">
        <v>689</v>
      </c>
      <c r="R88" s="3" t="s">
        <v>67</v>
      </c>
      <c r="S88" s="4">
        <v>1</v>
      </c>
      <c r="T88" s="4">
        <v>1</v>
      </c>
      <c r="U88" s="5" t="s">
        <v>1181</v>
      </c>
      <c r="V88" s="5" t="s">
        <v>1181</v>
      </c>
      <c r="W88" s="5" t="s">
        <v>1182</v>
      </c>
      <c r="X88" s="5" t="s">
        <v>1182</v>
      </c>
      <c r="Y88" s="4">
        <v>311</v>
      </c>
      <c r="Z88" s="4">
        <v>218</v>
      </c>
      <c r="AA88" s="4">
        <v>226</v>
      </c>
      <c r="AB88" s="4">
        <v>3</v>
      </c>
      <c r="AC88" s="4">
        <v>3</v>
      </c>
      <c r="AD88" s="4">
        <v>7</v>
      </c>
      <c r="AE88" s="4">
        <v>7</v>
      </c>
      <c r="AF88" s="4">
        <v>2</v>
      </c>
      <c r="AG88" s="4">
        <v>2</v>
      </c>
      <c r="AH88" s="4">
        <v>3</v>
      </c>
      <c r="AI88" s="4">
        <v>3</v>
      </c>
      <c r="AJ88" s="4">
        <v>2</v>
      </c>
      <c r="AK88" s="4">
        <v>2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70</v>
      </c>
      <c r="AR88" s="6" t="str">
        <f>HYPERLINK("http://catalog.hathitrust.org/Record/001496578","HathiTrust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HYPERLINK("https://creighton-primo.hosted.exlibrisgroup.com/primo-explore/search?tab=default_tab&amp;search_scope=EVERYTHING&amp;vid=01CRU&amp;lang=en_US&amp;offset=0&amp;query=any,contains,991000979279702656","Catalog Record")</f>
        <v>Catalog Record</v>
      </c>
      <c r="AT88" s="6" t="str">
        <f>HYPERLINK("http://www.worldcat.org/oclc/14547164","WorldCat Record")</f>
        <v>WorldCat Record</v>
      </c>
      <c r="AU88" s="3" t="s">
        <v>1183</v>
      </c>
      <c r="AV88" s="3" t="s">
        <v>1184</v>
      </c>
      <c r="AW88" s="3" t="s">
        <v>1185</v>
      </c>
      <c r="AX88" s="3" t="s">
        <v>1185</v>
      </c>
      <c r="AY88" s="3" t="s">
        <v>1186</v>
      </c>
      <c r="AZ88" s="3" t="s">
        <v>75</v>
      </c>
      <c r="BC88" s="3" t="s">
        <v>1187</v>
      </c>
      <c r="BD88" s="3" t="s">
        <v>1188</v>
      </c>
    </row>
    <row r="89" spans="1:56" ht="38.25" customHeight="1" x14ac:dyDescent="0.25">
      <c r="A89" s="7" t="s">
        <v>58</v>
      </c>
      <c r="B89" s="2" t="s">
        <v>1189</v>
      </c>
      <c r="C89" s="2" t="s">
        <v>1190</v>
      </c>
      <c r="D89" s="2" t="s">
        <v>1191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1192</v>
      </c>
      <c r="L89" s="2" t="s">
        <v>1193</v>
      </c>
      <c r="M89" s="3" t="s">
        <v>1051</v>
      </c>
      <c r="O89" s="3" t="s">
        <v>65</v>
      </c>
      <c r="P89" s="3" t="s">
        <v>916</v>
      </c>
      <c r="R89" s="3" t="s">
        <v>67</v>
      </c>
      <c r="S89" s="4">
        <v>4</v>
      </c>
      <c r="T89" s="4">
        <v>4</v>
      </c>
      <c r="U89" s="5" t="s">
        <v>1194</v>
      </c>
      <c r="V89" s="5" t="s">
        <v>1194</v>
      </c>
      <c r="W89" s="5" t="s">
        <v>1195</v>
      </c>
      <c r="X89" s="5" t="s">
        <v>1195</v>
      </c>
      <c r="Y89" s="4">
        <v>453</v>
      </c>
      <c r="Z89" s="4">
        <v>307</v>
      </c>
      <c r="AA89" s="4">
        <v>341</v>
      </c>
      <c r="AB89" s="4">
        <v>2</v>
      </c>
      <c r="AC89" s="4">
        <v>3</v>
      </c>
      <c r="AD89" s="4">
        <v>8</v>
      </c>
      <c r="AE89" s="4">
        <v>11</v>
      </c>
      <c r="AF89" s="4">
        <v>3</v>
      </c>
      <c r="AG89" s="4">
        <v>4</v>
      </c>
      <c r="AH89" s="4">
        <v>3</v>
      </c>
      <c r="AI89" s="4">
        <v>4</v>
      </c>
      <c r="AJ89" s="4">
        <v>5</v>
      </c>
      <c r="AK89" s="4">
        <v>5</v>
      </c>
      <c r="AL89" s="4">
        <v>1</v>
      </c>
      <c r="AM89" s="4">
        <v>2</v>
      </c>
      <c r="AN89" s="4">
        <v>0</v>
      </c>
      <c r="AO89" s="4">
        <v>0</v>
      </c>
      <c r="AP89" s="3" t="s">
        <v>58</v>
      </c>
      <c r="AQ89" s="3" t="s">
        <v>70</v>
      </c>
      <c r="AR89" s="6" t="str">
        <f>HYPERLINK("http://catalog.hathitrust.org/Record/001502757","HathiTrust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HYPERLINK("https://creighton-primo.hosted.exlibrisgroup.com/primo-explore/search?tab=default_tab&amp;search_scope=EVERYTHING&amp;vid=01CRU&amp;lang=en_US&amp;offset=0&amp;query=any,contains,991000979179702656","Catalog Record")</f>
        <v>Catalog Record</v>
      </c>
      <c r="AT89" s="6" t="str">
        <f>HYPERLINK("http://www.worldcat.org/oclc/827871","WorldCat Record")</f>
        <v>WorldCat Record</v>
      </c>
      <c r="AU89" s="3" t="s">
        <v>1196</v>
      </c>
      <c r="AV89" s="3" t="s">
        <v>1197</v>
      </c>
      <c r="AW89" s="3" t="s">
        <v>1198</v>
      </c>
      <c r="AX89" s="3" t="s">
        <v>1198</v>
      </c>
      <c r="AY89" s="3" t="s">
        <v>1199</v>
      </c>
      <c r="AZ89" s="3" t="s">
        <v>75</v>
      </c>
      <c r="BB89" s="3" t="s">
        <v>1200</v>
      </c>
      <c r="BC89" s="3" t="s">
        <v>1201</v>
      </c>
      <c r="BD89" s="3" t="s">
        <v>1202</v>
      </c>
    </row>
    <row r="90" spans="1:56" ht="38.25" customHeight="1" x14ac:dyDescent="0.25">
      <c r="A90" s="7" t="s">
        <v>58</v>
      </c>
      <c r="B90" s="2" t="s">
        <v>1203</v>
      </c>
      <c r="C90" s="2" t="s">
        <v>1204</v>
      </c>
      <c r="D90" s="2" t="s">
        <v>1205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1206</v>
      </c>
      <c r="M90" s="3" t="s">
        <v>536</v>
      </c>
      <c r="O90" s="3" t="s">
        <v>65</v>
      </c>
      <c r="P90" s="3" t="s">
        <v>84</v>
      </c>
      <c r="R90" s="3" t="s">
        <v>67</v>
      </c>
      <c r="S90" s="4">
        <v>8</v>
      </c>
      <c r="T90" s="4">
        <v>8</v>
      </c>
      <c r="U90" s="5" t="s">
        <v>1207</v>
      </c>
      <c r="V90" s="5" t="s">
        <v>1207</v>
      </c>
      <c r="W90" s="5" t="s">
        <v>1208</v>
      </c>
      <c r="X90" s="5" t="s">
        <v>1208</v>
      </c>
      <c r="Y90" s="4">
        <v>37</v>
      </c>
      <c r="Z90" s="4">
        <v>34</v>
      </c>
      <c r="AA90" s="4">
        <v>36</v>
      </c>
      <c r="AB90" s="4">
        <v>1</v>
      </c>
      <c r="AC90" s="4">
        <v>1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3" t="s">
        <v>58</v>
      </c>
      <c r="AQ90" s="3" t="s">
        <v>70</v>
      </c>
      <c r="AR90" s="6" t="str">
        <f>HYPERLINK("http://catalog.hathitrust.org/Record/007559288","HathiTrust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HYPERLINK("https://creighton-primo.hosted.exlibrisgroup.com/primo-explore/search?tab=default_tab&amp;search_scope=EVERYTHING&amp;vid=01CRU&amp;lang=en_US&amp;offset=0&amp;query=any,contains,991001341949702656","Catalog Record")</f>
        <v>Catalog Record</v>
      </c>
      <c r="AT90" s="6" t="str">
        <f>HYPERLINK("http://www.worldcat.org/oclc/26507288","WorldCat Record")</f>
        <v>WorldCat Record</v>
      </c>
      <c r="AU90" s="3" t="s">
        <v>1209</v>
      </c>
      <c r="AV90" s="3" t="s">
        <v>1210</v>
      </c>
      <c r="AW90" s="3" t="s">
        <v>1211</v>
      </c>
      <c r="AX90" s="3" t="s">
        <v>1211</v>
      </c>
      <c r="AY90" s="3" t="s">
        <v>1212</v>
      </c>
      <c r="AZ90" s="3" t="s">
        <v>75</v>
      </c>
      <c r="BC90" s="3" t="s">
        <v>1213</v>
      </c>
      <c r="BD90" s="3" t="s">
        <v>1214</v>
      </c>
    </row>
    <row r="91" spans="1:56" ht="38.25" customHeight="1" x14ac:dyDescent="0.25">
      <c r="A91" s="7" t="s">
        <v>58</v>
      </c>
      <c r="B91" s="2" t="s">
        <v>1215</v>
      </c>
      <c r="C91" s="2" t="s">
        <v>1216</v>
      </c>
      <c r="D91" s="2" t="s">
        <v>1217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L91" s="2" t="s">
        <v>1218</v>
      </c>
      <c r="M91" s="3" t="s">
        <v>536</v>
      </c>
      <c r="O91" s="3" t="s">
        <v>65</v>
      </c>
      <c r="P91" s="3" t="s">
        <v>368</v>
      </c>
      <c r="R91" s="3" t="s">
        <v>67</v>
      </c>
      <c r="S91" s="4">
        <v>4</v>
      </c>
      <c r="T91" s="4">
        <v>4</v>
      </c>
      <c r="U91" s="5" t="s">
        <v>1219</v>
      </c>
      <c r="V91" s="5" t="s">
        <v>1219</v>
      </c>
      <c r="W91" s="5" t="s">
        <v>1220</v>
      </c>
      <c r="X91" s="5" t="s">
        <v>1220</v>
      </c>
      <c r="Y91" s="4">
        <v>300</v>
      </c>
      <c r="Z91" s="4">
        <v>259</v>
      </c>
      <c r="AA91" s="4">
        <v>1257</v>
      </c>
      <c r="AB91" s="4">
        <v>2</v>
      </c>
      <c r="AC91" s="4">
        <v>16</v>
      </c>
      <c r="AD91" s="4">
        <v>5</v>
      </c>
      <c r="AE91" s="4">
        <v>41</v>
      </c>
      <c r="AF91" s="4">
        <v>1</v>
      </c>
      <c r="AG91" s="4">
        <v>13</v>
      </c>
      <c r="AH91" s="4">
        <v>2</v>
      </c>
      <c r="AI91" s="4">
        <v>10</v>
      </c>
      <c r="AJ91" s="4">
        <v>3</v>
      </c>
      <c r="AK91" s="4">
        <v>12</v>
      </c>
      <c r="AL91" s="4">
        <v>1</v>
      </c>
      <c r="AM91" s="4">
        <v>14</v>
      </c>
      <c r="AN91" s="4">
        <v>0</v>
      </c>
      <c r="AO91" s="4">
        <v>1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HYPERLINK("https://creighton-primo.hosted.exlibrisgroup.com/primo-explore/search?tab=default_tab&amp;search_scope=EVERYTHING&amp;vid=01CRU&amp;lang=en_US&amp;offset=0&amp;query=any,contains,991001431639702656","Catalog Record")</f>
        <v>Catalog Record</v>
      </c>
      <c r="AT91" s="6" t="str">
        <f>HYPERLINK("http://www.worldcat.org/oclc/25409737","WorldCat Record")</f>
        <v>WorldCat Record</v>
      </c>
      <c r="AU91" s="3" t="s">
        <v>1221</v>
      </c>
      <c r="AV91" s="3" t="s">
        <v>1222</v>
      </c>
      <c r="AW91" s="3" t="s">
        <v>1223</v>
      </c>
      <c r="AX91" s="3" t="s">
        <v>1223</v>
      </c>
      <c r="AY91" s="3" t="s">
        <v>1224</v>
      </c>
      <c r="AZ91" s="3" t="s">
        <v>75</v>
      </c>
      <c r="BB91" s="3" t="s">
        <v>1225</v>
      </c>
      <c r="BC91" s="3" t="s">
        <v>1226</v>
      </c>
      <c r="BD91" s="3" t="s">
        <v>1227</v>
      </c>
    </row>
    <row r="92" spans="1:56" ht="38.25" customHeight="1" x14ac:dyDescent="0.25">
      <c r="A92" s="7" t="s">
        <v>58</v>
      </c>
      <c r="B92" s="2" t="s">
        <v>1228</v>
      </c>
      <c r="C92" s="2" t="s">
        <v>1229</v>
      </c>
      <c r="D92" s="2" t="s">
        <v>1230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59</v>
      </c>
      <c r="L92" s="2" t="s">
        <v>1231</v>
      </c>
      <c r="M92" s="3" t="s">
        <v>426</v>
      </c>
      <c r="O92" s="3" t="s">
        <v>65</v>
      </c>
      <c r="P92" s="3" t="s">
        <v>1232</v>
      </c>
      <c r="Q92" s="2" t="s">
        <v>1233</v>
      </c>
      <c r="R92" s="3" t="s">
        <v>67</v>
      </c>
      <c r="S92" s="4">
        <v>3</v>
      </c>
      <c r="T92" s="4">
        <v>3</v>
      </c>
      <c r="U92" s="5" t="s">
        <v>1234</v>
      </c>
      <c r="V92" s="5" t="s">
        <v>1234</v>
      </c>
      <c r="W92" s="5" t="s">
        <v>355</v>
      </c>
      <c r="X92" s="5" t="s">
        <v>355</v>
      </c>
      <c r="Y92" s="4">
        <v>189</v>
      </c>
      <c r="Z92" s="4">
        <v>135</v>
      </c>
      <c r="AA92" s="4">
        <v>941</v>
      </c>
      <c r="AB92" s="4">
        <v>1</v>
      </c>
      <c r="AC92" s="4">
        <v>14</v>
      </c>
      <c r="AD92" s="4">
        <v>3</v>
      </c>
      <c r="AE92" s="4">
        <v>31</v>
      </c>
      <c r="AF92" s="4">
        <v>0</v>
      </c>
      <c r="AG92" s="4">
        <v>8</v>
      </c>
      <c r="AH92" s="4">
        <v>1</v>
      </c>
      <c r="AI92" s="4">
        <v>5</v>
      </c>
      <c r="AJ92" s="4">
        <v>3</v>
      </c>
      <c r="AK92" s="4">
        <v>9</v>
      </c>
      <c r="AL92" s="4">
        <v>0</v>
      </c>
      <c r="AM92" s="4">
        <v>12</v>
      </c>
      <c r="AN92" s="4">
        <v>0</v>
      </c>
      <c r="AO92" s="4">
        <v>1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HYPERLINK("https://creighton-primo.hosted.exlibrisgroup.com/primo-explore/search?tab=default_tab&amp;search_scope=EVERYTHING&amp;vid=01CRU&amp;lang=en_US&amp;offset=0&amp;query=any,contains,991000741159702656","Catalog Record")</f>
        <v>Catalog Record</v>
      </c>
      <c r="AT92" s="6" t="str">
        <f>HYPERLINK("http://www.worldcat.org/oclc/35777425","WorldCat Record")</f>
        <v>WorldCat Record</v>
      </c>
      <c r="AU92" s="3" t="s">
        <v>1235</v>
      </c>
      <c r="AV92" s="3" t="s">
        <v>1236</v>
      </c>
      <c r="AW92" s="3" t="s">
        <v>1237</v>
      </c>
      <c r="AX92" s="3" t="s">
        <v>1237</v>
      </c>
      <c r="AY92" s="3" t="s">
        <v>1238</v>
      </c>
      <c r="AZ92" s="3" t="s">
        <v>75</v>
      </c>
      <c r="BB92" s="3" t="s">
        <v>1239</v>
      </c>
      <c r="BC92" s="3" t="s">
        <v>1240</v>
      </c>
      <c r="BD92" s="3" t="s">
        <v>1241</v>
      </c>
    </row>
    <row r="93" spans="1:56" ht="38.25" customHeight="1" x14ac:dyDescent="0.25">
      <c r="A93" s="7" t="s">
        <v>58</v>
      </c>
      <c r="B93" s="2" t="s">
        <v>1242</v>
      </c>
      <c r="C93" s="2" t="s">
        <v>1243</v>
      </c>
      <c r="D93" s="2" t="s">
        <v>1244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L93" s="2" t="s">
        <v>1245</v>
      </c>
      <c r="M93" s="3" t="s">
        <v>63</v>
      </c>
      <c r="O93" s="3" t="s">
        <v>65</v>
      </c>
      <c r="P93" s="3" t="s">
        <v>84</v>
      </c>
      <c r="R93" s="3" t="s">
        <v>67</v>
      </c>
      <c r="S93" s="4">
        <v>3</v>
      </c>
      <c r="T93" s="4">
        <v>3</v>
      </c>
      <c r="U93" s="5" t="s">
        <v>1246</v>
      </c>
      <c r="V93" s="5" t="s">
        <v>1246</v>
      </c>
      <c r="W93" s="5" t="s">
        <v>1247</v>
      </c>
      <c r="X93" s="5" t="s">
        <v>1247</v>
      </c>
      <c r="Y93" s="4">
        <v>41</v>
      </c>
      <c r="Z93" s="4">
        <v>36</v>
      </c>
      <c r="AA93" s="4">
        <v>39</v>
      </c>
      <c r="AB93" s="4">
        <v>2</v>
      </c>
      <c r="AC93" s="4">
        <v>2</v>
      </c>
      <c r="AD93" s="4">
        <v>1</v>
      </c>
      <c r="AE93" s="4">
        <v>1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1</v>
      </c>
      <c r="AM93" s="4">
        <v>1</v>
      </c>
      <c r="AN93" s="4">
        <v>0</v>
      </c>
      <c r="AO93" s="4">
        <v>0</v>
      </c>
      <c r="AP93" s="3" t="s">
        <v>58</v>
      </c>
      <c r="AQ93" s="3" t="s">
        <v>70</v>
      </c>
      <c r="AR93" s="6" t="str">
        <f>HYPERLINK("http://catalog.hathitrust.org/Record/009879962","HathiTrust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HYPERLINK("https://creighton-primo.hosted.exlibrisgroup.com/primo-explore/search?tab=default_tab&amp;search_scope=EVERYTHING&amp;vid=01CRU&amp;lang=en_US&amp;offset=0&amp;query=any,contains,991001300179702656","Catalog Record")</f>
        <v>Catalog Record</v>
      </c>
      <c r="AT93" s="6" t="str">
        <f>HYPERLINK("http://www.worldcat.org/oclc/21241809","WorldCat Record")</f>
        <v>WorldCat Record</v>
      </c>
      <c r="AU93" s="3" t="s">
        <v>1248</v>
      </c>
      <c r="AV93" s="3" t="s">
        <v>1249</v>
      </c>
      <c r="AW93" s="3" t="s">
        <v>1250</v>
      </c>
      <c r="AX93" s="3" t="s">
        <v>1250</v>
      </c>
      <c r="AY93" s="3" t="s">
        <v>1251</v>
      </c>
      <c r="AZ93" s="3" t="s">
        <v>75</v>
      </c>
      <c r="BC93" s="3" t="s">
        <v>1252</v>
      </c>
      <c r="BD93" s="3" t="s">
        <v>1253</v>
      </c>
    </row>
    <row r="94" spans="1:56" ht="38.25" customHeight="1" x14ac:dyDescent="0.25">
      <c r="A94" s="7" t="s">
        <v>58</v>
      </c>
      <c r="B94" s="2" t="s">
        <v>1254</v>
      </c>
      <c r="C94" s="2" t="s">
        <v>1255</v>
      </c>
      <c r="D94" s="2" t="s">
        <v>1256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L94" s="2" t="s">
        <v>1257</v>
      </c>
      <c r="M94" s="3" t="s">
        <v>383</v>
      </c>
      <c r="O94" s="3" t="s">
        <v>65</v>
      </c>
      <c r="P94" s="3" t="s">
        <v>84</v>
      </c>
      <c r="R94" s="3" t="s">
        <v>67</v>
      </c>
      <c r="S94" s="4">
        <v>3</v>
      </c>
      <c r="T94" s="4">
        <v>3</v>
      </c>
      <c r="U94" s="5" t="s">
        <v>1246</v>
      </c>
      <c r="V94" s="5" t="s">
        <v>1246</v>
      </c>
      <c r="W94" s="5" t="s">
        <v>1247</v>
      </c>
      <c r="X94" s="5" t="s">
        <v>1247</v>
      </c>
      <c r="Y94" s="4">
        <v>32</v>
      </c>
      <c r="Z94" s="4">
        <v>28</v>
      </c>
      <c r="AA94" s="4">
        <v>29</v>
      </c>
      <c r="AB94" s="4">
        <v>1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3" t="s">
        <v>58</v>
      </c>
      <c r="AQ94" s="3" t="s">
        <v>70</v>
      </c>
      <c r="AR94" s="6" t="str">
        <f>HYPERLINK("http://catalog.hathitrust.org/Record/007472638","HathiTrust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HYPERLINK("https://creighton-primo.hosted.exlibrisgroup.com/primo-explore/search?tab=default_tab&amp;search_scope=EVERYTHING&amp;vid=01CRU&amp;lang=en_US&amp;offset=0&amp;query=any,contains,991001300379702656","Catalog Record")</f>
        <v>Catalog Record</v>
      </c>
      <c r="AT94" s="6" t="str">
        <f>HYPERLINK("http://www.worldcat.org/oclc/18220034","WorldCat Record")</f>
        <v>WorldCat Record</v>
      </c>
      <c r="AU94" s="3" t="s">
        <v>1258</v>
      </c>
      <c r="AV94" s="3" t="s">
        <v>1259</v>
      </c>
      <c r="AW94" s="3" t="s">
        <v>1260</v>
      </c>
      <c r="AX94" s="3" t="s">
        <v>1260</v>
      </c>
      <c r="AY94" s="3" t="s">
        <v>1261</v>
      </c>
      <c r="AZ94" s="3" t="s">
        <v>75</v>
      </c>
      <c r="BB94" s="3" t="s">
        <v>1262</v>
      </c>
      <c r="BC94" s="3" t="s">
        <v>1263</v>
      </c>
      <c r="BD94" s="3" t="s">
        <v>1264</v>
      </c>
    </row>
    <row r="95" spans="1:56" ht="38.25" customHeight="1" x14ac:dyDescent="0.25">
      <c r="A95" s="7" t="s">
        <v>58</v>
      </c>
      <c r="B95" s="2" t="s">
        <v>1265</v>
      </c>
      <c r="C95" s="2" t="s">
        <v>1266</v>
      </c>
      <c r="D95" s="2" t="s">
        <v>1267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L95" s="2" t="s">
        <v>1268</v>
      </c>
      <c r="M95" s="3" t="s">
        <v>63</v>
      </c>
      <c r="O95" s="3" t="s">
        <v>65</v>
      </c>
      <c r="P95" s="3" t="s">
        <v>84</v>
      </c>
      <c r="R95" s="3" t="s">
        <v>67</v>
      </c>
      <c r="S95" s="4">
        <v>9</v>
      </c>
      <c r="T95" s="4">
        <v>9</v>
      </c>
      <c r="U95" s="5" t="s">
        <v>1269</v>
      </c>
      <c r="V95" s="5" t="s">
        <v>1269</v>
      </c>
      <c r="W95" s="5" t="s">
        <v>1247</v>
      </c>
      <c r="X95" s="5" t="s">
        <v>1247</v>
      </c>
      <c r="Y95" s="4">
        <v>49</v>
      </c>
      <c r="Z95" s="4">
        <v>41</v>
      </c>
      <c r="AA95" s="4">
        <v>42</v>
      </c>
      <c r="AB95" s="4">
        <v>1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HYPERLINK("https://creighton-primo.hosted.exlibrisgroup.com/primo-explore/search?tab=default_tab&amp;search_scope=EVERYTHING&amp;vid=01CRU&amp;lang=en_US&amp;offset=0&amp;query=any,contains,991001300319702656","Catalog Record")</f>
        <v>Catalog Record</v>
      </c>
      <c r="AT95" s="6" t="str">
        <f>HYPERLINK("http://www.worldcat.org/oclc/21138908","WorldCat Record")</f>
        <v>WorldCat Record</v>
      </c>
      <c r="AU95" s="3" t="s">
        <v>1270</v>
      </c>
      <c r="AV95" s="3" t="s">
        <v>1271</v>
      </c>
      <c r="AW95" s="3" t="s">
        <v>1272</v>
      </c>
      <c r="AX95" s="3" t="s">
        <v>1272</v>
      </c>
      <c r="AY95" s="3" t="s">
        <v>1273</v>
      </c>
      <c r="AZ95" s="3" t="s">
        <v>75</v>
      </c>
      <c r="BC95" s="3" t="s">
        <v>1274</v>
      </c>
      <c r="BD95" s="3" t="s">
        <v>1275</v>
      </c>
    </row>
    <row r="96" spans="1:56" ht="38.25" customHeight="1" x14ac:dyDescent="0.25">
      <c r="A96" s="7" t="s">
        <v>58</v>
      </c>
      <c r="B96" s="2" t="s">
        <v>1276</v>
      </c>
      <c r="C96" s="2" t="s">
        <v>1277</v>
      </c>
      <c r="D96" s="2" t="s">
        <v>1278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1279</v>
      </c>
      <c r="L96" s="2" t="s">
        <v>1280</v>
      </c>
      <c r="M96" s="3" t="s">
        <v>1281</v>
      </c>
      <c r="N96" s="2" t="s">
        <v>1282</v>
      </c>
      <c r="O96" s="3" t="s">
        <v>65</v>
      </c>
      <c r="P96" s="3" t="s">
        <v>689</v>
      </c>
      <c r="R96" s="3" t="s">
        <v>67</v>
      </c>
      <c r="S96" s="4">
        <v>11</v>
      </c>
      <c r="T96" s="4">
        <v>11</v>
      </c>
      <c r="U96" s="5" t="s">
        <v>1283</v>
      </c>
      <c r="V96" s="5" t="s">
        <v>1283</v>
      </c>
      <c r="W96" s="5" t="s">
        <v>1284</v>
      </c>
      <c r="X96" s="5" t="s">
        <v>1284</v>
      </c>
      <c r="Y96" s="4">
        <v>11</v>
      </c>
      <c r="Z96" s="4">
        <v>11</v>
      </c>
      <c r="AA96" s="4">
        <v>471</v>
      </c>
      <c r="AB96" s="4">
        <v>1</v>
      </c>
      <c r="AC96" s="4">
        <v>3</v>
      </c>
      <c r="AD96" s="4">
        <v>1</v>
      </c>
      <c r="AE96" s="4">
        <v>17</v>
      </c>
      <c r="AF96" s="4">
        <v>0</v>
      </c>
      <c r="AG96" s="4">
        <v>8</v>
      </c>
      <c r="AH96" s="4">
        <v>1</v>
      </c>
      <c r="AI96" s="4">
        <v>4</v>
      </c>
      <c r="AJ96" s="4">
        <v>0</v>
      </c>
      <c r="AK96" s="4">
        <v>6</v>
      </c>
      <c r="AL96" s="4">
        <v>0</v>
      </c>
      <c r="AM96" s="4">
        <v>2</v>
      </c>
      <c r="AN96" s="4">
        <v>0</v>
      </c>
      <c r="AO96" s="4">
        <v>1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HYPERLINK("https://creighton-primo.hosted.exlibrisgroup.com/primo-explore/search?tab=default_tab&amp;search_scope=EVERYTHING&amp;vid=01CRU&amp;lang=en_US&amp;offset=0&amp;query=any,contains,991000980159702656","Catalog Record")</f>
        <v>Catalog Record</v>
      </c>
      <c r="AT96" s="6" t="str">
        <f>HYPERLINK("http://www.worldcat.org/oclc/2030008","WorldCat Record")</f>
        <v>WorldCat Record</v>
      </c>
      <c r="AU96" s="3" t="s">
        <v>1285</v>
      </c>
      <c r="AV96" s="3" t="s">
        <v>1286</v>
      </c>
      <c r="AW96" s="3" t="s">
        <v>1287</v>
      </c>
      <c r="AX96" s="3" t="s">
        <v>1287</v>
      </c>
      <c r="AY96" s="3" t="s">
        <v>1288</v>
      </c>
      <c r="AZ96" s="3" t="s">
        <v>75</v>
      </c>
      <c r="BC96" s="3" t="s">
        <v>1289</v>
      </c>
      <c r="BD96" s="3" t="s">
        <v>1290</v>
      </c>
    </row>
    <row r="97" spans="1:56" ht="38.25" customHeight="1" x14ac:dyDescent="0.25">
      <c r="A97" s="7" t="s">
        <v>58</v>
      </c>
      <c r="B97" s="2" t="s">
        <v>1291</v>
      </c>
      <c r="C97" s="2" t="s">
        <v>1292</v>
      </c>
      <c r="D97" s="2" t="s">
        <v>1293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L97" s="2" t="s">
        <v>1294</v>
      </c>
      <c r="M97" s="3" t="s">
        <v>63</v>
      </c>
      <c r="O97" s="3" t="s">
        <v>65</v>
      </c>
      <c r="P97" s="3" t="s">
        <v>84</v>
      </c>
      <c r="R97" s="3" t="s">
        <v>67</v>
      </c>
      <c r="S97" s="4">
        <v>4</v>
      </c>
      <c r="T97" s="4">
        <v>4</v>
      </c>
      <c r="U97" s="5" t="s">
        <v>1246</v>
      </c>
      <c r="V97" s="5" t="s">
        <v>1246</v>
      </c>
      <c r="W97" s="5" t="s">
        <v>1247</v>
      </c>
      <c r="X97" s="5" t="s">
        <v>1247</v>
      </c>
      <c r="Y97" s="4">
        <v>57</v>
      </c>
      <c r="Z97" s="4">
        <v>48</v>
      </c>
      <c r="AA97" s="4">
        <v>50</v>
      </c>
      <c r="AB97" s="4">
        <v>3</v>
      </c>
      <c r="AC97" s="4">
        <v>3</v>
      </c>
      <c r="AD97" s="4">
        <v>2</v>
      </c>
      <c r="AE97" s="4">
        <v>2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2</v>
      </c>
      <c r="AM97" s="4">
        <v>2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HYPERLINK("https://creighton-primo.hosted.exlibrisgroup.com/primo-explore/search?tab=default_tab&amp;search_scope=EVERYTHING&amp;vid=01CRU&amp;lang=en_US&amp;offset=0&amp;query=any,contains,991001300219702656","Catalog Record")</f>
        <v>Catalog Record</v>
      </c>
      <c r="AT97" s="6" t="str">
        <f>HYPERLINK("http://www.worldcat.org/oclc/22712227","WorldCat Record")</f>
        <v>WorldCat Record</v>
      </c>
      <c r="AU97" s="3" t="s">
        <v>1295</v>
      </c>
      <c r="AV97" s="3" t="s">
        <v>1296</v>
      </c>
      <c r="AW97" s="3" t="s">
        <v>1297</v>
      </c>
      <c r="AX97" s="3" t="s">
        <v>1297</v>
      </c>
      <c r="AY97" s="3" t="s">
        <v>1298</v>
      </c>
      <c r="AZ97" s="3" t="s">
        <v>75</v>
      </c>
      <c r="BC97" s="3" t="s">
        <v>1299</v>
      </c>
      <c r="BD97" s="3" t="s">
        <v>1300</v>
      </c>
    </row>
    <row r="98" spans="1:56" ht="38.25" customHeight="1" x14ac:dyDescent="0.25">
      <c r="A98" s="7" t="s">
        <v>58</v>
      </c>
      <c r="B98" s="2" t="s">
        <v>1301</v>
      </c>
      <c r="C98" s="2" t="s">
        <v>1302</v>
      </c>
      <c r="D98" s="2" t="s">
        <v>1303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L98" s="2" t="s">
        <v>1304</v>
      </c>
      <c r="M98" s="3" t="s">
        <v>157</v>
      </c>
      <c r="O98" s="3" t="s">
        <v>65</v>
      </c>
      <c r="P98" s="3" t="s">
        <v>1082</v>
      </c>
      <c r="Q98" s="2" t="s">
        <v>1305</v>
      </c>
      <c r="R98" s="3" t="s">
        <v>67</v>
      </c>
      <c r="S98" s="4">
        <v>6</v>
      </c>
      <c r="T98" s="4">
        <v>6</v>
      </c>
      <c r="U98" s="5" t="s">
        <v>1306</v>
      </c>
      <c r="V98" s="5" t="s">
        <v>1306</v>
      </c>
      <c r="W98" s="5" t="s">
        <v>892</v>
      </c>
      <c r="X98" s="5" t="s">
        <v>892</v>
      </c>
      <c r="Y98" s="4">
        <v>263</v>
      </c>
      <c r="Z98" s="4">
        <v>176</v>
      </c>
      <c r="AA98" s="4">
        <v>292</v>
      </c>
      <c r="AB98" s="4">
        <v>3</v>
      </c>
      <c r="AC98" s="4">
        <v>4</v>
      </c>
      <c r="AD98" s="4">
        <v>5</v>
      </c>
      <c r="AE98" s="4">
        <v>9</v>
      </c>
      <c r="AF98" s="4">
        <v>0</v>
      </c>
      <c r="AG98" s="4">
        <v>1</v>
      </c>
      <c r="AH98" s="4">
        <v>2</v>
      </c>
      <c r="AI98" s="4">
        <v>4</v>
      </c>
      <c r="AJ98" s="4">
        <v>2</v>
      </c>
      <c r="AK98" s="4">
        <v>3</v>
      </c>
      <c r="AL98" s="4">
        <v>2</v>
      </c>
      <c r="AM98" s="4">
        <v>3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HYPERLINK("https://creighton-primo.hosted.exlibrisgroup.com/primo-explore/search?tab=default_tab&amp;search_scope=EVERYTHING&amp;vid=01CRU&amp;lang=en_US&amp;offset=0&amp;query=any,contains,991000536629702656","Catalog Record")</f>
        <v>Catalog Record</v>
      </c>
      <c r="AT98" s="6" t="str">
        <f>HYPERLINK("http://www.worldcat.org/oclc/57352639","WorldCat Record")</f>
        <v>WorldCat Record</v>
      </c>
      <c r="AU98" s="3" t="s">
        <v>1307</v>
      </c>
      <c r="AV98" s="3" t="s">
        <v>1308</v>
      </c>
      <c r="AW98" s="3" t="s">
        <v>1309</v>
      </c>
      <c r="AX98" s="3" t="s">
        <v>1309</v>
      </c>
      <c r="AY98" s="3" t="s">
        <v>1310</v>
      </c>
      <c r="AZ98" s="3" t="s">
        <v>75</v>
      </c>
      <c r="BB98" s="3" t="s">
        <v>1311</v>
      </c>
      <c r="BC98" s="3" t="s">
        <v>1312</v>
      </c>
      <c r="BD98" s="3" t="s">
        <v>1313</v>
      </c>
    </row>
    <row r="99" spans="1:56" ht="38.25" customHeight="1" x14ac:dyDescent="0.25">
      <c r="A99" s="7" t="s">
        <v>58</v>
      </c>
      <c r="B99" s="2" t="s">
        <v>1314</v>
      </c>
      <c r="C99" s="2" t="s">
        <v>1315</v>
      </c>
      <c r="D99" s="2" t="s">
        <v>1316</v>
      </c>
      <c r="F99" s="3" t="s">
        <v>58</v>
      </c>
      <c r="G99" s="3" t="s">
        <v>59</v>
      </c>
      <c r="H99" s="3" t="s">
        <v>70</v>
      </c>
      <c r="I99" s="3" t="s">
        <v>58</v>
      </c>
      <c r="J99" s="3" t="s">
        <v>60</v>
      </c>
      <c r="L99" s="2" t="s">
        <v>1317</v>
      </c>
      <c r="M99" s="3" t="s">
        <v>254</v>
      </c>
      <c r="O99" s="3" t="s">
        <v>65</v>
      </c>
      <c r="P99" s="3" t="s">
        <v>84</v>
      </c>
      <c r="Q99" s="2" t="s">
        <v>1318</v>
      </c>
      <c r="R99" s="3" t="s">
        <v>67</v>
      </c>
      <c r="S99" s="4">
        <v>0</v>
      </c>
      <c r="T99" s="4">
        <v>1</v>
      </c>
      <c r="V99" s="5" t="s">
        <v>1319</v>
      </c>
      <c r="W99" s="5" t="s">
        <v>1320</v>
      </c>
      <c r="X99" s="5" t="s">
        <v>1320</v>
      </c>
      <c r="Y99" s="4">
        <v>3</v>
      </c>
      <c r="Z99" s="4">
        <v>3</v>
      </c>
      <c r="AA99" s="4">
        <v>3</v>
      </c>
      <c r="AB99" s="4">
        <v>1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3" t="s">
        <v>58</v>
      </c>
      <c r="AQ99" s="3" t="s">
        <v>58</v>
      </c>
      <c r="AS99" s="6" t="str">
        <f>HYPERLINK("https://creighton-primo.hosted.exlibrisgroup.com/primo-explore/search?tab=default_tab&amp;search_scope=EVERYTHING&amp;vid=01CRU&amp;lang=en_US&amp;offset=0&amp;query=any,contains,991001295859702656","Catalog Record")</f>
        <v>Catalog Record</v>
      </c>
      <c r="AT99" s="6" t="str">
        <f>HYPERLINK("http://www.worldcat.org/oclc/10198177","WorldCat Record")</f>
        <v>WorldCat Record</v>
      </c>
      <c r="AU99" s="3" t="s">
        <v>1321</v>
      </c>
      <c r="AV99" s="3" t="s">
        <v>1322</v>
      </c>
      <c r="AW99" s="3" t="s">
        <v>1323</v>
      </c>
      <c r="AX99" s="3" t="s">
        <v>1323</v>
      </c>
      <c r="AY99" s="3" t="s">
        <v>1324</v>
      </c>
      <c r="AZ99" s="3" t="s">
        <v>75</v>
      </c>
      <c r="BC99" s="3" t="s">
        <v>1325</v>
      </c>
      <c r="BD99" s="3" t="s">
        <v>1326</v>
      </c>
    </row>
    <row r="100" spans="1:56" ht="38.25" customHeight="1" x14ac:dyDescent="0.25">
      <c r="A100" s="7" t="s">
        <v>58</v>
      </c>
      <c r="B100" s="2" t="s">
        <v>1314</v>
      </c>
      <c r="C100" s="2" t="s">
        <v>1315</v>
      </c>
      <c r="D100" s="2" t="s">
        <v>1316</v>
      </c>
      <c r="F100" s="3" t="s">
        <v>58</v>
      </c>
      <c r="G100" s="3" t="s">
        <v>1327</v>
      </c>
      <c r="H100" s="3" t="s">
        <v>70</v>
      </c>
      <c r="I100" s="3" t="s">
        <v>58</v>
      </c>
      <c r="J100" s="3" t="s">
        <v>60</v>
      </c>
      <c r="L100" s="2" t="s">
        <v>1317</v>
      </c>
      <c r="M100" s="3" t="s">
        <v>254</v>
      </c>
      <c r="O100" s="3" t="s">
        <v>65</v>
      </c>
      <c r="P100" s="3" t="s">
        <v>84</v>
      </c>
      <c r="Q100" s="2" t="s">
        <v>1318</v>
      </c>
      <c r="R100" s="3" t="s">
        <v>67</v>
      </c>
      <c r="S100" s="4">
        <v>1</v>
      </c>
      <c r="T100" s="4">
        <v>1</v>
      </c>
      <c r="U100" s="5" t="s">
        <v>1319</v>
      </c>
      <c r="V100" s="5" t="s">
        <v>1319</v>
      </c>
      <c r="W100" s="5" t="s">
        <v>1320</v>
      </c>
      <c r="X100" s="5" t="s">
        <v>1320</v>
      </c>
      <c r="Y100" s="4">
        <v>3</v>
      </c>
      <c r="Z100" s="4">
        <v>3</v>
      </c>
      <c r="AA100" s="4">
        <v>3</v>
      </c>
      <c r="AB100" s="4">
        <v>1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HYPERLINK("https://creighton-primo.hosted.exlibrisgroup.com/primo-explore/search?tab=default_tab&amp;search_scope=EVERYTHING&amp;vid=01CRU&amp;lang=en_US&amp;offset=0&amp;query=any,contains,991001295859702656","Catalog Record")</f>
        <v>Catalog Record</v>
      </c>
      <c r="AT100" s="6" t="str">
        <f>HYPERLINK("http://www.worldcat.org/oclc/10198177","WorldCat Record")</f>
        <v>WorldCat Record</v>
      </c>
      <c r="AU100" s="3" t="s">
        <v>1321</v>
      </c>
      <c r="AV100" s="3" t="s">
        <v>1322</v>
      </c>
      <c r="AW100" s="3" t="s">
        <v>1323</v>
      </c>
      <c r="AX100" s="3" t="s">
        <v>1323</v>
      </c>
      <c r="AY100" s="3" t="s">
        <v>1324</v>
      </c>
      <c r="AZ100" s="3" t="s">
        <v>75</v>
      </c>
      <c r="BC100" s="3" t="s">
        <v>1328</v>
      </c>
      <c r="BD100" s="3" t="s">
        <v>1329</v>
      </c>
    </row>
    <row r="101" spans="1:56" ht="38.25" customHeight="1" x14ac:dyDescent="0.25">
      <c r="A101" s="7" t="s">
        <v>58</v>
      </c>
      <c r="B101" s="2" t="s">
        <v>1330</v>
      </c>
      <c r="C101" s="2" t="s">
        <v>1331</v>
      </c>
      <c r="D101" s="2" t="s">
        <v>1332</v>
      </c>
      <c r="E101" s="3" t="s">
        <v>1009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L101" s="2" t="s">
        <v>1333</v>
      </c>
      <c r="M101" s="3" t="s">
        <v>113</v>
      </c>
      <c r="O101" s="3" t="s">
        <v>65</v>
      </c>
      <c r="P101" s="3" t="s">
        <v>66</v>
      </c>
      <c r="R101" s="3" t="s">
        <v>67</v>
      </c>
      <c r="S101" s="4">
        <v>3</v>
      </c>
      <c r="T101" s="4">
        <v>3</v>
      </c>
      <c r="U101" s="5" t="s">
        <v>1334</v>
      </c>
      <c r="V101" s="5" t="s">
        <v>1334</v>
      </c>
      <c r="W101" s="5" t="s">
        <v>1284</v>
      </c>
      <c r="X101" s="5" t="s">
        <v>1284</v>
      </c>
      <c r="Y101" s="4">
        <v>127</v>
      </c>
      <c r="Z101" s="4">
        <v>103</v>
      </c>
      <c r="AA101" s="4">
        <v>105</v>
      </c>
      <c r="AB101" s="4">
        <v>1</v>
      </c>
      <c r="AC101" s="4">
        <v>1</v>
      </c>
      <c r="AD101" s="4">
        <v>1</v>
      </c>
      <c r="AE101" s="4">
        <v>1</v>
      </c>
      <c r="AF101" s="4">
        <v>0</v>
      </c>
      <c r="AG101" s="4">
        <v>0</v>
      </c>
      <c r="AH101" s="4">
        <v>1</v>
      </c>
      <c r="AI101" s="4">
        <v>1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3" t="s">
        <v>58</v>
      </c>
      <c r="AQ101" s="3" t="s">
        <v>70</v>
      </c>
      <c r="AR101" s="6" t="str">
        <f>HYPERLINK("http://catalog.hathitrust.org/Record/000595524","HathiTrust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HYPERLINK("https://creighton-primo.hosted.exlibrisgroup.com/primo-explore/search?tab=default_tab&amp;search_scope=EVERYTHING&amp;vid=01CRU&amp;lang=en_US&amp;offset=0&amp;query=any,contains,991001407989702656","Catalog Record")</f>
        <v>Catalog Record</v>
      </c>
      <c r="AT101" s="6" t="str">
        <f>HYPERLINK("http://www.worldcat.org/oclc/13063239","WorldCat Record")</f>
        <v>WorldCat Record</v>
      </c>
      <c r="AU101" s="3" t="s">
        <v>1335</v>
      </c>
      <c r="AV101" s="3" t="s">
        <v>1336</v>
      </c>
      <c r="AW101" s="3" t="s">
        <v>1337</v>
      </c>
      <c r="AX101" s="3" t="s">
        <v>1337</v>
      </c>
      <c r="AY101" s="3" t="s">
        <v>1338</v>
      </c>
      <c r="AZ101" s="3" t="s">
        <v>75</v>
      </c>
      <c r="BB101" s="3" t="s">
        <v>1339</v>
      </c>
      <c r="BC101" s="3" t="s">
        <v>1340</v>
      </c>
      <c r="BD101" s="3" t="s">
        <v>1341</v>
      </c>
    </row>
    <row r="102" spans="1:56" ht="38.25" customHeight="1" x14ac:dyDescent="0.25">
      <c r="A102" s="7" t="s">
        <v>58</v>
      </c>
      <c r="B102" s="2" t="s">
        <v>1342</v>
      </c>
      <c r="C102" s="2" t="s">
        <v>1343</v>
      </c>
      <c r="D102" s="2" t="s">
        <v>1344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L102" s="2" t="s">
        <v>1345</v>
      </c>
      <c r="M102" s="3" t="s">
        <v>536</v>
      </c>
      <c r="O102" s="3" t="s">
        <v>65</v>
      </c>
      <c r="P102" s="3" t="s">
        <v>84</v>
      </c>
      <c r="R102" s="3" t="s">
        <v>67</v>
      </c>
      <c r="S102" s="4">
        <v>4</v>
      </c>
      <c r="T102" s="4">
        <v>4</v>
      </c>
      <c r="U102" s="5" t="s">
        <v>1246</v>
      </c>
      <c r="V102" s="5" t="s">
        <v>1246</v>
      </c>
      <c r="W102" s="5" t="s">
        <v>1247</v>
      </c>
      <c r="X102" s="5" t="s">
        <v>1247</v>
      </c>
      <c r="Y102" s="4">
        <v>46</v>
      </c>
      <c r="Z102" s="4">
        <v>39</v>
      </c>
      <c r="AA102" s="4">
        <v>42</v>
      </c>
      <c r="AB102" s="4">
        <v>3</v>
      </c>
      <c r="AC102" s="4">
        <v>3</v>
      </c>
      <c r="AD102" s="4">
        <v>1</v>
      </c>
      <c r="AE102" s="4">
        <v>1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1</v>
      </c>
      <c r="AM102" s="4">
        <v>1</v>
      </c>
      <c r="AN102" s="4">
        <v>0</v>
      </c>
      <c r="AO102" s="4">
        <v>0</v>
      </c>
      <c r="AP102" s="3" t="s">
        <v>58</v>
      </c>
      <c r="AQ102" s="3" t="s">
        <v>70</v>
      </c>
      <c r="AR102" s="6" t="str">
        <f>HYPERLINK("http://catalog.hathitrust.org/Record/008450518","HathiTrust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HYPERLINK("https://creighton-primo.hosted.exlibrisgroup.com/primo-explore/search?tab=default_tab&amp;search_scope=EVERYTHING&amp;vid=01CRU&amp;lang=en_US&amp;offset=0&amp;query=any,contains,991001300049702656","Catalog Record")</f>
        <v>Catalog Record</v>
      </c>
      <c r="AT102" s="6" t="str">
        <f>HYPERLINK("http://www.worldcat.org/oclc/25558767","WorldCat Record")</f>
        <v>WorldCat Record</v>
      </c>
      <c r="AU102" s="3" t="s">
        <v>1346</v>
      </c>
      <c r="AV102" s="3" t="s">
        <v>1347</v>
      </c>
      <c r="AW102" s="3" t="s">
        <v>1348</v>
      </c>
      <c r="AX102" s="3" t="s">
        <v>1348</v>
      </c>
      <c r="AY102" s="3" t="s">
        <v>1349</v>
      </c>
      <c r="AZ102" s="3" t="s">
        <v>75</v>
      </c>
      <c r="BC102" s="3" t="s">
        <v>1350</v>
      </c>
      <c r="BD102" s="3" t="s">
        <v>1351</v>
      </c>
    </row>
    <row r="103" spans="1:56" ht="38.25" customHeight="1" x14ac:dyDescent="0.25">
      <c r="A103" s="7" t="s">
        <v>58</v>
      </c>
      <c r="B103" s="2" t="s">
        <v>1352</v>
      </c>
      <c r="C103" s="2" t="s">
        <v>1353</v>
      </c>
      <c r="D103" s="2" t="s">
        <v>1354</v>
      </c>
      <c r="E103" s="3" t="s">
        <v>1061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L103" s="2" t="s">
        <v>1333</v>
      </c>
      <c r="M103" s="3" t="s">
        <v>113</v>
      </c>
      <c r="O103" s="3" t="s">
        <v>65</v>
      </c>
      <c r="P103" s="3" t="s">
        <v>689</v>
      </c>
      <c r="R103" s="3" t="s">
        <v>67</v>
      </c>
      <c r="S103" s="4">
        <v>7</v>
      </c>
      <c r="T103" s="4">
        <v>7</v>
      </c>
      <c r="U103" s="5" t="s">
        <v>1355</v>
      </c>
      <c r="V103" s="5" t="s">
        <v>1355</v>
      </c>
      <c r="W103" s="5" t="s">
        <v>1356</v>
      </c>
      <c r="X103" s="5" t="s">
        <v>1356</v>
      </c>
      <c r="Y103" s="4">
        <v>2</v>
      </c>
      <c r="Z103" s="4">
        <v>2</v>
      </c>
      <c r="AA103" s="4">
        <v>2</v>
      </c>
      <c r="AB103" s="4">
        <v>1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HYPERLINK("https://creighton-primo.hosted.exlibrisgroup.com/primo-explore/search?tab=default_tab&amp;search_scope=EVERYTHING&amp;vid=01CRU&amp;lang=en_US&amp;offset=0&amp;query=any,contains,991001475949702656","Catalog Record")</f>
        <v>Catalog Record</v>
      </c>
      <c r="AT103" s="6" t="str">
        <f>HYPERLINK("http://www.worldcat.org/oclc/15215713","WorldCat Record")</f>
        <v>WorldCat Record</v>
      </c>
      <c r="AU103" s="3" t="s">
        <v>1357</v>
      </c>
      <c r="AV103" s="3" t="s">
        <v>1358</v>
      </c>
      <c r="AW103" s="3" t="s">
        <v>1359</v>
      </c>
      <c r="AX103" s="3" t="s">
        <v>1359</v>
      </c>
      <c r="AY103" s="3" t="s">
        <v>1360</v>
      </c>
      <c r="AZ103" s="3" t="s">
        <v>75</v>
      </c>
      <c r="BB103" s="3" t="s">
        <v>1361</v>
      </c>
      <c r="BC103" s="3" t="s">
        <v>1362</v>
      </c>
      <c r="BD103" s="3" t="s">
        <v>1363</v>
      </c>
    </row>
    <row r="104" spans="1:56" ht="38.25" customHeight="1" x14ac:dyDescent="0.25">
      <c r="A104" s="7" t="s">
        <v>58</v>
      </c>
      <c r="B104" s="2" t="s">
        <v>1364</v>
      </c>
      <c r="C104" s="2" t="s">
        <v>1365</v>
      </c>
      <c r="D104" s="2" t="s">
        <v>1366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1367</v>
      </c>
      <c r="M104" s="3" t="s">
        <v>113</v>
      </c>
      <c r="N104" s="2" t="s">
        <v>64</v>
      </c>
      <c r="O104" s="3" t="s">
        <v>65</v>
      </c>
      <c r="P104" s="3" t="s">
        <v>66</v>
      </c>
      <c r="R104" s="3" t="s">
        <v>67</v>
      </c>
      <c r="S104" s="4">
        <v>1</v>
      </c>
      <c r="T104" s="4">
        <v>1</v>
      </c>
      <c r="U104" s="5" t="s">
        <v>1368</v>
      </c>
      <c r="V104" s="5" t="s">
        <v>1368</v>
      </c>
      <c r="W104" s="5" t="s">
        <v>1356</v>
      </c>
      <c r="X104" s="5" t="s">
        <v>1356</v>
      </c>
      <c r="Y104" s="4">
        <v>220</v>
      </c>
      <c r="Z104" s="4">
        <v>160</v>
      </c>
      <c r="AA104" s="4">
        <v>217</v>
      </c>
      <c r="AB104" s="4">
        <v>1</v>
      </c>
      <c r="AC104" s="4">
        <v>1</v>
      </c>
      <c r="AD104" s="4">
        <v>4</v>
      </c>
      <c r="AE104" s="4">
        <v>9</v>
      </c>
      <c r="AF104" s="4">
        <v>1</v>
      </c>
      <c r="AG104" s="4">
        <v>2</v>
      </c>
      <c r="AH104" s="4">
        <v>1</v>
      </c>
      <c r="AI104" s="4">
        <v>2</v>
      </c>
      <c r="AJ104" s="4">
        <v>2</v>
      </c>
      <c r="AK104" s="4">
        <v>5</v>
      </c>
      <c r="AL104" s="4">
        <v>0</v>
      </c>
      <c r="AM104" s="4">
        <v>0</v>
      </c>
      <c r="AN104" s="4">
        <v>1</v>
      </c>
      <c r="AO104" s="4">
        <v>1</v>
      </c>
      <c r="AP104" s="3" t="s">
        <v>58</v>
      </c>
      <c r="AQ104" s="3" t="s">
        <v>70</v>
      </c>
      <c r="AR104" s="6" t="str">
        <f>HYPERLINK("http://catalog.hathitrust.org/Record/000438382","HathiTrust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HYPERLINK("https://creighton-primo.hosted.exlibrisgroup.com/primo-explore/search?tab=default_tab&amp;search_scope=EVERYTHING&amp;vid=01CRU&amp;lang=en_US&amp;offset=0&amp;query=any,contains,991001267099702656","Catalog Record")</f>
        <v>Catalog Record</v>
      </c>
      <c r="AT104" s="6" t="str">
        <f>HYPERLINK("http://www.worldcat.org/oclc/13215701","WorldCat Record")</f>
        <v>WorldCat Record</v>
      </c>
      <c r="AU104" s="3" t="s">
        <v>1369</v>
      </c>
      <c r="AV104" s="3" t="s">
        <v>1370</v>
      </c>
      <c r="AW104" s="3" t="s">
        <v>1371</v>
      </c>
      <c r="AX104" s="3" t="s">
        <v>1371</v>
      </c>
      <c r="AY104" s="3" t="s">
        <v>1372</v>
      </c>
      <c r="AZ104" s="3" t="s">
        <v>75</v>
      </c>
      <c r="BB104" s="3" t="s">
        <v>1373</v>
      </c>
      <c r="BC104" s="3" t="s">
        <v>1374</v>
      </c>
      <c r="BD104" s="3" t="s">
        <v>1375</v>
      </c>
    </row>
    <row r="105" spans="1:56" ht="38.25" customHeight="1" x14ac:dyDescent="0.25">
      <c r="A105" s="7" t="s">
        <v>58</v>
      </c>
      <c r="B105" s="2" t="s">
        <v>1376</v>
      </c>
      <c r="C105" s="2" t="s">
        <v>1377</v>
      </c>
      <c r="D105" s="2" t="s">
        <v>1378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1379</v>
      </c>
      <c r="M105" s="3" t="s">
        <v>215</v>
      </c>
      <c r="N105" s="2" t="s">
        <v>128</v>
      </c>
      <c r="O105" s="3" t="s">
        <v>65</v>
      </c>
      <c r="P105" s="3" t="s">
        <v>84</v>
      </c>
      <c r="R105" s="3" t="s">
        <v>67</v>
      </c>
      <c r="S105" s="4">
        <v>11</v>
      </c>
      <c r="T105" s="4">
        <v>11</v>
      </c>
      <c r="U105" s="5" t="s">
        <v>1380</v>
      </c>
      <c r="V105" s="5" t="s">
        <v>1380</v>
      </c>
      <c r="W105" s="5" t="s">
        <v>1381</v>
      </c>
      <c r="X105" s="5" t="s">
        <v>1381</v>
      </c>
      <c r="Y105" s="4">
        <v>200</v>
      </c>
      <c r="Z105" s="4">
        <v>133</v>
      </c>
      <c r="AA105" s="4">
        <v>393</v>
      </c>
      <c r="AB105" s="4">
        <v>1</v>
      </c>
      <c r="AC105" s="4">
        <v>2</v>
      </c>
      <c r="AD105" s="4">
        <v>2</v>
      </c>
      <c r="AE105" s="4">
        <v>12</v>
      </c>
      <c r="AF105" s="4">
        <v>1</v>
      </c>
      <c r="AG105" s="4">
        <v>5</v>
      </c>
      <c r="AH105" s="4">
        <v>1</v>
      </c>
      <c r="AI105" s="4">
        <v>2</v>
      </c>
      <c r="AJ105" s="4">
        <v>2</v>
      </c>
      <c r="AK105" s="4">
        <v>7</v>
      </c>
      <c r="AL105" s="4">
        <v>0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70</v>
      </c>
      <c r="AR105" s="6" t="str">
        <f>HYPERLINK("http://catalog.hathitrust.org/Record/002901770","HathiTrust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HYPERLINK("https://creighton-primo.hosted.exlibrisgroup.com/primo-explore/search?tab=default_tab&amp;search_scope=EVERYTHING&amp;vid=01CRU&amp;lang=en_US&amp;offset=0&amp;query=any,contains,991001394319702656","Catalog Record")</f>
        <v>Catalog Record</v>
      </c>
      <c r="AT105" s="6" t="str">
        <f>HYPERLINK("http://www.worldcat.org/oclc/28890134","WorldCat Record")</f>
        <v>WorldCat Record</v>
      </c>
      <c r="AU105" s="3" t="s">
        <v>1382</v>
      </c>
      <c r="AV105" s="3" t="s">
        <v>1383</v>
      </c>
      <c r="AW105" s="3" t="s">
        <v>1384</v>
      </c>
      <c r="AX105" s="3" t="s">
        <v>1384</v>
      </c>
      <c r="AY105" s="3" t="s">
        <v>1385</v>
      </c>
      <c r="AZ105" s="3" t="s">
        <v>75</v>
      </c>
      <c r="BB105" s="3" t="s">
        <v>1386</v>
      </c>
      <c r="BC105" s="3" t="s">
        <v>1387</v>
      </c>
      <c r="BD105" s="3" t="s">
        <v>1388</v>
      </c>
    </row>
    <row r="106" spans="1:56" ht="38.25" customHeight="1" x14ac:dyDescent="0.25">
      <c r="A106" s="7" t="s">
        <v>58</v>
      </c>
      <c r="B106" s="2" t="s">
        <v>1389</v>
      </c>
      <c r="C106" s="2" t="s">
        <v>1390</v>
      </c>
      <c r="D106" s="2" t="s">
        <v>1391</v>
      </c>
      <c r="F106" s="3" t="s">
        <v>58</v>
      </c>
      <c r="G106" s="3" t="s">
        <v>59</v>
      </c>
      <c r="H106" s="3" t="s">
        <v>58</v>
      </c>
      <c r="I106" s="3" t="s">
        <v>70</v>
      </c>
      <c r="J106" s="3" t="s">
        <v>60</v>
      </c>
      <c r="L106" s="2" t="s">
        <v>1392</v>
      </c>
      <c r="M106" s="3" t="s">
        <v>83</v>
      </c>
      <c r="N106" s="2" t="s">
        <v>704</v>
      </c>
      <c r="O106" s="3" t="s">
        <v>65</v>
      </c>
      <c r="P106" s="3" t="s">
        <v>187</v>
      </c>
      <c r="R106" s="3" t="s">
        <v>67</v>
      </c>
      <c r="S106" s="4">
        <v>12</v>
      </c>
      <c r="T106" s="4">
        <v>12</v>
      </c>
      <c r="U106" s="5" t="s">
        <v>1393</v>
      </c>
      <c r="V106" s="5" t="s">
        <v>1393</v>
      </c>
      <c r="W106" s="5" t="s">
        <v>590</v>
      </c>
      <c r="X106" s="5" t="s">
        <v>590</v>
      </c>
      <c r="Y106" s="4">
        <v>180</v>
      </c>
      <c r="Z106" s="4">
        <v>132</v>
      </c>
      <c r="AA106" s="4">
        <v>700</v>
      </c>
      <c r="AB106" s="4">
        <v>3</v>
      </c>
      <c r="AC106" s="4">
        <v>6</v>
      </c>
      <c r="AD106" s="4">
        <v>3</v>
      </c>
      <c r="AE106" s="4">
        <v>17</v>
      </c>
      <c r="AF106" s="4">
        <v>1</v>
      </c>
      <c r="AG106" s="4">
        <v>6</v>
      </c>
      <c r="AH106" s="4">
        <v>1</v>
      </c>
      <c r="AI106" s="4">
        <v>6</v>
      </c>
      <c r="AJ106" s="4">
        <v>1</v>
      </c>
      <c r="AK106" s="4">
        <v>6</v>
      </c>
      <c r="AL106" s="4">
        <v>1</v>
      </c>
      <c r="AM106" s="4">
        <v>3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HYPERLINK("https://creighton-primo.hosted.exlibrisgroup.com/primo-explore/search?tab=default_tab&amp;search_scope=EVERYTHING&amp;vid=01CRU&amp;lang=en_US&amp;offset=0&amp;query=any,contains,991001230559702656","Catalog Record")</f>
        <v>Catalog Record</v>
      </c>
      <c r="AT106" s="6" t="str">
        <f>HYPERLINK("http://www.worldcat.org/oclc/33162953","WorldCat Record")</f>
        <v>WorldCat Record</v>
      </c>
      <c r="AU106" s="3" t="s">
        <v>1394</v>
      </c>
      <c r="AV106" s="3" t="s">
        <v>1395</v>
      </c>
      <c r="AW106" s="3" t="s">
        <v>1396</v>
      </c>
      <c r="AX106" s="3" t="s">
        <v>1396</v>
      </c>
      <c r="AY106" s="3" t="s">
        <v>1397</v>
      </c>
      <c r="AZ106" s="3" t="s">
        <v>75</v>
      </c>
      <c r="BB106" s="3" t="s">
        <v>1398</v>
      </c>
      <c r="BC106" s="3" t="s">
        <v>1399</v>
      </c>
      <c r="BD106" s="3" t="s">
        <v>1400</v>
      </c>
    </row>
    <row r="107" spans="1:56" ht="38.25" customHeight="1" x14ac:dyDescent="0.25">
      <c r="A107" s="7" t="s">
        <v>58</v>
      </c>
      <c r="B107" s="2" t="s">
        <v>1401</v>
      </c>
      <c r="C107" s="2" t="s">
        <v>1402</v>
      </c>
      <c r="D107" s="2" t="s">
        <v>1391</v>
      </c>
      <c r="F107" s="3" t="s">
        <v>58</v>
      </c>
      <c r="G107" s="3" t="s">
        <v>59</v>
      </c>
      <c r="H107" s="3" t="s">
        <v>58</v>
      </c>
      <c r="I107" s="3" t="s">
        <v>70</v>
      </c>
      <c r="J107" s="3" t="s">
        <v>60</v>
      </c>
      <c r="L107" s="2" t="s">
        <v>1403</v>
      </c>
      <c r="M107" s="3" t="s">
        <v>143</v>
      </c>
      <c r="N107" s="2" t="s">
        <v>128</v>
      </c>
      <c r="O107" s="3" t="s">
        <v>65</v>
      </c>
      <c r="P107" s="3" t="s">
        <v>187</v>
      </c>
      <c r="R107" s="3" t="s">
        <v>67</v>
      </c>
      <c r="S107" s="4">
        <v>8</v>
      </c>
      <c r="T107" s="4">
        <v>8</v>
      </c>
      <c r="U107" s="5" t="s">
        <v>1404</v>
      </c>
      <c r="V107" s="5" t="s">
        <v>1404</v>
      </c>
      <c r="W107" s="5" t="s">
        <v>1405</v>
      </c>
      <c r="X107" s="5" t="s">
        <v>1405</v>
      </c>
      <c r="Y107" s="4">
        <v>285</v>
      </c>
      <c r="Z107" s="4">
        <v>216</v>
      </c>
      <c r="AA107" s="4">
        <v>700</v>
      </c>
      <c r="AB107" s="4">
        <v>1</v>
      </c>
      <c r="AC107" s="4">
        <v>6</v>
      </c>
      <c r="AD107" s="4">
        <v>5</v>
      </c>
      <c r="AE107" s="4">
        <v>17</v>
      </c>
      <c r="AF107" s="4">
        <v>1</v>
      </c>
      <c r="AG107" s="4">
        <v>6</v>
      </c>
      <c r="AH107" s="4">
        <v>3</v>
      </c>
      <c r="AI107" s="4">
        <v>6</v>
      </c>
      <c r="AJ107" s="4">
        <v>3</v>
      </c>
      <c r="AK107" s="4">
        <v>6</v>
      </c>
      <c r="AL107" s="4">
        <v>0</v>
      </c>
      <c r="AM107" s="4">
        <v>3</v>
      </c>
      <c r="AN107" s="4">
        <v>0</v>
      </c>
      <c r="AO107" s="4">
        <v>0</v>
      </c>
      <c r="AP107" s="3" t="s">
        <v>58</v>
      </c>
      <c r="AQ107" s="3" t="s">
        <v>70</v>
      </c>
      <c r="AR107" s="6" t="str">
        <f>HYPERLINK("http://catalog.hathitrust.org/Record/004064542","HathiTrust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HYPERLINK("https://creighton-primo.hosted.exlibrisgroup.com/primo-explore/search?tab=default_tab&amp;search_scope=EVERYTHING&amp;vid=01CRU&amp;lang=en_US&amp;offset=0&amp;query=any,contains,991001412329702656","Catalog Record")</f>
        <v>Catalog Record</v>
      </c>
      <c r="AT107" s="6" t="str">
        <f>HYPERLINK("http://www.worldcat.org/oclc/41886144","WorldCat Record")</f>
        <v>WorldCat Record</v>
      </c>
      <c r="AU107" s="3" t="s">
        <v>1394</v>
      </c>
      <c r="AV107" s="3" t="s">
        <v>1406</v>
      </c>
      <c r="AW107" s="3" t="s">
        <v>1407</v>
      </c>
      <c r="AX107" s="3" t="s">
        <v>1407</v>
      </c>
      <c r="AY107" s="3" t="s">
        <v>1408</v>
      </c>
      <c r="AZ107" s="3" t="s">
        <v>75</v>
      </c>
      <c r="BB107" s="3" t="s">
        <v>1409</v>
      </c>
      <c r="BC107" s="3" t="s">
        <v>1410</v>
      </c>
      <c r="BD107" s="3" t="s">
        <v>1411</v>
      </c>
    </row>
    <row r="108" spans="1:56" ht="38.25" customHeight="1" x14ac:dyDescent="0.25">
      <c r="A108" s="7" t="s">
        <v>58</v>
      </c>
      <c r="B108" s="2" t="s">
        <v>1412</v>
      </c>
      <c r="C108" s="2" t="s">
        <v>1413</v>
      </c>
      <c r="D108" s="2" t="s">
        <v>1414</v>
      </c>
      <c r="F108" s="3" t="s">
        <v>58</v>
      </c>
      <c r="G108" s="3" t="s">
        <v>59</v>
      </c>
      <c r="H108" s="3" t="s">
        <v>58</v>
      </c>
      <c r="I108" s="3" t="s">
        <v>70</v>
      </c>
      <c r="J108" s="3" t="s">
        <v>60</v>
      </c>
      <c r="L108" s="2" t="s">
        <v>1415</v>
      </c>
      <c r="M108" s="3" t="s">
        <v>367</v>
      </c>
      <c r="N108" s="2" t="s">
        <v>144</v>
      </c>
      <c r="O108" s="3" t="s">
        <v>65</v>
      </c>
      <c r="P108" s="3" t="s">
        <v>187</v>
      </c>
      <c r="R108" s="3" t="s">
        <v>67</v>
      </c>
      <c r="S108" s="4">
        <v>7</v>
      </c>
      <c r="T108" s="4">
        <v>7</v>
      </c>
      <c r="U108" s="5" t="s">
        <v>1416</v>
      </c>
      <c r="V108" s="5" t="s">
        <v>1416</v>
      </c>
      <c r="W108" s="5" t="s">
        <v>1417</v>
      </c>
      <c r="X108" s="5" t="s">
        <v>1417</v>
      </c>
      <c r="Y108" s="4">
        <v>326</v>
      </c>
      <c r="Z108" s="4">
        <v>223</v>
      </c>
      <c r="AA108" s="4">
        <v>700</v>
      </c>
      <c r="AB108" s="4">
        <v>3</v>
      </c>
      <c r="AC108" s="4">
        <v>6</v>
      </c>
      <c r="AD108" s="4">
        <v>6</v>
      </c>
      <c r="AE108" s="4">
        <v>17</v>
      </c>
      <c r="AF108" s="4">
        <v>2</v>
      </c>
      <c r="AG108" s="4">
        <v>6</v>
      </c>
      <c r="AH108" s="4">
        <v>2</v>
      </c>
      <c r="AI108" s="4">
        <v>6</v>
      </c>
      <c r="AJ108" s="4">
        <v>2</v>
      </c>
      <c r="AK108" s="4">
        <v>6</v>
      </c>
      <c r="AL108" s="4">
        <v>1</v>
      </c>
      <c r="AM108" s="4">
        <v>3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HYPERLINK("https://creighton-primo.hosted.exlibrisgroup.com/primo-explore/search?tab=default_tab&amp;search_scope=EVERYTHING&amp;vid=01CRU&amp;lang=en_US&amp;offset=0&amp;query=any,contains,991000392929702656","Catalog Record")</f>
        <v>Catalog Record</v>
      </c>
      <c r="AT108" s="6" t="str">
        <f>HYPERLINK("http://www.worldcat.org/oclc/54407979","WorldCat Record")</f>
        <v>WorldCat Record</v>
      </c>
      <c r="AU108" s="3" t="s">
        <v>1394</v>
      </c>
      <c r="AV108" s="3" t="s">
        <v>1418</v>
      </c>
      <c r="AW108" s="3" t="s">
        <v>1419</v>
      </c>
      <c r="AX108" s="3" t="s">
        <v>1419</v>
      </c>
      <c r="AY108" s="3" t="s">
        <v>1420</v>
      </c>
      <c r="AZ108" s="3" t="s">
        <v>75</v>
      </c>
      <c r="BB108" s="3" t="s">
        <v>1421</v>
      </c>
      <c r="BC108" s="3" t="s">
        <v>1422</v>
      </c>
      <c r="BD108" s="3" t="s">
        <v>1423</v>
      </c>
    </row>
    <row r="109" spans="1:56" ht="38.25" customHeight="1" x14ac:dyDescent="0.25">
      <c r="A109" s="7" t="s">
        <v>58</v>
      </c>
      <c r="B109" s="2" t="s">
        <v>1424</v>
      </c>
      <c r="C109" s="2" t="s">
        <v>1425</v>
      </c>
      <c r="D109" s="2" t="s">
        <v>1426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L109" s="2" t="s">
        <v>1427</v>
      </c>
      <c r="M109" s="3" t="s">
        <v>466</v>
      </c>
      <c r="N109" s="2" t="s">
        <v>128</v>
      </c>
      <c r="O109" s="3" t="s">
        <v>65</v>
      </c>
      <c r="P109" s="3" t="s">
        <v>174</v>
      </c>
      <c r="R109" s="3" t="s">
        <v>67</v>
      </c>
      <c r="S109" s="4">
        <v>4</v>
      </c>
      <c r="T109" s="4">
        <v>4</v>
      </c>
      <c r="U109" s="5" t="s">
        <v>1428</v>
      </c>
      <c r="V109" s="5" t="s">
        <v>1428</v>
      </c>
      <c r="W109" s="5" t="s">
        <v>1429</v>
      </c>
      <c r="X109" s="5" t="s">
        <v>1429</v>
      </c>
      <c r="Y109" s="4">
        <v>264</v>
      </c>
      <c r="Z109" s="4">
        <v>181</v>
      </c>
      <c r="AA109" s="4">
        <v>483</v>
      </c>
      <c r="AB109" s="4">
        <v>1</v>
      </c>
      <c r="AC109" s="4">
        <v>5</v>
      </c>
      <c r="AD109" s="4">
        <v>4</v>
      </c>
      <c r="AE109" s="4">
        <v>11</v>
      </c>
      <c r="AF109" s="4">
        <v>1</v>
      </c>
      <c r="AG109" s="4">
        <v>5</v>
      </c>
      <c r="AH109" s="4">
        <v>2</v>
      </c>
      <c r="AI109" s="4">
        <v>2</v>
      </c>
      <c r="AJ109" s="4">
        <v>2</v>
      </c>
      <c r="AK109" s="4">
        <v>5</v>
      </c>
      <c r="AL109" s="4">
        <v>0</v>
      </c>
      <c r="AM109" s="4">
        <v>2</v>
      </c>
      <c r="AN109" s="4">
        <v>0</v>
      </c>
      <c r="AO109" s="4">
        <v>0</v>
      </c>
      <c r="AP109" s="3" t="s">
        <v>58</v>
      </c>
      <c r="AQ109" s="3" t="s">
        <v>70</v>
      </c>
      <c r="AR109" s="6" t="str">
        <f>HYPERLINK("http://catalog.hathitrust.org/Record/004301356","HathiTrust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HYPERLINK("https://creighton-primo.hosted.exlibrisgroup.com/primo-explore/search?tab=default_tab&amp;search_scope=EVERYTHING&amp;vid=01CRU&amp;lang=en_US&amp;offset=0&amp;query=any,contains,991001720419702656","Catalog Record")</f>
        <v>Catalog Record</v>
      </c>
      <c r="AT109" s="6" t="str">
        <f>HYPERLINK("http://www.worldcat.org/oclc/50198354","WorldCat Record")</f>
        <v>WorldCat Record</v>
      </c>
      <c r="AU109" s="3" t="s">
        <v>1430</v>
      </c>
      <c r="AV109" s="3" t="s">
        <v>1431</v>
      </c>
      <c r="AW109" s="3" t="s">
        <v>1432</v>
      </c>
      <c r="AX109" s="3" t="s">
        <v>1432</v>
      </c>
      <c r="AY109" s="3" t="s">
        <v>1433</v>
      </c>
      <c r="AZ109" s="3" t="s">
        <v>75</v>
      </c>
      <c r="BB109" s="3" t="s">
        <v>1434</v>
      </c>
      <c r="BC109" s="3" t="s">
        <v>1435</v>
      </c>
      <c r="BD109" s="3" t="s">
        <v>1436</v>
      </c>
    </row>
    <row r="110" spans="1:56" ht="38.25" customHeight="1" x14ac:dyDescent="0.25">
      <c r="A110" s="7" t="s">
        <v>58</v>
      </c>
      <c r="B110" s="2" t="s">
        <v>1437</v>
      </c>
      <c r="C110" s="2" t="s">
        <v>1438</v>
      </c>
      <c r="D110" s="2" t="s">
        <v>1439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L110" s="2" t="s">
        <v>1440</v>
      </c>
      <c r="M110" s="3" t="s">
        <v>1441</v>
      </c>
      <c r="N110" s="2" t="s">
        <v>144</v>
      </c>
      <c r="O110" s="3" t="s">
        <v>65</v>
      </c>
      <c r="P110" s="3" t="s">
        <v>174</v>
      </c>
      <c r="R110" s="3" t="s">
        <v>67</v>
      </c>
      <c r="S110" s="4">
        <v>0</v>
      </c>
      <c r="T110" s="4">
        <v>0</v>
      </c>
      <c r="U110" s="5" t="s">
        <v>1442</v>
      </c>
      <c r="V110" s="5" t="s">
        <v>1442</v>
      </c>
      <c r="W110" s="5" t="s">
        <v>1443</v>
      </c>
      <c r="X110" s="5" t="s">
        <v>1443</v>
      </c>
      <c r="Y110" s="4">
        <v>204</v>
      </c>
      <c r="Z110" s="4">
        <v>139</v>
      </c>
      <c r="AA110" s="4">
        <v>139</v>
      </c>
      <c r="AB110" s="4">
        <v>1</v>
      </c>
      <c r="AC110" s="4">
        <v>1</v>
      </c>
      <c r="AD110" s="4">
        <v>3</v>
      </c>
      <c r="AE110" s="4">
        <v>3</v>
      </c>
      <c r="AF110" s="4">
        <v>2</v>
      </c>
      <c r="AG110" s="4">
        <v>2</v>
      </c>
      <c r="AH110" s="4">
        <v>1</v>
      </c>
      <c r="AI110" s="4">
        <v>1</v>
      </c>
      <c r="AJ110" s="4">
        <v>1</v>
      </c>
      <c r="AK110" s="4">
        <v>1</v>
      </c>
      <c r="AL110" s="4">
        <v>0</v>
      </c>
      <c r="AM110" s="4">
        <v>0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HYPERLINK("https://creighton-primo.hosted.exlibrisgroup.com/primo-explore/search?tab=default_tab&amp;search_scope=EVERYTHING&amp;vid=01CRU&amp;lang=en_US&amp;offset=0&amp;query=any,contains,991001515119702656","Catalog Record")</f>
        <v>Catalog Record</v>
      </c>
      <c r="AT110" s="6" t="str">
        <f>HYPERLINK("http://www.worldcat.org/oclc/312625443","WorldCat Record")</f>
        <v>WorldCat Record</v>
      </c>
      <c r="AU110" s="3" t="s">
        <v>1444</v>
      </c>
      <c r="AV110" s="3" t="s">
        <v>1445</v>
      </c>
      <c r="AW110" s="3" t="s">
        <v>1446</v>
      </c>
      <c r="AX110" s="3" t="s">
        <v>1446</v>
      </c>
      <c r="AY110" s="3" t="s">
        <v>1447</v>
      </c>
      <c r="AZ110" s="3" t="s">
        <v>75</v>
      </c>
      <c r="BB110" s="3" t="s">
        <v>1448</v>
      </c>
      <c r="BC110" s="3" t="s">
        <v>1449</v>
      </c>
      <c r="BD110" s="3" t="s">
        <v>1450</v>
      </c>
    </row>
    <row r="111" spans="1:56" ht="38.25" customHeight="1" x14ac:dyDescent="0.25">
      <c r="A111" s="7" t="s">
        <v>58</v>
      </c>
      <c r="B111" s="2" t="s">
        <v>1451</v>
      </c>
      <c r="C111" s="2" t="s">
        <v>1452</v>
      </c>
      <c r="D111" s="2" t="s">
        <v>1453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L111" s="2" t="s">
        <v>1454</v>
      </c>
      <c r="M111" s="3" t="s">
        <v>412</v>
      </c>
      <c r="O111" s="3" t="s">
        <v>65</v>
      </c>
      <c r="P111" s="3" t="s">
        <v>916</v>
      </c>
      <c r="R111" s="3" t="s">
        <v>67</v>
      </c>
      <c r="S111" s="4">
        <v>4</v>
      </c>
      <c r="T111" s="4">
        <v>4</v>
      </c>
      <c r="U111" s="5" t="s">
        <v>1455</v>
      </c>
      <c r="V111" s="5" t="s">
        <v>1455</v>
      </c>
      <c r="W111" s="5" t="s">
        <v>1456</v>
      </c>
      <c r="X111" s="5" t="s">
        <v>1456</v>
      </c>
      <c r="Y111" s="4">
        <v>143</v>
      </c>
      <c r="Z111" s="4">
        <v>97</v>
      </c>
      <c r="AA111" s="4">
        <v>115</v>
      </c>
      <c r="AB111" s="4">
        <v>1</v>
      </c>
      <c r="AC111" s="4">
        <v>1</v>
      </c>
      <c r="AD111" s="4">
        <v>4</v>
      </c>
      <c r="AE111" s="4">
        <v>4</v>
      </c>
      <c r="AF111" s="4">
        <v>1</v>
      </c>
      <c r="AG111" s="4">
        <v>1</v>
      </c>
      <c r="AH111" s="4">
        <v>1</v>
      </c>
      <c r="AI111" s="4">
        <v>1</v>
      </c>
      <c r="AJ111" s="4">
        <v>3</v>
      </c>
      <c r="AK111" s="4">
        <v>3</v>
      </c>
      <c r="AL111" s="4">
        <v>0</v>
      </c>
      <c r="AM111" s="4">
        <v>0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HYPERLINK("https://creighton-primo.hosted.exlibrisgroup.com/primo-explore/search?tab=default_tab&amp;search_scope=EVERYTHING&amp;vid=01CRU&amp;lang=en_US&amp;offset=0&amp;query=any,contains,991001194009702656","Catalog Record")</f>
        <v>Catalog Record</v>
      </c>
      <c r="AT111" s="6" t="str">
        <f>HYPERLINK("http://www.worldcat.org/oclc/29184449","WorldCat Record")</f>
        <v>WorldCat Record</v>
      </c>
      <c r="AU111" s="3" t="s">
        <v>1457</v>
      </c>
      <c r="AV111" s="3" t="s">
        <v>1458</v>
      </c>
      <c r="AW111" s="3" t="s">
        <v>1459</v>
      </c>
      <c r="AX111" s="3" t="s">
        <v>1459</v>
      </c>
      <c r="AY111" s="3" t="s">
        <v>1460</v>
      </c>
      <c r="AZ111" s="3" t="s">
        <v>75</v>
      </c>
      <c r="BB111" s="3" t="s">
        <v>1461</v>
      </c>
      <c r="BC111" s="3" t="s">
        <v>1462</v>
      </c>
      <c r="BD111" s="3" t="s">
        <v>1463</v>
      </c>
    </row>
    <row r="112" spans="1:56" ht="38.25" customHeight="1" x14ac:dyDescent="0.25">
      <c r="A112" s="7" t="s">
        <v>58</v>
      </c>
      <c r="B112" s="2" t="s">
        <v>1464</v>
      </c>
      <c r="C112" s="2" t="s">
        <v>1465</v>
      </c>
      <c r="D112" s="2" t="s">
        <v>1466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1467</v>
      </c>
      <c r="L112" s="2" t="s">
        <v>1468</v>
      </c>
      <c r="M112" s="3" t="s">
        <v>1469</v>
      </c>
      <c r="N112" s="2" t="s">
        <v>452</v>
      </c>
      <c r="O112" s="3" t="s">
        <v>65</v>
      </c>
      <c r="P112" s="3" t="s">
        <v>398</v>
      </c>
      <c r="Q112" s="2" t="s">
        <v>690</v>
      </c>
      <c r="R112" s="3" t="s">
        <v>67</v>
      </c>
      <c r="S112" s="4">
        <v>7</v>
      </c>
      <c r="T112" s="4">
        <v>7</v>
      </c>
      <c r="U112" s="5" t="s">
        <v>1470</v>
      </c>
      <c r="V112" s="5" t="s">
        <v>1470</v>
      </c>
      <c r="W112" s="5" t="s">
        <v>1356</v>
      </c>
      <c r="X112" s="5" t="s">
        <v>1356</v>
      </c>
      <c r="Y112" s="4">
        <v>110</v>
      </c>
      <c r="Z112" s="4">
        <v>87</v>
      </c>
      <c r="AA112" s="4">
        <v>87</v>
      </c>
      <c r="AB112" s="4">
        <v>1</v>
      </c>
      <c r="AC112" s="4">
        <v>1</v>
      </c>
      <c r="AD112" s="4">
        <v>2</v>
      </c>
      <c r="AE112" s="4">
        <v>2</v>
      </c>
      <c r="AF112" s="4">
        <v>2</v>
      </c>
      <c r="AG112" s="4">
        <v>2</v>
      </c>
      <c r="AH112" s="4">
        <v>1</v>
      </c>
      <c r="AI112" s="4">
        <v>1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HYPERLINK("https://creighton-primo.hosted.exlibrisgroup.com/primo-explore/search?tab=default_tab&amp;search_scope=EVERYTHING&amp;vid=01CRU&amp;lang=en_US&amp;offset=0&amp;query=any,contains,991000980239702656","Catalog Record")</f>
        <v>Catalog Record</v>
      </c>
      <c r="AT112" s="6" t="str">
        <f>HYPERLINK("http://www.worldcat.org/oclc/6662048","WorldCat Record")</f>
        <v>WorldCat Record</v>
      </c>
      <c r="AU112" s="3" t="s">
        <v>1471</v>
      </c>
      <c r="AV112" s="3" t="s">
        <v>1472</v>
      </c>
      <c r="AW112" s="3" t="s">
        <v>1473</v>
      </c>
      <c r="AX112" s="3" t="s">
        <v>1473</v>
      </c>
      <c r="AY112" s="3" t="s">
        <v>1474</v>
      </c>
      <c r="AZ112" s="3" t="s">
        <v>75</v>
      </c>
      <c r="BB112" s="3" t="s">
        <v>1475</v>
      </c>
      <c r="BC112" s="3" t="s">
        <v>1476</v>
      </c>
      <c r="BD112" s="3" t="s">
        <v>1477</v>
      </c>
    </row>
    <row r="113" spans="1:56" ht="38.25" customHeight="1" x14ac:dyDescent="0.25">
      <c r="A113" s="7" t="s">
        <v>58</v>
      </c>
      <c r="B113" s="2" t="s">
        <v>1478</v>
      </c>
      <c r="C113" s="2" t="s">
        <v>1479</v>
      </c>
      <c r="D113" s="2" t="s">
        <v>1480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L113" s="2" t="s">
        <v>1481</v>
      </c>
      <c r="M113" s="3" t="s">
        <v>931</v>
      </c>
      <c r="N113" s="2" t="s">
        <v>64</v>
      </c>
      <c r="O113" s="3" t="s">
        <v>65</v>
      </c>
      <c r="P113" s="3" t="s">
        <v>66</v>
      </c>
      <c r="R113" s="3" t="s">
        <v>67</v>
      </c>
      <c r="S113" s="4">
        <v>1</v>
      </c>
      <c r="T113" s="4">
        <v>1</v>
      </c>
      <c r="U113" s="5" t="s">
        <v>1368</v>
      </c>
      <c r="V113" s="5" t="s">
        <v>1368</v>
      </c>
      <c r="W113" s="5" t="s">
        <v>1356</v>
      </c>
      <c r="X113" s="5" t="s">
        <v>1356</v>
      </c>
      <c r="Y113" s="4">
        <v>121</v>
      </c>
      <c r="Z113" s="4">
        <v>86</v>
      </c>
      <c r="AA113" s="4">
        <v>186</v>
      </c>
      <c r="AB113" s="4">
        <v>1</v>
      </c>
      <c r="AC113" s="4">
        <v>1</v>
      </c>
      <c r="AD113" s="4">
        <v>1</v>
      </c>
      <c r="AE113" s="4">
        <v>2</v>
      </c>
      <c r="AF113" s="4">
        <v>1</v>
      </c>
      <c r="AG113" s="4">
        <v>1</v>
      </c>
      <c r="AH113" s="4">
        <v>0</v>
      </c>
      <c r="AI113" s="4">
        <v>0</v>
      </c>
      <c r="AJ113" s="4">
        <v>0</v>
      </c>
      <c r="AK113" s="4">
        <v>1</v>
      </c>
      <c r="AL113" s="4">
        <v>0</v>
      </c>
      <c r="AM113" s="4">
        <v>0</v>
      </c>
      <c r="AN113" s="4">
        <v>0</v>
      </c>
      <c r="AO113" s="4">
        <v>0</v>
      </c>
      <c r="AP113" s="3" t="s">
        <v>58</v>
      </c>
      <c r="AQ113" s="3" t="s">
        <v>70</v>
      </c>
      <c r="AR113" s="6" t="str">
        <f>HYPERLINK("http://catalog.hathitrust.org/Record/000271758","HathiTrust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HYPERLINK("https://creighton-primo.hosted.exlibrisgroup.com/primo-explore/search?tab=default_tab&amp;search_scope=EVERYTHING&amp;vid=01CRU&amp;lang=en_US&amp;offset=0&amp;query=any,contains,991000980339702656","Catalog Record")</f>
        <v>Catalog Record</v>
      </c>
      <c r="AT113" s="6" t="str">
        <f>HYPERLINK("http://www.worldcat.org/oclc/7174587","WorldCat Record")</f>
        <v>WorldCat Record</v>
      </c>
      <c r="AU113" s="3" t="s">
        <v>1482</v>
      </c>
      <c r="AV113" s="3" t="s">
        <v>1483</v>
      </c>
      <c r="AW113" s="3" t="s">
        <v>1484</v>
      </c>
      <c r="AX113" s="3" t="s">
        <v>1484</v>
      </c>
      <c r="AY113" s="3" t="s">
        <v>1485</v>
      </c>
      <c r="AZ113" s="3" t="s">
        <v>75</v>
      </c>
      <c r="BB113" s="3" t="s">
        <v>1486</v>
      </c>
      <c r="BC113" s="3" t="s">
        <v>1487</v>
      </c>
      <c r="BD113" s="3" t="s">
        <v>1488</v>
      </c>
    </row>
    <row r="114" spans="1:56" ht="38.25" customHeight="1" x14ac:dyDescent="0.25">
      <c r="A114" s="7" t="s">
        <v>58</v>
      </c>
      <c r="B114" s="2" t="s">
        <v>1489</v>
      </c>
      <c r="C114" s="2" t="s">
        <v>1490</v>
      </c>
      <c r="D114" s="2" t="s">
        <v>1491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L114" s="2" t="s">
        <v>1492</v>
      </c>
      <c r="M114" s="3" t="s">
        <v>353</v>
      </c>
      <c r="O114" s="3" t="s">
        <v>65</v>
      </c>
      <c r="P114" s="3" t="s">
        <v>1493</v>
      </c>
      <c r="Q114" s="2" t="s">
        <v>1494</v>
      </c>
      <c r="R114" s="3" t="s">
        <v>67</v>
      </c>
      <c r="S114" s="4">
        <v>7</v>
      </c>
      <c r="T114" s="4">
        <v>7</v>
      </c>
      <c r="U114" s="5" t="s">
        <v>1470</v>
      </c>
      <c r="V114" s="5" t="s">
        <v>1470</v>
      </c>
      <c r="W114" s="5" t="s">
        <v>1495</v>
      </c>
      <c r="X114" s="5" t="s">
        <v>1495</v>
      </c>
      <c r="Y114" s="4">
        <v>40</v>
      </c>
      <c r="Z114" s="4">
        <v>24</v>
      </c>
      <c r="AA114" s="4">
        <v>31</v>
      </c>
      <c r="AB114" s="4">
        <v>1</v>
      </c>
      <c r="AC114" s="4">
        <v>1</v>
      </c>
      <c r="AD114" s="4">
        <v>1</v>
      </c>
      <c r="AE114" s="4">
        <v>1</v>
      </c>
      <c r="AF114" s="4">
        <v>1</v>
      </c>
      <c r="AG114" s="4">
        <v>1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3" t="s">
        <v>58</v>
      </c>
      <c r="AQ114" s="3" t="s">
        <v>70</v>
      </c>
      <c r="AR114" s="6" t="str">
        <f>HYPERLINK("http://catalog.hathitrust.org/Record/002573626","HathiTrust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HYPERLINK("https://creighton-primo.hosted.exlibrisgroup.com/primo-explore/search?tab=default_tab&amp;search_scope=EVERYTHING&amp;vid=01CRU&amp;lang=en_US&amp;offset=0&amp;query=any,contains,991001301329702656","Catalog Record")</f>
        <v>Catalog Record</v>
      </c>
      <c r="AT114" s="6" t="str">
        <f>HYPERLINK("http://www.worldcat.org/oclc/24430107","WorldCat Record")</f>
        <v>WorldCat Record</v>
      </c>
      <c r="AU114" s="3" t="s">
        <v>1496</v>
      </c>
      <c r="AV114" s="3" t="s">
        <v>1497</v>
      </c>
      <c r="AW114" s="3" t="s">
        <v>1498</v>
      </c>
      <c r="AX114" s="3" t="s">
        <v>1498</v>
      </c>
      <c r="AY114" s="3" t="s">
        <v>1499</v>
      </c>
      <c r="AZ114" s="3" t="s">
        <v>75</v>
      </c>
      <c r="BB114" s="3" t="s">
        <v>1500</v>
      </c>
      <c r="BC114" s="3" t="s">
        <v>1501</v>
      </c>
      <c r="BD114" s="3" t="s">
        <v>1502</v>
      </c>
    </row>
    <row r="115" spans="1:56" ht="38.25" customHeight="1" x14ac:dyDescent="0.25">
      <c r="A115" s="7" t="s">
        <v>58</v>
      </c>
      <c r="B115" s="2" t="s">
        <v>1503</v>
      </c>
      <c r="C115" s="2" t="s">
        <v>1504</v>
      </c>
      <c r="D115" s="2" t="s">
        <v>1505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1506</v>
      </c>
      <c r="M115" s="3" t="s">
        <v>186</v>
      </c>
      <c r="N115" s="2" t="s">
        <v>704</v>
      </c>
      <c r="O115" s="3" t="s">
        <v>65</v>
      </c>
      <c r="P115" s="3" t="s">
        <v>187</v>
      </c>
      <c r="R115" s="3" t="s">
        <v>67</v>
      </c>
      <c r="S115" s="4">
        <v>10</v>
      </c>
      <c r="T115" s="4">
        <v>10</v>
      </c>
      <c r="U115" s="5" t="s">
        <v>1507</v>
      </c>
      <c r="V115" s="5" t="s">
        <v>1507</v>
      </c>
      <c r="W115" s="5" t="s">
        <v>1508</v>
      </c>
      <c r="X115" s="5" t="s">
        <v>1508</v>
      </c>
      <c r="Y115" s="4">
        <v>357</v>
      </c>
      <c r="Z115" s="4">
        <v>265</v>
      </c>
      <c r="AA115" s="4">
        <v>365</v>
      </c>
      <c r="AB115" s="4">
        <v>1</v>
      </c>
      <c r="AC115" s="4">
        <v>1</v>
      </c>
      <c r="AD115" s="4">
        <v>4</v>
      </c>
      <c r="AE115" s="4">
        <v>6</v>
      </c>
      <c r="AF115" s="4">
        <v>0</v>
      </c>
      <c r="AG115" s="4">
        <v>1</v>
      </c>
      <c r="AH115" s="4">
        <v>3</v>
      </c>
      <c r="AI115" s="4">
        <v>3</v>
      </c>
      <c r="AJ115" s="4">
        <v>3</v>
      </c>
      <c r="AK115" s="4">
        <v>5</v>
      </c>
      <c r="AL115" s="4">
        <v>0</v>
      </c>
      <c r="AM115" s="4">
        <v>0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HYPERLINK("https://creighton-primo.hosted.exlibrisgroup.com/primo-explore/search?tab=default_tab&amp;search_scope=EVERYTHING&amp;vid=01CRU&amp;lang=en_US&amp;offset=0&amp;query=any,contains,991001534499702656","Catalog Record")</f>
        <v>Catalog Record</v>
      </c>
      <c r="AT115" s="6" t="str">
        <f>HYPERLINK("http://www.worldcat.org/oclc/37481561","WorldCat Record")</f>
        <v>WorldCat Record</v>
      </c>
      <c r="AU115" s="3" t="s">
        <v>1509</v>
      </c>
      <c r="AV115" s="3" t="s">
        <v>1510</v>
      </c>
      <c r="AW115" s="3" t="s">
        <v>1511</v>
      </c>
      <c r="AX115" s="3" t="s">
        <v>1511</v>
      </c>
      <c r="AY115" s="3" t="s">
        <v>1512</v>
      </c>
      <c r="AZ115" s="3" t="s">
        <v>75</v>
      </c>
      <c r="BB115" s="3" t="s">
        <v>1513</v>
      </c>
      <c r="BC115" s="3" t="s">
        <v>1514</v>
      </c>
      <c r="BD115" s="3" t="s">
        <v>1515</v>
      </c>
    </row>
    <row r="116" spans="1:56" ht="38.25" customHeight="1" x14ac:dyDescent="0.25">
      <c r="A116" s="7" t="s">
        <v>58</v>
      </c>
      <c r="B116" s="2" t="s">
        <v>1516</v>
      </c>
      <c r="C116" s="2" t="s">
        <v>1517</v>
      </c>
      <c r="D116" s="2" t="s">
        <v>1518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59</v>
      </c>
      <c r="L116" s="2" t="s">
        <v>1519</v>
      </c>
      <c r="M116" s="3" t="s">
        <v>703</v>
      </c>
      <c r="N116" s="2" t="s">
        <v>128</v>
      </c>
      <c r="O116" s="3" t="s">
        <v>65</v>
      </c>
      <c r="P116" s="3" t="s">
        <v>174</v>
      </c>
      <c r="R116" s="3" t="s">
        <v>67</v>
      </c>
      <c r="S116" s="4">
        <v>2</v>
      </c>
      <c r="T116" s="4">
        <v>2</v>
      </c>
      <c r="U116" s="5" t="s">
        <v>1520</v>
      </c>
      <c r="V116" s="5" t="s">
        <v>1520</v>
      </c>
      <c r="W116" s="5" t="s">
        <v>1521</v>
      </c>
      <c r="X116" s="5" t="s">
        <v>1521</v>
      </c>
      <c r="Y116" s="4">
        <v>349</v>
      </c>
      <c r="Z116" s="4">
        <v>245</v>
      </c>
      <c r="AA116" s="4">
        <v>462</v>
      </c>
      <c r="AB116" s="4">
        <v>1</v>
      </c>
      <c r="AC116" s="4">
        <v>3</v>
      </c>
      <c r="AD116" s="4">
        <v>6</v>
      </c>
      <c r="AE116" s="4">
        <v>10</v>
      </c>
      <c r="AF116" s="4">
        <v>3</v>
      </c>
      <c r="AG116" s="4">
        <v>3</v>
      </c>
      <c r="AH116" s="4">
        <v>3</v>
      </c>
      <c r="AI116" s="4">
        <v>5</v>
      </c>
      <c r="AJ116" s="4">
        <v>2</v>
      </c>
      <c r="AK116" s="4">
        <v>4</v>
      </c>
      <c r="AL116" s="4">
        <v>0</v>
      </c>
      <c r="AM116" s="4">
        <v>1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HYPERLINK("https://creighton-primo.hosted.exlibrisgroup.com/primo-explore/search?tab=default_tab&amp;search_scope=EVERYTHING&amp;vid=01CRU&amp;lang=en_US&amp;offset=0&amp;query=any,contains,991000478289702656","Catalog Record")</f>
        <v>Catalog Record</v>
      </c>
      <c r="AT116" s="6" t="str">
        <f>HYPERLINK("http://www.worldcat.org/oclc/61135251","WorldCat Record")</f>
        <v>WorldCat Record</v>
      </c>
      <c r="AU116" s="3" t="s">
        <v>1522</v>
      </c>
      <c r="AV116" s="3" t="s">
        <v>1523</v>
      </c>
      <c r="AW116" s="3" t="s">
        <v>1524</v>
      </c>
      <c r="AX116" s="3" t="s">
        <v>1524</v>
      </c>
      <c r="AY116" s="3" t="s">
        <v>1525</v>
      </c>
      <c r="AZ116" s="3" t="s">
        <v>75</v>
      </c>
      <c r="BB116" s="3" t="s">
        <v>1526</v>
      </c>
      <c r="BC116" s="3" t="s">
        <v>1527</v>
      </c>
      <c r="BD116" s="3" t="s">
        <v>1528</v>
      </c>
    </row>
    <row r="117" spans="1:56" ht="38.25" customHeight="1" x14ac:dyDescent="0.25">
      <c r="A117" s="7" t="s">
        <v>58</v>
      </c>
      <c r="B117" s="2" t="s">
        <v>1529</v>
      </c>
      <c r="C117" s="2" t="s">
        <v>1530</v>
      </c>
      <c r="D117" s="2" t="s">
        <v>1531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1532</v>
      </c>
      <c r="L117" s="2" t="s">
        <v>1533</v>
      </c>
      <c r="M117" s="3" t="s">
        <v>383</v>
      </c>
      <c r="O117" s="3" t="s">
        <v>65</v>
      </c>
      <c r="P117" s="3" t="s">
        <v>673</v>
      </c>
      <c r="Q117" s="2" t="s">
        <v>1534</v>
      </c>
      <c r="R117" s="3" t="s">
        <v>67</v>
      </c>
      <c r="S117" s="4">
        <v>3</v>
      </c>
      <c r="T117" s="4">
        <v>3</v>
      </c>
      <c r="U117" s="5" t="s">
        <v>1535</v>
      </c>
      <c r="V117" s="5" t="s">
        <v>1535</v>
      </c>
      <c r="W117" s="5" t="s">
        <v>1536</v>
      </c>
      <c r="X117" s="5" t="s">
        <v>1536</v>
      </c>
      <c r="Y117" s="4">
        <v>187</v>
      </c>
      <c r="Z117" s="4">
        <v>106</v>
      </c>
      <c r="AA117" s="4">
        <v>107</v>
      </c>
      <c r="AB117" s="4">
        <v>1</v>
      </c>
      <c r="AC117" s="4">
        <v>1</v>
      </c>
      <c r="AD117" s="4">
        <v>2</v>
      </c>
      <c r="AE117" s="4">
        <v>2</v>
      </c>
      <c r="AF117" s="4">
        <v>0</v>
      </c>
      <c r="AG117" s="4">
        <v>0</v>
      </c>
      <c r="AH117" s="4">
        <v>1</v>
      </c>
      <c r="AI117" s="4">
        <v>1</v>
      </c>
      <c r="AJ117" s="4">
        <v>2</v>
      </c>
      <c r="AK117" s="4">
        <v>2</v>
      </c>
      <c r="AL117" s="4">
        <v>0</v>
      </c>
      <c r="AM117" s="4">
        <v>0</v>
      </c>
      <c r="AN117" s="4">
        <v>0</v>
      </c>
      <c r="AO117" s="4">
        <v>0</v>
      </c>
      <c r="AP117" s="3" t="s">
        <v>58</v>
      </c>
      <c r="AQ117" s="3" t="s">
        <v>70</v>
      </c>
      <c r="AR117" s="6" t="str">
        <f>HYPERLINK("http://catalog.hathitrust.org/Record/001088506","HathiTrust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HYPERLINK("https://creighton-primo.hosted.exlibrisgroup.com/primo-explore/search?tab=default_tab&amp;search_scope=EVERYTHING&amp;vid=01CRU&amp;lang=en_US&amp;offset=0&amp;query=any,contains,991001383709702656","Catalog Record")</f>
        <v>Catalog Record</v>
      </c>
      <c r="AT117" s="6" t="str">
        <f>HYPERLINK("http://www.worldcat.org/oclc/16950399","WorldCat Record")</f>
        <v>WorldCat Record</v>
      </c>
      <c r="AU117" s="3" t="s">
        <v>1537</v>
      </c>
      <c r="AV117" s="3" t="s">
        <v>1538</v>
      </c>
      <c r="AW117" s="3" t="s">
        <v>1539</v>
      </c>
      <c r="AX117" s="3" t="s">
        <v>1539</v>
      </c>
      <c r="AY117" s="3" t="s">
        <v>1540</v>
      </c>
      <c r="AZ117" s="3" t="s">
        <v>75</v>
      </c>
      <c r="BB117" s="3" t="s">
        <v>1541</v>
      </c>
      <c r="BC117" s="3" t="s">
        <v>1542</v>
      </c>
      <c r="BD117" s="3" t="s">
        <v>1543</v>
      </c>
    </row>
    <row r="118" spans="1:56" ht="38.25" customHeight="1" x14ac:dyDescent="0.25">
      <c r="A118" s="7" t="s">
        <v>58</v>
      </c>
      <c r="B118" s="2" t="s">
        <v>1544</v>
      </c>
      <c r="C118" s="2" t="s">
        <v>1545</v>
      </c>
      <c r="D118" s="2" t="s">
        <v>1546</v>
      </c>
      <c r="F118" s="3" t="s">
        <v>58</v>
      </c>
      <c r="G118" s="3" t="s">
        <v>59</v>
      </c>
      <c r="H118" s="3" t="s">
        <v>58</v>
      </c>
      <c r="I118" s="3" t="s">
        <v>70</v>
      </c>
      <c r="J118" s="3" t="s">
        <v>1327</v>
      </c>
      <c r="K118" s="2" t="s">
        <v>1547</v>
      </c>
      <c r="L118" s="2" t="s">
        <v>1548</v>
      </c>
      <c r="M118" s="3" t="s">
        <v>83</v>
      </c>
      <c r="O118" s="3" t="s">
        <v>65</v>
      </c>
      <c r="P118" s="3" t="s">
        <v>187</v>
      </c>
      <c r="R118" s="3" t="s">
        <v>67</v>
      </c>
      <c r="S118" s="4">
        <v>2</v>
      </c>
      <c r="T118" s="4">
        <v>2</v>
      </c>
      <c r="U118" s="5" t="s">
        <v>1549</v>
      </c>
      <c r="V118" s="5" t="s">
        <v>1549</v>
      </c>
      <c r="W118" s="5" t="s">
        <v>1550</v>
      </c>
      <c r="X118" s="5" t="s">
        <v>1550</v>
      </c>
      <c r="Y118" s="4">
        <v>126</v>
      </c>
      <c r="Z118" s="4">
        <v>89</v>
      </c>
      <c r="AA118" s="4">
        <v>356</v>
      </c>
      <c r="AB118" s="4">
        <v>1</v>
      </c>
      <c r="AC118" s="4">
        <v>1</v>
      </c>
      <c r="AD118" s="4">
        <v>2</v>
      </c>
      <c r="AE118" s="4">
        <v>10</v>
      </c>
      <c r="AF118" s="4">
        <v>0</v>
      </c>
      <c r="AG118" s="4">
        <v>3</v>
      </c>
      <c r="AH118" s="4">
        <v>1</v>
      </c>
      <c r="AI118" s="4">
        <v>4</v>
      </c>
      <c r="AJ118" s="4">
        <v>1</v>
      </c>
      <c r="AK118" s="4">
        <v>5</v>
      </c>
      <c r="AL118" s="4">
        <v>0</v>
      </c>
      <c r="AM118" s="4">
        <v>0</v>
      </c>
      <c r="AN118" s="4">
        <v>0</v>
      </c>
      <c r="AO118" s="4">
        <v>0</v>
      </c>
      <c r="AP118" s="3" t="s">
        <v>58</v>
      </c>
      <c r="AQ118" s="3" t="s">
        <v>70</v>
      </c>
      <c r="AR118" s="6" t="str">
        <f>HYPERLINK("http://catalog.hathitrust.org/Record/003009207","HathiTrust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HYPERLINK("https://creighton-primo.hosted.exlibrisgroup.com/primo-explore/search?tab=default_tab&amp;search_scope=EVERYTHING&amp;vid=01CRU&amp;lang=en_US&amp;offset=0&amp;query=any,contains,991001551959702656","Catalog Record")</f>
        <v>Catalog Record</v>
      </c>
      <c r="AT118" s="6" t="str">
        <f>HYPERLINK("http://www.worldcat.org/oclc/32351975","WorldCat Record")</f>
        <v>WorldCat Record</v>
      </c>
      <c r="AU118" s="3" t="s">
        <v>1551</v>
      </c>
      <c r="AV118" s="3" t="s">
        <v>1552</v>
      </c>
      <c r="AW118" s="3" t="s">
        <v>1553</v>
      </c>
      <c r="AX118" s="3" t="s">
        <v>1553</v>
      </c>
      <c r="AY118" s="3" t="s">
        <v>1554</v>
      </c>
      <c r="AZ118" s="3" t="s">
        <v>75</v>
      </c>
      <c r="BB118" s="3" t="s">
        <v>1555</v>
      </c>
      <c r="BC118" s="3" t="s">
        <v>1556</v>
      </c>
      <c r="BD118" s="3" t="s">
        <v>1557</v>
      </c>
    </row>
    <row r="119" spans="1:56" ht="38.25" customHeight="1" x14ac:dyDescent="0.25">
      <c r="A119" s="7" t="s">
        <v>58</v>
      </c>
      <c r="B119" s="2" t="s">
        <v>1558</v>
      </c>
      <c r="C119" s="2" t="s">
        <v>1559</v>
      </c>
      <c r="D119" s="2" t="s">
        <v>1546</v>
      </c>
      <c r="F119" s="3" t="s">
        <v>58</v>
      </c>
      <c r="G119" s="3" t="s">
        <v>59</v>
      </c>
      <c r="H119" s="3" t="s">
        <v>58</v>
      </c>
      <c r="I119" s="3" t="s">
        <v>70</v>
      </c>
      <c r="J119" s="3" t="s">
        <v>1327</v>
      </c>
      <c r="K119" s="2" t="s">
        <v>1547</v>
      </c>
      <c r="L119" s="2" t="s">
        <v>1560</v>
      </c>
      <c r="M119" s="3" t="s">
        <v>466</v>
      </c>
      <c r="N119" s="2" t="s">
        <v>64</v>
      </c>
      <c r="O119" s="3" t="s">
        <v>65</v>
      </c>
      <c r="P119" s="3" t="s">
        <v>1561</v>
      </c>
      <c r="R119" s="3" t="s">
        <v>67</v>
      </c>
      <c r="S119" s="4">
        <v>0</v>
      </c>
      <c r="T119" s="4">
        <v>0</v>
      </c>
      <c r="U119" s="5" t="s">
        <v>1562</v>
      </c>
      <c r="V119" s="5" t="s">
        <v>1562</v>
      </c>
      <c r="W119" s="5" t="s">
        <v>1563</v>
      </c>
      <c r="X119" s="5" t="s">
        <v>1563</v>
      </c>
      <c r="Y119" s="4">
        <v>92</v>
      </c>
      <c r="Z119" s="4">
        <v>50</v>
      </c>
      <c r="AA119" s="4">
        <v>356</v>
      </c>
      <c r="AB119" s="4">
        <v>1</v>
      </c>
      <c r="AC119" s="4">
        <v>1</v>
      </c>
      <c r="AD119" s="4">
        <v>1</v>
      </c>
      <c r="AE119" s="4">
        <v>10</v>
      </c>
      <c r="AF119" s="4">
        <v>1</v>
      </c>
      <c r="AG119" s="4">
        <v>3</v>
      </c>
      <c r="AH119" s="4">
        <v>0</v>
      </c>
      <c r="AI119" s="4">
        <v>4</v>
      </c>
      <c r="AJ119" s="4">
        <v>0</v>
      </c>
      <c r="AK119" s="4">
        <v>5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HYPERLINK("https://creighton-primo.hosted.exlibrisgroup.com/primo-explore/search?tab=default_tab&amp;search_scope=EVERYTHING&amp;vid=01CRU&amp;lang=en_US&amp;offset=0&amp;query=any,contains,991000364979702656","Catalog Record")</f>
        <v>Catalog Record</v>
      </c>
      <c r="AT119" s="6" t="str">
        <f>HYPERLINK("http://www.worldcat.org/oclc/53051866","WorldCat Record")</f>
        <v>WorldCat Record</v>
      </c>
      <c r="AU119" s="3" t="s">
        <v>1551</v>
      </c>
      <c r="AV119" s="3" t="s">
        <v>1564</v>
      </c>
      <c r="AW119" s="3" t="s">
        <v>1565</v>
      </c>
      <c r="AX119" s="3" t="s">
        <v>1565</v>
      </c>
      <c r="AY119" s="3" t="s">
        <v>1566</v>
      </c>
      <c r="AZ119" s="3" t="s">
        <v>75</v>
      </c>
      <c r="BB119" s="3" t="s">
        <v>1567</v>
      </c>
      <c r="BC119" s="3" t="s">
        <v>1568</v>
      </c>
      <c r="BD119" s="3" t="s">
        <v>1569</v>
      </c>
    </row>
    <row r="120" spans="1:56" ht="38.25" customHeight="1" x14ac:dyDescent="0.25">
      <c r="A120" s="7" t="s">
        <v>58</v>
      </c>
      <c r="B120" s="2" t="s">
        <v>1570</v>
      </c>
      <c r="C120" s="2" t="s">
        <v>1571</v>
      </c>
      <c r="D120" s="2" t="s">
        <v>1572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L120" s="2" t="s">
        <v>1573</v>
      </c>
      <c r="M120" s="3" t="s">
        <v>397</v>
      </c>
      <c r="O120" s="3" t="s">
        <v>65</v>
      </c>
      <c r="P120" s="3" t="s">
        <v>673</v>
      </c>
      <c r="R120" s="3" t="s">
        <v>67</v>
      </c>
      <c r="S120" s="4">
        <v>3</v>
      </c>
      <c r="T120" s="4">
        <v>3</v>
      </c>
      <c r="U120" s="5" t="s">
        <v>1574</v>
      </c>
      <c r="V120" s="5" t="s">
        <v>1574</v>
      </c>
      <c r="W120" s="5" t="s">
        <v>1575</v>
      </c>
      <c r="X120" s="5" t="s">
        <v>1575</v>
      </c>
      <c r="Y120" s="4">
        <v>90</v>
      </c>
      <c r="Z120" s="4">
        <v>33</v>
      </c>
      <c r="AA120" s="4">
        <v>35</v>
      </c>
      <c r="AB120" s="4">
        <v>1</v>
      </c>
      <c r="AC120" s="4">
        <v>1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70</v>
      </c>
      <c r="AR120" s="6" t="str">
        <f>HYPERLINK("http://catalog.hathitrust.org/Record/001816272","HathiTrust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HYPERLINK("https://creighton-primo.hosted.exlibrisgroup.com/primo-explore/search?tab=default_tab&amp;search_scope=EVERYTHING&amp;vid=01CRU&amp;lang=en_US&amp;offset=0&amp;query=any,contains,991001447179702656","Catalog Record")</f>
        <v>Catalog Record</v>
      </c>
      <c r="AT120" s="6" t="str">
        <f>HYPERLINK("http://www.worldcat.org/oclc/19125594","WorldCat Record")</f>
        <v>WorldCat Record</v>
      </c>
      <c r="AU120" s="3" t="s">
        <v>1576</v>
      </c>
      <c r="AV120" s="3" t="s">
        <v>1577</v>
      </c>
      <c r="AW120" s="3" t="s">
        <v>1578</v>
      </c>
      <c r="AX120" s="3" t="s">
        <v>1578</v>
      </c>
      <c r="AY120" s="3" t="s">
        <v>1579</v>
      </c>
      <c r="AZ120" s="3" t="s">
        <v>75</v>
      </c>
      <c r="BB120" s="3" t="s">
        <v>1580</v>
      </c>
      <c r="BC120" s="3" t="s">
        <v>1581</v>
      </c>
      <c r="BD120" s="3" t="s">
        <v>1582</v>
      </c>
    </row>
    <row r="121" spans="1:56" ht="38.25" customHeight="1" x14ac:dyDescent="0.25">
      <c r="A121" s="7" t="s">
        <v>58</v>
      </c>
      <c r="B121" s="2" t="s">
        <v>1583</v>
      </c>
      <c r="C121" s="2" t="s">
        <v>1584</v>
      </c>
      <c r="D121" s="2" t="s">
        <v>1585</v>
      </c>
      <c r="E121" s="3" t="s">
        <v>1048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L121" s="2" t="s">
        <v>1586</v>
      </c>
      <c r="M121" s="3" t="s">
        <v>1469</v>
      </c>
      <c r="O121" s="3" t="s">
        <v>65</v>
      </c>
      <c r="P121" s="3" t="s">
        <v>66</v>
      </c>
      <c r="R121" s="3" t="s">
        <v>67</v>
      </c>
      <c r="S121" s="4">
        <v>2</v>
      </c>
      <c r="T121" s="4">
        <v>2</v>
      </c>
      <c r="U121" s="5" t="s">
        <v>1587</v>
      </c>
      <c r="V121" s="5" t="s">
        <v>1587</v>
      </c>
      <c r="W121" s="5" t="s">
        <v>1588</v>
      </c>
      <c r="X121" s="5" t="s">
        <v>1588</v>
      </c>
      <c r="Y121" s="4">
        <v>62</v>
      </c>
      <c r="Z121" s="4">
        <v>46</v>
      </c>
      <c r="AA121" s="4">
        <v>46</v>
      </c>
      <c r="AB121" s="4">
        <v>1</v>
      </c>
      <c r="AC121" s="4">
        <v>1</v>
      </c>
      <c r="AD121" s="4">
        <v>1</v>
      </c>
      <c r="AE121" s="4">
        <v>1</v>
      </c>
      <c r="AF121" s="4">
        <v>0</v>
      </c>
      <c r="AG121" s="4">
        <v>0</v>
      </c>
      <c r="AH121" s="4">
        <v>0</v>
      </c>
      <c r="AI121" s="4">
        <v>0</v>
      </c>
      <c r="AJ121" s="4">
        <v>1</v>
      </c>
      <c r="AK121" s="4">
        <v>1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HYPERLINK("https://creighton-primo.hosted.exlibrisgroup.com/primo-explore/search?tab=default_tab&amp;search_scope=EVERYTHING&amp;vid=01CRU&amp;lang=en_US&amp;offset=0&amp;query=any,contains,991000756289702656","Catalog Record")</f>
        <v>Catalog Record</v>
      </c>
      <c r="AT121" s="6" t="str">
        <f>HYPERLINK("http://www.worldcat.org/oclc/6303313","WorldCat Record")</f>
        <v>WorldCat Record</v>
      </c>
      <c r="AU121" s="3" t="s">
        <v>1589</v>
      </c>
      <c r="AV121" s="3" t="s">
        <v>1590</v>
      </c>
      <c r="AW121" s="3" t="s">
        <v>1591</v>
      </c>
      <c r="AX121" s="3" t="s">
        <v>1591</v>
      </c>
      <c r="AY121" s="3" t="s">
        <v>1592</v>
      </c>
      <c r="AZ121" s="3" t="s">
        <v>75</v>
      </c>
      <c r="BB121" s="3" t="s">
        <v>1593</v>
      </c>
      <c r="BC121" s="3" t="s">
        <v>1594</v>
      </c>
      <c r="BD121" s="3" t="s">
        <v>1595</v>
      </c>
    </row>
    <row r="122" spans="1:56" ht="38.25" customHeight="1" x14ac:dyDescent="0.25">
      <c r="A122" s="7" t="s">
        <v>58</v>
      </c>
      <c r="B122" s="2" t="s">
        <v>1596</v>
      </c>
      <c r="C122" s="2" t="s">
        <v>1597</v>
      </c>
      <c r="D122" s="2" t="s">
        <v>1598</v>
      </c>
      <c r="E122" s="3" t="s">
        <v>1599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L122" s="2" t="s">
        <v>1600</v>
      </c>
      <c r="M122" s="3" t="s">
        <v>1601</v>
      </c>
      <c r="O122" s="3" t="s">
        <v>65</v>
      </c>
      <c r="P122" s="3" t="s">
        <v>66</v>
      </c>
      <c r="Q122" s="2" t="s">
        <v>1602</v>
      </c>
      <c r="R122" s="3" t="s">
        <v>67</v>
      </c>
      <c r="S122" s="4">
        <v>3</v>
      </c>
      <c r="T122" s="4">
        <v>3</v>
      </c>
      <c r="U122" s="5" t="s">
        <v>1603</v>
      </c>
      <c r="V122" s="5" t="s">
        <v>1603</v>
      </c>
      <c r="W122" s="5" t="s">
        <v>1588</v>
      </c>
      <c r="X122" s="5" t="s">
        <v>1588</v>
      </c>
      <c r="Y122" s="4">
        <v>42</v>
      </c>
      <c r="Z122" s="4">
        <v>32</v>
      </c>
      <c r="AA122" s="4">
        <v>32</v>
      </c>
      <c r="AB122" s="4">
        <v>1</v>
      </c>
      <c r="AC122" s="4">
        <v>1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HYPERLINK("https://creighton-primo.hosted.exlibrisgroup.com/primo-explore/search?tab=default_tab&amp;search_scope=EVERYTHING&amp;vid=01CRU&amp;lang=en_US&amp;offset=0&amp;query=any,contains,991000756749702656","Catalog Record")</f>
        <v>Catalog Record</v>
      </c>
      <c r="AT122" s="6" t="str">
        <f>HYPERLINK("http://www.worldcat.org/oclc/11212955","WorldCat Record")</f>
        <v>WorldCat Record</v>
      </c>
      <c r="AU122" s="3" t="s">
        <v>1604</v>
      </c>
      <c r="AV122" s="3" t="s">
        <v>1605</v>
      </c>
      <c r="AW122" s="3" t="s">
        <v>1606</v>
      </c>
      <c r="AX122" s="3" t="s">
        <v>1606</v>
      </c>
      <c r="AY122" s="3" t="s">
        <v>1607</v>
      </c>
      <c r="AZ122" s="3" t="s">
        <v>75</v>
      </c>
      <c r="BB122" s="3" t="s">
        <v>1608</v>
      </c>
      <c r="BC122" s="3" t="s">
        <v>1609</v>
      </c>
      <c r="BD122" s="3" t="s">
        <v>1610</v>
      </c>
    </row>
    <row r="123" spans="1:56" ht="38.25" customHeight="1" x14ac:dyDescent="0.25">
      <c r="A123" s="7" t="s">
        <v>58</v>
      </c>
      <c r="B123" s="2" t="s">
        <v>1611</v>
      </c>
      <c r="C123" s="2" t="s">
        <v>1612</v>
      </c>
      <c r="D123" s="2" t="s">
        <v>1613</v>
      </c>
      <c r="F123" s="3" t="s">
        <v>70</v>
      </c>
      <c r="G123" s="3" t="s">
        <v>59</v>
      </c>
      <c r="H123" s="3" t="s">
        <v>58</v>
      </c>
      <c r="I123" s="3" t="s">
        <v>58</v>
      </c>
      <c r="J123" s="3" t="s">
        <v>60</v>
      </c>
      <c r="L123" s="2" t="s">
        <v>1614</v>
      </c>
      <c r="M123" s="3" t="s">
        <v>703</v>
      </c>
      <c r="N123" s="2" t="s">
        <v>144</v>
      </c>
      <c r="O123" s="3" t="s">
        <v>65</v>
      </c>
      <c r="P123" s="3" t="s">
        <v>187</v>
      </c>
      <c r="R123" s="3" t="s">
        <v>67</v>
      </c>
      <c r="S123" s="4">
        <v>0</v>
      </c>
      <c r="T123" s="4">
        <v>0</v>
      </c>
      <c r="U123" s="5" t="s">
        <v>1615</v>
      </c>
      <c r="V123" s="5" t="s">
        <v>1615</v>
      </c>
      <c r="W123" s="5" t="s">
        <v>1616</v>
      </c>
      <c r="X123" s="5" t="s">
        <v>1616</v>
      </c>
      <c r="Y123" s="4">
        <v>142</v>
      </c>
      <c r="Z123" s="4">
        <v>92</v>
      </c>
      <c r="AA123" s="4">
        <v>450</v>
      </c>
      <c r="AB123" s="4">
        <v>1</v>
      </c>
      <c r="AC123" s="4">
        <v>5</v>
      </c>
      <c r="AD123" s="4">
        <v>4</v>
      </c>
      <c r="AE123" s="4">
        <v>25</v>
      </c>
      <c r="AF123" s="4">
        <v>2</v>
      </c>
      <c r="AG123" s="4">
        <v>8</v>
      </c>
      <c r="AH123" s="4">
        <v>1</v>
      </c>
      <c r="AI123" s="4">
        <v>8</v>
      </c>
      <c r="AJ123" s="4">
        <v>2</v>
      </c>
      <c r="AK123" s="4">
        <v>8</v>
      </c>
      <c r="AL123" s="4">
        <v>0</v>
      </c>
      <c r="AM123" s="4">
        <v>4</v>
      </c>
      <c r="AN123" s="4">
        <v>0</v>
      </c>
      <c r="AO123" s="4">
        <v>1</v>
      </c>
      <c r="AP123" s="3" t="s">
        <v>58</v>
      </c>
      <c r="AQ123" s="3" t="s">
        <v>58</v>
      </c>
      <c r="AS123" s="6" t="str">
        <f>HYPERLINK("https://creighton-primo.hosted.exlibrisgroup.com/primo-explore/search?tab=default_tab&amp;search_scope=EVERYTHING&amp;vid=01CRU&amp;lang=en_US&amp;offset=0&amp;query=any,contains,991000585189702656","Catalog Record")</f>
        <v>Catalog Record</v>
      </c>
      <c r="AT123" s="6" t="str">
        <f>HYPERLINK("http://www.worldcat.org/oclc/57731380","WorldCat Record")</f>
        <v>WorldCat Record</v>
      </c>
      <c r="AU123" s="3" t="s">
        <v>1617</v>
      </c>
      <c r="AV123" s="3" t="s">
        <v>1618</v>
      </c>
      <c r="AW123" s="3" t="s">
        <v>1619</v>
      </c>
      <c r="AX123" s="3" t="s">
        <v>1619</v>
      </c>
      <c r="AY123" s="3" t="s">
        <v>1620</v>
      </c>
      <c r="AZ123" s="3" t="s">
        <v>75</v>
      </c>
      <c r="BB123" s="3" t="s">
        <v>1621</v>
      </c>
      <c r="BC123" s="3" t="s">
        <v>1622</v>
      </c>
      <c r="BD123" s="3" t="s">
        <v>1623</v>
      </c>
    </row>
    <row r="124" spans="1:56" ht="38.25" customHeight="1" x14ac:dyDescent="0.25">
      <c r="A124" s="7" t="s">
        <v>58</v>
      </c>
      <c r="B124" s="2" t="s">
        <v>1624</v>
      </c>
      <c r="C124" s="2" t="s">
        <v>1625</v>
      </c>
      <c r="D124" s="2" t="s">
        <v>1626</v>
      </c>
      <c r="E124" s="3" t="s">
        <v>1061</v>
      </c>
      <c r="F124" s="3" t="s">
        <v>70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1627</v>
      </c>
      <c r="L124" s="2" t="s">
        <v>1628</v>
      </c>
      <c r="M124" s="3" t="s">
        <v>536</v>
      </c>
      <c r="N124" s="2" t="s">
        <v>128</v>
      </c>
      <c r="O124" s="3" t="s">
        <v>65</v>
      </c>
      <c r="P124" s="3" t="s">
        <v>187</v>
      </c>
      <c r="R124" s="3" t="s">
        <v>67</v>
      </c>
      <c r="S124" s="4">
        <v>4</v>
      </c>
      <c r="T124" s="4">
        <v>10</v>
      </c>
      <c r="U124" s="5" t="s">
        <v>1549</v>
      </c>
      <c r="V124" s="5" t="s">
        <v>1549</v>
      </c>
      <c r="W124" s="5" t="s">
        <v>1207</v>
      </c>
      <c r="X124" s="5" t="s">
        <v>1207</v>
      </c>
      <c r="Y124" s="4">
        <v>199</v>
      </c>
      <c r="Z124" s="4">
        <v>130</v>
      </c>
      <c r="AA124" s="4">
        <v>279</v>
      </c>
      <c r="AB124" s="4">
        <v>1</v>
      </c>
      <c r="AC124" s="4">
        <v>2</v>
      </c>
      <c r="AD124" s="4">
        <v>1</v>
      </c>
      <c r="AE124" s="4">
        <v>3</v>
      </c>
      <c r="AF124" s="4">
        <v>0</v>
      </c>
      <c r="AG124" s="4">
        <v>1</v>
      </c>
      <c r="AH124" s="4">
        <v>0</v>
      </c>
      <c r="AI124" s="4">
        <v>0</v>
      </c>
      <c r="AJ124" s="4">
        <v>1</v>
      </c>
      <c r="AK124" s="4">
        <v>1</v>
      </c>
      <c r="AL124" s="4">
        <v>0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HYPERLINK("https://creighton-primo.hosted.exlibrisgroup.com/primo-explore/search?tab=default_tab&amp;search_scope=EVERYTHING&amp;vid=01CRU&amp;lang=en_US&amp;offset=0&amp;query=any,contains,991000549279702656","Catalog Record")</f>
        <v>Catalog Record</v>
      </c>
      <c r="AT124" s="6" t="str">
        <f>HYPERLINK("http://www.worldcat.org/oclc/24285166","WorldCat Record")</f>
        <v>WorldCat Record</v>
      </c>
      <c r="AU124" s="3" t="s">
        <v>1629</v>
      </c>
      <c r="AV124" s="3" t="s">
        <v>1630</v>
      </c>
      <c r="AW124" s="3" t="s">
        <v>1631</v>
      </c>
      <c r="AX124" s="3" t="s">
        <v>1631</v>
      </c>
      <c r="AY124" s="3" t="s">
        <v>1632</v>
      </c>
      <c r="AZ124" s="3" t="s">
        <v>75</v>
      </c>
      <c r="BB124" s="3" t="s">
        <v>1633</v>
      </c>
      <c r="BC124" s="3" t="s">
        <v>1634</v>
      </c>
      <c r="BD124" s="3" t="s">
        <v>1635</v>
      </c>
    </row>
    <row r="125" spans="1:56" ht="38.25" customHeight="1" x14ac:dyDescent="0.25">
      <c r="A125" s="7" t="s">
        <v>58</v>
      </c>
      <c r="B125" s="2" t="s">
        <v>1624</v>
      </c>
      <c r="C125" s="2" t="s">
        <v>1625</v>
      </c>
      <c r="D125" s="2" t="s">
        <v>1626</v>
      </c>
      <c r="E125" s="3" t="s">
        <v>1009</v>
      </c>
      <c r="F125" s="3" t="s">
        <v>70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1627</v>
      </c>
      <c r="L125" s="2" t="s">
        <v>1628</v>
      </c>
      <c r="M125" s="3" t="s">
        <v>536</v>
      </c>
      <c r="N125" s="2" t="s">
        <v>128</v>
      </c>
      <c r="O125" s="3" t="s">
        <v>65</v>
      </c>
      <c r="P125" s="3" t="s">
        <v>187</v>
      </c>
      <c r="R125" s="3" t="s">
        <v>67</v>
      </c>
      <c r="S125" s="4">
        <v>6</v>
      </c>
      <c r="T125" s="4">
        <v>10</v>
      </c>
      <c r="U125" s="5" t="s">
        <v>1636</v>
      </c>
      <c r="V125" s="5" t="s">
        <v>1549</v>
      </c>
      <c r="W125" s="5" t="s">
        <v>1207</v>
      </c>
      <c r="X125" s="5" t="s">
        <v>1207</v>
      </c>
      <c r="Y125" s="4">
        <v>199</v>
      </c>
      <c r="Z125" s="4">
        <v>130</v>
      </c>
      <c r="AA125" s="4">
        <v>279</v>
      </c>
      <c r="AB125" s="4">
        <v>1</v>
      </c>
      <c r="AC125" s="4">
        <v>2</v>
      </c>
      <c r="AD125" s="4">
        <v>1</v>
      </c>
      <c r="AE125" s="4">
        <v>3</v>
      </c>
      <c r="AF125" s="4">
        <v>0</v>
      </c>
      <c r="AG125" s="4">
        <v>1</v>
      </c>
      <c r="AH125" s="4">
        <v>0</v>
      </c>
      <c r="AI125" s="4">
        <v>0</v>
      </c>
      <c r="AJ125" s="4">
        <v>1</v>
      </c>
      <c r="AK125" s="4">
        <v>1</v>
      </c>
      <c r="AL125" s="4">
        <v>0</v>
      </c>
      <c r="AM125" s="4">
        <v>1</v>
      </c>
      <c r="AN125" s="4">
        <v>0</v>
      </c>
      <c r="AO125" s="4">
        <v>0</v>
      </c>
      <c r="AP125" s="3" t="s">
        <v>58</v>
      </c>
      <c r="AQ125" s="3" t="s">
        <v>58</v>
      </c>
      <c r="AS125" s="6" t="str">
        <f>HYPERLINK("https://creighton-primo.hosted.exlibrisgroup.com/primo-explore/search?tab=default_tab&amp;search_scope=EVERYTHING&amp;vid=01CRU&amp;lang=en_US&amp;offset=0&amp;query=any,contains,991000549279702656","Catalog Record")</f>
        <v>Catalog Record</v>
      </c>
      <c r="AT125" s="6" t="str">
        <f>HYPERLINK("http://www.worldcat.org/oclc/24285166","WorldCat Record")</f>
        <v>WorldCat Record</v>
      </c>
      <c r="AU125" s="3" t="s">
        <v>1629</v>
      </c>
      <c r="AV125" s="3" t="s">
        <v>1630</v>
      </c>
      <c r="AW125" s="3" t="s">
        <v>1631</v>
      </c>
      <c r="AX125" s="3" t="s">
        <v>1631</v>
      </c>
      <c r="AY125" s="3" t="s">
        <v>1632</v>
      </c>
      <c r="AZ125" s="3" t="s">
        <v>75</v>
      </c>
      <c r="BB125" s="3" t="s">
        <v>1633</v>
      </c>
      <c r="BC125" s="3" t="s">
        <v>1637</v>
      </c>
      <c r="BD125" s="3" t="s">
        <v>1638</v>
      </c>
    </row>
    <row r="126" spans="1:56" ht="38.25" customHeight="1" x14ac:dyDescent="0.25">
      <c r="A126" s="7" t="s">
        <v>58</v>
      </c>
      <c r="B126" s="2" t="s">
        <v>1639</v>
      </c>
      <c r="C126" s="2" t="s">
        <v>1640</v>
      </c>
      <c r="D126" s="2" t="s">
        <v>1641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1642</v>
      </c>
      <c r="L126" s="2" t="s">
        <v>1643</v>
      </c>
      <c r="M126" s="3" t="s">
        <v>931</v>
      </c>
      <c r="O126" s="3" t="s">
        <v>65</v>
      </c>
      <c r="P126" s="3" t="s">
        <v>66</v>
      </c>
      <c r="R126" s="3" t="s">
        <v>67</v>
      </c>
      <c r="S126" s="4">
        <v>1</v>
      </c>
      <c r="T126" s="4">
        <v>1</v>
      </c>
      <c r="U126" s="5" t="s">
        <v>1644</v>
      </c>
      <c r="V126" s="5" t="s">
        <v>1644</v>
      </c>
      <c r="W126" s="5" t="s">
        <v>1356</v>
      </c>
      <c r="X126" s="5" t="s">
        <v>1356</v>
      </c>
      <c r="Y126" s="4">
        <v>123</v>
      </c>
      <c r="Z126" s="4">
        <v>97</v>
      </c>
      <c r="AA126" s="4">
        <v>99</v>
      </c>
      <c r="AB126" s="4">
        <v>1</v>
      </c>
      <c r="AC126" s="4">
        <v>1</v>
      </c>
      <c r="AD126" s="4">
        <v>3</v>
      </c>
      <c r="AE126" s="4">
        <v>3</v>
      </c>
      <c r="AF126" s="4">
        <v>1</v>
      </c>
      <c r="AG126" s="4">
        <v>1</v>
      </c>
      <c r="AH126" s="4">
        <v>1</v>
      </c>
      <c r="AI126" s="4">
        <v>1</v>
      </c>
      <c r="AJ126" s="4">
        <v>2</v>
      </c>
      <c r="AK126" s="4">
        <v>2</v>
      </c>
      <c r="AL126" s="4">
        <v>0</v>
      </c>
      <c r="AM126" s="4">
        <v>0</v>
      </c>
      <c r="AN126" s="4">
        <v>0</v>
      </c>
      <c r="AO126" s="4">
        <v>0</v>
      </c>
      <c r="AP126" s="3" t="s">
        <v>58</v>
      </c>
      <c r="AQ126" s="3" t="s">
        <v>70</v>
      </c>
      <c r="AR126" s="6" t="str">
        <f>HYPERLINK("http://catalog.hathitrust.org/Record/009913974","HathiTrust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HYPERLINK("https://creighton-primo.hosted.exlibrisgroup.com/primo-explore/search?tab=default_tab&amp;search_scope=EVERYTHING&amp;vid=01CRU&amp;lang=en_US&amp;offset=0&amp;query=any,contains,991000980529702656","Catalog Record")</f>
        <v>Catalog Record</v>
      </c>
      <c r="AT126" s="6" t="str">
        <f>HYPERLINK("http://www.worldcat.org/oclc/7576934","WorldCat Record")</f>
        <v>WorldCat Record</v>
      </c>
      <c r="AU126" s="3" t="s">
        <v>1645</v>
      </c>
      <c r="AV126" s="3" t="s">
        <v>1646</v>
      </c>
      <c r="AW126" s="3" t="s">
        <v>1647</v>
      </c>
      <c r="AX126" s="3" t="s">
        <v>1647</v>
      </c>
      <c r="AY126" s="3" t="s">
        <v>1648</v>
      </c>
      <c r="AZ126" s="3" t="s">
        <v>75</v>
      </c>
      <c r="BB126" s="3" t="s">
        <v>1649</v>
      </c>
      <c r="BC126" s="3" t="s">
        <v>1650</v>
      </c>
      <c r="BD126" s="3" t="s">
        <v>1651</v>
      </c>
    </row>
    <row r="127" spans="1:56" ht="38.25" customHeight="1" x14ac:dyDescent="0.25">
      <c r="A127" s="7" t="s">
        <v>58</v>
      </c>
      <c r="B127" s="2" t="s">
        <v>1652</v>
      </c>
      <c r="C127" s="2" t="s">
        <v>1653</v>
      </c>
      <c r="D127" s="2" t="s">
        <v>1654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L127" s="2" t="s">
        <v>1655</v>
      </c>
      <c r="M127" s="3" t="s">
        <v>157</v>
      </c>
      <c r="O127" s="3" t="s">
        <v>65</v>
      </c>
      <c r="P127" s="3" t="s">
        <v>187</v>
      </c>
      <c r="R127" s="3" t="s">
        <v>67</v>
      </c>
      <c r="S127" s="4">
        <v>4</v>
      </c>
      <c r="T127" s="4">
        <v>4</v>
      </c>
      <c r="U127" s="5" t="s">
        <v>1656</v>
      </c>
      <c r="V127" s="5" t="s">
        <v>1656</v>
      </c>
      <c r="W127" s="5" t="s">
        <v>1657</v>
      </c>
      <c r="X127" s="5" t="s">
        <v>1657</v>
      </c>
      <c r="Y127" s="4">
        <v>103</v>
      </c>
      <c r="Z127" s="4">
        <v>66</v>
      </c>
      <c r="AA127" s="4">
        <v>67</v>
      </c>
      <c r="AB127" s="4">
        <v>1</v>
      </c>
      <c r="AC127" s="4">
        <v>1</v>
      </c>
      <c r="AD127" s="4">
        <v>2</v>
      </c>
      <c r="AE127" s="4">
        <v>2</v>
      </c>
      <c r="AF127" s="4">
        <v>1</v>
      </c>
      <c r="AG127" s="4">
        <v>1</v>
      </c>
      <c r="AH127" s="4">
        <v>0</v>
      </c>
      <c r="AI127" s="4">
        <v>0</v>
      </c>
      <c r="AJ127" s="4">
        <v>1</v>
      </c>
      <c r="AK127" s="4">
        <v>1</v>
      </c>
      <c r="AL127" s="4">
        <v>0</v>
      </c>
      <c r="AM127" s="4">
        <v>0</v>
      </c>
      <c r="AN127" s="4">
        <v>0</v>
      </c>
      <c r="AO127" s="4">
        <v>0</v>
      </c>
      <c r="AP127" s="3" t="s">
        <v>58</v>
      </c>
      <c r="AQ127" s="3" t="s">
        <v>70</v>
      </c>
      <c r="AR127" s="6" t="str">
        <f>HYPERLINK("http://catalog.hathitrust.org/Record/004350787","HathiTrust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HYPERLINK("https://creighton-primo.hosted.exlibrisgroup.com/primo-explore/search?tab=default_tab&amp;search_scope=EVERYTHING&amp;vid=01CRU&amp;lang=en_US&amp;offset=0&amp;query=any,contains,991000428579702656","Catalog Record")</f>
        <v>Catalog Record</v>
      </c>
      <c r="AT127" s="6" t="str">
        <f>HYPERLINK("http://www.worldcat.org/oclc/51892954","WorldCat Record")</f>
        <v>WorldCat Record</v>
      </c>
      <c r="AU127" s="3" t="s">
        <v>1658</v>
      </c>
      <c r="AV127" s="3" t="s">
        <v>1659</v>
      </c>
      <c r="AW127" s="3" t="s">
        <v>1660</v>
      </c>
      <c r="AX127" s="3" t="s">
        <v>1660</v>
      </c>
      <c r="AY127" s="3" t="s">
        <v>1661</v>
      </c>
      <c r="AZ127" s="3" t="s">
        <v>75</v>
      </c>
      <c r="BB127" s="3" t="s">
        <v>1662</v>
      </c>
      <c r="BC127" s="3" t="s">
        <v>1663</v>
      </c>
      <c r="BD127" s="3" t="s">
        <v>1664</v>
      </c>
    </row>
    <row r="128" spans="1:56" ht="38.25" customHeight="1" x14ac:dyDescent="0.25">
      <c r="A128" s="7" t="s">
        <v>58</v>
      </c>
      <c r="B128" s="2" t="s">
        <v>1665</v>
      </c>
      <c r="C128" s="2" t="s">
        <v>1666</v>
      </c>
      <c r="D128" s="2" t="s">
        <v>1667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L128" s="2" t="s">
        <v>1668</v>
      </c>
      <c r="M128" s="3" t="s">
        <v>383</v>
      </c>
      <c r="O128" s="3" t="s">
        <v>65</v>
      </c>
      <c r="P128" s="3" t="s">
        <v>1493</v>
      </c>
      <c r="R128" s="3" t="s">
        <v>67</v>
      </c>
      <c r="S128" s="4">
        <v>4</v>
      </c>
      <c r="T128" s="4">
        <v>4</v>
      </c>
      <c r="U128" s="5" t="s">
        <v>1549</v>
      </c>
      <c r="V128" s="5" t="s">
        <v>1549</v>
      </c>
      <c r="W128" s="5" t="s">
        <v>1669</v>
      </c>
      <c r="X128" s="5" t="s">
        <v>1669</v>
      </c>
      <c r="Y128" s="4">
        <v>73</v>
      </c>
      <c r="Z128" s="4">
        <v>41</v>
      </c>
      <c r="AA128" s="4">
        <v>71</v>
      </c>
      <c r="AB128" s="4">
        <v>1</v>
      </c>
      <c r="AC128" s="4">
        <v>1</v>
      </c>
      <c r="AD128" s="4">
        <v>0</v>
      </c>
      <c r="AE128" s="4">
        <v>1</v>
      </c>
      <c r="AF128" s="4">
        <v>0</v>
      </c>
      <c r="AG128" s="4">
        <v>1</v>
      </c>
      <c r="AH128" s="4">
        <v>0</v>
      </c>
      <c r="AI128" s="4">
        <v>0</v>
      </c>
      <c r="AJ128" s="4">
        <v>0</v>
      </c>
      <c r="AK128" s="4">
        <v>1</v>
      </c>
      <c r="AL128" s="4">
        <v>0</v>
      </c>
      <c r="AM128" s="4">
        <v>0</v>
      </c>
      <c r="AN128" s="4">
        <v>0</v>
      </c>
      <c r="AO128" s="4">
        <v>0</v>
      </c>
      <c r="AP128" s="3" t="s">
        <v>58</v>
      </c>
      <c r="AQ128" s="3" t="s">
        <v>70</v>
      </c>
      <c r="AR128" s="6" t="str">
        <f>HYPERLINK("http://catalog.hathitrust.org/Record/001103319","HathiTrust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HYPERLINK("https://creighton-primo.hosted.exlibrisgroup.com/primo-explore/search?tab=default_tab&amp;search_scope=EVERYTHING&amp;vid=01CRU&amp;lang=en_US&amp;offset=0&amp;query=any,contains,991001315469702656","Catalog Record")</f>
        <v>Catalog Record</v>
      </c>
      <c r="AT128" s="6" t="str">
        <f>HYPERLINK("http://www.worldcat.org/oclc/18351493","WorldCat Record")</f>
        <v>WorldCat Record</v>
      </c>
      <c r="AU128" s="3" t="s">
        <v>1670</v>
      </c>
      <c r="AV128" s="3" t="s">
        <v>1671</v>
      </c>
      <c r="AW128" s="3" t="s">
        <v>1672</v>
      </c>
      <c r="AX128" s="3" t="s">
        <v>1672</v>
      </c>
      <c r="AY128" s="3" t="s">
        <v>1673</v>
      </c>
      <c r="AZ128" s="3" t="s">
        <v>75</v>
      </c>
      <c r="BB128" s="3" t="s">
        <v>1674</v>
      </c>
      <c r="BC128" s="3" t="s">
        <v>1675</v>
      </c>
      <c r="BD128" s="3" t="s">
        <v>1676</v>
      </c>
    </row>
    <row r="129" spans="1:56" ht="38.25" customHeight="1" x14ac:dyDescent="0.25">
      <c r="A129" s="7" t="s">
        <v>58</v>
      </c>
      <c r="B129" s="2" t="s">
        <v>1677</v>
      </c>
      <c r="C129" s="2" t="s">
        <v>1678</v>
      </c>
      <c r="D129" s="2" t="s">
        <v>1679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1680</v>
      </c>
      <c r="L129" s="2" t="s">
        <v>1681</v>
      </c>
      <c r="M129" s="3" t="s">
        <v>889</v>
      </c>
      <c r="N129" s="2" t="s">
        <v>64</v>
      </c>
      <c r="O129" s="3" t="s">
        <v>65</v>
      </c>
      <c r="P129" s="3" t="s">
        <v>916</v>
      </c>
      <c r="R129" s="3" t="s">
        <v>67</v>
      </c>
      <c r="S129" s="4">
        <v>3</v>
      </c>
      <c r="T129" s="4">
        <v>3</v>
      </c>
      <c r="U129" s="5" t="s">
        <v>1656</v>
      </c>
      <c r="V129" s="5" t="s">
        <v>1656</v>
      </c>
      <c r="W129" s="5" t="s">
        <v>1682</v>
      </c>
      <c r="X129" s="5" t="s">
        <v>1682</v>
      </c>
      <c r="Y129" s="4">
        <v>7</v>
      </c>
      <c r="Z129" s="4">
        <v>7</v>
      </c>
      <c r="AA129" s="4">
        <v>98</v>
      </c>
      <c r="AB129" s="4">
        <v>1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HYPERLINK("https://creighton-primo.hosted.exlibrisgroup.com/primo-explore/search?tab=default_tab&amp;search_scope=EVERYTHING&amp;vid=01CRU&amp;lang=en_US&amp;offset=0&amp;query=any,contains,991000325979702656","Catalog Record")</f>
        <v>Catalog Record</v>
      </c>
      <c r="AT129" s="6" t="str">
        <f>HYPERLINK("http://www.worldcat.org/oclc/46970513","WorldCat Record")</f>
        <v>WorldCat Record</v>
      </c>
      <c r="AU129" s="3" t="s">
        <v>1683</v>
      </c>
      <c r="AV129" s="3" t="s">
        <v>1684</v>
      </c>
      <c r="AW129" s="3" t="s">
        <v>1685</v>
      </c>
      <c r="AX129" s="3" t="s">
        <v>1685</v>
      </c>
      <c r="AY129" s="3" t="s">
        <v>1686</v>
      </c>
      <c r="AZ129" s="3" t="s">
        <v>75</v>
      </c>
      <c r="BB129" s="3" t="s">
        <v>1687</v>
      </c>
      <c r="BC129" s="3" t="s">
        <v>1688</v>
      </c>
      <c r="BD129" s="3" t="s">
        <v>1689</v>
      </c>
    </row>
    <row r="130" spans="1:56" ht="38.25" customHeight="1" x14ac:dyDescent="0.25">
      <c r="A130" s="7" t="s">
        <v>58</v>
      </c>
      <c r="B130" s="2" t="s">
        <v>1690</v>
      </c>
      <c r="C130" s="2" t="s">
        <v>1691</v>
      </c>
      <c r="D130" s="2" t="s">
        <v>1692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1693</v>
      </c>
      <c r="L130" s="2" t="s">
        <v>1694</v>
      </c>
      <c r="M130" s="3" t="s">
        <v>536</v>
      </c>
      <c r="O130" s="3" t="s">
        <v>65</v>
      </c>
      <c r="P130" s="3" t="s">
        <v>916</v>
      </c>
      <c r="Q130" s="2" t="s">
        <v>1695</v>
      </c>
      <c r="R130" s="3" t="s">
        <v>67</v>
      </c>
      <c r="S130" s="4">
        <v>5</v>
      </c>
      <c r="T130" s="4">
        <v>5</v>
      </c>
      <c r="U130" s="5" t="s">
        <v>1696</v>
      </c>
      <c r="V130" s="5" t="s">
        <v>1696</v>
      </c>
      <c r="W130" s="5" t="s">
        <v>1697</v>
      </c>
      <c r="X130" s="5" t="s">
        <v>1697</v>
      </c>
      <c r="Y130" s="4">
        <v>77</v>
      </c>
      <c r="Z130" s="4">
        <v>51</v>
      </c>
      <c r="AA130" s="4">
        <v>55</v>
      </c>
      <c r="AB130" s="4">
        <v>1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3" t="s">
        <v>58</v>
      </c>
      <c r="AQ130" s="3" t="s">
        <v>70</v>
      </c>
      <c r="AR130" s="6" t="str">
        <f>HYPERLINK("http://catalog.hathitrust.org/Record/002534044","HathiTrust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HYPERLINK("https://creighton-primo.hosted.exlibrisgroup.com/primo-explore/search?tab=default_tab&amp;search_scope=EVERYTHING&amp;vid=01CRU&amp;lang=en_US&amp;offset=0&amp;query=any,contains,991001350399702656","Catalog Record")</f>
        <v>Catalog Record</v>
      </c>
      <c r="AT130" s="6" t="str">
        <f>HYPERLINK("http://www.worldcat.org/oclc/24432563","WorldCat Record")</f>
        <v>WorldCat Record</v>
      </c>
      <c r="AU130" s="3" t="s">
        <v>1698</v>
      </c>
      <c r="AV130" s="3" t="s">
        <v>1699</v>
      </c>
      <c r="AW130" s="3" t="s">
        <v>1700</v>
      </c>
      <c r="AX130" s="3" t="s">
        <v>1700</v>
      </c>
      <c r="AY130" s="3" t="s">
        <v>1701</v>
      </c>
      <c r="AZ130" s="3" t="s">
        <v>75</v>
      </c>
      <c r="BB130" s="3" t="s">
        <v>1702</v>
      </c>
      <c r="BC130" s="3" t="s">
        <v>1703</v>
      </c>
      <c r="BD130" s="3" t="s">
        <v>1704</v>
      </c>
    </row>
    <row r="131" spans="1:56" ht="38.25" customHeight="1" x14ac:dyDescent="0.25">
      <c r="A131" s="7" t="s">
        <v>58</v>
      </c>
      <c r="B131" s="2" t="s">
        <v>1705</v>
      </c>
      <c r="C131" s="2" t="s">
        <v>1706</v>
      </c>
      <c r="D131" s="2" t="s">
        <v>1707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L131" s="2" t="s">
        <v>1708</v>
      </c>
      <c r="M131" s="3" t="s">
        <v>864</v>
      </c>
      <c r="O131" s="3" t="s">
        <v>65</v>
      </c>
      <c r="P131" s="3" t="s">
        <v>145</v>
      </c>
      <c r="Q131" s="2" t="s">
        <v>1709</v>
      </c>
      <c r="R131" s="3" t="s">
        <v>67</v>
      </c>
      <c r="S131" s="4">
        <v>4</v>
      </c>
      <c r="T131" s="4">
        <v>4</v>
      </c>
      <c r="U131" s="5" t="s">
        <v>1710</v>
      </c>
      <c r="V131" s="5" t="s">
        <v>1710</v>
      </c>
      <c r="W131" s="5" t="s">
        <v>1711</v>
      </c>
      <c r="X131" s="5" t="s">
        <v>1711</v>
      </c>
      <c r="Y131" s="4">
        <v>233</v>
      </c>
      <c r="Z131" s="4">
        <v>159</v>
      </c>
      <c r="AA131" s="4">
        <v>220</v>
      </c>
      <c r="AB131" s="4">
        <v>1</v>
      </c>
      <c r="AC131" s="4">
        <v>3</v>
      </c>
      <c r="AD131" s="4">
        <v>2</v>
      </c>
      <c r="AE131" s="4">
        <v>6</v>
      </c>
      <c r="AF131" s="4">
        <v>0</v>
      </c>
      <c r="AG131" s="4">
        <v>1</v>
      </c>
      <c r="AH131" s="4">
        <v>2</v>
      </c>
      <c r="AI131" s="4">
        <v>3</v>
      </c>
      <c r="AJ131" s="4">
        <v>1</v>
      </c>
      <c r="AK131" s="4">
        <v>2</v>
      </c>
      <c r="AL131" s="4">
        <v>0</v>
      </c>
      <c r="AM131" s="4">
        <v>2</v>
      </c>
      <c r="AN131" s="4">
        <v>0</v>
      </c>
      <c r="AO131" s="4">
        <v>0</v>
      </c>
      <c r="AP131" s="3" t="s">
        <v>58</v>
      </c>
      <c r="AQ131" s="3" t="s">
        <v>70</v>
      </c>
      <c r="AR131" s="6" t="str">
        <f>HYPERLINK("http://catalog.hathitrust.org/Record/003966658","HathiTrust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HYPERLINK("https://creighton-primo.hosted.exlibrisgroup.com/primo-explore/search?tab=default_tab&amp;search_scope=EVERYTHING&amp;vid=01CRU&amp;lang=en_US&amp;offset=0&amp;query=any,contains,991000597209702656","Catalog Record")</f>
        <v>Catalog Record</v>
      </c>
      <c r="AT131" s="6" t="str">
        <f>HYPERLINK("http://www.worldcat.org/oclc/38862810","WorldCat Record")</f>
        <v>WorldCat Record</v>
      </c>
      <c r="AU131" s="3" t="s">
        <v>1712</v>
      </c>
      <c r="AV131" s="3" t="s">
        <v>1713</v>
      </c>
      <c r="AW131" s="3" t="s">
        <v>1714</v>
      </c>
      <c r="AX131" s="3" t="s">
        <v>1714</v>
      </c>
      <c r="AY131" s="3" t="s">
        <v>1715</v>
      </c>
      <c r="AZ131" s="3" t="s">
        <v>75</v>
      </c>
      <c r="BB131" s="3" t="s">
        <v>1716</v>
      </c>
      <c r="BC131" s="3" t="s">
        <v>1717</v>
      </c>
      <c r="BD131" s="3" t="s">
        <v>1718</v>
      </c>
    </row>
    <row r="132" spans="1:56" ht="38.25" customHeight="1" x14ac:dyDescent="0.25">
      <c r="A132" s="7" t="s">
        <v>58</v>
      </c>
      <c r="B132" s="2" t="s">
        <v>1719</v>
      </c>
      <c r="C132" s="2" t="s">
        <v>1720</v>
      </c>
      <c r="D132" s="2" t="s">
        <v>1721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1722</v>
      </c>
      <c r="L132" s="2" t="s">
        <v>1723</v>
      </c>
      <c r="M132" s="3" t="s">
        <v>1469</v>
      </c>
      <c r="N132" s="2" t="s">
        <v>144</v>
      </c>
      <c r="O132" s="3" t="s">
        <v>65</v>
      </c>
      <c r="P132" s="3" t="s">
        <v>689</v>
      </c>
      <c r="R132" s="3" t="s">
        <v>67</v>
      </c>
      <c r="S132" s="4">
        <v>2</v>
      </c>
      <c r="T132" s="4">
        <v>2</v>
      </c>
      <c r="U132" s="5" t="s">
        <v>1724</v>
      </c>
      <c r="V132" s="5" t="s">
        <v>1724</v>
      </c>
      <c r="W132" s="5" t="s">
        <v>1356</v>
      </c>
      <c r="X132" s="5" t="s">
        <v>1356</v>
      </c>
      <c r="Y132" s="4">
        <v>105</v>
      </c>
      <c r="Z132" s="4">
        <v>40</v>
      </c>
      <c r="AA132" s="4">
        <v>211</v>
      </c>
      <c r="AB132" s="4">
        <v>1</v>
      </c>
      <c r="AC132" s="4">
        <v>1</v>
      </c>
      <c r="AD132" s="4">
        <v>0</v>
      </c>
      <c r="AE132" s="4">
        <v>6</v>
      </c>
      <c r="AF132" s="4">
        <v>0</v>
      </c>
      <c r="AG132" s="4">
        <v>3</v>
      </c>
      <c r="AH132" s="4">
        <v>0</v>
      </c>
      <c r="AI132" s="4">
        <v>2</v>
      </c>
      <c r="AJ132" s="4">
        <v>0</v>
      </c>
      <c r="AK132" s="4">
        <v>3</v>
      </c>
      <c r="AL132" s="4">
        <v>0</v>
      </c>
      <c r="AM132" s="4">
        <v>0</v>
      </c>
      <c r="AN132" s="4">
        <v>0</v>
      </c>
      <c r="AO132" s="4">
        <v>0</v>
      </c>
      <c r="AP132" s="3" t="s">
        <v>58</v>
      </c>
      <c r="AQ132" s="3" t="s">
        <v>58</v>
      </c>
      <c r="AS132" s="6" t="str">
        <f>HYPERLINK("https://creighton-primo.hosted.exlibrisgroup.com/primo-explore/search?tab=default_tab&amp;search_scope=EVERYTHING&amp;vid=01CRU&amp;lang=en_US&amp;offset=0&amp;query=any,contains,991000980549702656","Catalog Record")</f>
        <v>Catalog Record</v>
      </c>
      <c r="AT132" s="6" t="str">
        <f>HYPERLINK("http://www.worldcat.org/oclc/7717077","WorldCat Record")</f>
        <v>WorldCat Record</v>
      </c>
      <c r="AU132" s="3" t="s">
        <v>1725</v>
      </c>
      <c r="AV132" s="3" t="s">
        <v>1726</v>
      </c>
      <c r="AW132" s="3" t="s">
        <v>1727</v>
      </c>
      <c r="AX132" s="3" t="s">
        <v>1727</v>
      </c>
      <c r="AY132" s="3" t="s">
        <v>1728</v>
      </c>
      <c r="AZ132" s="3" t="s">
        <v>75</v>
      </c>
      <c r="BC132" s="3" t="s">
        <v>1729</v>
      </c>
      <c r="BD132" s="3" t="s">
        <v>1730</v>
      </c>
    </row>
    <row r="133" spans="1:56" ht="38.25" customHeight="1" x14ac:dyDescent="0.25">
      <c r="A133" s="7" t="s">
        <v>58</v>
      </c>
      <c r="B133" s="2" t="s">
        <v>1731</v>
      </c>
      <c r="C133" s="2" t="s">
        <v>1732</v>
      </c>
      <c r="D133" s="2" t="s">
        <v>1733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L133" s="2" t="s">
        <v>1734</v>
      </c>
      <c r="M133" s="3" t="s">
        <v>1469</v>
      </c>
      <c r="O133" s="3" t="s">
        <v>65</v>
      </c>
      <c r="P133" s="3" t="s">
        <v>66</v>
      </c>
      <c r="Q133" s="2" t="s">
        <v>255</v>
      </c>
      <c r="R133" s="3" t="s">
        <v>67</v>
      </c>
      <c r="S133" s="4">
        <v>2</v>
      </c>
      <c r="T133" s="4">
        <v>2</v>
      </c>
      <c r="U133" s="5" t="s">
        <v>1735</v>
      </c>
      <c r="V133" s="5" t="s">
        <v>1735</v>
      </c>
      <c r="W133" s="5" t="s">
        <v>1356</v>
      </c>
      <c r="X133" s="5" t="s">
        <v>1356</v>
      </c>
      <c r="Y133" s="4">
        <v>324</v>
      </c>
      <c r="Z133" s="4">
        <v>266</v>
      </c>
      <c r="AA133" s="4">
        <v>267</v>
      </c>
      <c r="AB133" s="4">
        <v>2</v>
      </c>
      <c r="AC133" s="4">
        <v>2</v>
      </c>
      <c r="AD133" s="4">
        <v>10</v>
      </c>
      <c r="AE133" s="4">
        <v>10</v>
      </c>
      <c r="AF133" s="4">
        <v>3</v>
      </c>
      <c r="AG133" s="4">
        <v>3</v>
      </c>
      <c r="AH133" s="4">
        <v>2</v>
      </c>
      <c r="AI133" s="4">
        <v>2</v>
      </c>
      <c r="AJ133" s="4">
        <v>7</v>
      </c>
      <c r="AK133" s="4">
        <v>7</v>
      </c>
      <c r="AL133" s="4">
        <v>1</v>
      </c>
      <c r="AM133" s="4">
        <v>1</v>
      </c>
      <c r="AN133" s="4">
        <v>0</v>
      </c>
      <c r="AO133" s="4">
        <v>0</v>
      </c>
      <c r="AP133" s="3" t="s">
        <v>58</v>
      </c>
      <c r="AQ133" s="3" t="s">
        <v>70</v>
      </c>
      <c r="AR133" s="6" t="str">
        <f>HYPERLINK("http://catalog.hathitrust.org/Record/000224896","HathiTrust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HYPERLINK("https://creighton-primo.hosted.exlibrisgroup.com/primo-explore/search?tab=default_tab&amp;search_scope=EVERYTHING&amp;vid=01CRU&amp;lang=en_US&amp;offset=0&amp;query=any,contains,991000980569702656","Catalog Record")</f>
        <v>Catalog Record</v>
      </c>
      <c r="AT133" s="6" t="str">
        <f>HYPERLINK("http://www.worldcat.org/oclc/6086592","WorldCat Record")</f>
        <v>WorldCat Record</v>
      </c>
      <c r="AU133" s="3" t="s">
        <v>1736</v>
      </c>
      <c r="AV133" s="3" t="s">
        <v>1737</v>
      </c>
      <c r="AW133" s="3" t="s">
        <v>1738</v>
      </c>
      <c r="AX133" s="3" t="s">
        <v>1738</v>
      </c>
      <c r="AY133" s="3" t="s">
        <v>1739</v>
      </c>
      <c r="AZ133" s="3" t="s">
        <v>75</v>
      </c>
      <c r="BB133" s="3" t="s">
        <v>1740</v>
      </c>
      <c r="BC133" s="3" t="s">
        <v>1741</v>
      </c>
      <c r="BD133" s="3" t="s">
        <v>1742</v>
      </c>
    </row>
    <row r="134" spans="1:56" ht="38.25" customHeight="1" x14ac:dyDescent="0.25">
      <c r="A134" s="7" t="s">
        <v>58</v>
      </c>
      <c r="B134" s="2" t="s">
        <v>1743</v>
      </c>
      <c r="C134" s="2" t="s">
        <v>1744</v>
      </c>
      <c r="D134" s="2" t="s">
        <v>1745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L134" s="2" t="s">
        <v>1746</v>
      </c>
      <c r="M134" s="3" t="s">
        <v>536</v>
      </c>
      <c r="O134" s="3" t="s">
        <v>65</v>
      </c>
      <c r="P134" s="3" t="s">
        <v>1747</v>
      </c>
      <c r="R134" s="3" t="s">
        <v>67</v>
      </c>
      <c r="S134" s="4">
        <v>7</v>
      </c>
      <c r="T134" s="4">
        <v>7</v>
      </c>
      <c r="U134" s="5" t="s">
        <v>1748</v>
      </c>
      <c r="V134" s="5" t="s">
        <v>1748</v>
      </c>
      <c r="W134" s="5" t="s">
        <v>919</v>
      </c>
      <c r="X134" s="5" t="s">
        <v>919</v>
      </c>
      <c r="Y134" s="4">
        <v>41</v>
      </c>
      <c r="Z134" s="4">
        <v>25</v>
      </c>
      <c r="AA134" s="4">
        <v>28</v>
      </c>
      <c r="AB134" s="4">
        <v>1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3" t="s">
        <v>58</v>
      </c>
      <c r="AQ134" s="3" t="s">
        <v>70</v>
      </c>
      <c r="AR134" s="6" t="str">
        <f>HYPERLINK("http://catalog.hathitrust.org/Record/002791645","HathiTrust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HYPERLINK("https://creighton-primo.hosted.exlibrisgroup.com/primo-explore/search?tab=default_tab&amp;search_scope=EVERYTHING&amp;vid=01CRU&amp;lang=en_US&amp;offset=0&amp;query=any,contains,991001511699702656","Catalog Record")</f>
        <v>Catalog Record</v>
      </c>
      <c r="AT134" s="6" t="str">
        <f>HYPERLINK("http://www.worldcat.org/oclc/26765147","WorldCat Record")</f>
        <v>WorldCat Record</v>
      </c>
      <c r="AU134" s="3" t="s">
        <v>1749</v>
      </c>
      <c r="AV134" s="3" t="s">
        <v>1750</v>
      </c>
      <c r="AW134" s="3" t="s">
        <v>1751</v>
      </c>
      <c r="AX134" s="3" t="s">
        <v>1751</v>
      </c>
      <c r="AY134" s="3" t="s">
        <v>1752</v>
      </c>
      <c r="AZ134" s="3" t="s">
        <v>75</v>
      </c>
      <c r="BB134" s="3" t="s">
        <v>1753</v>
      </c>
      <c r="BC134" s="3" t="s">
        <v>1754</v>
      </c>
      <c r="BD134" s="3" t="s">
        <v>1755</v>
      </c>
    </row>
    <row r="135" spans="1:56" ht="38.25" customHeight="1" x14ac:dyDescent="0.25">
      <c r="A135" s="7" t="s">
        <v>58</v>
      </c>
      <c r="B135" s="2" t="s">
        <v>1756</v>
      </c>
      <c r="C135" s="2" t="s">
        <v>1757</v>
      </c>
      <c r="D135" s="2" t="s">
        <v>1758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1759</v>
      </c>
      <c r="L135" s="2" t="s">
        <v>1760</v>
      </c>
      <c r="M135" s="3" t="s">
        <v>353</v>
      </c>
      <c r="O135" s="3" t="s">
        <v>65</v>
      </c>
      <c r="P135" s="3" t="s">
        <v>1761</v>
      </c>
      <c r="R135" s="3" t="s">
        <v>67</v>
      </c>
      <c r="S135" s="4">
        <v>1</v>
      </c>
      <c r="T135" s="4">
        <v>1</v>
      </c>
      <c r="U135" s="5" t="s">
        <v>1762</v>
      </c>
      <c r="V135" s="5" t="s">
        <v>1762</v>
      </c>
      <c r="W135" s="5" t="s">
        <v>1763</v>
      </c>
      <c r="X135" s="5" t="s">
        <v>1763</v>
      </c>
      <c r="Y135" s="4">
        <v>15</v>
      </c>
      <c r="Z135" s="4">
        <v>11</v>
      </c>
      <c r="AA135" s="4">
        <v>13</v>
      </c>
      <c r="AB135" s="4">
        <v>1</v>
      </c>
      <c r="AC135" s="4">
        <v>1</v>
      </c>
      <c r="AD135" s="4">
        <v>1</v>
      </c>
      <c r="AE135" s="4">
        <v>1</v>
      </c>
      <c r="AF135" s="4">
        <v>0</v>
      </c>
      <c r="AG135" s="4">
        <v>0</v>
      </c>
      <c r="AH135" s="4">
        <v>0</v>
      </c>
      <c r="AI135" s="4">
        <v>0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0</v>
      </c>
      <c r="AP135" s="3" t="s">
        <v>58</v>
      </c>
      <c r="AQ135" s="3" t="s">
        <v>70</v>
      </c>
      <c r="AR135" s="6" t="str">
        <f>HYPERLINK("http://catalog.hathitrust.org/Record/003948083","HathiTrust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HYPERLINK("https://creighton-primo.hosted.exlibrisgroup.com/primo-explore/search?tab=default_tab&amp;search_scope=EVERYTHING&amp;vid=01CRU&amp;lang=en_US&amp;offset=0&amp;query=any,contains,991001029389702656","Catalog Record")</f>
        <v>Catalog Record</v>
      </c>
      <c r="AT135" s="6" t="str">
        <f>HYPERLINK("http://www.worldcat.org/oclc/25195756","WorldCat Record")</f>
        <v>WorldCat Record</v>
      </c>
      <c r="AU135" s="3" t="s">
        <v>1764</v>
      </c>
      <c r="AV135" s="3" t="s">
        <v>1765</v>
      </c>
      <c r="AW135" s="3" t="s">
        <v>1766</v>
      </c>
      <c r="AX135" s="3" t="s">
        <v>1766</v>
      </c>
      <c r="AY135" s="3" t="s">
        <v>1767</v>
      </c>
      <c r="AZ135" s="3" t="s">
        <v>75</v>
      </c>
      <c r="BB135" s="3" t="s">
        <v>1768</v>
      </c>
      <c r="BC135" s="3" t="s">
        <v>1769</v>
      </c>
      <c r="BD135" s="3" t="s">
        <v>1770</v>
      </c>
    </row>
    <row r="136" spans="1:56" ht="38.25" customHeight="1" x14ac:dyDescent="0.25">
      <c r="A136" s="7" t="s">
        <v>58</v>
      </c>
      <c r="B136" s="2" t="s">
        <v>1771</v>
      </c>
      <c r="C136" s="2" t="s">
        <v>1772</v>
      </c>
      <c r="D136" s="2" t="s">
        <v>1773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1774</v>
      </c>
      <c r="L136" s="2" t="s">
        <v>1468</v>
      </c>
      <c r="M136" s="3" t="s">
        <v>1469</v>
      </c>
      <c r="N136" s="2" t="s">
        <v>452</v>
      </c>
      <c r="O136" s="3" t="s">
        <v>65</v>
      </c>
      <c r="P136" s="3" t="s">
        <v>398</v>
      </c>
      <c r="Q136" s="2" t="s">
        <v>690</v>
      </c>
      <c r="R136" s="3" t="s">
        <v>67</v>
      </c>
      <c r="S136" s="4">
        <v>2</v>
      </c>
      <c r="T136" s="4">
        <v>2</v>
      </c>
      <c r="U136" s="5" t="s">
        <v>1775</v>
      </c>
      <c r="V136" s="5" t="s">
        <v>1775</v>
      </c>
      <c r="W136" s="5" t="s">
        <v>1356</v>
      </c>
      <c r="X136" s="5" t="s">
        <v>1356</v>
      </c>
      <c r="Y136" s="4">
        <v>128</v>
      </c>
      <c r="Z136" s="4">
        <v>90</v>
      </c>
      <c r="AA136" s="4">
        <v>92</v>
      </c>
      <c r="AB136" s="4">
        <v>2</v>
      </c>
      <c r="AC136" s="4">
        <v>2</v>
      </c>
      <c r="AD136" s="4">
        <v>2</v>
      </c>
      <c r="AE136" s="4">
        <v>2</v>
      </c>
      <c r="AF136" s="4">
        <v>0</v>
      </c>
      <c r="AG136" s="4">
        <v>0</v>
      </c>
      <c r="AH136" s="4">
        <v>0</v>
      </c>
      <c r="AI136" s="4">
        <v>0</v>
      </c>
      <c r="AJ136" s="4">
        <v>1</v>
      </c>
      <c r="AK136" s="4">
        <v>1</v>
      </c>
      <c r="AL136" s="4">
        <v>1</v>
      </c>
      <c r="AM136" s="4">
        <v>1</v>
      </c>
      <c r="AN136" s="4">
        <v>0</v>
      </c>
      <c r="AO136" s="4">
        <v>0</v>
      </c>
      <c r="AP136" s="3" t="s">
        <v>58</v>
      </c>
      <c r="AQ136" s="3" t="s">
        <v>70</v>
      </c>
      <c r="AR136" s="6" t="str">
        <f>HYPERLINK("http://catalog.hathitrust.org/Record/000141023","HathiTrust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HYPERLINK("https://creighton-primo.hosted.exlibrisgroup.com/primo-explore/search?tab=default_tab&amp;search_scope=EVERYTHING&amp;vid=01CRU&amp;lang=en_US&amp;offset=0&amp;query=any,contains,991000980729702656","Catalog Record")</f>
        <v>Catalog Record</v>
      </c>
      <c r="AT136" s="6" t="str">
        <f>HYPERLINK("http://www.worldcat.org/oclc/6603005","WorldCat Record")</f>
        <v>WorldCat Record</v>
      </c>
      <c r="AU136" s="3" t="s">
        <v>1776</v>
      </c>
      <c r="AV136" s="3" t="s">
        <v>1777</v>
      </c>
      <c r="AW136" s="3" t="s">
        <v>1778</v>
      </c>
      <c r="AX136" s="3" t="s">
        <v>1778</v>
      </c>
      <c r="AY136" s="3" t="s">
        <v>1779</v>
      </c>
      <c r="AZ136" s="3" t="s">
        <v>75</v>
      </c>
      <c r="BB136" s="3" t="s">
        <v>1780</v>
      </c>
      <c r="BC136" s="3" t="s">
        <v>1781</v>
      </c>
      <c r="BD136" s="3" t="s">
        <v>1782</v>
      </c>
    </row>
    <row r="137" spans="1:56" ht="38.25" customHeight="1" x14ac:dyDescent="0.25">
      <c r="A137" s="7" t="s">
        <v>58</v>
      </c>
      <c r="B137" s="2" t="s">
        <v>1783</v>
      </c>
      <c r="C137" s="2" t="s">
        <v>1784</v>
      </c>
      <c r="D137" s="2" t="s">
        <v>1785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1786</v>
      </c>
      <c r="L137" s="2" t="s">
        <v>1787</v>
      </c>
      <c r="M137" s="3" t="s">
        <v>687</v>
      </c>
      <c r="O137" s="3" t="s">
        <v>65</v>
      </c>
      <c r="P137" s="3" t="s">
        <v>84</v>
      </c>
      <c r="R137" s="3" t="s">
        <v>67</v>
      </c>
      <c r="S137" s="4">
        <v>5</v>
      </c>
      <c r="T137" s="4">
        <v>5</v>
      </c>
      <c r="U137" s="5" t="s">
        <v>1788</v>
      </c>
      <c r="V137" s="5" t="s">
        <v>1788</v>
      </c>
      <c r="W137" s="5" t="s">
        <v>1356</v>
      </c>
      <c r="X137" s="5" t="s">
        <v>1356</v>
      </c>
      <c r="Y137" s="4">
        <v>108</v>
      </c>
      <c r="Z137" s="4">
        <v>90</v>
      </c>
      <c r="AA137" s="4">
        <v>92</v>
      </c>
      <c r="AB137" s="4">
        <v>2</v>
      </c>
      <c r="AC137" s="4">
        <v>2</v>
      </c>
      <c r="AD137" s="4">
        <v>3</v>
      </c>
      <c r="AE137" s="4">
        <v>3</v>
      </c>
      <c r="AF137" s="4">
        <v>1</v>
      </c>
      <c r="AG137" s="4">
        <v>1</v>
      </c>
      <c r="AH137" s="4">
        <v>0</v>
      </c>
      <c r="AI137" s="4">
        <v>0</v>
      </c>
      <c r="AJ137" s="4">
        <v>1</v>
      </c>
      <c r="AK137" s="4">
        <v>1</v>
      </c>
      <c r="AL137" s="4">
        <v>1</v>
      </c>
      <c r="AM137" s="4">
        <v>1</v>
      </c>
      <c r="AN137" s="4">
        <v>0</v>
      </c>
      <c r="AO137" s="4">
        <v>0</v>
      </c>
      <c r="AP137" s="3" t="s">
        <v>58</v>
      </c>
      <c r="AQ137" s="3" t="s">
        <v>70</v>
      </c>
      <c r="AR137" s="6" t="str">
        <f>HYPERLINK("http://catalog.hathitrust.org/Record/000256761","HathiTrust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HYPERLINK("https://creighton-primo.hosted.exlibrisgroup.com/primo-explore/search?tab=default_tab&amp;search_scope=EVERYTHING&amp;vid=01CRU&amp;lang=en_US&amp;offset=0&amp;query=any,contains,991000980879702656","Catalog Record")</f>
        <v>Catalog Record</v>
      </c>
      <c r="AT137" s="6" t="str">
        <f>HYPERLINK("http://www.worldcat.org/oclc/4497793","WorldCat Record")</f>
        <v>WorldCat Record</v>
      </c>
      <c r="AU137" s="3" t="s">
        <v>1789</v>
      </c>
      <c r="AV137" s="3" t="s">
        <v>1790</v>
      </c>
      <c r="AW137" s="3" t="s">
        <v>1791</v>
      </c>
      <c r="AX137" s="3" t="s">
        <v>1791</v>
      </c>
      <c r="AY137" s="3" t="s">
        <v>1792</v>
      </c>
      <c r="AZ137" s="3" t="s">
        <v>75</v>
      </c>
      <c r="BB137" s="3" t="s">
        <v>1793</v>
      </c>
      <c r="BC137" s="3" t="s">
        <v>1794</v>
      </c>
      <c r="BD137" s="3" t="s">
        <v>1795</v>
      </c>
    </row>
    <row r="138" spans="1:56" ht="38.25" customHeight="1" x14ac:dyDescent="0.25">
      <c r="A138" s="7" t="s">
        <v>58</v>
      </c>
      <c r="B138" s="2" t="s">
        <v>1796</v>
      </c>
      <c r="C138" s="2" t="s">
        <v>1797</v>
      </c>
      <c r="D138" s="2" t="s">
        <v>1798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L138" s="2" t="s">
        <v>1799</v>
      </c>
      <c r="M138" s="3" t="s">
        <v>1800</v>
      </c>
      <c r="O138" s="3" t="s">
        <v>65</v>
      </c>
      <c r="P138" s="3" t="s">
        <v>689</v>
      </c>
      <c r="Q138" s="2" t="s">
        <v>1801</v>
      </c>
      <c r="R138" s="3" t="s">
        <v>67</v>
      </c>
      <c r="S138" s="4">
        <v>2</v>
      </c>
      <c r="T138" s="4">
        <v>2</v>
      </c>
      <c r="U138" s="5" t="s">
        <v>730</v>
      </c>
      <c r="V138" s="5" t="s">
        <v>730</v>
      </c>
      <c r="W138" s="5" t="s">
        <v>1284</v>
      </c>
      <c r="X138" s="5" t="s">
        <v>1284</v>
      </c>
      <c r="Y138" s="4">
        <v>47</v>
      </c>
      <c r="Z138" s="4">
        <v>46</v>
      </c>
      <c r="AA138" s="4">
        <v>48</v>
      </c>
      <c r="AB138" s="4">
        <v>1</v>
      </c>
      <c r="AC138" s="4">
        <v>1</v>
      </c>
      <c r="AD138" s="4">
        <v>1</v>
      </c>
      <c r="AE138" s="4">
        <v>1</v>
      </c>
      <c r="AF138" s="4">
        <v>0</v>
      </c>
      <c r="AG138" s="4">
        <v>0</v>
      </c>
      <c r="AH138" s="4">
        <v>1</v>
      </c>
      <c r="AI138" s="4">
        <v>1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3" t="s">
        <v>58</v>
      </c>
      <c r="AQ138" s="3" t="s">
        <v>70</v>
      </c>
      <c r="AR138" s="6" t="str">
        <f>HYPERLINK("http://catalog.hathitrust.org/Record/005218689","HathiTrust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HYPERLINK("https://creighton-primo.hosted.exlibrisgroup.com/primo-explore/search?tab=default_tab&amp;search_scope=EVERYTHING&amp;vid=01CRU&amp;lang=en_US&amp;offset=0&amp;query=any,contains,991000980919702656","Catalog Record")</f>
        <v>Catalog Record</v>
      </c>
      <c r="AT138" s="6" t="str">
        <f>HYPERLINK("http://www.worldcat.org/oclc/697042","WorldCat Record")</f>
        <v>WorldCat Record</v>
      </c>
      <c r="AU138" s="3" t="s">
        <v>1802</v>
      </c>
      <c r="AV138" s="3" t="s">
        <v>1803</v>
      </c>
      <c r="AW138" s="3" t="s">
        <v>1804</v>
      </c>
      <c r="AX138" s="3" t="s">
        <v>1804</v>
      </c>
      <c r="AY138" s="3" t="s">
        <v>1805</v>
      </c>
      <c r="AZ138" s="3" t="s">
        <v>75</v>
      </c>
      <c r="BC138" s="3" t="s">
        <v>1806</v>
      </c>
      <c r="BD138" s="3" t="s">
        <v>1807</v>
      </c>
    </row>
    <row r="139" spans="1:56" ht="38.25" customHeight="1" x14ac:dyDescent="0.25">
      <c r="A139" s="7" t="s">
        <v>58</v>
      </c>
      <c r="B139" s="2" t="s">
        <v>1808</v>
      </c>
      <c r="C139" s="2" t="s">
        <v>1809</v>
      </c>
      <c r="D139" s="2" t="s">
        <v>1810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1811</v>
      </c>
      <c r="M139" s="3" t="s">
        <v>536</v>
      </c>
      <c r="O139" s="3" t="s">
        <v>65</v>
      </c>
      <c r="P139" s="3" t="s">
        <v>1493</v>
      </c>
      <c r="R139" s="3" t="s">
        <v>67</v>
      </c>
      <c r="S139" s="4">
        <v>2</v>
      </c>
      <c r="T139" s="4">
        <v>2</v>
      </c>
      <c r="U139" s="5" t="s">
        <v>1812</v>
      </c>
      <c r="V139" s="5" t="s">
        <v>1812</v>
      </c>
      <c r="W139" s="5" t="s">
        <v>1697</v>
      </c>
      <c r="X139" s="5" t="s">
        <v>1697</v>
      </c>
      <c r="Y139" s="4">
        <v>46</v>
      </c>
      <c r="Z139" s="4">
        <v>28</v>
      </c>
      <c r="AA139" s="4">
        <v>49</v>
      </c>
      <c r="AB139" s="4">
        <v>1</v>
      </c>
      <c r="AC139" s="4">
        <v>1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3" t="s">
        <v>58</v>
      </c>
      <c r="AQ139" s="3" t="s">
        <v>70</v>
      </c>
      <c r="AR139" s="6" t="str">
        <f>HYPERLINK("http://catalog.hathitrust.org/Record/002577753","HathiTrust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HYPERLINK("https://creighton-primo.hosted.exlibrisgroup.com/primo-explore/search?tab=default_tab&amp;search_scope=EVERYTHING&amp;vid=01CRU&amp;lang=en_US&amp;offset=0&amp;query=any,contains,991001350859702656","Catalog Record")</f>
        <v>Catalog Record</v>
      </c>
      <c r="AT139" s="6" t="str">
        <f>HYPERLINK("http://www.worldcat.org/oclc/24954608","WorldCat Record")</f>
        <v>WorldCat Record</v>
      </c>
      <c r="AU139" s="3" t="s">
        <v>1813</v>
      </c>
      <c r="AV139" s="3" t="s">
        <v>1814</v>
      </c>
      <c r="AW139" s="3" t="s">
        <v>1815</v>
      </c>
      <c r="AX139" s="3" t="s">
        <v>1815</v>
      </c>
      <c r="AY139" s="3" t="s">
        <v>1816</v>
      </c>
      <c r="AZ139" s="3" t="s">
        <v>75</v>
      </c>
      <c r="BB139" s="3" t="s">
        <v>1817</v>
      </c>
      <c r="BC139" s="3" t="s">
        <v>1818</v>
      </c>
      <c r="BD139" s="3" t="s">
        <v>1819</v>
      </c>
    </row>
    <row r="140" spans="1:56" ht="38.25" customHeight="1" x14ac:dyDescent="0.25">
      <c r="A140" s="7" t="s">
        <v>58</v>
      </c>
      <c r="B140" s="2" t="s">
        <v>1820</v>
      </c>
      <c r="C140" s="2" t="s">
        <v>1821</v>
      </c>
      <c r="D140" s="2" t="s">
        <v>1822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1823</v>
      </c>
      <c r="M140" s="3" t="s">
        <v>186</v>
      </c>
      <c r="N140" s="2" t="s">
        <v>64</v>
      </c>
      <c r="O140" s="3" t="s">
        <v>65</v>
      </c>
      <c r="P140" s="3" t="s">
        <v>145</v>
      </c>
      <c r="Q140" s="2" t="s">
        <v>1824</v>
      </c>
      <c r="R140" s="3" t="s">
        <v>67</v>
      </c>
      <c r="S140" s="4">
        <v>14</v>
      </c>
      <c r="T140" s="4">
        <v>14</v>
      </c>
      <c r="U140" s="5" t="s">
        <v>1825</v>
      </c>
      <c r="V140" s="5" t="s">
        <v>1825</v>
      </c>
      <c r="W140" s="5" t="s">
        <v>1826</v>
      </c>
      <c r="X140" s="5" t="s">
        <v>1826</v>
      </c>
      <c r="Y140" s="4">
        <v>224</v>
      </c>
      <c r="Z140" s="4">
        <v>147</v>
      </c>
      <c r="AA140" s="4">
        <v>1099</v>
      </c>
      <c r="AB140" s="4">
        <v>1</v>
      </c>
      <c r="AC140" s="4">
        <v>5</v>
      </c>
      <c r="AD140" s="4">
        <v>3</v>
      </c>
      <c r="AE140" s="4">
        <v>22</v>
      </c>
      <c r="AF140" s="4">
        <v>1</v>
      </c>
      <c r="AG140" s="4">
        <v>13</v>
      </c>
      <c r="AH140" s="4">
        <v>1</v>
      </c>
      <c r="AI140" s="4">
        <v>3</v>
      </c>
      <c r="AJ140" s="4">
        <v>2</v>
      </c>
      <c r="AK140" s="4">
        <v>8</v>
      </c>
      <c r="AL140" s="4">
        <v>0</v>
      </c>
      <c r="AM140" s="4">
        <v>3</v>
      </c>
      <c r="AN140" s="4">
        <v>0</v>
      </c>
      <c r="AO140" s="4">
        <v>0</v>
      </c>
      <c r="AP140" s="3" t="s">
        <v>58</v>
      </c>
      <c r="AQ140" s="3" t="s">
        <v>58</v>
      </c>
      <c r="AS140" s="6" t="str">
        <f>HYPERLINK("https://creighton-primo.hosted.exlibrisgroup.com/primo-explore/search?tab=default_tab&amp;search_scope=EVERYTHING&amp;vid=01CRU&amp;lang=en_US&amp;offset=0&amp;query=any,contains,991001408489702656","Catalog Record")</f>
        <v>Catalog Record</v>
      </c>
      <c r="AT140" s="6" t="str">
        <f>HYPERLINK("http://www.worldcat.org/oclc/40200663","WorldCat Record")</f>
        <v>WorldCat Record</v>
      </c>
      <c r="AU140" s="3" t="s">
        <v>1827</v>
      </c>
      <c r="AV140" s="3" t="s">
        <v>1828</v>
      </c>
      <c r="AW140" s="3" t="s">
        <v>1829</v>
      </c>
      <c r="AX140" s="3" t="s">
        <v>1829</v>
      </c>
      <c r="AY140" s="3" t="s">
        <v>1830</v>
      </c>
      <c r="AZ140" s="3" t="s">
        <v>75</v>
      </c>
      <c r="BB140" s="3" t="s">
        <v>1831</v>
      </c>
      <c r="BC140" s="3" t="s">
        <v>1832</v>
      </c>
      <c r="BD140" s="3" t="s">
        <v>1833</v>
      </c>
    </row>
    <row r="141" spans="1:56" ht="38.25" customHeight="1" x14ac:dyDescent="0.25">
      <c r="A141" s="7" t="s">
        <v>58</v>
      </c>
      <c r="B141" s="2" t="s">
        <v>1834</v>
      </c>
      <c r="C141" s="2" t="s">
        <v>1835</v>
      </c>
      <c r="D141" s="2" t="s">
        <v>1836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L141" s="2" t="s">
        <v>1734</v>
      </c>
      <c r="M141" s="3" t="s">
        <v>1469</v>
      </c>
      <c r="N141" s="2" t="s">
        <v>688</v>
      </c>
      <c r="O141" s="3" t="s">
        <v>65</v>
      </c>
      <c r="P141" s="3" t="s">
        <v>66</v>
      </c>
      <c r="Q141" s="2" t="s">
        <v>255</v>
      </c>
      <c r="R141" s="3" t="s">
        <v>67</v>
      </c>
      <c r="S141" s="4">
        <v>3</v>
      </c>
      <c r="T141" s="4">
        <v>3</v>
      </c>
      <c r="U141" s="5" t="s">
        <v>1837</v>
      </c>
      <c r="V141" s="5" t="s">
        <v>1837</v>
      </c>
      <c r="W141" s="5" t="s">
        <v>1356</v>
      </c>
      <c r="X141" s="5" t="s">
        <v>1356</v>
      </c>
      <c r="Y141" s="4">
        <v>156</v>
      </c>
      <c r="Z141" s="4">
        <v>116</v>
      </c>
      <c r="AA141" s="4">
        <v>251</v>
      </c>
      <c r="AB141" s="4">
        <v>1</v>
      </c>
      <c r="AC141" s="4">
        <v>2</v>
      </c>
      <c r="AD141" s="4">
        <v>3</v>
      </c>
      <c r="AE141" s="4">
        <v>7</v>
      </c>
      <c r="AF141" s="4">
        <v>2</v>
      </c>
      <c r="AG141" s="4">
        <v>2</v>
      </c>
      <c r="AH141" s="4">
        <v>2</v>
      </c>
      <c r="AI141" s="4">
        <v>4</v>
      </c>
      <c r="AJ141" s="4">
        <v>1</v>
      </c>
      <c r="AK141" s="4">
        <v>3</v>
      </c>
      <c r="AL141" s="4">
        <v>0</v>
      </c>
      <c r="AM141" s="4">
        <v>1</v>
      </c>
      <c r="AN141" s="4">
        <v>0</v>
      </c>
      <c r="AO141" s="4">
        <v>0</v>
      </c>
      <c r="AP141" s="3" t="s">
        <v>58</v>
      </c>
      <c r="AQ141" s="3" t="s">
        <v>70</v>
      </c>
      <c r="AR141" s="6" t="str">
        <f>HYPERLINK("http://catalog.hathitrust.org/Record/000129236","HathiTrust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HYPERLINK("https://creighton-primo.hosted.exlibrisgroup.com/primo-explore/search?tab=default_tab&amp;search_scope=EVERYTHING&amp;vid=01CRU&amp;lang=en_US&amp;offset=0&amp;query=any,contains,991000981019702656","Catalog Record")</f>
        <v>Catalog Record</v>
      </c>
      <c r="AT141" s="6" t="str">
        <f>HYPERLINK("http://www.worldcat.org/oclc/6378545","WorldCat Record")</f>
        <v>WorldCat Record</v>
      </c>
      <c r="AU141" s="3" t="s">
        <v>1838</v>
      </c>
      <c r="AV141" s="3" t="s">
        <v>1839</v>
      </c>
      <c r="AW141" s="3" t="s">
        <v>1840</v>
      </c>
      <c r="AX141" s="3" t="s">
        <v>1840</v>
      </c>
      <c r="AY141" s="3" t="s">
        <v>1841</v>
      </c>
      <c r="AZ141" s="3" t="s">
        <v>75</v>
      </c>
      <c r="BB141" s="3" t="s">
        <v>1842</v>
      </c>
      <c r="BC141" s="3" t="s">
        <v>1843</v>
      </c>
      <c r="BD141" s="3" t="s">
        <v>1844</v>
      </c>
    </row>
    <row r="142" spans="1:56" ht="38.25" customHeight="1" x14ac:dyDescent="0.25">
      <c r="A142" s="7" t="s">
        <v>58</v>
      </c>
      <c r="B142" s="2" t="s">
        <v>1845</v>
      </c>
      <c r="C142" s="2" t="s">
        <v>1846</v>
      </c>
      <c r="D142" s="2" t="s">
        <v>1847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L142" s="2" t="s">
        <v>1848</v>
      </c>
      <c r="M142" s="3" t="s">
        <v>958</v>
      </c>
      <c r="O142" s="3" t="s">
        <v>65</v>
      </c>
      <c r="P142" s="3" t="s">
        <v>174</v>
      </c>
      <c r="R142" s="3" t="s">
        <v>67</v>
      </c>
      <c r="S142" s="4">
        <v>10</v>
      </c>
      <c r="T142" s="4">
        <v>10</v>
      </c>
      <c r="U142" s="5" t="s">
        <v>1849</v>
      </c>
      <c r="V142" s="5" t="s">
        <v>1849</v>
      </c>
      <c r="W142" s="5" t="s">
        <v>1850</v>
      </c>
      <c r="X142" s="5" t="s">
        <v>1850</v>
      </c>
      <c r="Y142" s="4">
        <v>157</v>
      </c>
      <c r="Z142" s="4">
        <v>110</v>
      </c>
      <c r="AA142" s="4">
        <v>110</v>
      </c>
      <c r="AB142" s="4">
        <v>3</v>
      </c>
      <c r="AC142" s="4">
        <v>3</v>
      </c>
      <c r="AD142" s="4">
        <v>6</v>
      </c>
      <c r="AE142" s="4">
        <v>6</v>
      </c>
      <c r="AF142" s="4">
        <v>1</v>
      </c>
      <c r="AG142" s="4">
        <v>1</v>
      </c>
      <c r="AH142" s="4">
        <v>1</v>
      </c>
      <c r="AI142" s="4">
        <v>1</v>
      </c>
      <c r="AJ142" s="4">
        <v>3</v>
      </c>
      <c r="AK142" s="4">
        <v>3</v>
      </c>
      <c r="AL142" s="4">
        <v>2</v>
      </c>
      <c r="AM142" s="4">
        <v>2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HYPERLINK("https://creighton-primo.hosted.exlibrisgroup.com/primo-explore/search?tab=default_tab&amp;search_scope=EVERYTHING&amp;vid=01CRU&amp;lang=en_US&amp;offset=0&amp;query=any,contains,991000981069702656","Catalog Record")</f>
        <v>Catalog Record</v>
      </c>
      <c r="AT142" s="6" t="str">
        <f>HYPERLINK("http://www.worldcat.org/oclc/2480564","WorldCat Record")</f>
        <v>WorldCat Record</v>
      </c>
      <c r="AU142" s="3" t="s">
        <v>1851</v>
      </c>
      <c r="AV142" s="3" t="s">
        <v>1852</v>
      </c>
      <c r="AW142" s="3" t="s">
        <v>1853</v>
      </c>
      <c r="AX142" s="3" t="s">
        <v>1853</v>
      </c>
      <c r="AY142" s="3" t="s">
        <v>1854</v>
      </c>
      <c r="AZ142" s="3" t="s">
        <v>75</v>
      </c>
      <c r="BB142" s="3" t="s">
        <v>1855</v>
      </c>
      <c r="BC142" s="3" t="s">
        <v>1856</v>
      </c>
      <c r="BD142" s="3" t="s">
        <v>1857</v>
      </c>
    </row>
    <row r="143" spans="1:56" ht="38.25" customHeight="1" x14ac:dyDescent="0.25">
      <c r="A143" s="7" t="s">
        <v>58</v>
      </c>
      <c r="B143" s="2" t="s">
        <v>1858</v>
      </c>
      <c r="C143" s="2" t="s">
        <v>1859</v>
      </c>
      <c r="D143" s="2" t="s">
        <v>1860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L143" s="2" t="s">
        <v>1861</v>
      </c>
      <c r="M143" s="3" t="s">
        <v>397</v>
      </c>
      <c r="O143" s="3" t="s">
        <v>65</v>
      </c>
      <c r="P143" s="3" t="s">
        <v>1862</v>
      </c>
      <c r="R143" s="3" t="s">
        <v>67</v>
      </c>
      <c r="S143" s="4">
        <v>8</v>
      </c>
      <c r="T143" s="4">
        <v>8</v>
      </c>
      <c r="U143" s="5" t="s">
        <v>1863</v>
      </c>
      <c r="V143" s="5" t="s">
        <v>1863</v>
      </c>
      <c r="W143" s="5" t="s">
        <v>1864</v>
      </c>
      <c r="X143" s="5" t="s">
        <v>1864</v>
      </c>
      <c r="Y143" s="4">
        <v>160</v>
      </c>
      <c r="Z143" s="4">
        <v>108</v>
      </c>
      <c r="AA143" s="4">
        <v>122</v>
      </c>
      <c r="AB143" s="4">
        <v>1</v>
      </c>
      <c r="AC143" s="4">
        <v>1</v>
      </c>
      <c r="AD143" s="4">
        <v>2</v>
      </c>
      <c r="AE143" s="4">
        <v>2</v>
      </c>
      <c r="AF143" s="4">
        <v>0</v>
      </c>
      <c r="AG143" s="4">
        <v>0</v>
      </c>
      <c r="AH143" s="4">
        <v>0</v>
      </c>
      <c r="AI143" s="4">
        <v>0</v>
      </c>
      <c r="AJ143" s="4">
        <v>2</v>
      </c>
      <c r="AK143" s="4">
        <v>2</v>
      </c>
      <c r="AL143" s="4">
        <v>0</v>
      </c>
      <c r="AM143" s="4">
        <v>0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HYPERLINK("https://creighton-primo.hosted.exlibrisgroup.com/primo-explore/search?tab=default_tab&amp;search_scope=EVERYTHING&amp;vid=01CRU&amp;lang=en_US&amp;offset=0&amp;query=any,contains,991001034539702656","Catalog Record")</f>
        <v>Catalog Record</v>
      </c>
      <c r="AT143" s="6" t="str">
        <f>HYPERLINK("http://www.worldcat.org/oclc/18907292","WorldCat Record")</f>
        <v>WorldCat Record</v>
      </c>
      <c r="AU143" s="3" t="s">
        <v>1865</v>
      </c>
      <c r="AV143" s="3" t="s">
        <v>1866</v>
      </c>
      <c r="AW143" s="3" t="s">
        <v>1867</v>
      </c>
      <c r="AX143" s="3" t="s">
        <v>1867</v>
      </c>
      <c r="AY143" s="3" t="s">
        <v>1868</v>
      </c>
      <c r="AZ143" s="3" t="s">
        <v>75</v>
      </c>
      <c r="BB143" s="3" t="s">
        <v>1869</v>
      </c>
      <c r="BC143" s="3" t="s">
        <v>1870</v>
      </c>
      <c r="BD143" s="3" t="s">
        <v>1871</v>
      </c>
    </row>
    <row r="144" spans="1:56" ht="38.25" customHeight="1" x14ac:dyDescent="0.25">
      <c r="A144" s="7" t="s">
        <v>58</v>
      </c>
      <c r="B144" s="2" t="s">
        <v>1872</v>
      </c>
      <c r="C144" s="2" t="s">
        <v>1873</v>
      </c>
      <c r="D144" s="2" t="s">
        <v>1874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1875</v>
      </c>
      <c r="L144" s="2" t="s">
        <v>1876</v>
      </c>
      <c r="M144" s="3" t="s">
        <v>889</v>
      </c>
      <c r="O144" s="3" t="s">
        <v>65</v>
      </c>
      <c r="P144" s="3" t="s">
        <v>187</v>
      </c>
      <c r="R144" s="3" t="s">
        <v>67</v>
      </c>
      <c r="S144" s="4">
        <v>2</v>
      </c>
      <c r="T144" s="4">
        <v>2</v>
      </c>
      <c r="U144" s="5" t="s">
        <v>1877</v>
      </c>
      <c r="V144" s="5" t="s">
        <v>1877</v>
      </c>
      <c r="W144" s="5" t="s">
        <v>1878</v>
      </c>
      <c r="X144" s="5" t="s">
        <v>1878</v>
      </c>
      <c r="Y144" s="4">
        <v>183</v>
      </c>
      <c r="Z144" s="4">
        <v>135</v>
      </c>
      <c r="AA144" s="4">
        <v>136</v>
      </c>
      <c r="AB144" s="4">
        <v>1</v>
      </c>
      <c r="AC144" s="4">
        <v>1</v>
      </c>
      <c r="AD144" s="4">
        <v>3</v>
      </c>
      <c r="AE144" s="4">
        <v>3</v>
      </c>
      <c r="AF144" s="4">
        <v>1</v>
      </c>
      <c r="AG144" s="4">
        <v>1</v>
      </c>
      <c r="AH144" s="4">
        <v>1</v>
      </c>
      <c r="AI144" s="4">
        <v>1</v>
      </c>
      <c r="AJ144" s="4">
        <v>2</v>
      </c>
      <c r="AK144" s="4">
        <v>2</v>
      </c>
      <c r="AL144" s="4">
        <v>0</v>
      </c>
      <c r="AM144" s="4">
        <v>0</v>
      </c>
      <c r="AN144" s="4">
        <v>0</v>
      </c>
      <c r="AO144" s="4">
        <v>0</v>
      </c>
      <c r="AP144" s="3" t="s">
        <v>58</v>
      </c>
      <c r="AQ144" s="3" t="s">
        <v>70</v>
      </c>
      <c r="AR144" s="6" t="str">
        <f>HYPERLINK("http://catalog.hathitrust.org/Record/003532000","HathiTrust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HYPERLINK("https://creighton-primo.hosted.exlibrisgroup.com/primo-explore/search?tab=default_tab&amp;search_scope=EVERYTHING&amp;vid=01CRU&amp;lang=en_US&amp;offset=0&amp;query=any,contains,991000538599702656","Catalog Record")</f>
        <v>Catalog Record</v>
      </c>
      <c r="AT144" s="6" t="str">
        <f>HYPERLINK("http://www.worldcat.org/oclc/45894339","WorldCat Record")</f>
        <v>WorldCat Record</v>
      </c>
      <c r="AU144" s="3" t="s">
        <v>1879</v>
      </c>
      <c r="AV144" s="3" t="s">
        <v>1880</v>
      </c>
      <c r="AW144" s="3" t="s">
        <v>1881</v>
      </c>
      <c r="AX144" s="3" t="s">
        <v>1881</v>
      </c>
      <c r="AY144" s="3" t="s">
        <v>1882</v>
      </c>
      <c r="AZ144" s="3" t="s">
        <v>75</v>
      </c>
      <c r="BB144" s="3" t="s">
        <v>1883</v>
      </c>
      <c r="BC144" s="3" t="s">
        <v>1884</v>
      </c>
      <c r="BD144" s="3" t="s">
        <v>1885</v>
      </c>
    </row>
    <row r="145" spans="1:56" ht="38.25" customHeight="1" x14ac:dyDescent="0.25">
      <c r="A145" s="7" t="s">
        <v>58</v>
      </c>
      <c r="B145" s="2" t="s">
        <v>1886</v>
      </c>
      <c r="C145" s="2" t="s">
        <v>1887</v>
      </c>
      <c r="D145" s="2" t="s">
        <v>1888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L145" s="2" t="s">
        <v>1889</v>
      </c>
      <c r="M145" s="3" t="s">
        <v>703</v>
      </c>
      <c r="O145" s="3" t="s">
        <v>65</v>
      </c>
      <c r="P145" s="3" t="s">
        <v>916</v>
      </c>
      <c r="R145" s="3" t="s">
        <v>67</v>
      </c>
      <c r="S145" s="4">
        <v>0</v>
      </c>
      <c r="T145" s="4">
        <v>0</v>
      </c>
      <c r="U145" s="5" t="s">
        <v>1890</v>
      </c>
      <c r="V145" s="5" t="s">
        <v>1890</v>
      </c>
      <c r="W145" s="5" t="s">
        <v>1890</v>
      </c>
      <c r="X145" s="5" t="s">
        <v>1890</v>
      </c>
      <c r="Y145" s="4">
        <v>61</v>
      </c>
      <c r="Z145" s="4">
        <v>41</v>
      </c>
      <c r="AA145" s="4">
        <v>432</v>
      </c>
      <c r="AB145" s="4">
        <v>1</v>
      </c>
      <c r="AC145" s="4">
        <v>5</v>
      </c>
      <c r="AD145" s="4">
        <v>0</v>
      </c>
      <c r="AE145" s="4">
        <v>19</v>
      </c>
      <c r="AF145" s="4">
        <v>0</v>
      </c>
      <c r="AG145" s="4">
        <v>6</v>
      </c>
      <c r="AH145" s="4">
        <v>0</v>
      </c>
      <c r="AI145" s="4">
        <v>5</v>
      </c>
      <c r="AJ145" s="4">
        <v>0</v>
      </c>
      <c r="AK145" s="4">
        <v>5</v>
      </c>
      <c r="AL145" s="4">
        <v>0</v>
      </c>
      <c r="AM145" s="4">
        <v>4</v>
      </c>
      <c r="AN145" s="4">
        <v>0</v>
      </c>
      <c r="AO145" s="4">
        <v>1</v>
      </c>
      <c r="AP145" s="3" t="s">
        <v>58</v>
      </c>
      <c r="AQ145" s="3" t="s">
        <v>70</v>
      </c>
      <c r="AR145" s="6" t="str">
        <f>HYPERLINK("http://catalog.hathitrust.org/Record/005264085","HathiTrust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HYPERLINK("https://creighton-primo.hosted.exlibrisgroup.com/primo-explore/search?tab=default_tab&amp;search_scope=EVERYTHING&amp;vid=01CRU&amp;lang=en_US&amp;offset=0&amp;query=any,contains,991001553849702656","Catalog Record")</f>
        <v>Catalog Record</v>
      </c>
      <c r="AT145" s="6" t="str">
        <f>HYPERLINK("http://www.worldcat.org/oclc/65341045","WorldCat Record")</f>
        <v>WorldCat Record</v>
      </c>
      <c r="AU145" s="3" t="s">
        <v>1891</v>
      </c>
      <c r="AV145" s="3" t="s">
        <v>1892</v>
      </c>
      <c r="AW145" s="3" t="s">
        <v>1893</v>
      </c>
      <c r="AX145" s="3" t="s">
        <v>1893</v>
      </c>
      <c r="AY145" s="3" t="s">
        <v>1894</v>
      </c>
      <c r="AZ145" s="3" t="s">
        <v>75</v>
      </c>
      <c r="BB145" s="3" t="s">
        <v>1895</v>
      </c>
      <c r="BC145" s="3" t="s">
        <v>1896</v>
      </c>
      <c r="BD145" s="3" t="s">
        <v>1897</v>
      </c>
    </row>
    <row r="146" spans="1:56" ht="38.25" customHeight="1" x14ac:dyDescent="0.25">
      <c r="A146" s="7" t="s">
        <v>58</v>
      </c>
      <c r="B146" s="2" t="s">
        <v>1898</v>
      </c>
      <c r="C146" s="2" t="s">
        <v>1899</v>
      </c>
      <c r="D146" s="2" t="s">
        <v>1900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59</v>
      </c>
      <c r="L146" s="2" t="s">
        <v>1901</v>
      </c>
      <c r="M146" s="3" t="s">
        <v>83</v>
      </c>
      <c r="O146" s="3" t="s">
        <v>65</v>
      </c>
      <c r="P146" s="3" t="s">
        <v>1232</v>
      </c>
      <c r="R146" s="3" t="s">
        <v>67</v>
      </c>
      <c r="S146" s="4">
        <v>2</v>
      </c>
      <c r="T146" s="4">
        <v>2</v>
      </c>
      <c r="U146" s="5" t="s">
        <v>1902</v>
      </c>
      <c r="V146" s="5" t="s">
        <v>1902</v>
      </c>
      <c r="W146" s="5" t="s">
        <v>1470</v>
      </c>
      <c r="X146" s="5" t="s">
        <v>1470</v>
      </c>
      <c r="Y146" s="4">
        <v>137</v>
      </c>
      <c r="Z146" s="4">
        <v>97</v>
      </c>
      <c r="AA146" s="4">
        <v>849</v>
      </c>
      <c r="AB146" s="4">
        <v>2</v>
      </c>
      <c r="AC146" s="4">
        <v>15</v>
      </c>
      <c r="AD146" s="4">
        <v>6</v>
      </c>
      <c r="AE146" s="4">
        <v>35</v>
      </c>
      <c r="AF146" s="4">
        <v>1</v>
      </c>
      <c r="AG146" s="4">
        <v>9</v>
      </c>
      <c r="AH146" s="4">
        <v>2</v>
      </c>
      <c r="AI146" s="4">
        <v>7</v>
      </c>
      <c r="AJ146" s="4">
        <v>2</v>
      </c>
      <c r="AK146" s="4">
        <v>9</v>
      </c>
      <c r="AL146" s="4">
        <v>1</v>
      </c>
      <c r="AM146" s="4">
        <v>13</v>
      </c>
      <c r="AN146" s="4">
        <v>0</v>
      </c>
      <c r="AO146" s="4">
        <v>1</v>
      </c>
      <c r="AP146" s="3" t="s">
        <v>58</v>
      </c>
      <c r="AQ146" s="3" t="s">
        <v>70</v>
      </c>
      <c r="AR146" s="6" t="str">
        <f>HYPERLINK("http://catalog.hathitrust.org/Record/003055139","HathiTrust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HYPERLINK("https://creighton-primo.hosted.exlibrisgroup.com/primo-explore/search?tab=default_tab&amp;search_scope=EVERYTHING&amp;vid=01CRU&amp;lang=en_US&amp;offset=0&amp;query=any,contains,991000852029702656","Catalog Record")</f>
        <v>Catalog Record</v>
      </c>
      <c r="AT146" s="6" t="str">
        <f>HYPERLINK("http://www.worldcat.org/oclc/33246119","WorldCat Record")</f>
        <v>WorldCat Record</v>
      </c>
      <c r="AU146" s="3" t="s">
        <v>1903</v>
      </c>
      <c r="AV146" s="3" t="s">
        <v>1904</v>
      </c>
      <c r="AW146" s="3" t="s">
        <v>1905</v>
      </c>
      <c r="AX146" s="3" t="s">
        <v>1905</v>
      </c>
      <c r="AY146" s="3" t="s">
        <v>1906</v>
      </c>
      <c r="AZ146" s="3" t="s">
        <v>75</v>
      </c>
      <c r="BB146" s="3" t="s">
        <v>1907</v>
      </c>
      <c r="BC146" s="3" t="s">
        <v>1908</v>
      </c>
      <c r="BD146" s="3" t="s">
        <v>1909</v>
      </c>
    </row>
    <row r="147" spans="1:56" ht="38.25" customHeight="1" x14ac:dyDescent="0.25">
      <c r="A147" s="7" t="s">
        <v>58</v>
      </c>
      <c r="B147" s="2" t="s">
        <v>1910</v>
      </c>
      <c r="C147" s="2" t="s">
        <v>1911</v>
      </c>
      <c r="D147" s="2" t="s">
        <v>1912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1913</v>
      </c>
      <c r="L147" s="2" t="s">
        <v>1914</v>
      </c>
      <c r="M147" s="3" t="s">
        <v>99</v>
      </c>
      <c r="O147" s="3" t="s">
        <v>65</v>
      </c>
      <c r="P147" s="3" t="s">
        <v>66</v>
      </c>
      <c r="R147" s="3" t="s">
        <v>67</v>
      </c>
      <c r="S147" s="4">
        <v>7</v>
      </c>
      <c r="T147" s="4">
        <v>7</v>
      </c>
      <c r="U147" s="5" t="s">
        <v>1915</v>
      </c>
      <c r="V147" s="5" t="s">
        <v>1915</v>
      </c>
      <c r="W147" s="5" t="s">
        <v>1356</v>
      </c>
      <c r="X147" s="5" t="s">
        <v>1356</v>
      </c>
      <c r="Y147" s="4">
        <v>71</v>
      </c>
      <c r="Z147" s="4">
        <v>64</v>
      </c>
      <c r="AA147" s="4">
        <v>77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  <c r="AJ147" s="4">
        <v>1</v>
      </c>
      <c r="AK147" s="4">
        <v>1</v>
      </c>
      <c r="AL147" s="4">
        <v>0</v>
      </c>
      <c r="AM147" s="4">
        <v>0</v>
      </c>
      <c r="AN147" s="4">
        <v>0</v>
      </c>
      <c r="AO147" s="4">
        <v>0</v>
      </c>
      <c r="AP147" s="3" t="s">
        <v>58</v>
      </c>
      <c r="AQ147" s="3" t="s">
        <v>70</v>
      </c>
      <c r="AR147" s="6" t="str">
        <f>HYPERLINK("http://catalog.hathitrust.org/Record/000123377","HathiTrust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HYPERLINK("https://creighton-primo.hosted.exlibrisgroup.com/primo-explore/search?tab=default_tab&amp;search_scope=EVERYTHING&amp;vid=01CRU&amp;lang=en_US&amp;offset=0&amp;query=any,contains,991000981129702656","Catalog Record")</f>
        <v>Catalog Record</v>
      </c>
      <c r="AT147" s="6" t="str">
        <f>HYPERLINK("http://www.worldcat.org/oclc/10071290","WorldCat Record")</f>
        <v>WorldCat Record</v>
      </c>
      <c r="AU147" s="3" t="s">
        <v>1916</v>
      </c>
      <c r="AV147" s="3" t="s">
        <v>1917</v>
      </c>
      <c r="AW147" s="3" t="s">
        <v>1918</v>
      </c>
      <c r="AX147" s="3" t="s">
        <v>1918</v>
      </c>
      <c r="AY147" s="3" t="s">
        <v>1919</v>
      </c>
      <c r="AZ147" s="3" t="s">
        <v>75</v>
      </c>
      <c r="BB147" s="3" t="s">
        <v>1920</v>
      </c>
      <c r="BC147" s="3" t="s">
        <v>1921</v>
      </c>
      <c r="BD147" s="3" t="s">
        <v>1922</v>
      </c>
    </row>
    <row r="148" spans="1:56" ht="38.25" customHeight="1" x14ac:dyDescent="0.25">
      <c r="A148" s="7" t="s">
        <v>58</v>
      </c>
      <c r="B148" s="2" t="s">
        <v>1923</v>
      </c>
      <c r="C148" s="2" t="s">
        <v>1924</v>
      </c>
      <c r="D148" s="2" t="s">
        <v>1925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L148" s="2" t="s">
        <v>1926</v>
      </c>
      <c r="M148" s="3" t="s">
        <v>958</v>
      </c>
      <c r="O148" s="3" t="s">
        <v>65</v>
      </c>
      <c r="P148" s="3" t="s">
        <v>398</v>
      </c>
      <c r="R148" s="3" t="s">
        <v>67</v>
      </c>
      <c r="S148" s="4">
        <v>3</v>
      </c>
      <c r="T148" s="4">
        <v>3</v>
      </c>
      <c r="U148" s="5" t="s">
        <v>1927</v>
      </c>
      <c r="V148" s="5" t="s">
        <v>1927</v>
      </c>
      <c r="W148" s="5" t="s">
        <v>1284</v>
      </c>
      <c r="X148" s="5" t="s">
        <v>1284</v>
      </c>
      <c r="Y148" s="4">
        <v>274</v>
      </c>
      <c r="Z148" s="4">
        <v>229</v>
      </c>
      <c r="AA148" s="4">
        <v>236</v>
      </c>
      <c r="AB148" s="4">
        <v>3</v>
      </c>
      <c r="AC148" s="4">
        <v>3</v>
      </c>
      <c r="AD148" s="4">
        <v>7</v>
      </c>
      <c r="AE148" s="4">
        <v>7</v>
      </c>
      <c r="AF148" s="4">
        <v>0</v>
      </c>
      <c r="AG148" s="4">
        <v>0</v>
      </c>
      <c r="AH148" s="4">
        <v>4</v>
      </c>
      <c r="AI148" s="4">
        <v>4</v>
      </c>
      <c r="AJ148" s="4">
        <v>4</v>
      </c>
      <c r="AK148" s="4">
        <v>4</v>
      </c>
      <c r="AL148" s="4">
        <v>2</v>
      </c>
      <c r="AM148" s="4">
        <v>2</v>
      </c>
      <c r="AN148" s="4">
        <v>0</v>
      </c>
      <c r="AO148" s="4">
        <v>0</v>
      </c>
      <c r="AP148" s="3" t="s">
        <v>58</v>
      </c>
      <c r="AQ148" s="3" t="s">
        <v>70</v>
      </c>
      <c r="AR148" s="6" t="str">
        <f>HYPERLINK("http://catalog.hathitrust.org/Record/000702767","HathiTrust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HYPERLINK("https://creighton-primo.hosted.exlibrisgroup.com/primo-explore/search?tab=default_tab&amp;search_scope=EVERYTHING&amp;vid=01CRU&amp;lang=en_US&amp;offset=0&amp;query=any,contains,991001091009702656","Catalog Record")</f>
        <v>Catalog Record</v>
      </c>
      <c r="AT148" s="6" t="str">
        <f>HYPERLINK("http://www.worldcat.org/oclc/2189329","WorldCat Record")</f>
        <v>WorldCat Record</v>
      </c>
      <c r="AU148" s="3" t="s">
        <v>1928</v>
      </c>
      <c r="AV148" s="3" t="s">
        <v>1929</v>
      </c>
      <c r="AW148" s="3" t="s">
        <v>1930</v>
      </c>
      <c r="AX148" s="3" t="s">
        <v>1930</v>
      </c>
      <c r="AY148" s="3" t="s">
        <v>1931</v>
      </c>
      <c r="AZ148" s="3" t="s">
        <v>75</v>
      </c>
      <c r="BB148" s="3" t="s">
        <v>1932</v>
      </c>
      <c r="BC148" s="3" t="s">
        <v>1933</v>
      </c>
      <c r="BD148" s="3" t="s">
        <v>1934</v>
      </c>
    </row>
    <row r="149" spans="1:56" ht="38.25" customHeight="1" x14ac:dyDescent="0.25">
      <c r="A149" s="7" t="s">
        <v>58</v>
      </c>
      <c r="B149" s="2" t="s">
        <v>1935</v>
      </c>
      <c r="C149" s="2" t="s">
        <v>1936</v>
      </c>
      <c r="D149" s="2" t="s">
        <v>1937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1938</v>
      </c>
      <c r="L149" s="2" t="s">
        <v>1193</v>
      </c>
      <c r="M149" s="3" t="s">
        <v>1051</v>
      </c>
      <c r="O149" s="3" t="s">
        <v>65</v>
      </c>
      <c r="P149" s="3" t="s">
        <v>916</v>
      </c>
      <c r="R149" s="3" t="s">
        <v>67</v>
      </c>
      <c r="S149" s="4">
        <v>11</v>
      </c>
      <c r="T149" s="4">
        <v>11</v>
      </c>
      <c r="U149" s="5" t="s">
        <v>1939</v>
      </c>
      <c r="V149" s="5" t="s">
        <v>1939</v>
      </c>
      <c r="W149" s="5" t="s">
        <v>1284</v>
      </c>
      <c r="X149" s="5" t="s">
        <v>1284</v>
      </c>
      <c r="Y149" s="4">
        <v>254</v>
      </c>
      <c r="Z149" s="4">
        <v>164</v>
      </c>
      <c r="AA149" s="4">
        <v>337</v>
      </c>
      <c r="AB149" s="4">
        <v>1</v>
      </c>
      <c r="AC149" s="4">
        <v>3</v>
      </c>
      <c r="AD149" s="4">
        <v>4</v>
      </c>
      <c r="AE149" s="4">
        <v>11</v>
      </c>
      <c r="AF149" s="4">
        <v>0</v>
      </c>
      <c r="AG149" s="4">
        <v>3</v>
      </c>
      <c r="AH149" s="4">
        <v>1</v>
      </c>
      <c r="AI149" s="4">
        <v>4</v>
      </c>
      <c r="AJ149" s="4">
        <v>3</v>
      </c>
      <c r="AK149" s="4">
        <v>3</v>
      </c>
      <c r="AL149" s="4">
        <v>0</v>
      </c>
      <c r="AM149" s="4">
        <v>2</v>
      </c>
      <c r="AN149" s="4">
        <v>0</v>
      </c>
      <c r="AO149" s="4">
        <v>0</v>
      </c>
      <c r="AP149" s="3" t="s">
        <v>58</v>
      </c>
      <c r="AQ149" s="3" t="s">
        <v>70</v>
      </c>
      <c r="AR149" s="6" t="str">
        <f>HYPERLINK("http://catalog.hathitrust.org/Record/000011873","HathiTrust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HYPERLINK("https://creighton-primo.hosted.exlibrisgroup.com/primo-explore/search?tab=default_tab&amp;search_scope=EVERYTHING&amp;vid=01CRU&amp;lang=en_US&amp;offset=0&amp;query=any,contains,991000981189702656","Catalog Record")</f>
        <v>Catalog Record</v>
      </c>
      <c r="AT149" s="6" t="str">
        <f>HYPERLINK("http://www.worldcat.org/oclc/799590","WorldCat Record")</f>
        <v>WorldCat Record</v>
      </c>
      <c r="AU149" s="3" t="s">
        <v>1940</v>
      </c>
      <c r="AV149" s="3" t="s">
        <v>1941</v>
      </c>
      <c r="AW149" s="3" t="s">
        <v>1942</v>
      </c>
      <c r="AX149" s="3" t="s">
        <v>1942</v>
      </c>
      <c r="AY149" s="3" t="s">
        <v>1943</v>
      </c>
      <c r="AZ149" s="3" t="s">
        <v>75</v>
      </c>
      <c r="BB149" s="3" t="s">
        <v>1944</v>
      </c>
      <c r="BC149" s="3" t="s">
        <v>1945</v>
      </c>
      <c r="BD149" s="3" t="s">
        <v>1946</v>
      </c>
    </row>
    <row r="150" spans="1:56" ht="38.25" customHeight="1" x14ac:dyDescent="0.25">
      <c r="A150" s="7" t="s">
        <v>58</v>
      </c>
      <c r="B150" s="2" t="s">
        <v>1947</v>
      </c>
      <c r="C150" s="2" t="s">
        <v>1948</v>
      </c>
      <c r="D150" s="2" t="s">
        <v>1949</v>
      </c>
      <c r="E150" s="3" t="s">
        <v>1950</v>
      </c>
      <c r="F150" s="3" t="s">
        <v>70</v>
      </c>
      <c r="G150" s="3" t="s">
        <v>59</v>
      </c>
      <c r="H150" s="3" t="s">
        <v>58</v>
      </c>
      <c r="I150" s="3" t="s">
        <v>58</v>
      </c>
      <c r="J150" s="3" t="s">
        <v>60</v>
      </c>
      <c r="L150" s="2" t="s">
        <v>1951</v>
      </c>
      <c r="M150" s="3" t="s">
        <v>1180</v>
      </c>
      <c r="O150" s="3" t="s">
        <v>65</v>
      </c>
      <c r="P150" s="3" t="s">
        <v>916</v>
      </c>
      <c r="R150" s="3" t="s">
        <v>67</v>
      </c>
      <c r="S150" s="4">
        <v>1</v>
      </c>
      <c r="T150" s="4">
        <v>2</v>
      </c>
      <c r="U150" s="5" t="s">
        <v>1952</v>
      </c>
      <c r="V150" s="5" t="s">
        <v>1952</v>
      </c>
      <c r="W150" s="5" t="s">
        <v>1356</v>
      </c>
      <c r="X150" s="5" t="s">
        <v>1356</v>
      </c>
      <c r="Y150" s="4">
        <v>312</v>
      </c>
      <c r="Z150" s="4">
        <v>245</v>
      </c>
      <c r="AA150" s="4">
        <v>349</v>
      </c>
      <c r="AB150" s="4">
        <v>3</v>
      </c>
      <c r="AC150" s="4">
        <v>4</v>
      </c>
      <c r="AD150" s="4">
        <v>11</v>
      </c>
      <c r="AE150" s="4">
        <v>17</v>
      </c>
      <c r="AF150" s="4">
        <v>2</v>
      </c>
      <c r="AG150" s="4">
        <v>6</v>
      </c>
      <c r="AH150" s="4">
        <v>4</v>
      </c>
      <c r="AI150" s="4">
        <v>5</v>
      </c>
      <c r="AJ150" s="4">
        <v>5</v>
      </c>
      <c r="AK150" s="4">
        <v>7</v>
      </c>
      <c r="AL150" s="4">
        <v>2</v>
      </c>
      <c r="AM150" s="4">
        <v>3</v>
      </c>
      <c r="AN150" s="4">
        <v>0</v>
      </c>
      <c r="AO150" s="4">
        <v>0</v>
      </c>
      <c r="AP150" s="3" t="s">
        <v>58</v>
      </c>
      <c r="AQ150" s="3" t="s">
        <v>70</v>
      </c>
      <c r="AR150" s="6" t="str">
        <f t="shared" ref="AR150:AR153" si="0">HYPERLINK("http://catalog.hathitrust.org/Record/000279578","HathiTrust Record")</f>
        <v>HathiTrust Record</v>
      </c>
      <c r="AS150" s="6" t="str">
        <f t="shared" ref="AS150:AS153" si="1">HYPERLINK("https://creighton-primo.hosted.exlibrisgroup.com/primo-explore/search?tab=default_tab&amp;search_scope=EVERYTHING&amp;vid=01CRU&amp;lang=en_US&amp;offset=0&amp;query=any,contains,991000981249702656","Catalog Record")</f>
        <v>Catalog Record</v>
      </c>
      <c r="AT150" s="6" t="str">
        <f t="shared" ref="AT150:AT153" si="2">HYPERLINK("http://www.worldcat.org/oclc/1141052","WorldCat Record")</f>
        <v>WorldCat Record</v>
      </c>
      <c r="AU150" s="3" t="s">
        <v>1953</v>
      </c>
      <c r="AV150" s="3" t="s">
        <v>1954</v>
      </c>
      <c r="AW150" s="3" t="s">
        <v>1955</v>
      </c>
      <c r="AX150" s="3" t="s">
        <v>1955</v>
      </c>
      <c r="AY150" s="3" t="s">
        <v>1956</v>
      </c>
      <c r="AZ150" s="3" t="s">
        <v>75</v>
      </c>
      <c r="BC150" s="3" t="s">
        <v>1957</v>
      </c>
      <c r="BD150" s="3" t="s">
        <v>1958</v>
      </c>
    </row>
    <row r="151" spans="1:56" ht="38.25" customHeight="1" x14ac:dyDescent="0.25">
      <c r="A151" s="7" t="s">
        <v>58</v>
      </c>
      <c r="B151" s="2" t="s">
        <v>1947</v>
      </c>
      <c r="C151" s="2" t="s">
        <v>1948</v>
      </c>
      <c r="D151" s="2" t="s">
        <v>1949</v>
      </c>
      <c r="E151" s="3" t="s">
        <v>1959</v>
      </c>
      <c r="F151" s="3" t="s">
        <v>70</v>
      </c>
      <c r="G151" s="3" t="s">
        <v>1327</v>
      </c>
      <c r="H151" s="3" t="s">
        <v>70</v>
      </c>
      <c r="I151" s="3" t="s">
        <v>58</v>
      </c>
      <c r="J151" s="3" t="s">
        <v>60</v>
      </c>
      <c r="L151" s="2" t="s">
        <v>1951</v>
      </c>
      <c r="M151" s="3" t="s">
        <v>1180</v>
      </c>
      <c r="O151" s="3" t="s">
        <v>65</v>
      </c>
      <c r="P151" s="3" t="s">
        <v>916</v>
      </c>
      <c r="R151" s="3" t="s">
        <v>67</v>
      </c>
      <c r="S151" s="4">
        <v>1</v>
      </c>
      <c r="T151" s="4">
        <v>2</v>
      </c>
      <c r="U151" s="5" t="s">
        <v>1952</v>
      </c>
      <c r="V151" s="5" t="s">
        <v>1952</v>
      </c>
      <c r="W151" s="5" t="s">
        <v>1356</v>
      </c>
      <c r="X151" s="5" t="s">
        <v>1356</v>
      </c>
      <c r="Y151" s="4">
        <v>312</v>
      </c>
      <c r="Z151" s="4">
        <v>245</v>
      </c>
      <c r="AA151" s="4">
        <v>349</v>
      </c>
      <c r="AB151" s="4">
        <v>3</v>
      </c>
      <c r="AC151" s="4">
        <v>4</v>
      </c>
      <c r="AD151" s="4">
        <v>11</v>
      </c>
      <c r="AE151" s="4">
        <v>17</v>
      </c>
      <c r="AF151" s="4">
        <v>2</v>
      </c>
      <c r="AG151" s="4">
        <v>6</v>
      </c>
      <c r="AH151" s="4">
        <v>4</v>
      </c>
      <c r="AI151" s="4">
        <v>5</v>
      </c>
      <c r="AJ151" s="4">
        <v>5</v>
      </c>
      <c r="AK151" s="4">
        <v>7</v>
      </c>
      <c r="AL151" s="4">
        <v>2</v>
      </c>
      <c r="AM151" s="4">
        <v>3</v>
      </c>
      <c r="AN151" s="4">
        <v>0</v>
      </c>
      <c r="AO151" s="4">
        <v>0</v>
      </c>
      <c r="AP151" s="3" t="s">
        <v>58</v>
      </c>
      <c r="AQ151" s="3" t="s">
        <v>70</v>
      </c>
      <c r="AR151" s="6" t="str">
        <f t="shared" si="0"/>
        <v>HathiTrust Record</v>
      </c>
      <c r="AS151" s="6" t="str">
        <f t="shared" si="1"/>
        <v>Catalog Record</v>
      </c>
      <c r="AT151" s="6" t="str">
        <f t="shared" si="2"/>
        <v>WorldCat Record</v>
      </c>
      <c r="AU151" s="3" t="s">
        <v>1953</v>
      </c>
      <c r="AV151" s="3" t="s">
        <v>1954</v>
      </c>
      <c r="AW151" s="3" t="s">
        <v>1955</v>
      </c>
      <c r="AX151" s="3" t="s">
        <v>1955</v>
      </c>
      <c r="AY151" s="3" t="s">
        <v>1956</v>
      </c>
      <c r="AZ151" s="3" t="s">
        <v>75</v>
      </c>
      <c r="BC151" s="3" t="s">
        <v>1960</v>
      </c>
      <c r="BD151" s="3" t="s">
        <v>1961</v>
      </c>
    </row>
    <row r="152" spans="1:56" ht="38.25" customHeight="1" x14ac:dyDescent="0.25">
      <c r="A152" s="7" t="s">
        <v>58</v>
      </c>
      <c r="B152" s="2" t="s">
        <v>1947</v>
      </c>
      <c r="C152" s="2" t="s">
        <v>1948</v>
      </c>
      <c r="D152" s="2" t="s">
        <v>1949</v>
      </c>
      <c r="E152" s="3" t="s">
        <v>1009</v>
      </c>
      <c r="F152" s="3" t="s">
        <v>70</v>
      </c>
      <c r="G152" s="3" t="s">
        <v>59</v>
      </c>
      <c r="H152" s="3" t="s">
        <v>58</v>
      </c>
      <c r="I152" s="3" t="s">
        <v>58</v>
      </c>
      <c r="J152" s="3" t="s">
        <v>60</v>
      </c>
      <c r="L152" s="2" t="s">
        <v>1951</v>
      </c>
      <c r="M152" s="3" t="s">
        <v>1180</v>
      </c>
      <c r="O152" s="3" t="s">
        <v>65</v>
      </c>
      <c r="P152" s="3" t="s">
        <v>916</v>
      </c>
      <c r="R152" s="3" t="s">
        <v>67</v>
      </c>
      <c r="S152" s="4">
        <v>0</v>
      </c>
      <c r="T152" s="4">
        <v>2</v>
      </c>
      <c r="V152" s="5" t="s">
        <v>1952</v>
      </c>
      <c r="W152" s="5" t="s">
        <v>1356</v>
      </c>
      <c r="X152" s="5" t="s">
        <v>1356</v>
      </c>
      <c r="Y152" s="4">
        <v>312</v>
      </c>
      <c r="Z152" s="4">
        <v>245</v>
      </c>
      <c r="AA152" s="4">
        <v>349</v>
      </c>
      <c r="AB152" s="4">
        <v>3</v>
      </c>
      <c r="AC152" s="4">
        <v>4</v>
      </c>
      <c r="AD152" s="4">
        <v>11</v>
      </c>
      <c r="AE152" s="4">
        <v>17</v>
      </c>
      <c r="AF152" s="4">
        <v>2</v>
      </c>
      <c r="AG152" s="4">
        <v>6</v>
      </c>
      <c r="AH152" s="4">
        <v>4</v>
      </c>
      <c r="AI152" s="4">
        <v>5</v>
      </c>
      <c r="AJ152" s="4">
        <v>5</v>
      </c>
      <c r="AK152" s="4">
        <v>7</v>
      </c>
      <c r="AL152" s="4">
        <v>2</v>
      </c>
      <c r="AM152" s="4">
        <v>3</v>
      </c>
      <c r="AN152" s="4">
        <v>0</v>
      </c>
      <c r="AO152" s="4">
        <v>0</v>
      </c>
      <c r="AP152" s="3" t="s">
        <v>58</v>
      </c>
      <c r="AQ152" s="3" t="s">
        <v>70</v>
      </c>
      <c r="AR152" s="6" t="str">
        <f t="shared" si="0"/>
        <v>HathiTrust Record</v>
      </c>
      <c r="AS152" s="6" t="str">
        <f t="shared" si="1"/>
        <v>Catalog Record</v>
      </c>
      <c r="AT152" s="6" t="str">
        <f t="shared" si="2"/>
        <v>WorldCat Record</v>
      </c>
      <c r="AU152" s="3" t="s">
        <v>1953</v>
      </c>
      <c r="AV152" s="3" t="s">
        <v>1954</v>
      </c>
      <c r="AW152" s="3" t="s">
        <v>1955</v>
      </c>
      <c r="AX152" s="3" t="s">
        <v>1955</v>
      </c>
      <c r="AY152" s="3" t="s">
        <v>1956</v>
      </c>
      <c r="AZ152" s="3" t="s">
        <v>75</v>
      </c>
      <c r="BC152" s="3" t="s">
        <v>1962</v>
      </c>
      <c r="BD152" s="3" t="s">
        <v>1963</v>
      </c>
    </row>
    <row r="153" spans="1:56" ht="38.25" customHeight="1" x14ac:dyDescent="0.25">
      <c r="A153" s="7" t="s">
        <v>58</v>
      </c>
      <c r="B153" s="2" t="s">
        <v>1947</v>
      </c>
      <c r="C153" s="2" t="s">
        <v>1948</v>
      </c>
      <c r="D153" s="2" t="s">
        <v>1949</v>
      </c>
      <c r="E153" s="3" t="s">
        <v>1959</v>
      </c>
      <c r="F153" s="3" t="s">
        <v>70</v>
      </c>
      <c r="G153" s="3" t="s">
        <v>59</v>
      </c>
      <c r="H153" s="3" t="s">
        <v>70</v>
      </c>
      <c r="I153" s="3" t="s">
        <v>58</v>
      </c>
      <c r="J153" s="3" t="s">
        <v>60</v>
      </c>
      <c r="L153" s="2" t="s">
        <v>1951</v>
      </c>
      <c r="M153" s="3" t="s">
        <v>1180</v>
      </c>
      <c r="O153" s="3" t="s">
        <v>65</v>
      </c>
      <c r="P153" s="3" t="s">
        <v>916</v>
      </c>
      <c r="R153" s="3" t="s">
        <v>67</v>
      </c>
      <c r="S153" s="4">
        <v>0</v>
      </c>
      <c r="T153" s="4">
        <v>2</v>
      </c>
      <c r="V153" s="5" t="s">
        <v>1952</v>
      </c>
      <c r="W153" s="5" t="s">
        <v>1356</v>
      </c>
      <c r="X153" s="5" t="s">
        <v>1356</v>
      </c>
      <c r="Y153" s="4">
        <v>312</v>
      </c>
      <c r="Z153" s="4">
        <v>245</v>
      </c>
      <c r="AA153" s="4">
        <v>349</v>
      </c>
      <c r="AB153" s="4">
        <v>3</v>
      </c>
      <c r="AC153" s="4">
        <v>4</v>
      </c>
      <c r="AD153" s="4">
        <v>11</v>
      </c>
      <c r="AE153" s="4">
        <v>17</v>
      </c>
      <c r="AF153" s="4">
        <v>2</v>
      </c>
      <c r="AG153" s="4">
        <v>6</v>
      </c>
      <c r="AH153" s="4">
        <v>4</v>
      </c>
      <c r="AI153" s="4">
        <v>5</v>
      </c>
      <c r="AJ153" s="4">
        <v>5</v>
      </c>
      <c r="AK153" s="4">
        <v>7</v>
      </c>
      <c r="AL153" s="4">
        <v>2</v>
      </c>
      <c r="AM153" s="4">
        <v>3</v>
      </c>
      <c r="AN153" s="4">
        <v>0</v>
      </c>
      <c r="AO153" s="4">
        <v>0</v>
      </c>
      <c r="AP153" s="3" t="s">
        <v>58</v>
      </c>
      <c r="AQ153" s="3" t="s">
        <v>70</v>
      </c>
      <c r="AR153" s="6" t="str">
        <f t="shared" si="0"/>
        <v>HathiTrust Record</v>
      </c>
      <c r="AS153" s="6" t="str">
        <f t="shared" si="1"/>
        <v>Catalog Record</v>
      </c>
      <c r="AT153" s="6" t="str">
        <f t="shared" si="2"/>
        <v>WorldCat Record</v>
      </c>
      <c r="AU153" s="3" t="s">
        <v>1953</v>
      </c>
      <c r="AV153" s="3" t="s">
        <v>1954</v>
      </c>
      <c r="AW153" s="3" t="s">
        <v>1955</v>
      </c>
      <c r="AX153" s="3" t="s">
        <v>1955</v>
      </c>
      <c r="AY153" s="3" t="s">
        <v>1956</v>
      </c>
      <c r="AZ153" s="3" t="s">
        <v>75</v>
      </c>
      <c r="BC153" s="3" t="s">
        <v>1964</v>
      </c>
      <c r="BD153" s="3" t="s">
        <v>1965</v>
      </c>
    </row>
  </sheetData>
  <sheetProtection sheet="1" objects="1" scenarios="1"/>
  <protectedRanges>
    <protectedRange sqref="A1" name="Range1_1"/>
  </protectedRanges>
  <dataValidations count="1">
    <dataValidation type="list" allowBlank="1" showInputMessage="1" showErrorMessage="1" sqref="A2:A153" xr:uid="{C5128858-37FF-4191-8323-B600155643D9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78DFE02-9F6B-4677-80C0-4775D650DBD0}"/>
</file>

<file path=customXml/itemProps2.xml><?xml version="1.0" encoding="utf-8"?>
<ds:datastoreItem xmlns:ds="http://schemas.openxmlformats.org/officeDocument/2006/customXml" ds:itemID="{F7E5A7C1-0ECD-498A-AA94-F036CA9F3B8C}"/>
</file>

<file path=customXml/itemProps3.xml><?xml version="1.0" encoding="utf-8"?>
<ds:datastoreItem xmlns:ds="http://schemas.openxmlformats.org/officeDocument/2006/customXml" ds:itemID="{B1F13964-B660-4C4B-A83E-11CA40C0FF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2022-03-04T02:45:55Z</dcterms:created>
  <dcterms:modified xsi:type="dcterms:W3CDTF">2022-03-04T02:47:39Z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