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D8B0AEDD-8BD6-4820-A1C7-25EA8E2CD19C}" xr6:coauthVersionLast="47" xr6:coauthVersionMax="47" xr10:uidLastSave="{00000000-0000-0000-0000-000000000000}"/>
  <bookViews>
    <workbookView xWindow="-120" yWindow="-120" windowWidth="29040" windowHeight="15840" xr2:uid="{AB87B793-962C-4AFA-AA26-FCA2EE75E3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2" i="1" l="1"/>
  <c r="AS52" i="1"/>
  <c r="AR52" i="1"/>
  <c r="AT51" i="1"/>
  <c r="AS51" i="1"/>
  <c r="AR51" i="1"/>
  <c r="AT50" i="1"/>
  <c r="AS50" i="1"/>
  <c r="AR50" i="1"/>
  <c r="AT49" i="1"/>
  <c r="AS49" i="1"/>
  <c r="AT48" i="1"/>
  <c r="AS48" i="1"/>
  <c r="AT47" i="1"/>
  <c r="AS47" i="1"/>
  <c r="AT46" i="1"/>
  <c r="AS46" i="1"/>
  <c r="AT45" i="1"/>
  <c r="AS45" i="1"/>
  <c r="AT44" i="1"/>
  <c r="AS44" i="1"/>
  <c r="AT43" i="1"/>
  <c r="AS43" i="1"/>
  <c r="AT42" i="1"/>
  <c r="AS42" i="1"/>
  <c r="AR42" i="1"/>
  <c r="AT41" i="1"/>
  <c r="AS41" i="1"/>
  <c r="AR41" i="1"/>
  <c r="AT40" i="1"/>
  <c r="AS40" i="1"/>
  <c r="AR40" i="1"/>
  <c r="AT39" i="1"/>
  <c r="AS39" i="1"/>
  <c r="AR39" i="1"/>
  <c r="AT38" i="1"/>
  <c r="AS38" i="1"/>
  <c r="AR38" i="1"/>
  <c r="AT37" i="1"/>
  <c r="AS37" i="1"/>
  <c r="AT36" i="1"/>
  <c r="AS36" i="1"/>
  <c r="AR36" i="1"/>
  <c r="AT35" i="1"/>
  <c r="AS35" i="1"/>
  <c r="AR35" i="1"/>
  <c r="AT34" i="1"/>
  <c r="AS34" i="1"/>
  <c r="AR34" i="1"/>
  <c r="AT33" i="1"/>
  <c r="AS33" i="1"/>
  <c r="AT32" i="1"/>
  <c r="AS32" i="1"/>
  <c r="AR32" i="1"/>
  <c r="AT31" i="1"/>
  <c r="AS31" i="1"/>
  <c r="AT30" i="1"/>
  <c r="AS30" i="1"/>
  <c r="AT29" i="1"/>
  <c r="AS29" i="1"/>
  <c r="AR29" i="1"/>
  <c r="AT28" i="1"/>
  <c r="AS28" i="1"/>
  <c r="AR28" i="1"/>
  <c r="AT27" i="1"/>
  <c r="AS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R19" i="1"/>
  <c r="AT18" i="1"/>
  <c r="AS18" i="1"/>
  <c r="AT17" i="1"/>
  <c r="AS17" i="1"/>
  <c r="AT16" i="1"/>
  <c r="AS16" i="1"/>
  <c r="AT15" i="1"/>
  <c r="AS15" i="1"/>
  <c r="AR15" i="1"/>
  <c r="AT14" i="1"/>
  <c r="AS14" i="1"/>
  <c r="AT13" i="1"/>
  <c r="AS13" i="1"/>
  <c r="AR13" i="1"/>
  <c r="AT12" i="1"/>
  <c r="AS12" i="1"/>
  <c r="AT11" i="1"/>
  <c r="AS11" i="1"/>
  <c r="AT10" i="1"/>
  <c r="AS10" i="1"/>
  <c r="AR10" i="1"/>
  <c r="AT9" i="1"/>
  <c r="AS9" i="1"/>
  <c r="AT8" i="1"/>
  <c r="AS8" i="1"/>
  <c r="AR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<sst xmlns="http://schemas.openxmlformats.org/spreadsheetml/2006/main" count="1588" uniqueCount="792">
  <si>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</si>
  <si>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</si>
  <si>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</si>
  <si>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</si>
  <si>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</si>
  <si>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</si>
  <si>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</si>
  <si>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</si>
  <si>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</si>
  <si>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</si>
  <si>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</si>
  <si>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</si>
  <si>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</si>
  <si>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</si>
  <si>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</si>
  <si>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</si>
  <si>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</si>
  <si>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</si>
  <si>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</si>
  <si>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</si>
  <si>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</si>
  <si>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</si>
  <si>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</si>
  <si>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</si>
  <si>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</si>
  <si>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</si>
  <si>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</si>
  <si>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</si>
  <si>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</si>
  <si>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 xml:space="preserve">All Comparator Library Holdings 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</si>
  <si>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</si>
  <si>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</si>
  <si>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</si>
  <si>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</si>
  <si>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</si>
  <si>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</si>
  <si>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</si>
  <si>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</si>
  <si>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</si>
  <si>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</si>
  <si>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</si>
  <si>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</si>
  <si>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</si>
  <si>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</si>
  <si>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</si>
  <si>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</si>
  <si>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</si>
  <si>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</si>
  <si>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</si>
  <si>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</si>
  <si>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</si>
  <si>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</si>
  <si>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</si>
  <si>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</si>
  <si>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</si>
  <si>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RB112 .M45</t>
  </si>
  <si>
    <t>0                      RB 0112000M  45</t>
  </si>
  <si>
    <t>Pain : psychological and psychiatric aspects / [by] H. Merskey [and] F. G. Spear.</t>
  </si>
  <si>
    <t>No</t>
  </si>
  <si>
    <t>1</t>
  </si>
  <si>
    <t>0</t>
  </si>
  <si>
    <t>Merskey, Harold.</t>
  </si>
  <si>
    <t>London : Baillière, Tindall &amp; Cassell, 1967.</t>
  </si>
  <si>
    <t>1967</t>
  </si>
  <si>
    <t>eng</t>
  </si>
  <si>
    <t>enk</t>
  </si>
  <si>
    <t xml:space="preserve">RB </t>
  </si>
  <si>
    <t>1995-03-14</t>
  </si>
  <si>
    <t>1990-05-09</t>
  </si>
  <si>
    <t>Yes</t>
  </si>
  <si>
    <t>3856971411:eng</t>
  </si>
  <si>
    <t>407969</t>
  </si>
  <si>
    <t>991002708099702656</t>
  </si>
  <si>
    <t>2261558920002656</t>
  </si>
  <si>
    <t>BOOK</t>
  </si>
  <si>
    <t>32285000136720</t>
  </si>
  <si>
    <t>893415551</t>
  </si>
  <si>
    <t>RB112 .W53 1997</t>
  </si>
  <si>
    <t>0                      RB 0112000W  53          1997</t>
  </si>
  <si>
    <t>What is disease? / edited by James M. Humber and Robert F. Almeder.</t>
  </si>
  <si>
    <t>Totowa, N.J. : Humana Press, 1997.</t>
  </si>
  <si>
    <t>1997</t>
  </si>
  <si>
    <t>nju</t>
  </si>
  <si>
    <t>Biomedical ethics reviews, 0742-1796 ; 1997</t>
  </si>
  <si>
    <t>2010-01-11</t>
  </si>
  <si>
    <t>364690754:eng</t>
  </si>
  <si>
    <t>37019943</t>
  </si>
  <si>
    <t>991005347559702656</t>
  </si>
  <si>
    <t>2272315730002656</t>
  </si>
  <si>
    <t>9780896033528</t>
  </si>
  <si>
    <t>32285005556146</t>
  </si>
  <si>
    <t>893619830</t>
  </si>
  <si>
    <t>RB125 .P37 1984</t>
  </si>
  <si>
    <t>0                      RB 0125000P  37          1984</t>
  </si>
  <si>
    <t>Man and mouse : animals in medical research / William Paton.</t>
  </si>
  <si>
    <t>Paton, William D. M.</t>
  </si>
  <si>
    <t>Oxford ; New York : Oxford University Press, c1984.</t>
  </si>
  <si>
    <t>1984</t>
  </si>
  <si>
    <t>1998-03-23</t>
  </si>
  <si>
    <t>1991-11-13</t>
  </si>
  <si>
    <t>355750036:eng</t>
  </si>
  <si>
    <t>11782345</t>
  </si>
  <si>
    <t>991000496709702656</t>
  </si>
  <si>
    <t>2261238160002656</t>
  </si>
  <si>
    <t>9780192860439</t>
  </si>
  <si>
    <t>32285000823608</t>
  </si>
  <si>
    <t>893796708</t>
  </si>
  <si>
    <t>RB127 .C5</t>
  </si>
  <si>
    <t>0                      RB 0127000C  5</t>
  </si>
  <si>
    <t>Chronic pain : psychosocial factors in rehabilitation / edited by R. Roy, E. Tunks.</t>
  </si>
  <si>
    <t>Baltimore : Williams &amp; Wilkins, c1982.</t>
  </si>
  <si>
    <t>1982</t>
  </si>
  <si>
    <t>mdu</t>
  </si>
  <si>
    <t>Rehabilitation medicine library</t>
  </si>
  <si>
    <t>1997-02-16</t>
  </si>
  <si>
    <t>1990-04-06</t>
  </si>
  <si>
    <t>865283269:eng</t>
  </si>
  <si>
    <t>7739896</t>
  </si>
  <si>
    <t>991005156189702656</t>
  </si>
  <si>
    <t>2256443700002656</t>
  </si>
  <si>
    <t>9780683073942</t>
  </si>
  <si>
    <t>32285000111996</t>
  </si>
  <si>
    <t>893795704</t>
  </si>
  <si>
    <t>RB127 .K29 1987</t>
  </si>
  <si>
    <t>0                      RB 0127000K  29          1987</t>
  </si>
  <si>
    <t>Multimethod assessment of chronic pain / Paul Karoly, Mark P. Jensen.</t>
  </si>
  <si>
    <t>Karoly, Paul.</t>
  </si>
  <si>
    <t>Oxford ; New York : Pergamon Press, 1987.</t>
  </si>
  <si>
    <t>1987</t>
  </si>
  <si>
    <t>1st ed.</t>
  </si>
  <si>
    <t>Psychology practitioner guidebooks</t>
  </si>
  <si>
    <t>1996-10-11</t>
  </si>
  <si>
    <t>1992-03-06</t>
  </si>
  <si>
    <t>8329635:eng</t>
  </si>
  <si>
    <t>15107259</t>
  </si>
  <si>
    <t>991000990369702656</t>
  </si>
  <si>
    <t>2266638340002656</t>
  </si>
  <si>
    <t>9780080323770</t>
  </si>
  <si>
    <t>32285000937952</t>
  </si>
  <si>
    <t>893602231</t>
  </si>
  <si>
    <t>RB127 .P3324 1980</t>
  </si>
  <si>
    <t>0                      RB 0127000P  3324        1980</t>
  </si>
  <si>
    <t>Pain, meaning and management / edited by W. Lynn Smith, Harold Merskey &amp; Steven C. Gross.</t>
  </si>
  <si>
    <t>Jamaica, N.Y. : Spectrum Publications, 1980.</t>
  </si>
  <si>
    <t>1980</t>
  </si>
  <si>
    <t>nyu</t>
  </si>
  <si>
    <t>2001-09-13</t>
  </si>
  <si>
    <t>1993-03-17</t>
  </si>
  <si>
    <t>374605668:eng</t>
  </si>
  <si>
    <t>5497971</t>
  </si>
  <si>
    <t>991004840809702656</t>
  </si>
  <si>
    <t>2264780800002656</t>
  </si>
  <si>
    <t>9780893350857</t>
  </si>
  <si>
    <t>32285001588598</t>
  </si>
  <si>
    <t>893606524</t>
  </si>
  <si>
    <t>RB127 .R675 1992</t>
  </si>
  <si>
    <t>0                      RB 0127000R  675         1992</t>
  </si>
  <si>
    <t>The social context of the chronic pain sufferer / Ranjan Roy.</t>
  </si>
  <si>
    <t>Roy, R. (Ranjan)</t>
  </si>
  <si>
    <t>Toronto ; Buffalo : University of Toronto Press, c1992.</t>
  </si>
  <si>
    <t>1992</t>
  </si>
  <si>
    <t>onc</t>
  </si>
  <si>
    <t>2000-08-22</t>
  </si>
  <si>
    <t>1995-01-10</t>
  </si>
  <si>
    <t>30959159:eng</t>
  </si>
  <si>
    <t>28427345</t>
  </si>
  <si>
    <t>991005417339702656</t>
  </si>
  <si>
    <t>2262695330002656</t>
  </si>
  <si>
    <t>9780802028600</t>
  </si>
  <si>
    <t>32285001992113</t>
  </si>
  <si>
    <t>893607361</t>
  </si>
  <si>
    <t>RB127 .T87 1983</t>
  </si>
  <si>
    <t>0                      RB 0127000T  87          1983</t>
  </si>
  <si>
    <t>Pain and behavioral medicine : a cognitive-behavioral perspective / Dennis C. Turk, Donald Meichenbaum, Myles Genest.</t>
  </si>
  <si>
    <t>Turk, Dennis C.</t>
  </si>
  <si>
    <t>New York : Guilford Press, c1983.</t>
  </si>
  <si>
    <t>1983</t>
  </si>
  <si>
    <t>Guilford clinical psychology and psychotherapy series</t>
  </si>
  <si>
    <t>1998-11-22</t>
  </si>
  <si>
    <t>1991-01-14</t>
  </si>
  <si>
    <t>907162183:eng</t>
  </si>
  <si>
    <t>8554039</t>
  </si>
  <si>
    <t>991000018679702656</t>
  </si>
  <si>
    <t>2256484740002656</t>
  </si>
  <si>
    <t>9780898620023</t>
  </si>
  <si>
    <t>32285000408053</t>
  </si>
  <si>
    <t>893790177</t>
  </si>
  <si>
    <t>RB150.A67 R47 1991</t>
  </si>
  <si>
    <t>0                      RB 0150000A  67                 R  47          1991</t>
  </si>
  <si>
    <t>Response and adaptation to hypoxia : organ to organelle / edited by Sukhamay Lahiri, Neil S. Cherniack, Robert S. Fitzgerald.</t>
  </si>
  <si>
    <t>New York : Published for the American Physiological Society by Oxford University Press, 1991.</t>
  </si>
  <si>
    <t>1991</t>
  </si>
  <si>
    <t>Clinical physiology series</t>
  </si>
  <si>
    <t>1994-02-23</t>
  </si>
  <si>
    <t>1992-10-06</t>
  </si>
  <si>
    <t>373450451:eng</t>
  </si>
  <si>
    <t>22419947</t>
  </si>
  <si>
    <t>991001774899702656</t>
  </si>
  <si>
    <t>2264564500002656</t>
  </si>
  <si>
    <t>9780195062441</t>
  </si>
  <si>
    <t>32285001339992</t>
  </si>
  <si>
    <t>893903560</t>
  </si>
  <si>
    <t>RB150.A67 S87 1993</t>
  </si>
  <si>
    <t>0                      RB 0150000A  67                 S  87          1993</t>
  </si>
  <si>
    <t>Surviving hypoxia : mechanisms of control and adaptation / edited by P.W. Hochachka ... [et al.].</t>
  </si>
  <si>
    <t>Boca Raton : CRC Press, c1993.</t>
  </si>
  <si>
    <t>1993</t>
  </si>
  <si>
    <t>flu</t>
  </si>
  <si>
    <t>2003-12-11</t>
  </si>
  <si>
    <t>2000-07-25</t>
  </si>
  <si>
    <t>55605353:eng</t>
  </si>
  <si>
    <t>26219098</t>
  </si>
  <si>
    <t>991003217009702656</t>
  </si>
  <si>
    <t>2265508820002656</t>
  </si>
  <si>
    <t>9780849342264</t>
  </si>
  <si>
    <t>32285003742060</t>
  </si>
  <si>
    <t>893428554</t>
  </si>
  <si>
    <t>RB150.F37 B45 1993</t>
  </si>
  <si>
    <t>0                      RB 0150000F  37                 B  45          1993</t>
  </si>
  <si>
    <t>Curing fatigue : a step-by-step plan to uncover and eliminate the causes of chronic fatigue / David S. Bell and Stef Donev.</t>
  </si>
  <si>
    <t>Bell, David S. (David Samuel)</t>
  </si>
  <si>
    <t>Emmaus, Pa. : Rodale Press, c1993.</t>
  </si>
  <si>
    <t>pau</t>
  </si>
  <si>
    <t>2005-06-12</t>
  </si>
  <si>
    <t>1994-01-14</t>
  </si>
  <si>
    <t>1863186428:eng</t>
  </si>
  <si>
    <t>27035181</t>
  </si>
  <si>
    <t>991002108829702656</t>
  </si>
  <si>
    <t>2270308080002656</t>
  </si>
  <si>
    <t>9780875961613</t>
  </si>
  <si>
    <t>32285001832004</t>
  </si>
  <si>
    <t>893879504</t>
  </si>
  <si>
    <t>RB150.F37 B47 1992</t>
  </si>
  <si>
    <t>0                      RB 0150000F  37                 B  47          1992</t>
  </si>
  <si>
    <t>Running on empty : chronic fatigue immune dysfunction syndrome (CFIDS) / Katrina H. Berne.</t>
  </si>
  <si>
    <t>Berne, Katrina H.</t>
  </si>
  <si>
    <t>Alameda, CA : Hunter House, c1992.</t>
  </si>
  <si>
    <t>cau</t>
  </si>
  <si>
    <t>1998-07-28</t>
  </si>
  <si>
    <t>1992-09-15</t>
  </si>
  <si>
    <t>288497548:eng</t>
  </si>
  <si>
    <t>25130947</t>
  </si>
  <si>
    <t>991001980249702656</t>
  </si>
  <si>
    <t>2263064480002656</t>
  </si>
  <si>
    <t>9780897931007</t>
  </si>
  <si>
    <t>32285001287563</t>
  </si>
  <si>
    <t>893872959</t>
  </si>
  <si>
    <t>RB150.F37 F753 1998</t>
  </si>
  <si>
    <t>0                      RB 0150000F  37                 F  753         1998</t>
  </si>
  <si>
    <t>Understanding chronic fatigue syndrome : an empirical guide to assessment and treatment / Fred Friedberg, Leonard A. Jason.</t>
  </si>
  <si>
    <t>Friedberg, Fred.</t>
  </si>
  <si>
    <t>Washington, DC : American Psychological Association, c1998.</t>
  </si>
  <si>
    <t>1998</t>
  </si>
  <si>
    <t>dcu</t>
  </si>
  <si>
    <t>1998-11-10</t>
  </si>
  <si>
    <t>41742805:eng</t>
  </si>
  <si>
    <t>39014174</t>
  </si>
  <si>
    <t>991002933909702656</t>
  </si>
  <si>
    <t>2263564540002656</t>
  </si>
  <si>
    <t>9781557985118</t>
  </si>
  <si>
    <t>32285003487252</t>
  </si>
  <si>
    <t>893409732</t>
  </si>
  <si>
    <t>RB150.F37 J64 1996</t>
  </si>
  <si>
    <t>0                      RB 0150000F  37                 J  64          1996</t>
  </si>
  <si>
    <t>Osler's web : inside the labyrinth of the chronic fatigue syndrome epidemic / Hillary Johnson.</t>
  </si>
  <si>
    <t>Johnson, Hillary.</t>
  </si>
  <si>
    <t>New York : Crown Publishers, c1996.</t>
  </si>
  <si>
    <t>1996</t>
  </si>
  <si>
    <t>1996-03-27</t>
  </si>
  <si>
    <t>37150707:eng</t>
  </si>
  <si>
    <t>32853434</t>
  </si>
  <si>
    <t>991002525709702656</t>
  </si>
  <si>
    <t>2269106960002656</t>
  </si>
  <si>
    <t>9780517703533</t>
  </si>
  <si>
    <t>32285002147386</t>
  </si>
  <si>
    <t>893510857</t>
  </si>
  <si>
    <t>RB150.S5 C45 1995</t>
  </si>
  <si>
    <t>0                      RB 0150000S  5                  C  45          1995</t>
  </si>
  <si>
    <t>Cell biology of trauma / edited by John J. Lemasters, Constance Oliver.</t>
  </si>
  <si>
    <t>Boca Raton, FL : CRC Press, 1995.</t>
  </si>
  <si>
    <t>1995</t>
  </si>
  <si>
    <t>1995-10-01</t>
  </si>
  <si>
    <t>1995-07-29</t>
  </si>
  <si>
    <t>356311630:eng</t>
  </si>
  <si>
    <t>30914254</t>
  </si>
  <si>
    <t>991002378839702656</t>
  </si>
  <si>
    <t>2272418640002656</t>
  </si>
  <si>
    <t>9780849324536</t>
  </si>
  <si>
    <t>32285002076080</t>
  </si>
  <si>
    <t>893498049</t>
  </si>
  <si>
    <t>RB151 .B56 1992</t>
  </si>
  <si>
    <t>0                      RB 0151000B  56          1992</t>
  </si>
  <si>
    <t>Biological oxidants : generation and injurious consequences / edited by Charles G. Cochrane, Michael A. Gimbrone, Jr.</t>
  </si>
  <si>
    <t>San Diego : Academic Press, c1992.</t>
  </si>
  <si>
    <t>Cellular and molecular mechanisms of inflammation, 1052-5882 ; v. 4</t>
  </si>
  <si>
    <t>2000-04-14</t>
  </si>
  <si>
    <t>1994-02-01</t>
  </si>
  <si>
    <t>365416982:eng</t>
  </si>
  <si>
    <t>27196220</t>
  </si>
  <si>
    <t>991002123869702656</t>
  </si>
  <si>
    <t>2259348250002656</t>
  </si>
  <si>
    <t>9780121504045</t>
  </si>
  <si>
    <t>32285001833945</t>
  </si>
  <si>
    <t>893792055</t>
  </si>
  <si>
    <t>RB151 .T47 1999</t>
  </si>
  <si>
    <t>0                      RB 0151000T  47          1999</t>
  </si>
  <si>
    <t>How scientists explain disease / Paul Thagard.</t>
  </si>
  <si>
    <t>Thagard, Paul.</t>
  </si>
  <si>
    <t>Princeton, N.J. : Princeton University Press, c1999.</t>
  </si>
  <si>
    <t>1999</t>
  </si>
  <si>
    <t>2001-08-07</t>
  </si>
  <si>
    <t>2000-11-07</t>
  </si>
  <si>
    <t>2003-02-14</t>
  </si>
  <si>
    <t>48036:eng</t>
  </si>
  <si>
    <t>39545854</t>
  </si>
  <si>
    <t>991001702349702656</t>
  </si>
  <si>
    <t>2255318970002656</t>
  </si>
  <si>
    <t>9780691002613</t>
  </si>
  <si>
    <t>32285004263439</t>
  </si>
  <si>
    <t>893791637</t>
  </si>
  <si>
    <t>RB152 .P53 1996</t>
  </si>
  <si>
    <t>0                      RB 0152000P  53          1996</t>
  </si>
  <si>
    <t>Infecting ourselves : how environmental and social disruptions trigger disease / Anne E. Platt ; Tonje Vetleseter, research intern ; Jane A. Peterson, editor.</t>
  </si>
  <si>
    <t>Platt, Anne, 1969-</t>
  </si>
  <si>
    <t>Washington, D.C. : Worldwatch Institute, c1996.</t>
  </si>
  <si>
    <t>Worldwatch paper ; 129</t>
  </si>
  <si>
    <t>2010-07-06</t>
  </si>
  <si>
    <t>1997-04-17</t>
  </si>
  <si>
    <t>40564762:eng</t>
  </si>
  <si>
    <t>34685660</t>
  </si>
  <si>
    <t>991002652069702656</t>
  </si>
  <si>
    <t>2261326240002656</t>
  </si>
  <si>
    <t>9781878071316</t>
  </si>
  <si>
    <t>32285002498227</t>
  </si>
  <si>
    <t>893685615</t>
  </si>
  <si>
    <t>RB152 .S53 1995</t>
  </si>
  <si>
    <t>0                      RB 0152000S  53          1995</t>
  </si>
  <si>
    <t>Toxics and health : the potential long-term effects of industrial activity / Cheryl Simon Silver, Dale S. Rothman ; sponsored by the 2050 Project and the Howard Gilman Foundation.</t>
  </si>
  <si>
    <t>Silver, Cheryl Simon.</t>
  </si>
  <si>
    <t>Washington, D.C. : World Resources Institute, c1995.</t>
  </si>
  <si>
    <t>2000-04-17</t>
  </si>
  <si>
    <t>1996-05-08</t>
  </si>
  <si>
    <t>889872207:eng</t>
  </si>
  <si>
    <t>33431606</t>
  </si>
  <si>
    <t>991002571909702656</t>
  </si>
  <si>
    <t>2268451540002656</t>
  </si>
  <si>
    <t>32285002165677</t>
  </si>
  <si>
    <t>893886460</t>
  </si>
  <si>
    <t>RB155 .D76 1994</t>
  </si>
  <si>
    <t>0                      RB 0155000D  76          1994</t>
  </si>
  <si>
    <t>Double-edged sword : the promises and risks of the genetic revolution / Karl A. Drlica.</t>
  </si>
  <si>
    <t>Drlica, Karl.</t>
  </si>
  <si>
    <t>Reading, Mass. : Addison-Wesley, c1994.</t>
  </si>
  <si>
    <t>1994</t>
  </si>
  <si>
    <t>mau</t>
  </si>
  <si>
    <t>Helix books</t>
  </si>
  <si>
    <t>2009-10-15</t>
  </si>
  <si>
    <t>1996-01-02</t>
  </si>
  <si>
    <t>31857403:eng</t>
  </si>
  <si>
    <t>30108996</t>
  </si>
  <si>
    <t>991002320489702656</t>
  </si>
  <si>
    <t>2263276780002656</t>
  </si>
  <si>
    <t>9780201408386</t>
  </si>
  <si>
    <t>32285002114618</t>
  </si>
  <si>
    <t>893529826</t>
  </si>
  <si>
    <t>RB155 .E52</t>
  </si>
  <si>
    <t>0                      RB 0155000E  52</t>
  </si>
  <si>
    <t>Methodology in medical genetics : an introduction to statistical methods / Alan E. H. Emery.</t>
  </si>
  <si>
    <t>Emery, Alan E. H.</t>
  </si>
  <si>
    <t>Edinburgh ; New York : Churchill Livingstone, : distributed in the U.S.A. by Longman, 1976.</t>
  </si>
  <si>
    <t>1976</t>
  </si>
  <si>
    <t>stk</t>
  </si>
  <si>
    <t>2005-10-17</t>
  </si>
  <si>
    <t>1993-04-21</t>
  </si>
  <si>
    <t>3933850:eng</t>
  </si>
  <si>
    <t>2119576</t>
  </si>
  <si>
    <t>991004019609702656</t>
  </si>
  <si>
    <t>2268027640002656</t>
  </si>
  <si>
    <t>9780443014383</t>
  </si>
  <si>
    <t>32285001622546</t>
  </si>
  <si>
    <t>893423281</t>
  </si>
  <si>
    <t>RB155 .G3</t>
  </si>
  <si>
    <t>0                      RB 0155000G  3</t>
  </si>
  <si>
    <t>Molecular genetics and human disease.</t>
  </si>
  <si>
    <t>Gardner, Lytt I., editor.</t>
  </si>
  <si>
    <t>Springfield, Ill., C.C. Thomas [1961]</t>
  </si>
  <si>
    <t>1961</t>
  </si>
  <si>
    <t>ilu</t>
  </si>
  <si>
    <t>2001-10-01</t>
  </si>
  <si>
    <t>1997-08-08</t>
  </si>
  <si>
    <t>2236501:eng</t>
  </si>
  <si>
    <t>1296950</t>
  </si>
  <si>
    <t>991003675979702656</t>
  </si>
  <si>
    <t>2263194000002656</t>
  </si>
  <si>
    <t>32285003084166</t>
  </si>
  <si>
    <t>893875026</t>
  </si>
  <si>
    <t>RB155 .G375 1979</t>
  </si>
  <si>
    <t>0                      RB 0155000G  375         1979</t>
  </si>
  <si>
    <t>Genetic damage in man caused by environmental agents / edited by Kåre Berg.</t>
  </si>
  <si>
    <t>New York : Academic Press, 1979.</t>
  </si>
  <si>
    <t>1979</t>
  </si>
  <si>
    <t>1993-04-27</t>
  </si>
  <si>
    <t>425582929:eng</t>
  </si>
  <si>
    <t>4639149</t>
  </si>
  <si>
    <t>991001784049702656</t>
  </si>
  <si>
    <t>2255524370002656</t>
  </si>
  <si>
    <t>9780120895502</t>
  </si>
  <si>
    <t>32285001588663</t>
  </si>
  <si>
    <t>893898055</t>
  </si>
  <si>
    <t>RB155 .G38</t>
  </si>
  <si>
    <t>0                      RB 0155000G  38</t>
  </si>
  <si>
    <t>Genetic disorders of man, by 21 authors. Edited by Richard M. Goodman.</t>
  </si>
  <si>
    <t>Boston, Little, Brown [1970]</t>
  </si>
  <si>
    <t>1970</t>
  </si>
  <si>
    <t>[1st ed.]</t>
  </si>
  <si>
    <t>1236998:eng</t>
  </si>
  <si>
    <t>118040</t>
  </si>
  <si>
    <t>991001784129702656</t>
  </si>
  <si>
    <t>2261678190002656</t>
  </si>
  <si>
    <t>32285003084182</t>
  </si>
  <si>
    <t>893509918</t>
  </si>
  <si>
    <t>RB155 .G3854 1994</t>
  </si>
  <si>
    <t>0                      RB 0155000G  3854        1994</t>
  </si>
  <si>
    <t>The Genetic frontier : ethics, law, and policy / Mark S. Frankel and Albert H. Teich, editors.</t>
  </si>
  <si>
    <t>Washington, D.C. : American Association for the Advancement of Science, c1994.</t>
  </si>
  <si>
    <t>2001-10-06</t>
  </si>
  <si>
    <t>1994-06-08</t>
  </si>
  <si>
    <t>890295206:eng</t>
  </si>
  <si>
    <t>28965028</t>
  </si>
  <si>
    <t>991002245899702656</t>
  </si>
  <si>
    <t>2256535480002656</t>
  </si>
  <si>
    <t>9780871685261</t>
  </si>
  <si>
    <t>32285001922425</t>
  </si>
  <si>
    <t>893316569</t>
  </si>
  <si>
    <t>RB155 .G3898 1993</t>
  </si>
  <si>
    <t>0                      RB 0155000G  3898        1993</t>
  </si>
  <si>
    <t>Genetics of cellular, individual, family, and population variability / edited by Charles F. Sing and Craig L. Hanis.</t>
  </si>
  <si>
    <t>New York : Oxford University Press, 1993.</t>
  </si>
  <si>
    <t>1997-09-20</t>
  </si>
  <si>
    <t>1994-05-06</t>
  </si>
  <si>
    <t>350247663:eng</t>
  </si>
  <si>
    <t>26132255</t>
  </si>
  <si>
    <t>991002047469702656</t>
  </si>
  <si>
    <t>2261815660002656</t>
  </si>
  <si>
    <t>9780195066258</t>
  </si>
  <si>
    <t>32285001878353</t>
  </si>
  <si>
    <t>893873031</t>
  </si>
  <si>
    <t>RB155 .G46 1993</t>
  </si>
  <si>
    <t>0                      RB 0155000G  46          1993</t>
  </si>
  <si>
    <t>Genome research in molecular medicine and virology / edited by Kenneth W. Adolph.</t>
  </si>
  <si>
    <t>San Diego : Academic Press, c1993.</t>
  </si>
  <si>
    <t>2008-09-25</t>
  </si>
  <si>
    <t>1994-02-07</t>
  </si>
  <si>
    <t>28595761:eng</t>
  </si>
  <si>
    <t>26401337</t>
  </si>
  <si>
    <t>991002064889702656</t>
  </si>
  <si>
    <t>2265213500002656</t>
  </si>
  <si>
    <t>9780120443000</t>
  </si>
  <si>
    <t>32285001840494</t>
  </si>
  <si>
    <t>893523148</t>
  </si>
  <si>
    <t>RB155 .G67</t>
  </si>
  <si>
    <t>0                      RB 0155000G  67</t>
  </si>
  <si>
    <t>Genetic disorders among the Jewish people / Richard M. Goodman.</t>
  </si>
  <si>
    <t>Goodman, Richard M. (Richard Merle), 1932-</t>
  </si>
  <si>
    <t>Baltimore : Johns Hopkins University Press, c1979.</t>
  </si>
  <si>
    <t>2003-11-09</t>
  </si>
  <si>
    <t>14778068:eng</t>
  </si>
  <si>
    <t>4497338</t>
  </si>
  <si>
    <t>991004661769702656</t>
  </si>
  <si>
    <t>2266865450002656</t>
  </si>
  <si>
    <t>9780801821202</t>
  </si>
  <si>
    <t>32285001588671</t>
  </si>
  <si>
    <t>893700507</t>
  </si>
  <si>
    <t>RB155 .H46</t>
  </si>
  <si>
    <t>0                      RB 0155000H  46</t>
  </si>
  <si>
    <t>The genetic connection : how to protect your family against hereditary disease / by David Hendin and Joan Marks.</t>
  </si>
  <si>
    <t>Hendin, David.</t>
  </si>
  <si>
    <t>New York : Morrow, 1978.</t>
  </si>
  <si>
    <t>1978</t>
  </si>
  <si>
    <t>1997-12-04</t>
  </si>
  <si>
    <t>1992-03-16</t>
  </si>
  <si>
    <t>435564:eng</t>
  </si>
  <si>
    <t>3203825</t>
  </si>
  <si>
    <t>991004374559702656</t>
  </si>
  <si>
    <t>2270848810002656</t>
  </si>
  <si>
    <t>9780688032654</t>
  </si>
  <si>
    <t>32285001021251</t>
  </si>
  <si>
    <t>893687653</t>
  </si>
  <si>
    <t>RB155 .H59 1989</t>
  </si>
  <si>
    <t>0                      RB 0155000H  59          1989</t>
  </si>
  <si>
    <t>Proceed with caution : predicting genetic risks in the recombinant DNA era / Neil A. Holtzman.</t>
  </si>
  <si>
    <t>Holtzman, Neil A. (Neil Anton), 1934-</t>
  </si>
  <si>
    <t>Baltimore : John Hopkins University Press, c1989.</t>
  </si>
  <si>
    <t>1989</t>
  </si>
  <si>
    <t>The Johns Hopkins series in contemporary medicine and public health</t>
  </si>
  <si>
    <t>2001-04-22</t>
  </si>
  <si>
    <t>1992-11-30</t>
  </si>
  <si>
    <t>836725795:eng</t>
  </si>
  <si>
    <t>18465053</t>
  </si>
  <si>
    <t>991001420039702656</t>
  </si>
  <si>
    <t>2263204650002656</t>
  </si>
  <si>
    <t>9780801837371</t>
  </si>
  <si>
    <t>32285001400448</t>
  </si>
  <si>
    <t>893872523</t>
  </si>
  <si>
    <t>RB155 .M67 1996</t>
  </si>
  <si>
    <t>0                      RB 0155000M  67          1996</t>
  </si>
  <si>
    <t>Morality and the new genetics : a guide for students and health care providers / Bernard Gert ... [et al.].</t>
  </si>
  <si>
    <t>Boston : Jones and Barlett Publishers, c1996.</t>
  </si>
  <si>
    <t>Jones and Bartlett series in philosophy</t>
  </si>
  <si>
    <t>2006-11-14</t>
  </si>
  <si>
    <t>1997-01-15</t>
  </si>
  <si>
    <t>836987139:eng</t>
  </si>
  <si>
    <t>34078224</t>
  </si>
  <si>
    <t>991002601419702656</t>
  </si>
  <si>
    <t>2272249700002656</t>
  </si>
  <si>
    <t>9780867205138</t>
  </si>
  <si>
    <t>32285002408051</t>
  </si>
  <si>
    <t>893721535</t>
  </si>
  <si>
    <t>RB155 .P58 1980</t>
  </si>
  <si>
    <t>0                      RB 0155000P  58          1980</t>
  </si>
  <si>
    <t>Genetic counseling, the Church, and the law : a report of the Task Force on Genetic Diagnosis and Counseling, Pope John XXIII Medical-Moral Research and Education Center / edited by Gary M. Atkinson and Albert S. Moraczewski.</t>
  </si>
  <si>
    <t>Pope John XXIII Medical-Moral Research and Education Center. Task Force on Genetic Diagnosis and Counseling.</t>
  </si>
  <si>
    <t>St. Louis, Mo. : The Center, c1980.</t>
  </si>
  <si>
    <t>mou</t>
  </si>
  <si>
    <t>Papal teaching series</t>
  </si>
  <si>
    <t>2004-04-07</t>
  </si>
  <si>
    <t>1992-04-06</t>
  </si>
  <si>
    <t>815028721:eng</t>
  </si>
  <si>
    <t>6677541</t>
  </si>
  <si>
    <t>991001784279702656</t>
  </si>
  <si>
    <t>2257804170002656</t>
  </si>
  <si>
    <t>9780935372069</t>
  </si>
  <si>
    <t>32285001049617</t>
  </si>
  <si>
    <t>893261940</t>
  </si>
  <si>
    <t>RB155 .P587 1981</t>
  </si>
  <si>
    <t>0                      RB 0155000P  587         1981</t>
  </si>
  <si>
    <t>Population and biological aspects of human mutation / edited by Ernest B. Hook, Ian H. Porter.</t>
  </si>
  <si>
    <t>New York : Academic Press, 1981.</t>
  </si>
  <si>
    <t>1981</t>
  </si>
  <si>
    <t>Birth Defects Institute symposia</t>
  </si>
  <si>
    <t>1997-02-02</t>
  </si>
  <si>
    <t>29627196:eng</t>
  </si>
  <si>
    <t>7875696</t>
  </si>
  <si>
    <t>991005172009702656</t>
  </si>
  <si>
    <t>2268190120002656</t>
  </si>
  <si>
    <t>9780123554406</t>
  </si>
  <si>
    <t>32285001588705</t>
  </si>
  <si>
    <t>893320150</t>
  </si>
  <si>
    <t>RB155 .S938 1976</t>
  </si>
  <si>
    <t>0                      RB 0155000S  938         1976</t>
  </si>
  <si>
    <t>Genetic mechanisms of sexual development : proceedings of a Symposium on Genetic Mechanisms of Sexual Development / sponsored by the Birth Defects Institute of the New York State Department of Health, held in Albany, New York, November 8-9, 1976 ; edited by H. Lawrence Vallet, Ian H. Porter.</t>
  </si>
  <si>
    <t>Symposium on Genetic Mechanisms of Sexual Development (1976 : Albany, N.Y.)</t>
  </si>
  <si>
    <t>2002-11-09</t>
  </si>
  <si>
    <t>14764163:eng</t>
  </si>
  <si>
    <t>4493259</t>
  </si>
  <si>
    <t>991004649329702656</t>
  </si>
  <si>
    <t>2260855340002656</t>
  </si>
  <si>
    <t>9780127105505</t>
  </si>
  <si>
    <t>32285001588770</t>
  </si>
  <si>
    <t>893618906</t>
  </si>
  <si>
    <t>RB155 .T5 1973</t>
  </si>
  <si>
    <t>0                      RB 0155000T  5           1973</t>
  </si>
  <si>
    <t>Genetics in medicine [by] James S. Thompson [and] Margaret W. Thompson.</t>
  </si>
  <si>
    <t>Thompson, James S. (James Scott), 1919-1982.</t>
  </si>
  <si>
    <t>Philadelphia, Saunders, 1973.</t>
  </si>
  <si>
    <t>1973</t>
  </si>
  <si>
    <t>2d ed.</t>
  </si>
  <si>
    <t>4535623826:eng</t>
  </si>
  <si>
    <t>706493</t>
  </si>
  <si>
    <t>991003169879702656</t>
  </si>
  <si>
    <t>2256074030002656</t>
  </si>
  <si>
    <t>9780721688565</t>
  </si>
  <si>
    <t>32285003084232</t>
  </si>
  <si>
    <t>893592251</t>
  </si>
  <si>
    <t>RB155 .W35 1995</t>
  </si>
  <si>
    <t>0                      RB 0155000W  35          1995</t>
  </si>
  <si>
    <t>Genetic variation and human disease : principles and evolutionary approaches / Kenneth M. Weiss.</t>
  </si>
  <si>
    <t>Weiss, Kenneth M.</t>
  </si>
  <si>
    <t>Cambridge ; New York, USA: Cambridge University Press, 1995.</t>
  </si>
  <si>
    <t>1st pbk. ed. (with corrections)</t>
  </si>
  <si>
    <t>Cambridge studies in biological anthropology ; 11</t>
  </si>
  <si>
    <t>2009-09-28</t>
  </si>
  <si>
    <t>2006-05-22</t>
  </si>
  <si>
    <t>806987652:eng</t>
  </si>
  <si>
    <t>36599814</t>
  </si>
  <si>
    <t>991004780009702656</t>
  </si>
  <si>
    <t>2254815650002656</t>
  </si>
  <si>
    <t>9780521336604</t>
  </si>
  <si>
    <t>32285005188296</t>
  </si>
  <si>
    <t>893901748</t>
  </si>
  <si>
    <t>RB155 .W54 1991</t>
  </si>
  <si>
    <t>0                      RB 0155000W  54          1991</t>
  </si>
  <si>
    <t>Exons, introns, and talking genes : the science behind the Human Genome Project / Christopher Wills.</t>
  </si>
  <si>
    <t>Wills, Christopher.</t>
  </si>
  <si>
    <t>[New York] : BasicBooks, c1991.</t>
  </si>
  <si>
    <t>2001-06-04</t>
  </si>
  <si>
    <t>1992-04-14</t>
  </si>
  <si>
    <t>339889:eng</t>
  </si>
  <si>
    <t>24010825</t>
  </si>
  <si>
    <t>991001901609702656</t>
  </si>
  <si>
    <t>2264665180002656</t>
  </si>
  <si>
    <t>9780465050208</t>
  </si>
  <si>
    <t>32285001035301</t>
  </si>
  <si>
    <t>893703423</t>
  </si>
  <si>
    <t>RB155.5 .B57 1990</t>
  </si>
  <si>
    <t>0                      RB 0155500B  57          1990</t>
  </si>
  <si>
    <t>Genome : the story of the most astonishing scientific adventure of our time--the attempt to map all the genes in the human body / Jerry E. Bishop &amp; Michael Waldholz.</t>
  </si>
  <si>
    <t>Bishop, Jerry E., 1931-</t>
  </si>
  <si>
    <t>New York, N.Y. : Simon &amp; Schuster, c1990.</t>
  </si>
  <si>
    <t>1990</t>
  </si>
  <si>
    <t>1998-10-08</t>
  </si>
  <si>
    <t>1990-10-17</t>
  </si>
  <si>
    <t>3901256561:eng</t>
  </si>
  <si>
    <t>21672038</t>
  </si>
  <si>
    <t>991001714499702656</t>
  </si>
  <si>
    <t>2262052570002656</t>
  </si>
  <si>
    <t>9780671670948</t>
  </si>
  <si>
    <t>32285000311349</t>
  </si>
  <si>
    <t>893346712</t>
  </si>
  <si>
    <t>RB155.5 .B69 1990</t>
  </si>
  <si>
    <t>0                      RB 0155500B  69          1990</t>
  </si>
  <si>
    <t>Genetic variation and disorders in peoples of Africian origin / James E. Bowman and Robert F. Murray, Jr.</t>
  </si>
  <si>
    <t>Bowman, James E.</t>
  </si>
  <si>
    <t>Baltimore : Johns Hopkins University Press, c1990.</t>
  </si>
  <si>
    <t>1999-03-22</t>
  </si>
  <si>
    <t>1991-04-03</t>
  </si>
  <si>
    <t>1993-11-23</t>
  </si>
  <si>
    <t>610614:eng</t>
  </si>
  <si>
    <t>20993854</t>
  </si>
  <si>
    <t>991001804649702656</t>
  </si>
  <si>
    <t>2270549110002656</t>
  </si>
  <si>
    <t>9780801839627</t>
  </si>
  <si>
    <t>32285000514272</t>
  </si>
  <si>
    <t>893590660</t>
  </si>
  <si>
    <t>RB155.5 .D38 1988</t>
  </si>
  <si>
    <t>0                      RB 0155500D  38          1988</t>
  </si>
  <si>
    <t>Molecular basis of inherited disease / K.E. Davies, A.P. Read.</t>
  </si>
  <si>
    <t>Davies, Kay.</t>
  </si>
  <si>
    <t>Oxford ; Washington, DC : IRL Press, 1988.</t>
  </si>
  <si>
    <t>1988</t>
  </si>
  <si>
    <t>In focus</t>
  </si>
  <si>
    <t>2004-06-09</t>
  </si>
  <si>
    <t>1991-10-18</t>
  </si>
  <si>
    <t>9349328139:eng</t>
  </si>
  <si>
    <t>18384551</t>
  </si>
  <si>
    <t>991001342189702656</t>
  </si>
  <si>
    <t>2257209210002656</t>
  </si>
  <si>
    <t>9781852210731</t>
  </si>
  <si>
    <t>32285000776459</t>
  </si>
  <si>
    <t>893244058</t>
  </si>
  <si>
    <t>RB155.5 .I57 1990</t>
  </si>
  <si>
    <t>0                      RB 0155500I  57          1990</t>
  </si>
  <si>
    <t>Introduction to human biochemical and molecular genetics / Arthur L. Beaudet ... [et al.].</t>
  </si>
  <si>
    <t>New York : McGraw-Hill, Health Professions Division, c1990.</t>
  </si>
  <si>
    <t>2000-11-15</t>
  </si>
  <si>
    <t>55296850:eng</t>
  </si>
  <si>
    <t>20934930</t>
  </si>
  <si>
    <t>991003341209702656</t>
  </si>
  <si>
    <t>2264749740002656</t>
  </si>
  <si>
    <t>9780070042629</t>
  </si>
  <si>
    <t>32285004266374</t>
  </si>
  <si>
    <t>893799623</t>
  </si>
  <si>
    <t>RB155.6 .D73 1991</t>
  </si>
  <si>
    <t>0                      RB 0155600D  73          1991</t>
  </si>
  <si>
    <t>Risky business : genetic testing and exclusionary practices in the hazardous workplace / Elaine Draper.</t>
  </si>
  <si>
    <t>Draper, Elaine.</t>
  </si>
  <si>
    <t>Cambridge [England] ; New York : Cambridge University Press, 1991.</t>
  </si>
  <si>
    <t>Cambridge studies in philosophy and public policy</t>
  </si>
  <si>
    <t>2002-11-05</t>
  </si>
  <si>
    <t>2005-03-30</t>
  </si>
  <si>
    <t>1992-01-10</t>
  </si>
  <si>
    <t>836804080:eng</t>
  </si>
  <si>
    <t>22954018</t>
  </si>
  <si>
    <t>991001780579702656</t>
  </si>
  <si>
    <t>2263946390002656</t>
  </si>
  <si>
    <t>9780521370271</t>
  </si>
  <si>
    <t>32285000863612</t>
  </si>
  <si>
    <t>893872796</t>
  </si>
  <si>
    <t>RB155.6 .W56 1990</t>
  </si>
  <si>
    <t>0                      RB 0155600W  56          1990</t>
  </si>
  <si>
    <t>Mapping our genes : the Genome Project and the future of medicine / Lois Wingerson.</t>
  </si>
  <si>
    <t>Wingerson, Lois.</t>
  </si>
  <si>
    <t>New York : Dutton, c1990.</t>
  </si>
  <si>
    <t>1991-03-28</t>
  </si>
  <si>
    <t>22369091:eng</t>
  </si>
  <si>
    <t>20723187</t>
  </si>
  <si>
    <t>991001609549702656</t>
  </si>
  <si>
    <t>2271050530002656</t>
  </si>
  <si>
    <t>9780525248774</t>
  </si>
  <si>
    <t>32285000513936</t>
  </si>
  <si>
    <t>893516315</t>
  </si>
  <si>
    <t>RB155.8 .G46 1994</t>
  </si>
  <si>
    <t>0                      RB 0155800G  46          1994</t>
  </si>
  <si>
    <t>Gene therapeutics : methods and applications of direct gene transfer / Jon A. Wolff, editor ; foreword by James F. Crow.</t>
  </si>
  <si>
    <t>Boston : Birkhäuser, c1994.</t>
  </si>
  <si>
    <t>2008-02-23</t>
  </si>
  <si>
    <t>1994-05-11</t>
  </si>
  <si>
    <t>1995-02-13</t>
  </si>
  <si>
    <t>898176381:eng</t>
  </si>
  <si>
    <t>29318931</t>
  </si>
  <si>
    <t>991001798239702656</t>
  </si>
  <si>
    <t>2262062630002656</t>
  </si>
  <si>
    <t>9780817636500</t>
  </si>
  <si>
    <t>32285001896165</t>
  </si>
  <si>
    <t>893346796</t>
  </si>
  <si>
    <t>RB155.8 .L96 1995</t>
  </si>
  <si>
    <t>0                      RB 0155800L  96          1995</t>
  </si>
  <si>
    <t>Altered fates : gene therapy and the retooling of human life / Jeff Lyon and Peter Gorner.</t>
  </si>
  <si>
    <t>Lyon, Jeff.</t>
  </si>
  <si>
    <t>New York : Norton, c1995.</t>
  </si>
  <si>
    <t>1999-03-25</t>
  </si>
  <si>
    <t>1995-04-17</t>
  </si>
  <si>
    <t>1995-06-01</t>
  </si>
  <si>
    <t>34301485:eng</t>
  </si>
  <si>
    <t>31883328</t>
  </si>
  <si>
    <t>991001798519702656</t>
  </si>
  <si>
    <t>2266469480002656</t>
  </si>
  <si>
    <t>9780393035964</t>
  </si>
  <si>
    <t>32285002018991</t>
  </si>
  <si>
    <t>893697049</t>
  </si>
  <si>
    <t>RB170 .A27 1993</t>
  </si>
  <si>
    <t>0                      RB 0170000A  27          1993</t>
  </si>
  <si>
    <t>Active oxygens, lipid peroxides, and antioxidants / edited by Kunio Yagi.</t>
  </si>
  <si>
    <t>Tokyo : Japan Scientific Societies Press ; Boca Raton, Fla. : CRC Press, c1993.</t>
  </si>
  <si>
    <t xml:space="preserve">ja </t>
  </si>
  <si>
    <t>1999-09-21</t>
  </si>
  <si>
    <t>1995-02-08</t>
  </si>
  <si>
    <t>31026294:eng</t>
  </si>
  <si>
    <t>28495641</t>
  </si>
  <si>
    <t>991002213019702656</t>
  </si>
  <si>
    <t>2265850580002656</t>
  </si>
  <si>
    <t>9780849377693</t>
  </si>
  <si>
    <t>32285001997930</t>
  </si>
  <si>
    <t>893226582</t>
  </si>
  <si>
    <t>RB170 .F755 1993</t>
  </si>
  <si>
    <t>0                      RB 0170000F  755         1993</t>
  </si>
  <si>
    <t>Free radicals in aging / edited by Byung Pal Yu.</t>
  </si>
  <si>
    <t>2005-09-27</t>
  </si>
  <si>
    <t>1994-12-15</t>
  </si>
  <si>
    <t>341237941:eng</t>
  </si>
  <si>
    <t>26895229</t>
  </si>
  <si>
    <t>991002097209702656</t>
  </si>
  <si>
    <t>2270706350002656</t>
  </si>
  <si>
    <t>9780849345180</t>
  </si>
  <si>
    <t>32285001977718</t>
  </si>
  <si>
    <t>893785714</t>
  </si>
  <si>
    <t>RB170 .K37 1997</t>
  </si>
  <si>
    <t>0                      RB 0170000K  37          1997</t>
  </si>
  <si>
    <t>Antioxidants and exercise / Jan Karlsson.</t>
  </si>
  <si>
    <t>Karlsson, Jan, 1940-</t>
  </si>
  <si>
    <t>Champaign, IL : Human Kinetics, c1997.</t>
  </si>
  <si>
    <t>2000-04-10</t>
  </si>
  <si>
    <t>1998-03-18</t>
  </si>
  <si>
    <t>40781178:eng</t>
  </si>
  <si>
    <t>34989982</t>
  </si>
  <si>
    <t>991002676119702656</t>
  </si>
  <si>
    <t>2254790850002656</t>
  </si>
  <si>
    <t>9780873228961</t>
  </si>
  <si>
    <t>32285003358602</t>
  </si>
  <si>
    <t>893610131</t>
  </si>
  <si>
    <t>RB33 .N42</t>
  </si>
  <si>
    <t>0                      RB 0033000N  42</t>
  </si>
  <si>
    <t>The Ciba collection of medical illustrations.</t>
  </si>
  <si>
    <t>V.2</t>
  </si>
  <si>
    <t>Netter, Frank H. (Frank Henry), 1906-1991.</t>
  </si>
  <si>
    <t>Summit, N.J., Ciba Pharmaceutical Products [1953-</t>
  </si>
  <si>
    <t>1953</t>
  </si>
  <si>
    <t>1993-03-15</t>
  </si>
  <si>
    <t>4663480028:eng</t>
  </si>
  <si>
    <t>557259</t>
  </si>
  <si>
    <t>991002985299702656</t>
  </si>
  <si>
    <t>2261441050002656</t>
  </si>
  <si>
    <t>32285000912377</t>
  </si>
  <si>
    <t>893717183</t>
  </si>
  <si>
    <t>V.1</t>
  </si>
  <si>
    <t>1993-02-15</t>
  </si>
  <si>
    <t>1990-02-13</t>
  </si>
  <si>
    <t>32285000050285</t>
  </si>
  <si>
    <t>893686045</t>
  </si>
  <si>
    <t>RB43.7 .M6335 1993</t>
  </si>
  <si>
    <t>0                      RB 0043700M  6335        1993</t>
  </si>
  <si>
    <t>Molecular biology and pathology : a guidebook for quality control / edited by Daniel H. Farkas.</t>
  </si>
  <si>
    <t>1998-05-29</t>
  </si>
  <si>
    <t>1993-12-10</t>
  </si>
  <si>
    <t>836750560:eng</t>
  </si>
  <si>
    <t>26502250</t>
  </si>
  <si>
    <t>991002067929702656</t>
  </si>
  <si>
    <t>2256795040002656</t>
  </si>
  <si>
    <t>9780122491009</t>
  </si>
  <si>
    <t>32285001815322</t>
  </si>
  <si>
    <t>893414776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</si>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</sst>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EC8B-A6B1-4B6A-87AE-A5D2E7F7561E}">
  <dimension ref="A1:BD5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2" customHeight="1" x14ac:dyDescent="0.25"/>
  <cols>
    <col min="1" max="1" width="12.7109375" customWidth="1"/>
    <col min="2" max="2" width="19.7109375" customWidth="1"/>
    <col min="3" max="3" width="0" hidden="1" customWidth="1"/>
    <col min="4" max="4" width="46.28515625" customWidth="1"/>
    <col min="6" max="10" width="0" hidden="1" customWidth="1"/>
    <col min="11" max="11" width="17.85546875" customWidth="1"/>
    <col min="12" max="12" width="17.425781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5.5703125" customWidth="1"/>
    <col min="32" max="41" width="0" hidden="1" customWidth="1"/>
    <col min="42" max="44" width="10.140625" customWidth="1"/>
    <col min="47" max="56" width="0" hidden="1" customWidth="1"/>
  </cols>
  <sheetData>
    <row r="1" spans="1:56" ht="49.5" customHeight="1" x14ac:dyDescent="0.25">
      <c r="A1" s="8" t="s">
        <v>791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2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4</v>
      </c>
      <c r="T2" s="4">
        <v>4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316</v>
      </c>
      <c r="Z2" s="4">
        <v>225</v>
      </c>
      <c r="AA2" s="4">
        <v>227</v>
      </c>
      <c r="AB2" s="4">
        <v>4</v>
      </c>
      <c r="AC2" s="4">
        <v>4</v>
      </c>
      <c r="AD2" s="4">
        <v>10</v>
      </c>
      <c r="AE2" s="4">
        <v>10</v>
      </c>
      <c r="AF2" s="4">
        <v>2</v>
      </c>
      <c r="AG2" s="4">
        <v>2</v>
      </c>
      <c r="AH2" s="4">
        <v>2</v>
      </c>
      <c r="AI2" s="4">
        <v>2</v>
      </c>
      <c r="AJ2" s="4">
        <v>6</v>
      </c>
      <c r="AK2" s="4">
        <v>6</v>
      </c>
      <c r="AL2" s="4">
        <v>2</v>
      </c>
      <c r="AM2" s="4">
        <v>2</v>
      </c>
      <c r="AN2" s="4">
        <v>0</v>
      </c>
      <c r="AO2" s="4">
        <v>0</v>
      </c>
      <c r="AP2" s="3" t="s">
        <v>58</v>
      </c>
      <c r="AQ2" s="3" t="s">
        <v>69</v>
      </c>
      <c r="AR2" s="6" t="str">
        <f>HYPERLINK("http://catalog.hathitrust.org/Record/001561033","HathiTrust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HYPERLINK("https://creighton-primo.hosted.exlibrisgroup.com/primo-explore/search?tab=default_tab&amp;search_scope=EVERYTHING&amp;vid=01CRU&amp;lang=en_US&amp;offset=0&amp;query=any,contains,991002708099702656","Catalog Record")</f>
        <v>Catalog Record</v>
      </c>
      <c r="AT2" s="6" t="str">
        <f>HYPERLINK("http://www.worldcat.org/oclc/407969","WorldCat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C2" s="3" t="s">
        <v>75</v>
      </c>
      <c r="BD2" s="3" t="s">
        <v>76</v>
      </c>
    </row>
    <row r="3" spans="1:56" ht="42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L3" s="2" t="s">
        <v>80</v>
      </c>
      <c r="M3" s="3" t="s">
        <v>81</v>
      </c>
      <c r="O3" s="3" t="s">
        <v>64</v>
      </c>
      <c r="P3" s="3" t="s">
        <v>82</v>
      </c>
      <c r="Q3" s="2" t="s">
        <v>83</v>
      </c>
      <c r="R3" s="3" t="s">
        <v>66</v>
      </c>
      <c r="S3" s="4">
        <v>1</v>
      </c>
      <c r="T3" s="4">
        <v>1</v>
      </c>
      <c r="U3" s="5" t="s">
        <v>84</v>
      </c>
      <c r="V3" s="5" t="s">
        <v>84</v>
      </c>
      <c r="W3" s="5" t="s">
        <v>84</v>
      </c>
      <c r="X3" s="5" t="s">
        <v>84</v>
      </c>
      <c r="Y3" s="4">
        <v>215</v>
      </c>
      <c r="Z3" s="4">
        <v>167</v>
      </c>
      <c r="AA3" s="4">
        <v>198</v>
      </c>
      <c r="AB3" s="4">
        <v>1</v>
      </c>
      <c r="AC3" s="4">
        <v>1</v>
      </c>
      <c r="AD3" s="4">
        <v>9</v>
      </c>
      <c r="AE3" s="4">
        <v>12</v>
      </c>
      <c r="AF3" s="4">
        <v>3</v>
      </c>
      <c r="AG3" s="4">
        <v>5</v>
      </c>
      <c r="AH3" s="4">
        <v>2</v>
      </c>
      <c r="AI3" s="4">
        <v>3</v>
      </c>
      <c r="AJ3" s="4">
        <v>5</v>
      </c>
      <c r="AK3" s="4">
        <v>7</v>
      </c>
      <c r="AL3" s="4">
        <v>0</v>
      </c>
      <c r="AM3" s="4">
        <v>0</v>
      </c>
      <c r="AN3" s="4">
        <v>1</v>
      </c>
      <c r="AO3" s="4">
        <v>1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HYPERLINK("https://creighton-primo.hosted.exlibrisgroup.com/primo-explore/search?tab=default_tab&amp;search_scope=EVERYTHING&amp;vid=01CRU&amp;lang=en_US&amp;offset=0&amp;query=any,contains,991005347559702656","Catalog Record")</f>
        <v>Catalog Record</v>
      </c>
      <c r="AT3" s="6" t="str">
        <f>HYPERLINK("http://www.worldcat.org/oclc/37019943","WorldCat Record")</f>
        <v>WorldCat Record</v>
      </c>
      <c r="AU3" s="3" t="s">
        <v>85</v>
      </c>
      <c r="AV3" s="3" t="s">
        <v>86</v>
      </c>
      <c r="AW3" s="3" t="s">
        <v>87</v>
      </c>
      <c r="AX3" s="3" t="s">
        <v>87</v>
      </c>
      <c r="AY3" s="3" t="s">
        <v>88</v>
      </c>
      <c r="AZ3" s="3" t="s">
        <v>74</v>
      </c>
      <c r="BB3" s="3" t="s">
        <v>89</v>
      </c>
      <c r="BC3" s="3" t="s">
        <v>90</v>
      </c>
      <c r="BD3" s="3" t="s">
        <v>91</v>
      </c>
    </row>
    <row r="4" spans="1:56" ht="42" customHeight="1" x14ac:dyDescent="0.25">
      <c r="A4" s="7" t="s">
        <v>58</v>
      </c>
      <c r="B4" s="2" t="s">
        <v>92</v>
      </c>
      <c r="C4" s="2" t="s">
        <v>93</v>
      </c>
      <c r="D4" s="2" t="s">
        <v>94</v>
      </c>
      <c r="F4" s="3" t="s">
        <v>58</v>
      </c>
      <c r="G4" s="3" t="s">
        <v>59</v>
      </c>
      <c r="H4" s="3" t="s">
        <v>58</v>
      </c>
      <c r="I4" s="3" t="s">
        <v>69</v>
      </c>
      <c r="J4" s="3" t="s">
        <v>60</v>
      </c>
      <c r="K4" s="2" t="s">
        <v>95</v>
      </c>
      <c r="L4" s="2" t="s">
        <v>96</v>
      </c>
      <c r="M4" s="3" t="s">
        <v>97</v>
      </c>
      <c r="O4" s="3" t="s">
        <v>64</v>
      </c>
      <c r="P4" s="3" t="s">
        <v>65</v>
      </c>
      <c r="R4" s="3" t="s">
        <v>66</v>
      </c>
      <c r="S4" s="4">
        <v>29</v>
      </c>
      <c r="T4" s="4">
        <v>29</v>
      </c>
      <c r="U4" s="5" t="s">
        <v>98</v>
      </c>
      <c r="V4" s="5" t="s">
        <v>98</v>
      </c>
      <c r="W4" s="5" t="s">
        <v>99</v>
      </c>
      <c r="X4" s="5" t="s">
        <v>99</v>
      </c>
      <c r="Y4" s="4">
        <v>403</v>
      </c>
      <c r="Z4" s="4">
        <v>275</v>
      </c>
      <c r="AA4" s="4">
        <v>416</v>
      </c>
      <c r="AB4" s="4">
        <v>2</v>
      </c>
      <c r="AC4" s="4">
        <v>4</v>
      </c>
      <c r="AD4" s="4">
        <v>9</v>
      </c>
      <c r="AE4" s="4">
        <v>14</v>
      </c>
      <c r="AF4" s="4">
        <v>3</v>
      </c>
      <c r="AG4" s="4">
        <v>3</v>
      </c>
      <c r="AH4" s="4">
        <v>3</v>
      </c>
      <c r="AI4" s="4">
        <v>4</v>
      </c>
      <c r="AJ4" s="4">
        <v>4</v>
      </c>
      <c r="AK4" s="4">
        <v>8</v>
      </c>
      <c r="AL4" s="4">
        <v>1</v>
      </c>
      <c r="AM4" s="4">
        <v>2</v>
      </c>
      <c r="AN4" s="4">
        <v>1</v>
      </c>
      <c r="AO4" s="4">
        <v>1</v>
      </c>
      <c r="AP4" s="3" t="s">
        <v>58</v>
      </c>
      <c r="AQ4" s="3" t="s">
        <v>69</v>
      </c>
      <c r="AR4" s="6" t="str">
        <f>HYPERLINK("http://catalog.hathitrust.org/Record/000454117","HathiTrust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HYPERLINK("https://creighton-primo.hosted.exlibrisgroup.com/primo-explore/search?tab=default_tab&amp;search_scope=EVERYTHING&amp;vid=01CRU&amp;lang=en_US&amp;offset=0&amp;query=any,contains,991000496709702656","Catalog Record")</f>
        <v>Catalog Record</v>
      </c>
      <c r="AT4" s="6" t="str">
        <f>HYPERLINK("http://www.worldcat.org/oclc/11782345","WorldCat Record")</f>
        <v>WorldCat Record</v>
      </c>
      <c r="AU4" s="3" t="s">
        <v>100</v>
      </c>
      <c r="AV4" s="3" t="s">
        <v>101</v>
      </c>
      <c r="AW4" s="3" t="s">
        <v>102</v>
      </c>
      <c r="AX4" s="3" t="s">
        <v>102</v>
      </c>
      <c r="AY4" s="3" t="s">
        <v>103</v>
      </c>
      <c r="AZ4" s="3" t="s">
        <v>74</v>
      </c>
      <c r="BB4" s="3" t="s">
        <v>104</v>
      </c>
      <c r="BC4" s="3" t="s">
        <v>105</v>
      </c>
      <c r="BD4" s="3" t="s">
        <v>106</v>
      </c>
    </row>
    <row r="5" spans="1:56" ht="42" customHeight="1" x14ac:dyDescent="0.25">
      <c r="A5" s="7" t="s">
        <v>58</v>
      </c>
      <c r="B5" s="2" t="s">
        <v>107</v>
      </c>
      <c r="C5" s="2" t="s">
        <v>108</v>
      </c>
      <c r="D5" s="2" t="s">
        <v>109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L5" s="2" t="s">
        <v>110</v>
      </c>
      <c r="M5" s="3" t="s">
        <v>111</v>
      </c>
      <c r="O5" s="3" t="s">
        <v>64</v>
      </c>
      <c r="P5" s="3" t="s">
        <v>112</v>
      </c>
      <c r="Q5" s="2" t="s">
        <v>113</v>
      </c>
      <c r="R5" s="3" t="s">
        <v>66</v>
      </c>
      <c r="S5" s="4">
        <v>9</v>
      </c>
      <c r="T5" s="4">
        <v>9</v>
      </c>
      <c r="U5" s="5" t="s">
        <v>114</v>
      </c>
      <c r="V5" s="5" t="s">
        <v>114</v>
      </c>
      <c r="W5" s="5" t="s">
        <v>115</v>
      </c>
      <c r="X5" s="5" t="s">
        <v>115</v>
      </c>
      <c r="Y5" s="4">
        <v>199</v>
      </c>
      <c r="Z5" s="4">
        <v>154</v>
      </c>
      <c r="AA5" s="4">
        <v>297</v>
      </c>
      <c r="AB5" s="4">
        <v>1</v>
      </c>
      <c r="AC5" s="4">
        <v>2</v>
      </c>
      <c r="AD5" s="4">
        <v>4</v>
      </c>
      <c r="AE5" s="4">
        <v>13</v>
      </c>
      <c r="AF5" s="4">
        <v>2</v>
      </c>
      <c r="AG5" s="4">
        <v>4</v>
      </c>
      <c r="AH5" s="4">
        <v>0</v>
      </c>
      <c r="AI5" s="4">
        <v>2</v>
      </c>
      <c r="AJ5" s="4">
        <v>3</v>
      </c>
      <c r="AK5" s="4">
        <v>8</v>
      </c>
      <c r="AL5" s="4">
        <v>0</v>
      </c>
      <c r="AM5" s="4">
        <v>1</v>
      </c>
      <c r="AN5" s="4">
        <v>0</v>
      </c>
      <c r="AO5" s="4">
        <v>0</v>
      </c>
      <c r="AP5" s="3" t="s">
        <v>58</v>
      </c>
      <c r="AQ5" s="3" t="s">
        <v>69</v>
      </c>
      <c r="AR5" s="6" t="str">
        <f>HYPERLINK("http://catalog.hathitrust.org/Record/000268926","HathiTrust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HYPERLINK("https://creighton-primo.hosted.exlibrisgroup.com/primo-explore/search?tab=default_tab&amp;search_scope=EVERYTHING&amp;vid=01CRU&amp;lang=en_US&amp;offset=0&amp;query=any,contains,991005156189702656","Catalog Record")</f>
        <v>Catalog Record</v>
      </c>
      <c r="AT5" s="6" t="str">
        <f>HYPERLINK("http://www.worldcat.org/oclc/7739896","WorldCat Record")</f>
        <v>WorldCat Record</v>
      </c>
      <c r="AU5" s="3" t="s">
        <v>116</v>
      </c>
      <c r="AV5" s="3" t="s">
        <v>117</v>
      </c>
      <c r="AW5" s="3" t="s">
        <v>118</v>
      </c>
      <c r="AX5" s="3" t="s">
        <v>118</v>
      </c>
      <c r="AY5" s="3" t="s">
        <v>119</v>
      </c>
      <c r="AZ5" s="3" t="s">
        <v>74</v>
      </c>
      <c r="BB5" s="3" t="s">
        <v>120</v>
      </c>
      <c r="BC5" s="3" t="s">
        <v>121</v>
      </c>
      <c r="BD5" s="3" t="s">
        <v>122</v>
      </c>
    </row>
    <row r="6" spans="1:56" ht="42" customHeight="1" x14ac:dyDescent="0.25">
      <c r="A6" s="7" t="s">
        <v>58</v>
      </c>
      <c r="B6" s="2" t="s">
        <v>123</v>
      </c>
      <c r="C6" s="2" t="s">
        <v>124</v>
      </c>
      <c r="D6" s="2" t="s">
        <v>125</v>
      </c>
      <c r="F6" s="3" t="s">
        <v>58</v>
      </c>
      <c r="G6" s="3" t="s">
        <v>59</v>
      </c>
      <c r="H6" s="3" t="s">
        <v>69</v>
      </c>
      <c r="I6" s="3" t="s">
        <v>58</v>
      </c>
      <c r="J6" s="3" t="s">
        <v>60</v>
      </c>
      <c r="K6" s="2" t="s">
        <v>126</v>
      </c>
      <c r="L6" s="2" t="s">
        <v>127</v>
      </c>
      <c r="M6" s="3" t="s">
        <v>128</v>
      </c>
      <c r="N6" s="2" t="s">
        <v>129</v>
      </c>
      <c r="O6" s="3" t="s">
        <v>64</v>
      </c>
      <c r="P6" s="3" t="s">
        <v>65</v>
      </c>
      <c r="Q6" s="2" t="s">
        <v>130</v>
      </c>
      <c r="R6" s="3" t="s">
        <v>66</v>
      </c>
      <c r="S6" s="4">
        <v>4</v>
      </c>
      <c r="T6" s="4">
        <v>4</v>
      </c>
      <c r="U6" s="5" t="s">
        <v>131</v>
      </c>
      <c r="V6" s="5" t="s">
        <v>131</v>
      </c>
      <c r="W6" s="5" t="s">
        <v>132</v>
      </c>
      <c r="X6" s="5" t="s">
        <v>132</v>
      </c>
      <c r="Y6" s="4">
        <v>243</v>
      </c>
      <c r="Z6" s="4">
        <v>180</v>
      </c>
      <c r="AA6" s="4">
        <v>219</v>
      </c>
      <c r="AB6" s="4">
        <v>2</v>
      </c>
      <c r="AC6" s="4">
        <v>2</v>
      </c>
      <c r="AD6" s="4">
        <v>9</v>
      </c>
      <c r="AE6" s="4">
        <v>12</v>
      </c>
      <c r="AF6" s="4">
        <v>1</v>
      </c>
      <c r="AG6" s="4">
        <v>3</v>
      </c>
      <c r="AH6" s="4">
        <v>4</v>
      </c>
      <c r="AI6" s="4">
        <v>6</v>
      </c>
      <c r="AJ6" s="4">
        <v>6</v>
      </c>
      <c r="AK6" s="4">
        <v>6</v>
      </c>
      <c r="AL6" s="4">
        <v>0</v>
      </c>
      <c r="AM6" s="4">
        <v>0</v>
      </c>
      <c r="AN6" s="4">
        <v>0</v>
      </c>
      <c r="AO6" s="4">
        <v>0</v>
      </c>
      <c r="AP6" s="3" t="s">
        <v>58</v>
      </c>
      <c r="AQ6" s="3" t="s">
        <v>69</v>
      </c>
      <c r="AR6" s="6" t="str">
        <f>HYPERLINK("http://catalog.hathitrust.org/Record/000866523","HathiTrust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HYPERLINK("https://creighton-primo.hosted.exlibrisgroup.com/primo-explore/search?tab=default_tab&amp;search_scope=EVERYTHING&amp;vid=01CRU&amp;lang=en_US&amp;offset=0&amp;query=any,contains,991000990369702656","Catalog Record")</f>
        <v>Catalog Record</v>
      </c>
      <c r="AT6" s="6" t="str">
        <f>HYPERLINK("http://www.worldcat.org/oclc/15107259","WorldCat Record")</f>
        <v>WorldCat Record</v>
      </c>
      <c r="AU6" s="3" t="s">
        <v>133</v>
      </c>
      <c r="AV6" s="3" t="s">
        <v>134</v>
      </c>
      <c r="AW6" s="3" t="s">
        <v>135</v>
      </c>
      <c r="AX6" s="3" t="s">
        <v>135</v>
      </c>
      <c r="AY6" s="3" t="s">
        <v>136</v>
      </c>
      <c r="AZ6" s="3" t="s">
        <v>74</v>
      </c>
      <c r="BB6" s="3" t="s">
        <v>137</v>
      </c>
      <c r="BC6" s="3" t="s">
        <v>138</v>
      </c>
      <c r="BD6" s="3" t="s">
        <v>139</v>
      </c>
    </row>
    <row r="7" spans="1:56" ht="42" customHeight="1" x14ac:dyDescent="0.25">
      <c r="A7" s="7" t="s">
        <v>58</v>
      </c>
      <c r="B7" s="2" t="s">
        <v>140</v>
      </c>
      <c r="C7" s="2" t="s">
        <v>141</v>
      </c>
      <c r="D7" s="2" t="s">
        <v>142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L7" s="2" t="s">
        <v>143</v>
      </c>
      <c r="M7" s="3" t="s">
        <v>144</v>
      </c>
      <c r="O7" s="3" t="s">
        <v>64</v>
      </c>
      <c r="P7" s="3" t="s">
        <v>145</v>
      </c>
      <c r="R7" s="3" t="s">
        <v>66</v>
      </c>
      <c r="S7" s="4">
        <v>12</v>
      </c>
      <c r="T7" s="4">
        <v>12</v>
      </c>
      <c r="U7" s="5" t="s">
        <v>146</v>
      </c>
      <c r="V7" s="5" t="s">
        <v>146</v>
      </c>
      <c r="W7" s="5" t="s">
        <v>147</v>
      </c>
      <c r="X7" s="5" t="s">
        <v>147</v>
      </c>
      <c r="Y7" s="4">
        <v>193</v>
      </c>
      <c r="Z7" s="4">
        <v>160</v>
      </c>
      <c r="AA7" s="4">
        <v>166</v>
      </c>
      <c r="AB7" s="4">
        <v>1</v>
      </c>
      <c r="AC7" s="4">
        <v>1</v>
      </c>
      <c r="AD7" s="4">
        <v>8</v>
      </c>
      <c r="AE7" s="4">
        <v>8</v>
      </c>
      <c r="AF7" s="4">
        <v>3</v>
      </c>
      <c r="AG7" s="4">
        <v>3</v>
      </c>
      <c r="AH7" s="4">
        <v>2</v>
      </c>
      <c r="AI7" s="4">
        <v>2</v>
      </c>
      <c r="AJ7" s="4">
        <v>5</v>
      </c>
      <c r="AK7" s="4">
        <v>5</v>
      </c>
      <c r="AL7" s="4">
        <v>0</v>
      </c>
      <c r="AM7" s="4">
        <v>0</v>
      </c>
      <c r="AN7" s="4">
        <v>0</v>
      </c>
      <c r="AO7" s="4">
        <v>0</v>
      </c>
      <c r="AP7" s="3" t="s">
        <v>58</v>
      </c>
      <c r="AQ7" s="3" t="s">
        <v>69</v>
      </c>
      <c r="AR7" s="6" t="str">
        <f>HYPERLINK("http://catalog.hathitrust.org/Record/000728593","HathiTrust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HYPERLINK("https://creighton-primo.hosted.exlibrisgroup.com/primo-explore/search?tab=default_tab&amp;search_scope=EVERYTHING&amp;vid=01CRU&amp;lang=en_US&amp;offset=0&amp;query=any,contains,991004840809702656","Catalog Record")</f>
        <v>Catalog Record</v>
      </c>
      <c r="AT7" s="6" t="str">
        <f>HYPERLINK("http://www.worldcat.org/oclc/5497971","WorldCat Record")</f>
        <v>WorldCat Record</v>
      </c>
      <c r="AU7" s="3" t="s">
        <v>148</v>
      </c>
      <c r="AV7" s="3" t="s">
        <v>149</v>
      </c>
      <c r="AW7" s="3" t="s">
        <v>150</v>
      </c>
      <c r="AX7" s="3" t="s">
        <v>150</v>
      </c>
      <c r="AY7" s="3" t="s">
        <v>151</v>
      </c>
      <c r="AZ7" s="3" t="s">
        <v>74</v>
      </c>
      <c r="BB7" s="3" t="s">
        <v>152</v>
      </c>
      <c r="BC7" s="3" t="s">
        <v>153</v>
      </c>
      <c r="BD7" s="3" t="s">
        <v>154</v>
      </c>
    </row>
    <row r="8" spans="1:56" ht="42" customHeight="1" x14ac:dyDescent="0.25">
      <c r="A8" s="7" t="s">
        <v>58</v>
      </c>
      <c r="B8" s="2" t="s">
        <v>155</v>
      </c>
      <c r="C8" s="2" t="s">
        <v>156</v>
      </c>
      <c r="D8" s="2" t="s">
        <v>157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158</v>
      </c>
      <c r="L8" s="2" t="s">
        <v>159</v>
      </c>
      <c r="M8" s="3" t="s">
        <v>160</v>
      </c>
      <c r="O8" s="3" t="s">
        <v>64</v>
      </c>
      <c r="P8" s="3" t="s">
        <v>161</v>
      </c>
      <c r="R8" s="3" t="s">
        <v>66</v>
      </c>
      <c r="S8" s="4">
        <v>5</v>
      </c>
      <c r="T8" s="4">
        <v>5</v>
      </c>
      <c r="U8" s="5" t="s">
        <v>162</v>
      </c>
      <c r="V8" s="5" t="s">
        <v>162</v>
      </c>
      <c r="W8" s="5" t="s">
        <v>163</v>
      </c>
      <c r="X8" s="5" t="s">
        <v>163</v>
      </c>
      <c r="Y8" s="4">
        <v>260</v>
      </c>
      <c r="Z8" s="4">
        <v>186</v>
      </c>
      <c r="AA8" s="4">
        <v>238</v>
      </c>
      <c r="AB8" s="4">
        <v>2</v>
      </c>
      <c r="AC8" s="4">
        <v>2</v>
      </c>
      <c r="AD8" s="4">
        <v>10</v>
      </c>
      <c r="AE8" s="4">
        <v>15</v>
      </c>
      <c r="AF8" s="4">
        <v>3</v>
      </c>
      <c r="AG8" s="4">
        <v>7</v>
      </c>
      <c r="AH8" s="4">
        <v>4</v>
      </c>
      <c r="AI8" s="4">
        <v>5</v>
      </c>
      <c r="AJ8" s="4">
        <v>6</v>
      </c>
      <c r="AK8" s="4">
        <v>7</v>
      </c>
      <c r="AL8" s="4">
        <v>1</v>
      </c>
      <c r="AM8" s="4">
        <v>1</v>
      </c>
      <c r="AN8" s="4">
        <v>0</v>
      </c>
      <c r="AO8" s="4">
        <v>0</v>
      </c>
      <c r="AP8" s="3" t="s">
        <v>58</v>
      </c>
      <c r="AQ8" s="3" t="s">
        <v>69</v>
      </c>
      <c r="AR8" s="6" t="str">
        <f>HYPERLINK("http://catalog.hathitrust.org/Record/002584824","HathiTrust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HYPERLINK("https://creighton-primo.hosted.exlibrisgroup.com/primo-explore/search?tab=default_tab&amp;search_scope=EVERYTHING&amp;vid=01CRU&amp;lang=en_US&amp;offset=0&amp;query=any,contains,991005417339702656","Catalog Record")</f>
        <v>Catalog Record</v>
      </c>
      <c r="AT8" s="6" t="str">
        <f>HYPERLINK("http://www.worldcat.org/oclc/28427345","WorldCat Record")</f>
        <v>WorldCat Record</v>
      </c>
      <c r="AU8" s="3" t="s">
        <v>164</v>
      </c>
      <c r="AV8" s="3" t="s">
        <v>165</v>
      </c>
      <c r="AW8" s="3" t="s">
        <v>166</v>
      </c>
      <c r="AX8" s="3" t="s">
        <v>166</v>
      </c>
      <c r="AY8" s="3" t="s">
        <v>167</v>
      </c>
      <c r="AZ8" s="3" t="s">
        <v>74</v>
      </c>
      <c r="BB8" s="3" t="s">
        <v>168</v>
      </c>
      <c r="BC8" s="3" t="s">
        <v>169</v>
      </c>
      <c r="BD8" s="3" t="s">
        <v>170</v>
      </c>
    </row>
    <row r="9" spans="1:56" ht="42" customHeight="1" x14ac:dyDescent="0.25">
      <c r="A9" s="7" t="s">
        <v>58</v>
      </c>
      <c r="B9" s="2" t="s">
        <v>171</v>
      </c>
      <c r="C9" s="2" t="s">
        <v>172</v>
      </c>
      <c r="D9" s="2" t="s">
        <v>173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174</v>
      </c>
      <c r="L9" s="2" t="s">
        <v>175</v>
      </c>
      <c r="M9" s="3" t="s">
        <v>176</v>
      </c>
      <c r="O9" s="3" t="s">
        <v>64</v>
      </c>
      <c r="P9" s="3" t="s">
        <v>145</v>
      </c>
      <c r="Q9" s="2" t="s">
        <v>177</v>
      </c>
      <c r="R9" s="3" t="s">
        <v>66</v>
      </c>
      <c r="S9" s="4">
        <v>12</v>
      </c>
      <c r="T9" s="4">
        <v>12</v>
      </c>
      <c r="U9" s="5" t="s">
        <v>178</v>
      </c>
      <c r="V9" s="5" t="s">
        <v>178</v>
      </c>
      <c r="W9" s="5" t="s">
        <v>179</v>
      </c>
      <c r="X9" s="5" t="s">
        <v>179</v>
      </c>
      <c r="Y9" s="4">
        <v>474</v>
      </c>
      <c r="Z9" s="4">
        <v>370</v>
      </c>
      <c r="AA9" s="4">
        <v>372</v>
      </c>
      <c r="AB9" s="4">
        <v>2</v>
      </c>
      <c r="AC9" s="4">
        <v>2</v>
      </c>
      <c r="AD9" s="4">
        <v>18</v>
      </c>
      <c r="AE9" s="4">
        <v>18</v>
      </c>
      <c r="AF9" s="4">
        <v>8</v>
      </c>
      <c r="AG9" s="4">
        <v>8</v>
      </c>
      <c r="AH9" s="4">
        <v>6</v>
      </c>
      <c r="AI9" s="4">
        <v>6</v>
      </c>
      <c r="AJ9" s="4">
        <v>10</v>
      </c>
      <c r="AK9" s="4">
        <v>10</v>
      </c>
      <c r="AL9" s="4">
        <v>1</v>
      </c>
      <c r="AM9" s="4">
        <v>1</v>
      </c>
      <c r="AN9" s="4">
        <v>0</v>
      </c>
      <c r="AO9" s="4">
        <v>0</v>
      </c>
      <c r="AP9" s="3" t="s">
        <v>58</v>
      </c>
      <c r="AQ9" s="3" t="s">
        <v>58</v>
      </c>
      <c r="AS9" s="6" t="str">
        <f>HYPERLINK("https://creighton-primo.hosted.exlibrisgroup.com/primo-explore/search?tab=default_tab&amp;search_scope=EVERYTHING&amp;vid=01CRU&amp;lang=en_US&amp;offset=0&amp;query=any,contains,991000018679702656","Catalog Record")</f>
        <v>Catalog Record</v>
      </c>
      <c r="AT9" s="6" t="str">
        <f>HYPERLINK("http://www.worldcat.org/oclc/8554039","WorldCat Record")</f>
        <v>WorldCat Record</v>
      </c>
      <c r="AU9" s="3" t="s">
        <v>180</v>
      </c>
      <c r="AV9" s="3" t="s">
        <v>181</v>
      </c>
      <c r="AW9" s="3" t="s">
        <v>182</v>
      </c>
      <c r="AX9" s="3" t="s">
        <v>182</v>
      </c>
      <c r="AY9" s="3" t="s">
        <v>183</v>
      </c>
      <c r="AZ9" s="3" t="s">
        <v>74</v>
      </c>
      <c r="BB9" s="3" t="s">
        <v>184</v>
      </c>
      <c r="BC9" s="3" t="s">
        <v>185</v>
      </c>
      <c r="BD9" s="3" t="s">
        <v>186</v>
      </c>
    </row>
    <row r="10" spans="1:56" ht="42" customHeight="1" x14ac:dyDescent="0.25">
      <c r="A10" s="7" t="s">
        <v>58</v>
      </c>
      <c r="B10" s="2" t="s">
        <v>187</v>
      </c>
      <c r="C10" s="2" t="s">
        <v>188</v>
      </c>
      <c r="D10" s="2" t="s">
        <v>189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L10" s="2" t="s">
        <v>190</v>
      </c>
      <c r="M10" s="3" t="s">
        <v>191</v>
      </c>
      <c r="O10" s="3" t="s">
        <v>64</v>
      </c>
      <c r="P10" s="3" t="s">
        <v>145</v>
      </c>
      <c r="Q10" s="2" t="s">
        <v>192</v>
      </c>
      <c r="R10" s="3" t="s">
        <v>66</v>
      </c>
      <c r="S10" s="4">
        <v>2</v>
      </c>
      <c r="T10" s="4">
        <v>2</v>
      </c>
      <c r="U10" s="5" t="s">
        <v>193</v>
      </c>
      <c r="V10" s="5" t="s">
        <v>193</v>
      </c>
      <c r="W10" s="5" t="s">
        <v>194</v>
      </c>
      <c r="X10" s="5" t="s">
        <v>194</v>
      </c>
      <c r="Y10" s="4">
        <v>151</v>
      </c>
      <c r="Z10" s="4">
        <v>104</v>
      </c>
      <c r="AA10" s="4">
        <v>127</v>
      </c>
      <c r="AB10" s="4">
        <v>1</v>
      </c>
      <c r="AC10" s="4">
        <v>1</v>
      </c>
      <c r="AD10" s="4">
        <v>1</v>
      </c>
      <c r="AE10" s="4">
        <v>2</v>
      </c>
      <c r="AF10" s="4">
        <v>0</v>
      </c>
      <c r="AG10" s="4">
        <v>1</v>
      </c>
      <c r="AH10" s="4">
        <v>1</v>
      </c>
      <c r="AI10" s="4">
        <v>1</v>
      </c>
      <c r="AJ10" s="4">
        <v>0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3" t="s">
        <v>58</v>
      </c>
      <c r="AQ10" s="3" t="s">
        <v>69</v>
      </c>
      <c r="AR10" s="6" t="str">
        <f>HYPERLINK("http://catalog.hathitrust.org/Record/002448225","HathiTrust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HYPERLINK("https://creighton-primo.hosted.exlibrisgroup.com/primo-explore/search?tab=default_tab&amp;search_scope=EVERYTHING&amp;vid=01CRU&amp;lang=en_US&amp;offset=0&amp;query=any,contains,991001774899702656","Catalog Record")</f>
        <v>Catalog Record</v>
      </c>
      <c r="AT10" s="6" t="str">
        <f>HYPERLINK("http://www.worldcat.org/oclc/22419947","WorldCat Record")</f>
        <v>WorldCat Record</v>
      </c>
      <c r="AU10" s="3" t="s">
        <v>195</v>
      </c>
      <c r="AV10" s="3" t="s">
        <v>196</v>
      </c>
      <c r="AW10" s="3" t="s">
        <v>197</v>
      </c>
      <c r="AX10" s="3" t="s">
        <v>197</v>
      </c>
      <c r="AY10" s="3" t="s">
        <v>198</v>
      </c>
      <c r="AZ10" s="3" t="s">
        <v>74</v>
      </c>
      <c r="BB10" s="3" t="s">
        <v>199</v>
      </c>
      <c r="BC10" s="3" t="s">
        <v>200</v>
      </c>
      <c r="BD10" s="3" t="s">
        <v>201</v>
      </c>
    </row>
    <row r="11" spans="1:56" ht="42" customHeight="1" x14ac:dyDescent="0.25">
      <c r="A11" s="7" t="s">
        <v>58</v>
      </c>
      <c r="B11" s="2" t="s">
        <v>202</v>
      </c>
      <c r="C11" s="2" t="s">
        <v>203</v>
      </c>
      <c r="D11" s="2" t="s">
        <v>204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L11" s="2" t="s">
        <v>205</v>
      </c>
      <c r="M11" s="3" t="s">
        <v>206</v>
      </c>
      <c r="O11" s="3" t="s">
        <v>64</v>
      </c>
      <c r="P11" s="3" t="s">
        <v>207</v>
      </c>
      <c r="R11" s="3" t="s">
        <v>66</v>
      </c>
      <c r="S11" s="4">
        <v>1</v>
      </c>
      <c r="T11" s="4">
        <v>1</v>
      </c>
      <c r="U11" s="5" t="s">
        <v>208</v>
      </c>
      <c r="V11" s="5" t="s">
        <v>208</v>
      </c>
      <c r="W11" s="5" t="s">
        <v>209</v>
      </c>
      <c r="X11" s="5" t="s">
        <v>209</v>
      </c>
      <c r="Y11" s="4">
        <v>134</v>
      </c>
      <c r="Z11" s="4">
        <v>96</v>
      </c>
      <c r="AA11" s="4">
        <v>101</v>
      </c>
      <c r="AB11" s="4">
        <v>1</v>
      </c>
      <c r="AC11" s="4">
        <v>1</v>
      </c>
      <c r="AD11" s="4">
        <v>3</v>
      </c>
      <c r="AE11" s="4">
        <v>3</v>
      </c>
      <c r="AF11" s="4">
        <v>0</v>
      </c>
      <c r="AG11" s="4">
        <v>0</v>
      </c>
      <c r="AH11" s="4">
        <v>1</v>
      </c>
      <c r="AI11" s="4">
        <v>1</v>
      </c>
      <c r="AJ11" s="4">
        <v>2</v>
      </c>
      <c r="AK11" s="4">
        <v>2</v>
      </c>
      <c r="AL11" s="4">
        <v>0</v>
      </c>
      <c r="AM11" s="4">
        <v>0</v>
      </c>
      <c r="AN11" s="4">
        <v>0</v>
      </c>
      <c r="AO11" s="4">
        <v>0</v>
      </c>
      <c r="AP11" s="3" t="s">
        <v>58</v>
      </c>
      <c r="AQ11" s="3" t="s">
        <v>58</v>
      </c>
      <c r="AS11" s="6" t="str">
        <f>HYPERLINK("https://creighton-primo.hosted.exlibrisgroup.com/primo-explore/search?tab=default_tab&amp;search_scope=EVERYTHING&amp;vid=01CRU&amp;lang=en_US&amp;offset=0&amp;query=any,contains,991003217009702656","Catalog Record")</f>
        <v>Catalog Record</v>
      </c>
      <c r="AT11" s="6" t="str">
        <f>HYPERLINK("http://www.worldcat.org/oclc/26219098","WorldCat Record")</f>
        <v>WorldCat Record</v>
      </c>
      <c r="AU11" s="3" t="s">
        <v>210</v>
      </c>
      <c r="AV11" s="3" t="s">
        <v>211</v>
      </c>
      <c r="AW11" s="3" t="s">
        <v>212</v>
      </c>
      <c r="AX11" s="3" t="s">
        <v>212</v>
      </c>
      <c r="AY11" s="3" t="s">
        <v>213</v>
      </c>
      <c r="AZ11" s="3" t="s">
        <v>74</v>
      </c>
      <c r="BB11" s="3" t="s">
        <v>214</v>
      </c>
      <c r="BC11" s="3" t="s">
        <v>215</v>
      </c>
      <c r="BD11" s="3" t="s">
        <v>216</v>
      </c>
    </row>
    <row r="12" spans="1:56" ht="42" customHeight="1" x14ac:dyDescent="0.25">
      <c r="A12" s="7" t="s">
        <v>58</v>
      </c>
      <c r="B12" s="2" t="s">
        <v>217</v>
      </c>
      <c r="C12" s="2" t="s">
        <v>218</v>
      </c>
      <c r="D12" s="2" t="s">
        <v>219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220</v>
      </c>
      <c r="L12" s="2" t="s">
        <v>221</v>
      </c>
      <c r="M12" s="3" t="s">
        <v>206</v>
      </c>
      <c r="O12" s="3" t="s">
        <v>64</v>
      </c>
      <c r="P12" s="3" t="s">
        <v>222</v>
      </c>
      <c r="R12" s="3" t="s">
        <v>66</v>
      </c>
      <c r="S12" s="4">
        <v>10</v>
      </c>
      <c r="T12" s="4">
        <v>10</v>
      </c>
      <c r="U12" s="5" t="s">
        <v>223</v>
      </c>
      <c r="V12" s="5" t="s">
        <v>223</v>
      </c>
      <c r="W12" s="5" t="s">
        <v>224</v>
      </c>
      <c r="X12" s="5" t="s">
        <v>224</v>
      </c>
      <c r="Y12" s="4">
        <v>441</v>
      </c>
      <c r="Z12" s="4">
        <v>411</v>
      </c>
      <c r="AA12" s="4">
        <v>428</v>
      </c>
      <c r="AB12" s="4">
        <v>3</v>
      </c>
      <c r="AC12" s="4">
        <v>3</v>
      </c>
      <c r="AD12" s="4">
        <v>2</v>
      </c>
      <c r="AE12" s="4">
        <v>2</v>
      </c>
      <c r="AF12" s="4">
        <v>0</v>
      </c>
      <c r="AG12" s="4">
        <v>0</v>
      </c>
      <c r="AH12" s="4">
        <v>0</v>
      </c>
      <c r="AI12" s="4">
        <v>0</v>
      </c>
      <c r="AJ12" s="4">
        <v>1</v>
      </c>
      <c r="AK12" s="4">
        <v>1</v>
      </c>
      <c r="AL12" s="4">
        <v>1</v>
      </c>
      <c r="AM12" s="4">
        <v>1</v>
      </c>
      <c r="AN12" s="4">
        <v>0</v>
      </c>
      <c r="AO12" s="4">
        <v>0</v>
      </c>
      <c r="AP12" s="3" t="s">
        <v>58</v>
      </c>
      <c r="AQ12" s="3" t="s">
        <v>58</v>
      </c>
      <c r="AS12" s="6" t="str">
        <f>HYPERLINK("https://creighton-primo.hosted.exlibrisgroup.com/primo-explore/search?tab=default_tab&amp;search_scope=EVERYTHING&amp;vid=01CRU&amp;lang=en_US&amp;offset=0&amp;query=any,contains,991002108829702656","Catalog Record")</f>
        <v>Catalog Record</v>
      </c>
      <c r="AT12" s="6" t="str">
        <f>HYPERLINK("http://www.worldcat.org/oclc/27035181","WorldCat Record")</f>
        <v>WorldCat Record</v>
      </c>
      <c r="AU12" s="3" t="s">
        <v>225</v>
      </c>
      <c r="AV12" s="3" t="s">
        <v>226</v>
      </c>
      <c r="AW12" s="3" t="s">
        <v>227</v>
      </c>
      <c r="AX12" s="3" t="s">
        <v>227</v>
      </c>
      <c r="AY12" s="3" t="s">
        <v>228</v>
      </c>
      <c r="AZ12" s="3" t="s">
        <v>74</v>
      </c>
      <c r="BB12" s="3" t="s">
        <v>229</v>
      </c>
      <c r="BC12" s="3" t="s">
        <v>230</v>
      </c>
      <c r="BD12" s="3" t="s">
        <v>231</v>
      </c>
    </row>
    <row r="13" spans="1:56" ht="42" customHeight="1" x14ac:dyDescent="0.25">
      <c r="A13" s="7" t="s">
        <v>58</v>
      </c>
      <c r="B13" s="2" t="s">
        <v>232</v>
      </c>
      <c r="C13" s="2" t="s">
        <v>233</v>
      </c>
      <c r="D13" s="2" t="s">
        <v>234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235</v>
      </c>
      <c r="L13" s="2" t="s">
        <v>236</v>
      </c>
      <c r="M13" s="3" t="s">
        <v>160</v>
      </c>
      <c r="N13" s="2" t="s">
        <v>129</v>
      </c>
      <c r="O13" s="3" t="s">
        <v>64</v>
      </c>
      <c r="P13" s="3" t="s">
        <v>237</v>
      </c>
      <c r="R13" s="3" t="s">
        <v>66</v>
      </c>
      <c r="S13" s="4">
        <v>9</v>
      </c>
      <c r="T13" s="4">
        <v>9</v>
      </c>
      <c r="U13" s="5" t="s">
        <v>238</v>
      </c>
      <c r="V13" s="5" t="s">
        <v>238</v>
      </c>
      <c r="W13" s="5" t="s">
        <v>239</v>
      </c>
      <c r="X13" s="5" t="s">
        <v>239</v>
      </c>
      <c r="Y13" s="4">
        <v>394</v>
      </c>
      <c r="Z13" s="4">
        <v>381</v>
      </c>
      <c r="AA13" s="4">
        <v>514</v>
      </c>
      <c r="AB13" s="4">
        <v>6</v>
      </c>
      <c r="AC13" s="4">
        <v>7</v>
      </c>
      <c r="AD13" s="4">
        <v>8</v>
      </c>
      <c r="AE13" s="4">
        <v>8</v>
      </c>
      <c r="AF13" s="4">
        <v>1</v>
      </c>
      <c r="AG13" s="4">
        <v>1</v>
      </c>
      <c r="AH13" s="4">
        <v>1</v>
      </c>
      <c r="AI13" s="4">
        <v>1</v>
      </c>
      <c r="AJ13" s="4">
        <v>4</v>
      </c>
      <c r="AK13" s="4">
        <v>4</v>
      </c>
      <c r="AL13" s="4">
        <v>2</v>
      </c>
      <c r="AM13" s="4">
        <v>2</v>
      </c>
      <c r="AN13" s="4">
        <v>0</v>
      </c>
      <c r="AO13" s="4">
        <v>0</v>
      </c>
      <c r="AP13" s="3" t="s">
        <v>58</v>
      </c>
      <c r="AQ13" s="3" t="s">
        <v>69</v>
      </c>
      <c r="AR13" s="6" t="str">
        <f>HYPERLINK("http://catalog.hathitrust.org/Record/004522869","HathiTrust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HYPERLINK("https://creighton-primo.hosted.exlibrisgroup.com/primo-explore/search?tab=default_tab&amp;search_scope=EVERYTHING&amp;vid=01CRU&amp;lang=en_US&amp;offset=0&amp;query=any,contains,991001980249702656","Catalog Record")</f>
        <v>Catalog Record</v>
      </c>
      <c r="AT13" s="6" t="str">
        <f>HYPERLINK("http://www.worldcat.org/oclc/25130947","WorldCat Record")</f>
        <v>WorldCat Record</v>
      </c>
      <c r="AU13" s="3" t="s">
        <v>240</v>
      </c>
      <c r="AV13" s="3" t="s">
        <v>241</v>
      </c>
      <c r="AW13" s="3" t="s">
        <v>242</v>
      </c>
      <c r="AX13" s="3" t="s">
        <v>242</v>
      </c>
      <c r="AY13" s="3" t="s">
        <v>243</v>
      </c>
      <c r="AZ13" s="3" t="s">
        <v>74</v>
      </c>
      <c r="BB13" s="3" t="s">
        <v>244</v>
      </c>
      <c r="BC13" s="3" t="s">
        <v>245</v>
      </c>
      <c r="BD13" s="3" t="s">
        <v>246</v>
      </c>
    </row>
    <row r="14" spans="1:56" ht="42" customHeight="1" x14ac:dyDescent="0.25">
      <c r="A14" s="7" t="s">
        <v>58</v>
      </c>
      <c r="B14" s="2" t="s">
        <v>247</v>
      </c>
      <c r="C14" s="2" t="s">
        <v>248</v>
      </c>
      <c r="D14" s="2" t="s">
        <v>249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250</v>
      </c>
      <c r="L14" s="2" t="s">
        <v>251</v>
      </c>
      <c r="M14" s="3" t="s">
        <v>252</v>
      </c>
      <c r="N14" s="2" t="s">
        <v>129</v>
      </c>
      <c r="O14" s="3" t="s">
        <v>64</v>
      </c>
      <c r="P14" s="3" t="s">
        <v>253</v>
      </c>
      <c r="R14" s="3" t="s">
        <v>66</v>
      </c>
      <c r="S14" s="4">
        <v>6</v>
      </c>
      <c r="T14" s="4">
        <v>6</v>
      </c>
      <c r="U14" s="5" t="s">
        <v>223</v>
      </c>
      <c r="V14" s="5" t="s">
        <v>223</v>
      </c>
      <c r="W14" s="5" t="s">
        <v>254</v>
      </c>
      <c r="X14" s="5" t="s">
        <v>254</v>
      </c>
      <c r="Y14" s="4">
        <v>523</v>
      </c>
      <c r="Z14" s="4">
        <v>455</v>
      </c>
      <c r="AA14" s="4">
        <v>516</v>
      </c>
      <c r="AB14" s="4">
        <v>2</v>
      </c>
      <c r="AC14" s="4">
        <v>3</v>
      </c>
      <c r="AD14" s="4">
        <v>15</v>
      </c>
      <c r="AE14" s="4">
        <v>18</v>
      </c>
      <c r="AF14" s="4">
        <v>5</v>
      </c>
      <c r="AG14" s="4">
        <v>6</v>
      </c>
      <c r="AH14" s="4">
        <v>5</v>
      </c>
      <c r="AI14" s="4">
        <v>5</v>
      </c>
      <c r="AJ14" s="4">
        <v>7</v>
      </c>
      <c r="AK14" s="4">
        <v>8</v>
      </c>
      <c r="AL14" s="4">
        <v>1</v>
      </c>
      <c r="AM14" s="4">
        <v>2</v>
      </c>
      <c r="AN14" s="4">
        <v>0</v>
      </c>
      <c r="AO14" s="4">
        <v>0</v>
      </c>
      <c r="AP14" s="3" t="s">
        <v>58</v>
      </c>
      <c r="AQ14" s="3" t="s">
        <v>58</v>
      </c>
      <c r="AS14" s="6" t="str">
        <f>HYPERLINK("https://creighton-primo.hosted.exlibrisgroup.com/primo-explore/search?tab=default_tab&amp;search_scope=EVERYTHING&amp;vid=01CRU&amp;lang=en_US&amp;offset=0&amp;query=any,contains,991002933909702656","Catalog Record")</f>
        <v>Catalog Record</v>
      </c>
      <c r="AT14" s="6" t="str">
        <f>HYPERLINK("http://www.worldcat.org/oclc/39014174","WorldCat Record")</f>
        <v>WorldCat Record</v>
      </c>
      <c r="AU14" s="3" t="s">
        <v>255</v>
      </c>
      <c r="AV14" s="3" t="s">
        <v>256</v>
      </c>
      <c r="AW14" s="3" t="s">
        <v>257</v>
      </c>
      <c r="AX14" s="3" t="s">
        <v>257</v>
      </c>
      <c r="AY14" s="3" t="s">
        <v>258</v>
      </c>
      <c r="AZ14" s="3" t="s">
        <v>74</v>
      </c>
      <c r="BB14" s="3" t="s">
        <v>259</v>
      </c>
      <c r="BC14" s="3" t="s">
        <v>260</v>
      </c>
      <c r="BD14" s="3" t="s">
        <v>261</v>
      </c>
    </row>
    <row r="15" spans="1:56" ht="42" customHeight="1" x14ac:dyDescent="0.25">
      <c r="A15" s="7" t="s">
        <v>58</v>
      </c>
      <c r="B15" s="2" t="s">
        <v>262</v>
      </c>
      <c r="C15" s="2" t="s">
        <v>263</v>
      </c>
      <c r="D15" s="2" t="s">
        <v>264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265</v>
      </c>
      <c r="L15" s="2" t="s">
        <v>266</v>
      </c>
      <c r="M15" s="3" t="s">
        <v>267</v>
      </c>
      <c r="N15" s="2" t="s">
        <v>129</v>
      </c>
      <c r="O15" s="3" t="s">
        <v>64</v>
      </c>
      <c r="P15" s="3" t="s">
        <v>145</v>
      </c>
      <c r="R15" s="3" t="s">
        <v>66</v>
      </c>
      <c r="S15" s="4">
        <v>5</v>
      </c>
      <c r="T15" s="4">
        <v>5</v>
      </c>
      <c r="U15" s="5" t="s">
        <v>223</v>
      </c>
      <c r="V15" s="5" t="s">
        <v>223</v>
      </c>
      <c r="W15" s="5" t="s">
        <v>268</v>
      </c>
      <c r="X15" s="5" t="s">
        <v>268</v>
      </c>
      <c r="Y15" s="4">
        <v>1011</v>
      </c>
      <c r="Z15" s="4">
        <v>941</v>
      </c>
      <c r="AA15" s="4">
        <v>988</v>
      </c>
      <c r="AB15" s="4">
        <v>5</v>
      </c>
      <c r="AC15" s="4">
        <v>5</v>
      </c>
      <c r="AD15" s="4">
        <v>23</v>
      </c>
      <c r="AE15" s="4">
        <v>24</v>
      </c>
      <c r="AF15" s="4">
        <v>6</v>
      </c>
      <c r="AG15" s="4">
        <v>7</v>
      </c>
      <c r="AH15" s="4">
        <v>7</v>
      </c>
      <c r="AI15" s="4">
        <v>7</v>
      </c>
      <c r="AJ15" s="4">
        <v>11</v>
      </c>
      <c r="AK15" s="4">
        <v>11</v>
      </c>
      <c r="AL15" s="4">
        <v>2</v>
      </c>
      <c r="AM15" s="4">
        <v>2</v>
      </c>
      <c r="AN15" s="4">
        <v>1</v>
      </c>
      <c r="AO15" s="4">
        <v>1</v>
      </c>
      <c r="AP15" s="3" t="s">
        <v>58</v>
      </c>
      <c r="AQ15" s="3" t="s">
        <v>69</v>
      </c>
      <c r="AR15" s="6" t="str">
        <f>HYPERLINK("http://catalog.hathitrust.org/Record/004537211","HathiTrust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HYPERLINK("https://creighton-primo.hosted.exlibrisgroup.com/primo-explore/search?tab=default_tab&amp;search_scope=EVERYTHING&amp;vid=01CRU&amp;lang=en_US&amp;offset=0&amp;query=any,contains,991002525709702656","Catalog Record")</f>
        <v>Catalog Record</v>
      </c>
      <c r="AT15" s="6" t="str">
        <f>HYPERLINK("http://www.worldcat.org/oclc/32853434","WorldCat Record")</f>
        <v>WorldCat Record</v>
      </c>
      <c r="AU15" s="3" t="s">
        <v>269</v>
      </c>
      <c r="AV15" s="3" t="s">
        <v>270</v>
      </c>
      <c r="AW15" s="3" t="s">
        <v>271</v>
      </c>
      <c r="AX15" s="3" t="s">
        <v>271</v>
      </c>
      <c r="AY15" s="3" t="s">
        <v>272</v>
      </c>
      <c r="AZ15" s="3" t="s">
        <v>74</v>
      </c>
      <c r="BB15" s="3" t="s">
        <v>273</v>
      </c>
      <c r="BC15" s="3" t="s">
        <v>274</v>
      </c>
      <c r="BD15" s="3" t="s">
        <v>275</v>
      </c>
    </row>
    <row r="16" spans="1:56" ht="42" customHeight="1" x14ac:dyDescent="0.25">
      <c r="A16" s="7" t="s">
        <v>58</v>
      </c>
      <c r="B16" s="2" t="s">
        <v>276</v>
      </c>
      <c r="C16" s="2" t="s">
        <v>277</v>
      </c>
      <c r="D16" s="2" t="s">
        <v>278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L16" s="2" t="s">
        <v>279</v>
      </c>
      <c r="M16" s="3" t="s">
        <v>280</v>
      </c>
      <c r="O16" s="3" t="s">
        <v>64</v>
      </c>
      <c r="P16" s="3" t="s">
        <v>207</v>
      </c>
      <c r="R16" s="3" t="s">
        <v>66</v>
      </c>
      <c r="S16" s="4">
        <v>4</v>
      </c>
      <c r="T16" s="4">
        <v>4</v>
      </c>
      <c r="U16" s="5" t="s">
        <v>281</v>
      </c>
      <c r="V16" s="5" t="s">
        <v>281</v>
      </c>
      <c r="W16" s="5" t="s">
        <v>282</v>
      </c>
      <c r="X16" s="5" t="s">
        <v>282</v>
      </c>
      <c r="Y16" s="4">
        <v>101</v>
      </c>
      <c r="Z16" s="4">
        <v>75</v>
      </c>
      <c r="AA16" s="4">
        <v>93</v>
      </c>
      <c r="AB16" s="4">
        <v>1</v>
      </c>
      <c r="AC16" s="4">
        <v>1</v>
      </c>
      <c r="AD16" s="4">
        <v>2</v>
      </c>
      <c r="AE16" s="4">
        <v>2</v>
      </c>
      <c r="AF16" s="4">
        <v>1</v>
      </c>
      <c r="AG16" s="4">
        <v>1</v>
      </c>
      <c r="AH16" s="4">
        <v>0</v>
      </c>
      <c r="AI16" s="4">
        <v>0</v>
      </c>
      <c r="AJ16" s="4">
        <v>1</v>
      </c>
      <c r="AK16" s="4">
        <v>1</v>
      </c>
      <c r="AL16" s="4">
        <v>0</v>
      </c>
      <c r="AM16" s="4">
        <v>0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HYPERLINK("https://creighton-primo.hosted.exlibrisgroup.com/primo-explore/search?tab=default_tab&amp;search_scope=EVERYTHING&amp;vid=01CRU&amp;lang=en_US&amp;offset=0&amp;query=any,contains,991002378839702656","Catalog Record")</f>
        <v>Catalog Record</v>
      </c>
      <c r="AT16" s="6" t="str">
        <f>HYPERLINK("http://www.worldcat.org/oclc/30914254","WorldCat Record")</f>
        <v>WorldCat Record</v>
      </c>
      <c r="AU16" s="3" t="s">
        <v>283</v>
      </c>
      <c r="AV16" s="3" t="s">
        <v>284</v>
      </c>
      <c r="AW16" s="3" t="s">
        <v>285</v>
      </c>
      <c r="AX16" s="3" t="s">
        <v>285</v>
      </c>
      <c r="AY16" s="3" t="s">
        <v>286</v>
      </c>
      <c r="AZ16" s="3" t="s">
        <v>74</v>
      </c>
      <c r="BB16" s="3" t="s">
        <v>287</v>
      </c>
      <c r="BC16" s="3" t="s">
        <v>288</v>
      </c>
      <c r="BD16" s="3" t="s">
        <v>289</v>
      </c>
    </row>
    <row r="17" spans="1:56" ht="42" customHeight="1" x14ac:dyDescent="0.25">
      <c r="A17" s="7" t="s">
        <v>58</v>
      </c>
      <c r="B17" s="2" t="s">
        <v>290</v>
      </c>
      <c r="C17" s="2" t="s">
        <v>291</v>
      </c>
      <c r="D17" s="2" t="s">
        <v>292</v>
      </c>
      <c r="F17" s="3" t="s">
        <v>58</v>
      </c>
      <c r="G17" s="3" t="s">
        <v>59</v>
      </c>
      <c r="H17" s="3" t="s">
        <v>69</v>
      </c>
      <c r="I17" s="3" t="s">
        <v>58</v>
      </c>
      <c r="J17" s="3" t="s">
        <v>60</v>
      </c>
      <c r="L17" s="2" t="s">
        <v>293</v>
      </c>
      <c r="M17" s="3" t="s">
        <v>160</v>
      </c>
      <c r="O17" s="3" t="s">
        <v>64</v>
      </c>
      <c r="P17" s="3" t="s">
        <v>237</v>
      </c>
      <c r="Q17" s="2" t="s">
        <v>294</v>
      </c>
      <c r="R17" s="3" t="s">
        <v>66</v>
      </c>
      <c r="S17" s="4">
        <v>6</v>
      </c>
      <c r="T17" s="4">
        <v>6</v>
      </c>
      <c r="U17" s="5" t="s">
        <v>295</v>
      </c>
      <c r="V17" s="5" t="s">
        <v>295</v>
      </c>
      <c r="W17" s="5" t="s">
        <v>296</v>
      </c>
      <c r="X17" s="5" t="s">
        <v>296</v>
      </c>
      <c r="Y17" s="4">
        <v>98</v>
      </c>
      <c r="Z17" s="4">
        <v>68</v>
      </c>
      <c r="AA17" s="4">
        <v>111</v>
      </c>
      <c r="AB17" s="4">
        <v>2</v>
      </c>
      <c r="AC17" s="4">
        <v>2</v>
      </c>
      <c r="AD17" s="4">
        <v>1</v>
      </c>
      <c r="AE17" s="4">
        <v>4</v>
      </c>
      <c r="AF17" s="4">
        <v>0</v>
      </c>
      <c r="AG17" s="4">
        <v>2</v>
      </c>
      <c r="AH17" s="4">
        <v>0</v>
      </c>
      <c r="AI17" s="4">
        <v>2</v>
      </c>
      <c r="AJ17" s="4">
        <v>1</v>
      </c>
      <c r="AK17" s="4">
        <v>1</v>
      </c>
      <c r="AL17" s="4">
        <v>0</v>
      </c>
      <c r="AM17" s="4">
        <v>0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HYPERLINK("https://creighton-primo.hosted.exlibrisgroup.com/primo-explore/search?tab=default_tab&amp;search_scope=EVERYTHING&amp;vid=01CRU&amp;lang=en_US&amp;offset=0&amp;query=any,contains,991002123869702656","Catalog Record")</f>
        <v>Catalog Record</v>
      </c>
      <c r="AT17" s="6" t="str">
        <f>HYPERLINK("http://www.worldcat.org/oclc/27196220","WorldCat Record")</f>
        <v>WorldCat Record</v>
      </c>
      <c r="AU17" s="3" t="s">
        <v>297</v>
      </c>
      <c r="AV17" s="3" t="s">
        <v>298</v>
      </c>
      <c r="AW17" s="3" t="s">
        <v>299</v>
      </c>
      <c r="AX17" s="3" t="s">
        <v>299</v>
      </c>
      <c r="AY17" s="3" t="s">
        <v>300</v>
      </c>
      <c r="AZ17" s="3" t="s">
        <v>74</v>
      </c>
      <c r="BB17" s="3" t="s">
        <v>301</v>
      </c>
      <c r="BC17" s="3" t="s">
        <v>302</v>
      </c>
      <c r="BD17" s="3" t="s">
        <v>303</v>
      </c>
    </row>
    <row r="18" spans="1:56" ht="42" customHeight="1" x14ac:dyDescent="0.25">
      <c r="A18" s="7" t="s">
        <v>58</v>
      </c>
      <c r="B18" s="2" t="s">
        <v>304</v>
      </c>
      <c r="C18" s="2" t="s">
        <v>305</v>
      </c>
      <c r="D18" s="2" t="s">
        <v>306</v>
      </c>
      <c r="F18" s="3" t="s">
        <v>58</v>
      </c>
      <c r="G18" s="3" t="s">
        <v>59</v>
      </c>
      <c r="H18" s="3" t="s">
        <v>69</v>
      </c>
      <c r="I18" s="3" t="s">
        <v>58</v>
      </c>
      <c r="J18" s="3" t="s">
        <v>60</v>
      </c>
      <c r="K18" s="2" t="s">
        <v>307</v>
      </c>
      <c r="L18" s="2" t="s">
        <v>308</v>
      </c>
      <c r="M18" s="3" t="s">
        <v>309</v>
      </c>
      <c r="O18" s="3" t="s">
        <v>64</v>
      </c>
      <c r="P18" s="3" t="s">
        <v>82</v>
      </c>
      <c r="R18" s="3" t="s">
        <v>66</v>
      </c>
      <c r="S18" s="4">
        <v>2</v>
      </c>
      <c r="T18" s="4">
        <v>2</v>
      </c>
      <c r="U18" s="5" t="s">
        <v>310</v>
      </c>
      <c r="V18" s="5" t="s">
        <v>310</v>
      </c>
      <c r="W18" s="5" t="s">
        <v>311</v>
      </c>
      <c r="X18" s="5" t="s">
        <v>312</v>
      </c>
      <c r="Y18" s="4">
        <v>379</v>
      </c>
      <c r="Z18" s="4">
        <v>283</v>
      </c>
      <c r="AA18" s="4">
        <v>516</v>
      </c>
      <c r="AB18" s="4">
        <v>2</v>
      </c>
      <c r="AC18" s="4">
        <v>2</v>
      </c>
      <c r="AD18" s="4">
        <v>9</v>
      </c>
      <c r="AE18" s="4">
        <v>21</v>
      </c>
      <c r="AF18" s="4">
        <v>1</v>
      </c>
      <c r="AG18" s="4">
        <v>8</v>
      </c>
      <c r="AH18" s="4">
        <v>4</v>
      </c>
      <c r="AI18" s="4">
        <v>8</v>
      </c>
      <c r="AJ18" s="4">
        <v>5</v>
      </c>
      <c r="AK18" s="4">
        <v>11</v>
      </c>
      <c r="AL18" s="4">
        <v>1</v>
      </c>
      <c r="AM18" s="4">
        <v>1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HYPERLINK("https://creighton-primo.hosted.exlibrisgroup.com/primo-explore/search?tab=default_tab&amp;search_scope=EVERYTHING&amp;vid=01CRU&amp;lang=en_US&amp;offset=0&amp;query=any,contains,991001702349702656","Catalog Record")</f>
        <v>Catalog Record</v>
      </c>
      <c r="AT18" s="6" t="str">
        <f>HYPERLINK("http://www.worldcat.org/oclc/39545854","WorldCat Record")</f>
        <v>WorldCat Record</v>
      </c>
      <c r="AU18" s="3" t="s">
        <v>313</v>
      </c>
      <c r="AV18" s="3" t="s">
        <v>314</v>
      </c>
      <c r="AW18" s="3" t="s">
        <v>315</v>
      </c>
      <c r="AX18" s="3" t="s">
        <v>315</v>
      </c>
      <c r="AY18" s="3" t="s">
        <v>316</v>
      </c>
      <c r="AZ18" s="3" t="s">
        <v>74</v>
      </c>
      <c r="BB18" s="3" t="s">
        <v>317</v>
      </c>
      <c r="BC18" s="3" t="s">
        <v>318</v>
      </c>
      <c r="BD18" s="3" t="s">
        <v>319</v>
      </c>
    </row>
    <row r="19" spans="1:56" ht="42" customHeight="1" x14ac:dyDescent="0.25">
      <c r="A19" s="7" t="s">
        <v>58</v>
      </c>
      <c r="B19" s="2" t="s">
        <v>320</v>
      </c>
      <c r="C19" s="2" t="s">
        <v>321</v>
      </c>
      <c r="D19" s="2" t="s">
        <v>322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323</v>
      </c>
      <c r="L19" s="2" t="s">
        <v>324</v>
      </c>
      <c r="M19" s="3" t="s">
        <v>267</v>
      </c>
      <c r="O19" s="3" t="s">
        <v>64</v>
      </c>
      <c r="P19" s="3" t="s">
        <v>253</v>
      </c>
      <c r="Q19" s="2" t="s">
        <v>325</v>
      </c>
      <c r="R19" s="3" t="s">
        <v>66</v>
      </c>
      <c r="S19" s="4">
        <v>6</v>
      </c>
      <c r="T19" s="4">
        <v>6</v>
      </c>
      <c r="U19" s="5" t="s">
        <v>326</v>
      </c>
      <c r="V19" s="5" t="s">
        <v>326</v>
      </c>
      <c r="W19" s="5" t="s">
        <v>327</v>
      </c>
      <c r="X19" s="5" t="s">
        <v>327</v>
      </c>
      <c r="Y19" s="4">
        <v>543</v>
      </c>
      <c r="Z19" s="4">
        <v>463</v>
      </c>
      <c r="AA19" s="4">
        <v>471</v>
      </c>
      <c r="AB19" s="4">
        <v>5</v>
      </c>
      <c r="AC19" s="4">
        <v>5</v>
      </c>
      <c r="AD19" s="4">
        <v>23</v>
      </c>
      <c r="AE19" s="4">
        <v>23</v>
      </c>
      <c r="AF19" s="4">
        <v>7</v>
      </c>
      <c r="AG19" s="4">
        <v>7</v>
      </c>
      <c r="AH19" s="4">
        <v>3</v>
      </c>
      <c r="AI19" s="4">
        <v>3</v>
      </c>
      <c r="AJ19" s="4">
        <v>9</v>
      </c>
      <c r="AK19" s="4">
        <v>9</v>
      </c>
      <c r="AL19" s="4">
        <v>4</v>
      </c>
      <c r="AM19" s="4">
        <v>4</v>
      </c>
      <c r="AN19" s="4">
        <v>4</v>
      </c>
      <c r="AO19" s="4">
        <v>4</v>
      </c>
      <c r="AP19" s="3" t="s">
        <v>58</v>
      </c>
      <c r="AQ19" s="3" t="s">
        <v>69</v>
      </c>
      <c r="AR19" s="6" t="str">
        <f>HYPERLINK("http://catalog.hathitrust.org/Record/003063316","HathiTrust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HYPERLINK("https://creighton-primo.hosted.exlibrisgroup.com/primo-explore/search?tab=default_tab&amp;search_scope=EVERYTHING&amp;vid=01CRU&amp;lang=en_US&amp;offset=0&amp;query=any,contains,991002652069702656","Catalog Record")</f>
        <v>Catalog Record</v>
      </c>
      <c r="AT19" s="6" t="str">
        <f>HYPERLINK("http://www.worldcat.org/oclc/34685660","WorldCat Record")</f>
        <v>WorldCat Record</v>
      </c>
      <c r="AU19" s="3" t="s">
        <v>328</v>
      </c>
      <c r="AV19" s="3" t="s">
        <v>329</v>
      </c>
      <c r="AW19" s="3" t="s">
        <v>330</v>
      </c>
      <c r="AX19" s="3" t="s">
        <v>330</v>
      </c>
      <c r="AY19" s="3" t="s">
        <v>331</v>
      </c>
      <c r="AZ19" s="3" t="s">
        <v>74</v>
      </c>
      <c r="BB19" s="3" t="s">
        <v>332</v>
      </c>
      <c r="BC19" s="3" t="s">
        <v>333</v>
      </c>
      <c r="BD19" s="3" t="s">
        <v>334</v>
      </c>
    </row>
    <row r="20" spans="1:56" ht="42" customHeight="1" x14ac:dyDescent="0.25">
      <c r="A20" s="7" t="s">
        <v>58</v>
      </c>
      <c r="B20" s="2" t="s">
        <v>335</v>
      </c>
      <c r="C20" s="2" t="s">
        <v>336</v>
      </c>
      <c r="D20" s="2" t="s">
        <v>337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338</v>
      </c>
      <c r="L20" s="2" t="s">
        <v>339</v>
      </c>
      <c r="M20" s="3" t="s">
        <v>280</v>
      </c>
      <c r="O20" s="3" t="s">
        <v>64</v>
      </c>
      <c r="P20" s="3" t="s">
        <v>253</v>
      </c>
      <c r="R20" s="3" t="s">
        <v>66</v>
      </c>
      <c r="S20" s="4">
        <v>7</v>
      </c>
      <c r="T20" s="4">
        <v>7</v>
      </c>
      <c r="U20" s="5" t="s">
        <v>340</v>
      </c>
      <c r="V20" s="5" t="s">
        <v>340</v>
      </c>
      <c r="W20" s="5" t="s">
        <v>341</v>
      </c>
      <c r="X20" s="5" t="s">
        <v>341</v>
      </c>
      <c r="Y20" s="4">
        <v>117</v>
      </c>
      <c r="Z20" s="4">
        <v>92</v>
      </c>
      <c r="AA20" s="4">
        <v>98</v>
      </c>
      <c r="AB20" s="4">
        <v>1</v>
      </c>
      <c r="AC20" s="4">
        <v>1</v>
      </c>
      <c r="AD20" s="4">
        <v>5</v>
      </c>
      <c r="AE20" s="4">
        <v>5</v>
      </c>
      <c r="AF20" s="4">
        <v>2</v>
      </c>
      <c r="AG20" s="4">
        <v>2</v>
      </c>
      <c r="AH20" s="4">
        <v>0</v>
      </c>
      <c r="AI20" s="4">
        <v>0</v>
      </c>
      <c r="AJ20" s="4">
        <v>2</v>
      </c>
      <c r="AK20" s="4">
        <v>2</v>
      </c>
      <c r="AL20" s="4">
        <v>0</v>
      </c>
      <c r="AM20" s="4">
        <v>0</v>
      </c>
      <c r="AN20" s="4">
        <v>2</v>
      </c>
      <c r="AO20" s="4">
        <v>2</v>
      </c>
      <c r="AP20" s="3" t="s">
        <v>58</v>
      </c>
      <c r="AQ20" s="3" t="s">
        <v>69</v>
      </c>
      <c r="AR20" s="6" t="str">
        <f>HYPERLINK("http://catalog.hathitrust.org/Record/102647711","HathiTrust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HYPERLINK("https://creighton-primo.hosted.exlibrisgroup.com/primo-explore/search?tab=default_tab&amp;search_scope=EVERYTHING&amp;vid=01CRU&amp;lang=en_US&amp;offset=0&amp;query=any,contains,991002571909702656","Catalog Record")</f>
        <v>Catalog Record</v>
      </c>
      <c r="AT20" s="6" t="str">
        <f>HYPERLINK("http://www.worldcat.org/oclc/33431606","WorldCat Record")</f>
        <v>WorldCat Record</v>
      </c>
      <c r="AU20" s="3" t="s">
        <v>342</v>
      </c>
      <c r="AV20" s="3" t="s">
        <v>343</v>
      </c>
      <c r="AW20" s="3" t="s">
        <v>344</v>
      </c>
      <c r="AX20" s="3" t="s">
        <v>344</v>
      </c>
      <c r="AY20" s="3" t="s">
        <v>345</v>
      </c>
      <c r="AZ20" s="3" t="s">
        <v>74</v>
      </c>
      <c r="BC20" s="3" t="s">
        <v>346</v>
      </c>
      <c r="BD20" s="3" t="s">
        <v>347</v>
      </c>
    </row>
    <row r="21" spans="1:56" ht="42" customHeight="1" x14ac:dyDescent="0.25">
      <c r="A21" s="7" t="s">
        <v>58</v>
      </c>
      <c r="B21" s="2" t="s">
        <v>348</v>
      </c>
      <c r="C21" s="2" t="s">
        <v>349</v>
      </c>
      <c r="D21" s="2" t="s">
        <v>350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351</v>
      </c>
      <c r="L21" s="2" t="s">
        <v>352</v>
      </c>
      <c r="M21" s="3" t="s">
        <v>353</v>
      </c>
      <c r="O21" s="3" t="s">
        <v>64</v>
      </c>
      <c r="P21" s="3" t="s">
        <v>354</v>
      </c>
      <c r="Q21" s="2" t="s">
        <v>355</v>
      </c>
      <c r="R21" s="3" t="s">
        <v>66</v>
      </c>
      <c r="S21" s="4">
        <v>16</v>
      </c>
      <c r="T21" s="4">
        <v>16</v>
      </c>
      <c r="U21" s="5" t="s">
        <v>356</v>
      </c>
      <c r="V21" s="5" t="s">
        <v>356</v>
      </c>
      <c r="W21" s="5" t="s">
        <v>357</v>
      </c>
      <c r="X21" s="5" t="s">
        <v>357</v>
      </c>
      <c r="Y21" s="4">
        <v>729</v>
      </c>
      <c r="Z21" s="4">
        <v>654</v>
      </c>
      <c r="AA21" s="4">
        <v>675</v>
      </c>
      <c r="AB21" s="4">
        <v>5</v>
      </c>
      <c r="AC21" s="4">
        <v>5</v>
      </c>
      <c r="AD21" s="4">
        <v>29</v>
      </c>
      <c r="AE21" s="4">
        <v>30</v>
      </c>
      <c r="AF21" s="4">
        <v>13</v>
      </c>
      <c r="AG21" s="4">
        <v>14</v>
      </c>
      <c r="AH21" s="4">
        <v>6</v>
      </c>
      <c r="AI21" s="4">
        <v>6</v>
      </c>
      <c r="AJ21" s="4">
        <v>13</v>
      </c>
      <c r="AK21" s="4">
        <v>13</v>
      </c>
      <c r="AL21" s="4">
        <v>4</v>
      </c>
      <c r="AM21" s="4">
        <v>4</v>
      </c>
      <c r="AN21" s="4">
        <v>0</v>
      </c>
      <c r="AO21" s="4">
        <v>0</v>
      </c>
      <c r="AP21" s="3" t="s">
        <v>58</v>
      </c>
      <c r="AQ21" s="3" t="s">
        <v>69</v>
      </c>
      <c r="AR21" s="6" t="str">
        <f>HYPERLINK("http://catalog.hathitrust.org/Record/002905565","HathiTrust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HYPERLINK("https://creighton-primo.hosted.exlibrisgroup.com/primo-explore/search?tab=default_tab&amp;search_scope=EVERYTHING&amp;vid=01CRU&amp;lang=en_US&amp;offset=0&amp;query=any,contains,991002320489702656","Catalog Record")</f>
        <v>Catalog Record</v>
      </c>
      <c r="AT21" s="6" t="str">
        <f>HYPERLINK("http://www.worldcat.org/oclc/30108996","WorldCat Record")</f>
        <v>WorldCat Record</v>
      </c>
      <c r="AU21" s="3" t="s">
        <v>358</v>
      </c>
      <c r="AV21" s="3" t="s">
        <v>359</v>
      </c>
      <c r="AW21" s="3" t="s">
        <v>360</v>
      </c>
      <c r="AX21" s="3" t="s">
        <v>360</v>
      </c>
      <c r="AY21" s="3" t="s">
        <v>361</v>
      </c>
      <c r="AZ21" s="3" t="s">
        <v>74</v>
      </c>
      <c r="BB21" s="3" t="s">
        <v>362</v>
      </c>
      <c r="BC21" s="3" t="s">
        <v>363</v>
      </c>
      <c r="BD21" s="3" t="s">
        <v>364</v>
      </c>
    </row>
    <row r="22" spans="1:56" ht="42" customHeight="1" x14ac:dyDescent="0.25">
      <c r="A22" s="7" t="s">
        <v>58</v>
      </c>
      <c r="B22" s="2" t="s">
        <v>365</v>
      </c>
      <c r="C22" s="2" t="s">
        <v>366</v>
      </c>
      <c r="D22" s="2" t="s">
        <v>367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368</v>
      </c>
      <c r="L22" s="2" t="s">
        <v>369</v>
      </c>
      <c r="M22" s="3" t="s">
        <v>370</v>
      </c>
      <c r="O22" s="3" t="s">
        <v>64</v>
      </c>
      <c r="P22" s="3" t="s">
        <v>371</v>
      </c>
      <c r="R22" s="3" t="s">
        <v>66</v>
      </c>
      <c r="S22" s="4">
        <v>3</v>
      </c>
      <c r="T22" s="4">
        <v>3</v>
      </c>
      <c r="U22" s="5" t="s">
        <v>372</v>
      </c>
      <c r="V22" s="5" t="s">
        <v>372</v>
      </c>
      <c r="W22" s="5" t="s">
        <v>373</v>
      </c>
      <c r="X22" s="5" t="s">
        <v>373</v>
      </c>
      <c r="Y22" s="4">
        <v>203</v>
      </c>
      <c r="Z22" s="4">
        <v>126</v>
      </c>
      <c r="AA22" s="4">
        <v>201</v>
      </c>
      <c r="AB22" s="4">
        <v>2</v>
      </c>
      <c r="AC22" s="4">
        <v>2</v>
      </c>
      <c r="AD22" s="4">
        <v>2</v>
      </c>
      <c r="AE22" s="4">
        <v>5</v>
      </c>
      <c r="AF22" s="4">
        <v>0</v>
      </c>
      <c r="AG22" s="4">
        <v>1</v>
      </c>
      <c r="AH22" s="4">
        <v>1</v>
      </c>
      <c r="AI22" s="4">
        <v>2</v>
      </c>
      <c r="AJ22" s="4">
        <v>0</v>
      </c>
      <c r="AK22" s="4">
        <v>1</v>
      </c>
      <c r="AL22" s="4">
        <v>1</v>
      </c>
      <c r="AM22" s="4">
        <v>1</v>
      </c>
      <c r="AN22" s="4">
        <v>0</v>
      </c>
      <c r="AO22" s="4">
        <v>0</v>
      </c>
      <c r="AP22" s="3" t="s">
        <v>58</v>
      </c>
      <c r="AQ22" s="3" t="s">
        <v>69</v>
      </c>
      <c r="AR22" s="6" t="str">
        <f>HYPERLINK("http://catalog.hathitrust.org/Record/000713862","HathiTrust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HYPERLINK("https://creighton-primo.hosted.exlibrisgroup.com/primo-explore/search?tab=default_tab&amp;search_scope=EVERYTHING&amp;vid=01CRU&amp;lang=en_US&amp;offset=0&amp;query=any,contains,991004019609702656","Catalog Record")</f>
        <v>Catalog Record</v>
      </c>
      <c r="AT22" s="6" t="str">
        <f>HYPERLINK("http://www.worldcat.org/oclc/2119576","WorldCat Record")</f>
        <v>WorldCat Record</v>
      </c>
      <c r="AU22" s="3" t="s">
        <v>374</v>
      </c>
      <c r="AV22" s="3" t="s">
        <v>375</v>
      </c>
      <c r="AW22" s="3" t="s">
        <v>376</v>
      </c>
      <c r="AX22" s="3" t="s">
        <v>376</v>
      </c>
      <c r="AY22" s="3" t="s">
        <v>377</v>
      </c>
      <c r="AZ22" s="3" t="s">
        <v>74</v>
      </c>
      <c r="BB22" s="3" t="s">
        <v>378</v>
      </c>
      <c r="BC22" s="3" t="s">
        <v>379</v>
      </c>
      <c r="BD22" s="3" t="s">
        <v>380</v>
      </c>
    </row>
    <row r="23" spans="1:56" ht="42" customHeight="1" x14ac:dyDescent="0.25">
      <c r="A23" s="7" t="s">
        <v>58</v>
      </c>
      <c r="B23" s="2" t="s">
        <v>381</v>
      </c>
      <c r="C23" s="2" t="s">
        <v>382</v>
      </c>
      <c r="D23" s="2" t="s">
        <v>383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384</v>
      </c>
      <c r="L23" s="2" t="s">
        <v>385</v>
      </c>
      <c r="M23" s="3" t="s">
        <v>386</v>
      </c>
      <c r="O23" s="3" t="s">
        <v>64</v>
      </c>
      <c r="P23" s="3" t="s">
        <v>387</v>
      </c>
      <c r="R23" s="3" t="s">
        <v>66</v>
      </c>
      <c r="S23" s="4">
        <v>2</v>
      </c>
      <c r="T23" s="4">
        <v>2</v>
      </c>
      <c r="U23" s="5" t="s">
        <v>388</v>
      </c>
      <c r="V23" s="5" t="s">
        <v>388</v>
      </c>
      <c r="W23" s="5" t="s">
        <v>389</v>
      </c>
      <c r="X23" s="5" t="s">
        <v>389</v>
      </c>
      <c r="Y23" s="4">
        <v>224</v>
      </c>
      <c r="Z23" s="4">
        <v>171</v>
      </c>
      <c r="AA23" s="4">
        <v>178</v>
      </c>
      <c r="AB23" s="4">
        <v>1</v>
      </c>
      <c r="AC23" s="4">
        <v>1</v>
      </c>
      <c r="AD23" s="4">
        <v>6</v>
      </c>
      <c r="AE23" s="4">
        <v>6</v>
      </c>
      <c r="AF23" s="4">
        <v>1</v>
      </c>
      <c r="AG23" s="4">
        <v>1</v>
      </c>
      <c r="AH23" s="4">
        <v>3</v>
      </c>
      <c r="AI23" s="4">
        <v>3</v>
      </c>
      <c r="AJ23" s="4">
        <v>5</v>
      </c>
      <c r="AK23" s="4">
        <v>5</v>
      </c>
      <c r="AL23" s="4">
        <v>0</v>
      </c>
      <c r="AM23" s="4">
        <v>0</v>
      </c>
      <c r="AN23" s="4">
        <v>0</v>
      </c>
      <c r="AO23" s="4">
        <v>0</v>
      </c>
      <c r="AP23" s="3" t="s">
        <v>58</v>
      </c>
      <c r="AQ23" s="3" t="s">
        <v>69</v>
      </c>
      <c r="AR23" s="6" t="str">
        <f>HYPERLINK("http://catalog.hathitrust.org/Record/002001529","HathiTrust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HYPERLINK("https://creighton-primo.hosted.exlibrisgroup.com/primo-explore/search?tab=default_tab&amp;search_scope=EVERYTHING&amp;vid=01CRU&amp;lang=en_US&amp;offset=0&amp;query=any,contains,991003675979702656","Catalog Record")</f>
        <v>Catalog Record</v>
      </c>
      <c r="AT23" s="6" t="str">
        <f>HYPERLINK("http://www.worldcat.org/oclc/1296950","WorldCat Record")</f>
        <v>WorldCat Record</v>
      </c>
      <c r="AU23" s="3" t="s">
        <v>390</v>
      </c>
      <c r="AV23" s="3" t="s">
        <v>391</v>
      </c>
      <c r="AW23" s="3" t="s">
        <v>392</v>
      </c>
      <c r="AX23" s="3" t="s">
        <v>392</v>
      </c>
      <c r="AY23" s="3" t="s">
        <v>393</v>
      </c>
      <c r="AZ23" s="3" t="s">
        <v>74</v>
      </c>
      <c r="BC23" s="3" t="s">
        <v>394</v>
      </c>
      <c r="BD23" s="3" t="s">
        <v>395</v>
      </c>
    </row>
    <row r="24" spans="1:56" ht="42" customHeight="1" x14ac:dyDescent="0.25">
      <c r="A24" s="7" t="s">
        <v>58</v>
      </c>
      <c r="B24" s="2" t="s">
        <v>396</v>
      </c>
      <c r="C24" s="2" t="s">
        <v>397</v>
      </c>
      <c r="D24" s="2" t="s">
        <v>398</v>
      </c>
      <c r="F24" s="3" t="s">
        <v>58</v>
      </c>
      <c r="G24" s="3" t="s">
        <v>59</v>
      </c>
      <c r="H24" s="3" t="s">
        <v>69</v>
      </c>
      <c r="I24" s="3" t="s">
        <v>58</v>
      </c>
      <c r="J24" s="3" t="s">
        <v>60</v>
      </c>
      <c r="L24" s="2" t="s">
        <v>399</v>
      </c>
      <c r="M24" s="3" t="s">
        <v>400</v>
      </c>
      <c r="O24" s="3" t="s">
        <v>64</v>
      </c>
      <c r="P24" s="3" t="s">
        <v>145</v>
      </c>
      <c r="R24" s="3" t="s">
        <v>66</v>
      </c>
      <c r="S24" s="4">
        <v>5</v>
      </c>
      <c r="T24" s="4">
        <v>6</v>
      </c>
      <c r="U24" s="5" t="s">
        <v>401</v>
      </c>
      <c r="V24" s="5" t="s">
        <v>401</v>
      </c>
      <c r="W24" s="5" t="s">
        <v>147</v>
      </c>
      <c r="X24" s="5" t="s">
        <v>147</v>
      </c>
      <c r="Y24" s="4">
        <v>293</v>
      </c>
      <c r="Z24" s="4">
        <v>219</v>
      </c>
      <c r="AA24" s="4">
        <v>227</v>
      </c>
      <c r="AB24" s="4">
        <v>6</v>
      </c>
      <c r="AC24" s="4">
        <v>6</v>
      </c>
      <c r="AD24" s="4">
        <v>8</v>
      </c>
      <c r="AE24" s="4">
        <v>8</v>
      </c>
      <c r="AF24" s="4">
        <v>1</v>
      </c>
      <c r="AG24" s="4">
        <v>1</v>
      </c>
      <c r="AH24" s="4">
        <v>3</v>
      </c>
      <c r="AI24" s="4">
        <v>3</v>
      </c>
      <c r="AJ24" s="4">
        <v>2</v>
      </c>
      <c r="AK24" s="4">
        <v>2</v>
      </c>
      <c r="AL24" s="4">
        <v>3</v>
      </c>
      <c r="AM24" s="4">
        <v>3</v>
      </c>
      <c r="AN24" s="4">
        <v>0</v>
      </c>
      <c r="AO24" s="4">
        <v>0</v>
      </c>
      <c r="AP24" s="3" t="s">
        <v>58</v>
      </c>
      <c r="AQ24" s="3" t="s">
        <v>69</v>
      </c>
      <c r="AR24" s="6" t="str">
        <f>HYPERLINK("http://catalog.hathitrust.org/Record/000029195","HathiTrust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HYPERLINK("https://creighton-primo.hosted.exlibrisgroup.com/primo-explore/search?tab=default_tab&amp;search_scope=EVERYTHING&amp;vid=01CRU&amp;lang=en_US&amp;offset=0&amp;query=any,contains,991001784049702656","Catalog Record")</f>
        <v>Catalog Record</v>
      </c>
      <c r="AT24" s="6" t="str">
        <f>HYPERLINK("http://www.worldcat.org/oclc/4639149","WorldCat Record")</f>
        <v>WorldCat Record</v>
      </c>
      <c r="AU24" s="3" t="s">
        <v>402</v>
      </c>
      <c r="AV24" s="3" t="s">
        <v>403</v>
      </c>
      <c r="AW24" s="3" t="s">
        <v>404</v>
      </c>
      <c r="AX24" s="3" t="s">
        <v>404</v>
      </c>
      <c r="AY24" s="3" t="s">
        <v>405</v>
      </c>
      <c r="AZ24" s="3" t="s">
        <v>74</v>
      </c>
      <c r="BB24" s="3" t="s">
        <v>406</v>
      </c>
      <c r="BC24" s="3" t="s">
        <v>407</v>
      </c>
      <c r="BD24" s="3" t="s">
        <v>408</v>
      </c>
    </row>
    <row r="25" spans="1:56" ht="42" customHeight="1" x14ac:dyDescent="0.25">
      <c r="A25" s="7" t="s">
        <v>58</v>
      </c>
      <c r="B25" s="2" t="s">
        <v>409</v>
      </c>
      <c r="C25" s="2" t="s">
        <v>410</v>
      </c>
      <c r="D25" s="2" t="s">
        <v>411</v>
      </c>
      <c r="F25" s="3" t="s">
        <v>58</v>
      </c>
      <c r="G25" s="3" t="s">
        <v>59</v>
      </c>
      <c r="H25" s="3" t="s">
        <v>69</v>
      </c>
      <c r="I25" s="3" t="s">
        <v>58</v>
      </c>
      <c r="J25" s="3" t="s">
        <v>60</v>
      </c>
      <c r="L25" s="2" t="s">
        <v>412</v>
      </c>
      <c r="M25" s="3" t="s">
        <v>413</v>
      </c>
      <c r="N25" s="2" t="s">
        <v>414</v>
      </c>
      <c r="O25" s="3" t="s">
        <v>64</v>
      </c>
      <c r="P25" s="3" t="s">
        <v>354</v>
      </c>
      <c r="R25" s="3" t="s">
        <v>66</v>
      </c>
      <c r="S25" s="4">
        <v>4</v>
      </c>
      <c r="T25" s="4">
        <v>16</v>
      </c>
      <c r="U25" s="5" t="s">
        <v>388</v>
      </c>
      <c r="V25" s="5" t="s">
        <v>388</v>
      </c>
      <c r="W25" s="5" t="s">
        <v>389</v>
      </c>
      <c r="X25" s="5" t="s">
        <v>389</v>
      </c>
      <c r="Y25" s="4">
        <v>261</v>
      </c>
      <c r="Z25" s="4">
        <v>201</v>
      </c>
      <c r="AA25" s="4">
        <v>203</v>
      </c>
      <c r="AB25" s="4">
        <v>4</v>
      </c>
      <c r="AC25" s="4">
        <v>4</v>
      </c>
      <c r="AD25" s="4">
        <v>11</v>
      </c>
      <c r="AE25" s="4">
        <v>11</v>
      </c>
      <c r="AF25" s="4">
        <v>2</v>
      </c>
      <c r="AG25" s="4">
        <v>2</v>
      </c>
      <c r="AH25" s="4">
        <v>3</v>
      </c>
      <c r="AI25" s="4">
        <v>3</v>
      </c>
      <c r="AJ25" s="4">
        <v>6</v>
      </c>
      <c r="AK25" s="4">
        <v>6</v>
      </c>
      <c r="AL25" s="4">
        <v>2</v>
      </c>
      <c r="AM25" s="4">
        <v>2</v>
      </c>
      <c r="AN25" s="4">
        <v>0</v>
      </c>
      <c r="AO25" s="4">
        <v>0</v>
      </c>
      <c r="AP25" s="3" t="s">
        <v>58</v>
      </c>
      <c r="AQ25" s="3" t="s">
        <v>69</v>
      </c>
      <c r="AR25" s="6" t="str">
        <f>HYPERLINK("http://catalog.hathitrust.org/Record/001561269","HathiTrust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HYPERLINK("https://creighton-primo.hosted.exlibrisgroup.com/primo-explore/search?tab=default_tab&amp;search_scope=EVERYTHING&amp;vid=01CRU&amp;lang=en_US&amp;offset=0&amp;query=any,contains,991001784129702656","Catalog Record")</f>
        <v>Catalog Record</v>
      </c>
      <c r="AT25" s="6" t="str">
        <f>HYPERLINK("http://www.worldcat.org/oclc/118040","WorldCat Record")</f>
        <v>WorldCat Record</v>
      </c>
      <c r="AU25" s="3" t="s">
        <v>415</v>
      </c>
      <c r="AV25" s="3" t="s">
        <v>416</v>
      </c>
      <c r="AW25" s="3" t="s">
        <v>417</v>
      </c>
      <c r="AX25" s="3" t="s">
        <v>417</v>
      </c>
      <c r="AY25" s="3" t="s">
        <v>418</v>
      </c>
      <c r="AZ25" s="3" t="s">
        <v>74</v>
      </c>
      <c r="BC25" s="3" t="s">
        <v>419</v>
      </c>
      <c r="BD25" s="3" t="s">
        <v>420</v>
      </c>
    </row>
    <row r="26" spans="1:56" ht="42" customHeight="1" x14ac:dyDescent="0.25">
      <c r="A26" s="7" t="s">
        <v>58</v>
      </c>
      <c r="B26" s="2" t="s">
        <v>421</v>
      </c>
      <c r="C26" s="2" t="s">
        <v>422</v>
      </c>
      <c r="D26" s="2" t="s">
        <v>423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L26" s="2" t="s">
        <v>424</v>
      </c>
      <c r="M26" s="3" t="s">
        <v>353</v>
      </c>
      <c r="O26" s="3" t="s">
        <v>64</v>
      </c>
      <c r="P26" s="3" t="s">
        <v>253</v>
      </c>
      <c r="R26" s="3" t="s">
        <v>66</v>
      </c>
      <c r="S26" s="4">
        <v>26</v>
      </c>
      <c r="T26" s="4">
        <v>26</v>
      </c>
      <c r="U26" s="5" t="s">
        <v>425</v>
      </c>
      <c r="V26" s="5" t="s">
        <v>425</v>
      </c>
      <c r="W26" s="5" t="s">
        <v>426</v>
      </c>
      <c r="X26" s="5" t="s">
        <v>426</v>
      </c>
      <c r="Y26" s="4">
        <v>426</v>
      </c>
      <c r="Z26" s="4">
        <v>382</v>
      </c>
      <c r="AA26" s="4">
        <v>401</v>
      </c>
      <c r="AB26" s="4">
        <v>3</v>
      </c>
      <c r="AC26" s="4">
        <v>3</v>
      </c>
      <c r="AD26" s="4">
        <v>29</v>
      </c>
      <c r="AE26" s="4">
        <v>30</v>
      </c>
      <c r="AF26" s="4">
        <v>12</v>
      </c>
      <c r="AG26" s="4">
        <v>12</v>
      </c>
      <c r="AH26" s="4">
        <v>4</v>
      </c>
      <c r="AI26" s="4">
        <v>4</v>
      </c>
      <c r="AJ26" s="4">
        <v>13</v>
      </c>
      <c r="AK26" s="4">
        <v>13</v>
      </c>
      <c r="AL26" s="4">
        <v>2</v>
      </c>
      <c r="AM26" s="4">
        <v>2</v>
      </c>
      <c r="AN26" s="4">
        <v>6</v>
      </c>
      <c r="AO26" s="4">
        <v>7</v>
      </c>
      <c r="AP26" s="3" t="s">
        <v>58</v>
      </c>
      <c r="AQ26" s="3" t="s">
        <v>69</v>
      </c>
      <c r="AR26" s="6" t="str">
        <f>HYPERLINK("http://catalog.hathitrust.org/Record/002865363","HathiTrust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HYPERLINK("https://creighton-primo.hosted.exlibrisgroup.com/primo-explore/search?tab=default_tab&amp;search_scope=EVERYTHING&amp;vid=01CRU&amp;lang=en_US&amp;offset=0&amp;query=any,contains,991002245899702656","Catalog Record")</f>
        <v>Catalog Record</v>
      </c>
      <c r="AT26" s="6" t="str">
        <f>HYPERLINK("http://www.worldcat.org/oclc/28965028","WorldCat Record")</f>
        <v>WorldCat Record</v>
      </c>
      <c r="AU26" s="3" t="s">
        <v>427</v>
      </c>
      <c r="AV26" s="3" t="s">
        <v>428</v>
      </c>
      <c r="AW26" s="3" t="s">
        <v>429</v>
      </c>
      <c r="AX26" s="3" t="s">
        <v>429</v>
      </c>
      <c r="AY26" s="3" t="s">
        <v>430</v>
      </c>
      <c r="AZ26" s="3" t="s">
        <v>74</v>
      </c>
      <c r="BB26" s="3" t="s">
        <v>431</v>
      </c>
      <c r="BC26" s="3" t="s">
        <v>432</v>
      </c>
      <c r="BD26" s="3" t="s">
        <v>433</v>
      </c>
    </row>
    <row r="27" spans="1:56" ht="42" customHeight="1" x14ac:dyDescent="0.25">
      <c r="A27" s="7" t="s">
        <v>58</v>
      </c>
      <c r="B27" s="2" t="s">
        <v>434</v>
      </c>
      <c r="C27" s="2" t="s">
        <v>435</v>
      </c>
      <c r="D27" s="2" t="s">
        <v>436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L27" s="2" t="s">
        <v>437</v>
      </c>
      <c r="M27" s="3" t="s">
        <v>206</v>
      </c>
      <c r="O27" s="3" t="s">
        <v>64</v>
      </c>
      <c r="P27" s="3" t="s">
        <v>145</v>
      </c>
      <c r="R27" s="3" t="s">
        <v>66</v>
      </c>
      <c r="S27" s="4">
        <v>4</v>
      </c>
      <c r="T27" s="4">
        <v>4</v>
      </c>
      <c r="U27" s="5" t="s">
        <v>438</v>
      </c>
      <c r="V27" s="5" t="s">
        <v>438</v>
      </c>
      <c r="W27" s="5" t="s">
        <v>439</v>
      </c>
      <c r="X27" s="5" t="s">
        <v>439</v>
      </c>
      <c r="Y27" s="4">
        <v>153</v>
      </c>
      <c r="Z27" s="4">
        <v>108</v>
      </c>
      <c r="AA27" s="4">
        <v>114</v>
      </c>
      <c r="AB27" s="4">
        <v>1</v>
      </c>
      <c r="AC27" s="4">
        <v>1</v>
      </c>
      <c r="AD27" s="4">
        <v>1</v>
      </c>
      <c r="AE27" s="4">
        <v>1</v>
      </c>
      <c r="AF27" s="4">
        <v>0</v>
      </c>
      <c r="AG27" s="4">
        <v>0</v>
      </c>
      <c r="AH27" s="4">
        <v>0</v>
      </c>
      <c r="AI27" s="4">
        <v>0</v>
      </c>
      <c r="AJ27" s="4">
        <v>1</v>
      </c>
      <c r="AK27" s="4">
        <v>1</v>
      </c>
      <c r="AL27" s="4">
        <v>0</v>
      </c>
      <c r="AM27" s="4">
        <v>0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HYPERLINK("https://creighton-primo.hosted.exlibrisgroup.com/primo-explore/search?tab=default_tab&amp;search_scope=EVERYTHING&amp;vid=01CRU&amp;lang=en_US&amp;offset=0&amp;query=any,contains,991002047469702656","Catalog Record")</f>
        <v>Catalog Record</v>
      </c>
      <c r="AT27" s="6" t="str">
        <f>HYPERLINK("http://www.worldcat.org/oclc/26132255","WorldCat Record")</f>
        <v>WorldCat Record</v>
      </c>
      <c r="AU27" s="3" t="s">
        <v>440</v>
      </c>
      <c r="AV27" s="3" t="s">
        <v>441</v>
      </c>
      <c r="AW27" s="3" t="s">
        <v>442</v>
      </c>
      <c r="AX27" s="3" t="s">
        <v>442</v>
      </c>
      <c r="AY27" s="3" t="s">
        <v>443</v>
      </c>
      <c r="AZ27" s="3" t="s">
        <v>74</v>
      </c>
      <c r="BB27" s="3" t="s">
        <v>444</v>
      </c>
      <c r="BC27" s="3" t="s">
        <v>445</v>
      </c>
      <c r="BD27" s="3" t="s">
        <v>446</v>
      </c>
    </row>
    <row r="28" spans="1:56" ht="42" customHeight="1" x14ac:dyDescent="0.25">
      <c r="A28" s="7" t="s">
        <v>58</v>
      </c>
      <c r="B28" s="2" t="s">
        <v>447</v>
      </c>
      <c r="C28" s="2" t="s">
        <v>448</v>
      </c>
      <c r="D28" s="2" t="s">
        <v>449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L28" s="2" t="s">
        <v>450</v>
      </c>
      <c r="M28" s="3" t="s">
        <v>206</v>
      </c>
      <c r="O28" s="3" t="s">
        <v>64</v>
      </c>
      <c r="P28" s="3" t="s">
        <v>237</v>
      </c>
      <c r="R28" s="3" t="s">
        <v>66</v>
      </c>
      <c r="S28" s="4">
        <v>32</v>
      </c>
      <c r="T28" s="4">
        <v>32</v>
      </c>
      <c r="U28" s="5" t="s">
        <v>451</v>
      </c>
      <c r="V28" s="5" t="s">
        <v>451</v>
      </c>
      <c r="W28" s="5" t="s">
        <v>452</v>
      </c>
      <c r="X28" s="5" t="s">
        <v>452</v>
      </c>
      <c r="Y28" s="4">
        <v>159</v>
      </c>
      <c r="Z28" s="4">
        <v>105</v>
      </c>
      <c r="AA28" s="4">
        <v>108</v>
      </c>
      <c r="AB28" s="4">
        <v>1</v>
      </c>
      <c r="AC28" s="4">
        <v>1</v>
      </c>
      <c r="AD28" s="4">
        <v>3</v>
      </c>
      <c r="AE28" s="4">
        <v>3</v>
      </c>
      <c r="AF28" s="4">
        <v>2</v>
      </c>
      <c r="AG28" s="4">
        <v>2</v>
      </c>
      <c r="AH28" s="4">
        <v>0</v>
      </c>
      <c r="AI28" s="4">
        <v>0</v>
      </c>
      <c r="AJ28" s="4">
        <v>3</v>
      </c>
      <c r="AK28" s="4">
        <v>3</v>
      </c>
      <c r="AL28" s="4">
        <v>0</v>
      </c>
      <c r="AM28" s="4">
        <v>0</v>
      </c>
      <c r="AN28" s="4">
        <v>0</v>
      </c>
      <c r="AO28" s="4">
        <v>0</v>
      </c>
      <c r="AP28" s="3" t="s">
        <v>58</v>
      </c>
      <c r="AQ28" s="3" t="s">
        <v>69</v>
      </c>
      <c r="AR28" s="6" t="str">
        <f>HYPERLINK("http://catalog.hathitrust.org/Record/002622308","HathiTrust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HYPERLINK("https://creighton-primo.hosted.exlibrisgroup.com/primo-explore/search?tab=default_tab&amp;search_scope=EVERYTHING&amp;vid=01CRU&amp;lang=en_US&amp;offset=0&amp;query=any,contains,991002064889702656","Catalog Record")</f>
        <v>Catalog Record</v>
      </c>
      <c r="AT28" s="6" t="str">
        <f>HYPERLINK("http://www.worldcat.org/oclc/26401337","WorldCat Record")</f>
        <v>WorldCat Record</v>
      </c>
      <c r="AU28" s="3" t="s">
        <v>453</v>
      </c>
      <c r="AV28" s="3" t="s">
        <v>454</v>
      </c>
      <c r="AW28" s="3" t="s">
        <v>455</v>
      </c>
      <c r="AX28" s="3" t="s">
        <v>455</v>
      </c>
      <c r="AY28" s="3" t="s">
        <v>456</v>
      </c>
      <c r="AZ28" s="3" t="s">
        <v>74</v>
      </c>
      <c r="BB28" s="3" t="s">
        <v>457</v>
      </c>
      <c r="BC28" s="3" t="s">
        <v>458</v>
      </c>
      <c r="BD28" s="3" t="s">
        <v>459</v>
      </c>
    </row>
    <row r="29" spans="1:56" ht="42" customHeight="1" x14ac:dyDescent="0.25">
      <c r="A29" s="7" t="s">
        <v>58</v>
      </c>
      <c r="B29" s="2" t="s">
        <v>460</v>
      </c>
      <c r="C29" s="2" t="s">
        <v>461</v>
      </c>
      <c r="D29" s="2" t="s">
        <v>462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463</v>
      </c>
      <c r="L29" s="2" t="s">
        <v>464</v>
      </c>
      <c r="M29" s="3" t="s">
        <v>400</v>
      </c>
      <c r="O29" s="3" t="s">
        <v>64</v>
      </c>
      <c r="P29" s="3" t="s">
        <v>112</v>
      </c>
      <c r="R29" s="3" t="s">
        <v>66</v>
      </c>
      <c r="S29" s="4">
        <v>3</v>
      </c>
      <c r="T29" s="4">
        <v>3</v>
      </c>
      <c r="U29" s="5" t="s">
        <v>465</v>
      </c>
      <c r="V29" s="5" t="s">
        <v>465</v>
      </c>
      <c r="W29" s="5" t="s">
        <v>147</v>
      </c>
      <c r="X29" s="5" t="s">
        <v>147</v>
      </c>
      <c r="Y29" s="4">
        <v>339</v>
      </c>
      <c r="Z29" s="4">
        <v>278</v>
      </c>
      <c r="AA29" s="4">
        <v>286</v>
      </c>
      <c r="AB29" s="4">
        <v>2</v>
      </c>
      <c r="AC29" s="4">
        <v>2</v>
      </c>
      <c r="AD29" s="4">
        <v>9</v>
      </c>
      <c r="AE29" s="4">
        <v>9</v>
      </c>
      <c r="AF29" s="4">
        <v>2</v>
      </c>
      <c r="AG29" s="4">
        <v>2</v>
      </c>
      <c r="AH29" s="4">
        <v>4</v>
      </c>
      <c r="AI29" s="4">
        <v>4</v>
      </c>
      <c r="AJ29" s="4">
        <v>3</v>
      </c>
      <c r="AK29" s="4">
        <v>3</v>
      </c>
      <c r="AL29" s="4">
        <v>1</v>
      </c>
      <c r="AM29" s="4">
        <v>1</v>
      </c>
      <c r="AN29" s="4">
        <v>0</v>
      </c>
      <c r="AO29" s="4">
        <v>0</v>
      </c>
      <c r="AP29" s="3" t="s">
        <v>58</v>
      </c>
      <c r="AQ29" s="3" t="s">
        <v>69</v>
      </c>
      <c r="AR29" s="6" t="str">
        <f>HYPERLINK("http://catalog.hathitrust.org/Record/000256681","HathiTrust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HYPERLINK("https://creighton-primo.hosted.exlibrisgroup.com/primo-explore/search?tab=default_tab&amp;search_scope=EVERYTHING&amp;vid=01CRU&amp;lang=en_US&amp;offset=0&amp;query=any,contains,991004661769702656","Catalog Record")</f>
        <v>Catalog Record</v>
      </c>
      <c r="AT29" s="6" t="str">
        <f>HYPERLINK("http://www.worldcat.org/oclc/4497338","WorldCat Record")</f>
        <v>WorldCat Record</v>
      </c>
      <c r="AU29" s="3" t="s">
        <v>466</v>
      </c>
      <c r="AV29" s="3" t="s">
        <v>467</v>
      </c>
      <c r="AW29" s="3" t="s">
        <v>468</v>
      </c>
      <c r="AX29" s="3" t="s">
        <v>468</v>
      </c>
      <c r="AY29" s="3" t="s">
        <v>469</v>
      </c>
      <c r="AZ29" s="3" t="s">
        <v>74</v>
      </c>
      <c r="BB29" s="3" t="s">
        <v>470</v>
      </c>
      <c r="BC29" s="3" t="s">
        <v>471</v>
      </c>
      <c r="BD29" s="3" t="s">
        <v>472</v>
      </c>
    </row>
    <row r="30" spans="1:56" ht="42" customHeight="1" x14ac:dyDescent="0.25">
      <c r="A30" s="7" t="s">
        <v>58</v>
      </c>
      <c r="B30" s="2" t="s">
        <v>473</v>
      </c>
      <c r="C30" s="2" t="s">
        <v>474</v>
      </c>
      <c r="D30" s="2" t="s">
        <v>475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476</v>
      </c>
      <c r="L30" s="2" t="s">
        <v>477</v>
      </c>
      <c r="M30" s="3" t="s">
        <v>478</v>
      </c>
      <c r="O30" s="3" t="s">
        <v>64</v>
      </c>
      <c r="P30" s="3" t="s">
        <v>145</v>
      </c>
      <c r="R30" s="3" t="s">
        <v>66</v>
      </c>
      <c r="S30" s="4">
        <v>4</v>
      </c>
      <c r="T30" s="4">
        <v>4</v>
      </c>
      <c r="U30" s="5" t="s">
        <v>479</v>
      </c>
      <c r="V30" s="5" t="s">
        <v>479</v>
      </c>
      <c r="W30" s="5" t="s">
        <v>480</v>
      </c>
      <c r="X30" s="5" t="s">
        <v>480</v>
      </c>
      <c r="Y30" s="4">
        <v>437</v>
      </c>
      <c r="Z30" s="4">
        <v>427</v>
      </c>
      <c r="AA30" s="4">
        <v>442</v>
      </c>
      <c r="AB30" s="4">
        <v>5</v>
      </c>
      <c r="AC30" s="4">
        <v>5</v>
      </c>
      <c r="AD30" s="4">
        <v>5</v>
      </c>
      <c r="AE30" s="4">
        <v>5</v>
      </c>
      <c r="AF30" s="4">
        <v>2</v>
      </c>
      <c r="AG30" s="4">
        <v>2</v>
      </c>
      <c r="AH30" s="4">
        <v>0</v>
      </c>
      <c r="AI30" s="4">
        <v>0</v>
      </c>
      <c r="AJ30" s="4">
        <v>3</v>
      </c>
      <c r="AK30" s="4">
        <v>3</v>
      </c>
      <c r="AL30" s="4">
        <v>2</v>
      </c>
      <c r="AM30" s="4">
        <v>2</v>
      </c>
      <c r="AN30" s="4">
        <v>0</v>
      </c>
      <c r="AO30" s="4">
        <v>0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HYPERLINK("https://creighton-primo.hosted.exlibrisgroup.com/primo-explore/search?tab=default_tab&amp;search_scope=EVERYTHING&amp;vid=01CRU&amp;lang=en_US&amp;offset=0&amp;query=any,contains,991004374559702656","Catalog Record")</f>
        <v>Catalog Record</v>
      </c>
      <c r="AT30" s="6" t="str">
        <f>HYPERLINK("http://www.worldcat.org/oclc/3203825","WorldCat Record")</f>
        <v>WorldCat Record</v>
      </c>
      <c r="AU30" s="3" t="s">
        <v>481</v>
      </c>
      <c r="AV30" s="3" t="s">
        <v>482</v>
      </c>
      <c r="AW30" s="3" t="s">
        <v>483</v>
      </c>
      <c r="AX30" s="3" t="s">
        <v>483</v>
      </c>
      <c r="AY30" s="3" t="s">
        <v>484</v>
      </c>
      <c r="AZ30" s="3" t="s">
        <v>74</v>
      </c>
      <c r="BB30" s="3" t="s">
        <v>485</v>
      </c>
      <c r="BC30" s="3" t="s">
        <v>486</v>
      </c>
      <c r="BD30" s="3" t="s">
        <v>487</v>
      </c>
    </row>
    <row r="31" spans="1:56" ht="42" customHeight="1" x14ac:dyDescent="0.25">
      <c r="A31" s="7" t="s">
        <v>58</v>
      </c>
      <c r="B31" s="2" t="s">
        <v>488</v>
      </c>
      <c r="C31" s="2" t="s">
        <v>489</v>
      </c>
      <c r="D31" s="2" t="s">
        <v>490</v>
      </c>
      <c r="F31" s="3" t="s">
        <v>58</v>
      </c>
      <c r="G31" s="3" t="s">
        <v>59</v>
      </c>
      <c r="H31" s="3" t="s">
        <v>69</v>
      </c>
      <c r="I31" s="3" t="s">
        <v>58</v>
      </c>
      <c r="J31" s="3" t="s">
        <v>60</v>
      </c>
      <c r="K31" s="2" t="s">
        <v>491</v>
      </c>
      <c r="L31" s="2" t="s">
        <v>492</v>
      </c>
      <c r="M31" s="3" t="s">
        <v>493</v>
      </c>
      <c r="O31" s="3" t="s">
        <v>64</v>
      </c>
      <c r="P31" s="3" t="s">
        <v>112</v>
      </c>
      <c r="Q31" s="2" t="s">
        <v>494</v>
      </c>
      <c r="R31" s="3" t="s">
        <v>66</v>
      </c>
      <c r="S31" s="4">
        <v>25</v>
      </c>
      <c r="T31" s="4">
        <v>25</v>
      </c>
      <c r="U31" s="5" t="s">
        <v>495</v>
      </c>
      <c r="V31" s="5" t="s">
        <v>495</v>
      </c>
      <c r="W31" s="5" t="s">
        <v>496</v>
      </c>
      <c r="X31" s="5" t="s">
        <v>496</v>
      </c>
      <c r="Y31" s="4">
        <v>549</v>
      </c>
      <c r="Z31" s="4">
        <v>473</v>
      </c>
      <c r="AA31" s="4">
        <v>479</v>
      </c>
      <c r="AB31" s="4">
        <v>4</v>
      </c>
      <c r="AC31" s="4">
        <v>4</v>
      </c>
      <c r="AD31" s="4">
        <v>26</v>
      </c>
      <c r="AE31" s="4">
        <v>26</v>
      </c>
      <c r="AF31" s="4">
        <v>9</v>
      </c>
      <c r="AG31" s="4">
        <v>9</v>
      </c>
      <c r="AH31" s="4">
        <v>2</v>
      </c>
      <c r="AI31" s="4">
        <v>2</v>
      </c>
      <c r="AJ31" s="4">
        <v>18</v>
      </c>
      <c r="AK31" s="4">
        <v>18</v>
      </c>
      <c r="AL31" s="4">
        <v>2</v>
      </c>
      <c r="AM31" s="4">
        <v>2</v>
      </c>
      <c r="AN31" s="4">
        <v>3</v>
      </c>
      <c r="AO31" s="4">
        <v>3</v>
      </c>
      <c r="AP31" s="3" t="s">
        <v>58</v>
      </c>
      <c r="AQ31" s="3" t="s">
        <v>58</v>
      </c>
      <c r="AS31" s="6" t="str">
        <f>HYPERLINK("https://creighton-primo.hosted.exlibrisgroup.com/primo-explore/search?tab=default_tab&amp;search_scope=EVERYTHING&amp;vid=01CRU&amp;lang=en_US&amp;offset=0&amp;query=any,contains,991001420039702656","Catalog Record")</f>
        <v>Catalog Record</v>
      </c>
      <c r="AT31" s="6" t="str">
        <f>HYPERLINK("http://www.worldcat.org/oclc/18465053","WorldCat Record")</f>
        <v>WorldCat Record</v>
      </c>
      <c r="AU31" s="3" t="s">
        <v>497</v>
      </c>
      <c r="AV31" s="3" t="s">
        <v>498</v>
      </c>
      <c r="AW31" s="3" t="s">
        <v>499</v>
      </c>
      <c r="AX31" s="3" t="s">
        <v>499</v>
      </c>
      <c r="AY31" s="3" t="s">
        <v>500</v>
      </c>
      <c r="AZ31" s="3" t="s">
        <v>74</v>
      </c>
      <c r="BB31" s="3" t="s">
        <v>501</v>
      </c>
      <c r="BC31" s="3" t="s">
        <v>502</v>
      </c>
      <c r="BD31" s="3" t="s">
        <v>503</v>
      </c>
    </row>
    <row r="32" spans="1:56" ht="42" customHeight="1" x14ac:dyDescent="0.25">
      <c r="A32" s="7" t="s">
        <v>58</v>
      </c>
      <c r="B32" s="2" t="s">
        <v>504</v>
      </c>
      <c r="C32" s="2" t="s">
        <v>505</v>
      </c>
      <c r="D32" s="2" t="s">
        <v>506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L32" s="2" t="s">
        <v>507</v>
      </c>
      <c r="M32" s="3" t="s">
        <v>267</v>
      </c>
      <c r="O32" s="3" t="s">
        <v>64</v>
      </c>
      <c r="P32" s="3" t="s">
        <v>354</v>
      </c>
      <c r="Q32" s="2" t="s">
        <v>508</v>
      </c>
      <c r="R32" s="3" t="s">
        <v>66</v>
      </c>
      <c r="S32" s="4">
        <v>9</v>
      </c>
      <c r="T32" s="4">
        <v>9</v>
      </c>
      <c r="U32" s="5" t="s">
        <v>509</v>
      </c>
      <c r="V32" s="5" t="s">
        <v>509</v>
      </c>
      <c r="W32" s="5" t="s">
        <v>510</v>
      </c>
      <c r="X32" s="5" t="s">
        <v>510</v>
      </c>
      <c r="Y32" s="4">
        <v>212</v>
      </c>
      <c r="Z32" s="4">
        <v>175</v>
      </c>
      <c r="AA32" s="4">
        <v>193</v>
      </c>
      <c r="AB32" s="4">
        <v>1</v>
      </c>
      <c r="AC32" s="4">
        <v>3</v>
      </c>
      <c r="AD32" s="4">
        <v>10</v>
      </c>
      <c r="AE32" s="4">
        <v>12</v>
      </c>
      <c r="AF32" s="4">
        <v>5</v>
      </c>
      <c r="AG32" s="4">
        <v>5</v>
      </c>
      <c r="AH32" s="4">
        <v>3</v>
      </c>
      <c r="AI32" s="4">
        <v>3</v>
      </c>
      <c r="AJ32" s="4">
        <v>6</v>
      </c>
      <c r="AK32" s="4">
        <v>6</v>
      </c>
      <c r="AL32" s="4">
        <v>0</v>
      </c>
      <c r="AM32" s="4">
        <v>2</v>
      </c>
      <c r="AN32" s="4">
        <v>1</v>
      </c>
      <c r="AO32" s="4">
        <v>1</v>
      </c>
      <c r="AP32" s="3" t="s">
        <v>58</v>
      </c>
      <c r="AQ32" s="3" t="s">
        <v>69</v>
      </c>
      <c r="AR32" s="6" t="str">
        <f>HYPERLINK("http://catalog.hathitrust.org/Record/003077821","HathiTrust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HYPERLINK("https://creighton-primo.hosted.exlibrisgroup.com/primo-explore/search?tab=default_tab&amp;search_scope=EVERYTHING&amp;vid=01CRU&amp;lang=en_US&amp;offset=0&amp;query=any,contains,991002601419702656","Catalog Record")</f>
        <v>Catalog Record</v>
      </c>
      <c r="AT32" s="6" t="str">
        <f>HYPERLINK("http://www.worldcat.org/oclc/34078224","WorldCat Record")</f>
        <v>WorldCat Record</v>
      </c>
      <c r="AU32" s="3" t="s">
        <v>511</v>
      </c>
      <c r="AV32" s="3" t="s">
        <v>512</v>
      </c>
      <c r="AW32" s="3" t="s">
        <v>513</v>
      </c>
      <c r="AX32" s="3" t="s">
        <v>513</v>
      </c>
      <c r="AY32" s="3" t="s">
        <v>514</v>
      </c>
      <c r="AZ32" s="3" t="s">
        <v>74</v>
      </c>
      <c r="BB32" s="3" t="s">
        <v>515</v>
      </c>
      <c r="BC32" s="3" t="s">
        <v>516</v>
      </c>
      <c r="BD32" s="3" t="s">
        <v>517</v>
      </c>
    </row>
    <row r="33" spans="1:56" ht="42" customHeight="1" x14ac:dyDescent="0.25">
      <c r="A33" s="7" t="s">
        <v>58</v>
      </c>
      <c r="B33" s="2" t="s">
        <v>518</v>
      </c>
      <c r="C33" s="2" t="s">
        <v>519</v>
      </c>
      <c r="D33" s="2" t="s">
        <v>520</v>
      </c>
      <c r="F33" s="3" t="s">
        <v>58</v>
      </c>
      <c r="G33" s="3" t="s">
        <v>59</v>
      </c>
      <c r="H33" s="3" t="s">
        <v>69</v>
      </c>
      <c r="I33" s="3" t="s">
        <v>58</v>
      </c>
      <c r="J33" s="3" t="s">
        <v>60</v>
      </c>
      <c r="K33" s="2" t="s">
        <v>521</v>
      </c>
      <c r="L33" s="2" t="s">
        <v>522</v>
      </c>
      <c r="M33" s="3" t="s">
        <v>144</v>
      </c>
      <c r="O33" s="3" t="s">
        <v>64</v>
      </c>
      <c r="P33" s="3" t="s">
        <v>523</v>
      </c>
      <c r="Q33" s="2" t="s">
        <v>524</v>
      </c>
      <c r="R33" s="3" t="s">
        <v>66</v>
      </c>
      <c r="S33" s="4">
        <v>21</v>
      </c>
      <c r="T33" s="4">
        <v>29</v>
      </c>
      <c r="U33" s="5" t="s">
        <v>525</v>
      </c>
      <c r="V33" s="5" t="s">
        <v>525</v>
      </c>
      <c r="W33" s="5" t="s">
        <v>526</v>
      </c>
      <c r="X33" s="5" t="s">
        <v>526</v>
      </c>
      <c r="Y33" s="4">
        <v>323</v>
      </c>
      <c r="Z33" s="4">
        <v>288</v>
      </c>
      <c r="AA33" s="4">
        <v>294</v>
      </c>
      <c r="AB33" s="4">
        <v>3</v>
      </c>
      <c r="AC33" s="4">
        <v>3</v>
      </c>
      <c r="AD33" s="4">
        <v>36</v>
      </c>
      <c r="AE33" s="4">
        <v>36</v>
      </c>
      <c r="AF33" s="4">
        <v>8</v>
      </c>
      <c r="AG33" s="4">
        <v>8</v>
      </c>
      <c r="AH33" s="4">
        <v>6</v>
      </c>
      <c r="AI33" s="4">
        <v>6</v>
      </c>
      <c r="AJ33" s="4">
        <v>22</v>
      </c>
      <c r="AK33" s="4">
        <v>22</v>
      </c>
      <c r="AL33" s="4">
        <v>0</v>
      </c>
      <c r="AM33" s="4">
        <v>0</v>
      </c>
      <c r="AN33" s="4">
        <v>11</v>
      </c>
      <c r="AO33" s="4">
        <v>11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HYPERLINK("https://creighton-primo.hosted.exlibrisgroup.com/primo-explore/search?tab=default_tab&amp;search_scope=EVERYTHING&amp;vid=01CRU&amp;lang=en_US&amp;offset=0&amp;query=any,contains,991001784279702656","Catalog Record")</f>
        <v>Catalog Record</v>
      </c>
      <c r="AT33" s="6" t="str">
        <f>HYPERLINK("http://www.worldcat.org/oclc/6677541","WorldCat Record")</f>
        <v>WorldCat Record</v>
      </c>
      <c r="AU33" s="3" t="s">
        <v>527</v>
      </c>
      <c r="AV33" s="3" t="s">
        <v>528</v>
      </c>
      <c r="AW33" s="3" t="s">
        <v>529</v>
      </c>
      <c r="AX33" s="3" t="s">
        <v>529</v>
      </c>
      <c r="AY33" s="3" t="s">
        <v>530</v>
      </c>
      <c r="AZ33" s="3" t="s">
        <v>74</v>
      </c>
      <c r="BB33" s="3" t="s">
        <v>531</v>
      </c>
      <c r="BC33" s="3" t="s">
        <v>532</v>
      </c>
      <c r="BD33" s="3" t="s">
        <v>533</v>
      </c>
    </row>
    <row r="34" spans="1:56" ht="42" customHeight="1" x14ac:dyDescent="0.25">
      <c r="A34" s="7" t="s">
        <v>58</v>
      </c>
      <c r="B34" s="2" t="s">
        <v>534</v>
      </c>
      <c r="C34" s="2" t="s">
        <v>535</v>
      </c>
      <c r="D34" s="2" t="s">
        <v>536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L34" s="2" t="s">
        <v>537</v>
      </c>
      <c r="M34" s="3" t="s">
        <v>538</v>
      </c>
      <c r="O34" s="3" t="s">
        <v>64</v>
      </c>
      <c r="P34" s="3" t="s">
        <v>145</v>
      </c>
      <c r="Q34" s="2" t="s">
        <v>539</v>
      </c>
      <c r="R34" s="3" t="s">
        <v>66</v>
      </c>
      <c r="S34" s="4">
        <v>6</v>
      </c>
      <c r="T34" s="4">
        <v>6</v>
      </c>
      <c r="U34" s="5" t="s">
        <v>540</v>
      </c>
      <c r="V34" s="5" t="s">
        <v>540</v>
      </c>
      <c r="W34" s="5" t="s">
        <v>147</v>
      </c>
      <c r="X34" s="5" t="s">
        <v>147</v>
      </c>
      <c r="Y34" s="4">
        <v>167</v>
      </c>
      <c r="Z34" s="4">
        <v>124</v>
      </c>
      <c r="AA34" s="4">
        <v>131</v>
      </c>
      <c r="AB34" s="4">
        <v>2</v>
      </c>
      <c r="AC34" s="4">
        <v>2</v>
      </c>
      <c r="AD34" s="4">
        <v>4</v>
      </c>
      <c r="AE34" s="4">
        <v>4</v>
      </c>
      <c r="AF34" s="4">
        <v>1</v>
      </c>
      <c r="AG34" s="4">
        <v>1</v>
      </c>
      <c r="AH34" s="4">
        <v>0</v>
      </c>
      <c r="AI34" s="4">
        <v>0</v>
      </c>
      <c r="AJ34" s="4">
        <v>2</v>
      </c>
      <c r="AK34" s="4">
        <v>2</v>
      </c>
      <c r="AL34" s="4">
        <v>1</v>
      </c>
      <c r="AM34" s="4">
        <v>1</v>
      </c>
      <c r="AN34" s="4">
        <v>0</v>
      </c>
      <c r="AO34" s="4">
        <v>0</v>
      </c>
      <c r="AP34" s="3" t="s">
        <v>58</v>
      </c>
      <c r="AQ34" s="3" t="s">
        <v>69</v>
      </c>
      <c r="AR34" s="6" t="str">
        <f>HYPERLINK("http://catalog.hathitrust.org/Record/000240460","HathiTrust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HYPERLINK("https://creighton-primo.hosted.exlibrisgroup.com/primo-explore/search?tab=default_tab&amp;search_scope=EVERYTHING&amp;vid=01CRU&amp;lang=en_US&amp;offset=0&amp;query=any,contains,991005172009702656","Catalog Record")</f>
        <v>Catalog Record</v>
      </c>
      <c r="AT34" s="6" t="str">
        <f>HYPERLINK("http://www.worldcat.org/oclc/7875696","WorldCat Record")</f>
        <v>WorldCat Record</v>
      </c>
      <c r="AU34" s="3" t="s">
        <v>541</v>
      </c>
      <c r="AV34" s="3" t="s">
        <v>542</v>
      </c>
      <c r="AW34" s="3" t="s">
        <v>543</v>
      </c>
      <c r="AX34" s="3" t="s">
        <v>543</v>
      </c>
      <c r="AY34" s="3" t="s">
        <v>544</v>
      </c>
      <c r="AZ34" s="3" t="s">
        <v>74</v>
      </c>
      <c r="BB34" s="3" t="s">
        <v>545</v>
      </c>
      <c r="BC34" s="3" t="s">
        <v>546</v>
      </c>
      <c r="BD34" s="3" t="s">
        <v>547</v>
      </c>
    </row>
    <row r="35" spans="1:56" ht="42" customHeight="1" x14ac:dyDescent="0.25">
      <c r="A35" s="7" t="s">
        <v>58</v>
      </c>
      <c r="B35" s="2" t="s">
        <v>548</v>
      </c>
      <c r="C35" s="2" t="s">
        <v>549</v>
      </c>
      <c r="D35" s="2" t="s">
        <v>550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551</v>
      </c>
      <c r="L35" s="2" t="s">
        <v>399</v>
      </c>
      <c r="M35" s="3" t="s">
        <v>400</v>
      </c>
      <c r="O35" s="3" t="s">
        <v>64</v>
      </c>
      <c r="P35" s="3" t="s">
        <v>145</v>
      </c>
      <c r="Q35" s="2" t="s">
        <v>539</v>
      </c>
      <c r="R35" s="3" t="s">
        <v>66</v>
      </c>
      <c r="S35" s="4">
        <v>3</v>
      </c>
      <c r="T35" s="4">
        <v>3</v>
      </c>
      <c r="U35" s="5" t="s">
        <v>552</v>
      </c>
      <c r="V35" s="5" t="s">
        <v>552</v>
      </c>
      <c r="W35" s="5" t="s">
        <v>147</v>
      </c>
      <c r="X35" s="5" t="s">
        <v>147</v>
      </c>
      <c r="Y35" s="4">
        <v>169</v>
      </c>
      <c r="Z35" s="4">
        <v>136</v>
      </c>
      <c r="AA35" s="4">
        <v>140</v>
      </c>
      <c r="AB35" s="4">
        <v>3</v>
      </c>
      <c r="AC35" s="4">
        <v>3</v>
      </c>
      <c r="AD35" s="4">
        <v>8</v>
      </c>
      <c r="AE35" s="4">
        <v>8</v>
      </c>
      <c r="AF35" s="4">
        <v>2</v>
      </c>
      <c r="AG35" s="4">
        <v>2</v>
      </c>
      <c r="AH35" s="4">
        <v>1</v>
      </c>
      <c r="AI35" s="4">
        <v>1</v>
      </c>
      <c r="AJ35" s="4">
        <v>3</v>
      </c>
      <c r="AK35" s="4">
        <v>3</v>
      </c>
      <c r="AL35" s="4">
        <v>2</v>
      </c>
      <c r="AM35" s="4">
        <v>2</v>
      </c>
      <c r="AN35" s="4">
        <v>0</v>
      </c>
      <c r="AO35" s="4">
        <v>0</v>
      </c>
      <c r="AP35" s="3" t="s">
        <v>58</v>
      </c>
      <c r="AQ35" s="3" t="s">
        <v>69</v>
      </c>
      <c r="AR35" s="6" t="str">
        <f>HYPERLINK("http://catalog.hathitrust.org/Record/000255715","HathiTrust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HYPERLINK("https://creighton-primo.hosted.exlibrisgroup.com/primo-explore/search?tab=default_tab&amp;search_scope=EVERYTHING&amp;vid=01CRU&amp;lang=en_US&amp;offset=0&amp;query=any,contains,991004649329702656","Catalog Record")</f>
        <v>Catalog Record</v>
      </c>
      <c r="AT35" s="6" t="str">
        <f>HYPERLINK("http://www.worldcat.org/oclc/4493259","WorldCat Record")</f>
        <v>WorldCat Record</v>
      </c>
      <c r="AU35" s="3" t="s">
        <v>553</v>
      </c>
      <c r="AV35" s="3" t="s">
        <v>554</v>
      </c>
      <c r="AW35" s="3" t="s">
        <v>555</v>
      </c>
      <c r="AX35" s="3" t="s">
        <v>555</v>
      </c>
      <c r="AY35" s="3" t="s">
        <v>556</v>
      </c>
      <c r="AZ35" s="3" t="s">
        <v>74</v>
      </c>
      <c r="BB35" s="3" t="s">
        <v>557</v>
      </c>
      <c r="BC35" s="3" t="s">
        <v>558</v>
      </c>
      <c r="BD35" s="3" t="s">
        <v>559</v>
      </c>
    </row>
    <row r="36" spans="1:56" ht="42" customHeight="1" x14ac:dyDescent="0.25">
      <c r="A36" s="7" t="s">
        <v>58</v>
      </c>
      <c r="B36" s="2" t="s">
        <v>560</v>
      </c>
      <c r="C36" s="2" t="s">
        <v>561</v>
      </c>
      <c r="D36" s="2" t="s">
        <v>562</v>
      </c>
      <c r="F36" s="3" t="s">
        <v>58</v>
      </c>
      <c r="G36" s="3" t="s">
        <v>59</v>
      </c>
      <c r="H36" s="3" t="s">
        <v>58</v>
      </c>
      <c r="I36" s="3" t="s">
        <v>69</v>
      </c>
      <c r="J36" s="3" t="s">
        <v>60</v>
      </c>
      <c r="K36" s="2" t="s">
        <v>563</v>
      </c>
      <c r="L36" s="2" t="s">
        <v>564</v>
      </c>
      <c r="M36" s="3" t="s">
        <v>565</v>
      </c>
      <c r="N36" s="2" t="s">
        <v>566</v>
      </c>
      <c r="O36" s="3" t="s">
        <v>64</v>
      </c>
      <c r="P36" s="3" t="s">
        <v>222</v>
      </c>
      <c r="R36" s="3" t="s">
        <v>66</v>
      </c>
      <c r="S36" s="4">
        <v>2</v>
      </c>
      <c r="T36" s="4">
        <v>2</v>
      </c>
      <c r="U36" s="5" t="s">
        <v>388</v>
      </c>
      <c r="V36" s="5" t="s">
        <v>388</v>
      </c>
      <c r="W36" s="5" t="s">
        <v>389</v>
      </c>
      <c r="X36" s="5" t="s">
        <v>389</v>
      </c>
      <c r="Y36" s="4">
        <v>307</v>
      </c>
      <c r="Z36" s="4">
        <v>251</v>
      </c>
      <c r="AA36" s="4">
        <v>562</v>
      </c>
      <c r="AB36" s="4">
        <v>3</v>
      </c>
      <c r="AC36" s="4">
        <v>9</v>
      </c>
      <c r="AD36" s="4">
        <v>8</v>
      </c>
      <c r="AE36" s="4">
        <v>17</v>
      </c>
      <c r="AF36" s="4">
        <v>1</v>
      </c>
      <c r="AG36" s="4">
        <v>4</v>
      </c>
      <c r="AH36" s="4">
        <v>2</v>
      </c>
      <c r="AI36" s="4">
        <v>2</v>
      </c>
      <c r="AJ36" s="4">
        <v>6</v>
      </c>
      <c r="AK36" s="4">
        <v>9</v>
      </c>
      <c r="AL36" s="4">
        <v>2</v>
      </c>
      <c r="AM36" s="4">
        <v>5</v>
      </c>
      <c r="AN36" s="4">
        <v>0</v>
      </c>
      <c r="AO36" s="4">
        <v>0</v>
      </c>
      <c r="AP36" s="3" t="s">
        <v>58</v>
      </c>
      <c r="AQ36" s="3" t="s">
        <v>69</v>
      </c>
      <c r="AR36" s="6" t="str">
        <f>HYPERLINK("http://catalog.hathitrust.org/Record/001561299","HathiTrust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HYPERLINK("https://creighton-primo.hosted.exlibrisgroup.com/primo-explore/search?tab=default_tab&amp;search_scope=EVERYTHING&amp;vid=01CRU&amp;lang=en_US&amp;offset=0&amp;query=any,contains,991003169879702656","Catalog Record")</f>
        <v>Catalog Record</v>
      </c>
      <c r="AT36" s="6" t="str">
        <f>HYPERLINK("http://www.worldcat.org/oclc/706493","WorldCat Record")</f>
        <v>WorldCat Record</v>
      </c>
      <c r="AU36" s="3" t="s">
        <v>567</v>
      </c>
      <c r="AV36" s="3" t="s">
        <v>568</v>
      </c>
      <c r="AW36" s="3" t="s">
        <v>569</v>
      </c>
      <c r="AX36" s="3" t="s">
        <v>569</v>
      </c>
      <c r="AY36" s="3" t="s">
        <v>570</v>
      </c>
      <c r="AZ36" s="3" t="s">
        <v>74</v>
      </c>
      <c r="BB36" s="3" t="s">
        <v>571</v>
      </c>
      <c r="BC36" s="3" t="s">
        <v>572</v>
      </c>
      <c r="BD36" s="3" t="s">
        <v>573</v>
      </c>
    </row>
    <row r="37" spans="1:56" ht="42" customHeight="1" x14ac:dyDescent="0.25">
      <c r="A37" s="7" t="s">
        <v>58</v>
      </c>
      <c r="B37" s="2" t="s">
        <v>574</v>
      </c>
      <c r="C37" s="2" t="s">
        <v>575</v>
      </c>
      <c r="D37" s="2" t="s">
        <v>576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577</v>
      </c>
      <c r="L37" s="2" t="s">
        <v>578</v>
      </c>
      <c r="M37" s="3" t="s">
        <v>280</v>
      </c>
      <c r="N37" s="2" t="s">
        <v>579</v>
      </c>
      <c r="O37" s="3" t="s">
        <v>64</v>
      </c>
      <c r="P37" s="3" t="s">
        <v>65</v>
      </c>
      <c r="Q37" s="2" t="s">
        <v>580</v>
      </c>
      <c r="R37" s="3" t="s">
        <v>66</v>
      </c>
      <c r="S37" s="4">
        <v>2</v>
      </c>
      <c r="T37" s="4">
        <v>2</v>
      </c>
      <c r="U37" s="5" t="s">
        <v>581</v>
      </c>
      <c r="V37" s="5" t="s">
        <v>581</v>
      </c>
      <c r="W37" s="5" t="s">
        <v>582</v>
      </c>
      <c r="X37" s="5" t="s">
        <v>582</v>
      </c>
      <c r="Y37" s="4">
        <v>46</v>
      </c>
      <c r="Z37" s="4">
        <v>21</v>
      </c>
      <c r="AA37" s="4">
        <v>21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3" t="s">
        <v>58</v>
      </c>
      <c r="AQ37" s="3" t="s">
        <v>58</v>
      </c>
      <c r="AS37" s="6" t="str">
        <f>HYPERLINK("https://creighton-primo.hosted.exlibrisgroup.com/primo-explore/search?tab=default_tab&amp;search_scope=EVERYTHING&amp;vid=01CRU&amp;lang=en_US&amp;offset=0&amp;query=any,contains,991004780009702656","Catalog Record")</f>
        <v>Catalog Record</v>
      </c>
      <c r="AT37" s="6" t="str">
        <f>HYPERLINK("http://www.worldcat.org/oclc/36599814","WorldCat Record")</f>
        <v>WorldCat Record</v>
      </c>
      <c r="AU37" s="3" t="s">
        <v>583</v>
      </c>
      <c r="AV37" s="3" t="s">
        <v>584</v>
      </c>
      <c r="AW37" s="3" t="s">
        <v>585</v>
      </c>
      <c r="AX37" s="3" t="s">
        <v>585</v>
      </c>
      <c r="AY37" s="3" t="s">
        <v>586</v>
      </c>
      <c r="AZ37" s="3" t="s">
        <v>74</v>
      </c>
      <c r="BB37" s="3" t="s">
        <v>587</v>
      </c>
      <c r="BC37" s="3" t="s">
        <v>588</v>
      </c>
      <c r="BD37" s="3" t="s">
        <v>589</v>
      </c>
    </row>
    <row r="38" spans="1:56" ht="42" customHeight="1" x14ac:dyDescent="0.25">
      <c r="A38" s="7" t="s">
        <v>58</v>
      </c>
      <c r="B38" s="2" t="s">
        <v>590</v>
      </c>
      <c r="C38" s="2" t="s">
        <v>591</v>
      </c>
      <c r="D38" s="2" t="s">
        <v>592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593</v>
      </c>
      <c r="L38" s="2" t="s">
        <v>594</v>
      </c>
      <c r="M38" s="3" t="s">
        <v>191</v>
      </c>
      <c r="O38" s="3" t="s">
        <v>64</v>
      </c>
      <c r="P38" s="3" t="s">
        <v>145</v>
      </c>
      <c r="R38" s="3" t="s">
        <v>66</v>
      </c>
      <c r="S38" s="4">
        <v>12</v>
      </c>
      <c r="T38" s="4">
        <v>12</v>
      </c>
      <c r="U38" s="5" t="s">
        <v>595</v>
      </c>
      <c r="V38" s="5" t="s">
        <v>595</v>
      </c>
      <c r="W38" s="5" t="s">
        <v>596</v>
      </c>
      <c r="X38" s="5" t="s">
        <v>596</v>
      </c>
      <c r="Y38" s="4">
        <v>748</v>
      </c>
      <c r="Z38" s="4">
        <v>676</v>
      </c>
      <c r="AA38" s="4">
        <v>695</v>
      </c>
      <c r="AB38" s="4">
        <v>5</v>
      </c>
      <c r="AC38" s="4">
        <v>5</v>
      </c>
      <c r="AD38" s="4">
        <v>27</v>
      </c>
      <c r="AE38" s="4">
        <v>28</v>
      </c>
      <c r="AF38" s="4">
        <v>10</v>
      </c>
      <c r="AG38" s="4">
        <v>10</v>
      </c>
      <c r="AH38" s="4">
        <v>5</v>
      </c>
      <c r="AI38" s="4">
        <v>6</v>
      </c>
      <c r="AJ38" s="4">
        <v>14</v>
      </c>
      <c r="AK38" s="4">
        <v>14</v>
      </c>
      <c r="AL38" s="4">
        <v>4</v>
      </c>
      <c r="AM38" s="4">
        <v>4</v>
      </c>
      <c r="AN38" s="4">
        <v>2</v>
      </c>
      <c r="AO38" s="4">
        <v>2</v>
      </c>
      <c r="AP38" s="3" t="s">
        <v>58</v>
      </c>
      <c r="AQ38" s="3" t="s">
        <v>69</v>
      </c>
      <c r="AR38" s="6" t="str">
        <f>HYPERLINK("http://catalog.hathitrust.org/Record/002499297","HathiTrust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HYPERLINK("https://creighton-primo.hosted.exlibrisgroup.com/primo-explore/search?tab=default_tab&amp;search_scope=EVERYTHING&amp;vid=01CRU&amp;lang=en_US&amp;offset=0&amp;query=any,contains,991001901609702656","Catalog Record")</f>
        <v>Catalog Record</v>
      </c>
      <c r="AT38" s="6" t="str">
        <f>HYPERLINK("http://www.worldcat.org/oclc/24010825","WorldCat Record")</f>
        <v>WorldCat Record</v>
      </c>
      <c r="AU38" s="3" t="s">
        <v>597</v>
      </c>
      <c r="AV38" s="3" t="s">
        <v>598</v>
      </c>
      <c r="AW38" s="3" t="s">
        <v>599</v>
      </c>
      <c r="AX38" s="3" t="s">
        <v>599</v>
      </c>
      <c r="AY38" s="3" t="s">
        <v>600</v>
      </c>
      <c r="AZ38" s="3" t="s">
        <v>74</v>
      </c>
      <c r="BB38" s="3" t="s">
        <v>601</v>
      </c>
      <c r="BC38" s="3" t="s">
        <v>602</v>
      </c>
      <c r="BD38" s="3" t="s">
        <v>603</v>
      </c>
    </row>
    <row r="39" spans="1:56" ht="42" customHeight="1" x14ac:dyDescent="0.25">
      <c r="A39" s="7" t="s">
        <v>58</v>
      </c>
      <c r="B39" s="2" t="s">
        <v>604</v>
      </c>
      <c r="C39" s="2" t="s">
        <v>605</v>
      </c>
      <c r="D39" s="2" t="s">
        <v>606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607</v>
      </c>
      <c r="L39" s="2" t="s">
        <v>608</v>
      </c>
      <c r="M39" s="3" t="s">
        <v>609</v>
      </c>
      <c r="O39" s="3" t="s">
        <v>64</v>
      </c>
      <c r="P39" s="3" t="s">
        <v>145</v>
      </c>
      <c r="R39" s="3" t="s">
        <v>66</v>
      </c>
      <c r="S39" s="4">
        <v>17</v>
      </c>
      <c r="T39" s="4">
        <v>17</v>
      </c>
      <c r="U39" s="5" t="s">
        <v>610</v>
      </c>
      <c r="V39" s="5" t="s">
        <v>610</v>
      </c>
      <c r="W39" s="5" t="s">
        <v>611</v>
      </c>
      <c r="X39" s="5" t="s">
        <v>611</v>
      </c>
      <c r="Y39" s="4">
        <v>1294</v>
      </c>
      <c r="Z39" s="4">
        <v>1181</v>
      </c>
      <c r="AA39" s="4">
        <v>1493</v>
      </c>
      <c r="AB39" s="4">
        <v>8</v>
      </c>
      <c r="AC39" s="4">
        <v>11</v>
      </c>
      <c r="AD39" s="4">
        <v>36</v>
      </c>
      <c r="AE39" s="4">
        <v>45</v>
      </c>
      <c r="AF39" s="4">
        <v>14</v>
      </c>
      <c r="AG39" s="4">
        <v>18</v>
      </c>
      <c r="AH39" s="4">
        <v>5</v>
      </c>
      <c r="AI39" s="4">
        <v>7</v>
      </c>
      <c r="AJ39" s="4">
        <v>15</v>
      </c>
      <c r="AK39" s="4">
        <v>17</v>
      </c>
      <c r="AL39" s="4">
        <v>7</v>
      </c>
      <c r="AM39" s="4">
        <v>10</v>
      </c>
      <c r="AN39" s="4">
        <v>3</v>
      </c>
      <c r="AO39" s="4">
        <v>3</v>
      </c>
      <c r="AP39" s="3" t="s">
        <v>58</v>
      </c>
      <c r="AQ39" s="3" t="s">
        <v>69</v>
      </c>
      <c r="AR39" s="6" t="str">
        <f>HYPERLINK("http://catalog.hathitrust.org/Record/002182435","HathiTrust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HYPERLINK("https://creighton-primo.hosted.exlibrisgroup.com/primo-explore/search?tab=default_tab&amp;search_scope=EVERYTHING&amp;vid=01CRU&amp;lang=en_US&amp;offset=0&amp;query=any,contains,991001714499702656","Catalog Record")</f>
        <v>Catalog Record</v>
      </c>
      <c r="AT39" s="6" t="str">
        <f>HYPERLINK("http://www.worldcat.org/oclc/21672038","WorldCat Record")</f>
        <v>WorldCat Record</v>
      </c>
      <c r="AU39" s="3" t="s">
        <v>612</v>
      </c>
      <c r="AV39" s="3" t="s">
        <v>613</v>
      </c>
      <c r="AW39" s="3" t="s">
        <v>614</v>
      </c>
      <c r="AX39" s="3" t="s">
        <v>614</v>
      </c>
      <c r="AY39" s="3" t="s">
        <v>615</v>
      </c>
      <c r="AZ39" s="3" t="s">
        <v>74</v>
      </c>
      <c r="BB39" s="3" t="s">
        <v>616</v>
      </c>
      <c r="BC39" s="3" t="s">
        <v>617</v>
      </c>
      <c r="BD39" s="3" t="s">
        <v>618</v>
      </c>
    </row>
    <row r="40" spans="1:56" ht="42" customHeight="1" x14ac:dyDescent="0.25">
      <c r="A40" s="7" t="s">
        <v>58</v>
      </c>
      <c r="B40" s="2" t="s">
        <v>619</v>
      </c>
      <c r="C40" s="2" t="s">
        <v>620</v>
      </c>
      <c r="D40" s="2" t="s">
        <v>621</v>
      </c>
      <c r="F40" s="3" t="s">
        <v>58</v>
      </c>
      <c r="G40" s="3" t="s">
        <v>59</v>
      </c>
      <c r="H40" s="3" t="s">
        <v>69</v>
      </c>
      <c r="I40" s="3" t="s">
        <v>58</v>
      </c>
      <c r="J40" s="3" t="s">
        <v>60</v>
      </c>
      <c r="K40" s="2" t="s">
        <v>622</v>
      </c>
      <c r="L40" s="2" t="s">
        <v>623</v>
      </c>
      <c r="M40" s="3" t="s">
        <v>609</v>
      </c>
      <c r="O40" s="3" t="s">
        <v>64</v>
      </c>
      <c r="P40" s="3" t="s">
        <v>112</v>
      </c>
      <c r="Q40" s="2" t="s">
        <v>494</v>
      </c>
      <c r="R40" s="3" t="s">
        <v>66</v>
      </c>
      <c r="S40" s="4">
        <v>3</v>
      </c>
      <c r="T40" s="4">
        <v>7</v>
      </c>
      <c r="U40" s="5" t="s">
        <v>624</v>
      </c>
      <c r="V40" s="5" t="s">
        <v>624</v>
      </c>
      <c r="W40" s="5" t="s">
        <v>625</v>
      </c>
      <c r="X40" s="5" t="s">
        <v>626</v>
      </c>
      <c r="Y40" s="4">
        <v>274</v>
      </c>
      <c r="Z40" s="4">
        <v>233</v>
      </c>
      <c r="AA40" s="4">
        <v>235</v>
      </c>
      <c r="AB40" s="4">
        <v>3</v>
      </c>
      <c r="AC40" s="4">
        <v>3</v>
      </c>
      <c r="AD40" s="4">
        <v>9</v>
      </c>
      <c r="AE40" s="4">
        <v>9</v>
      </c>
      <c r="AF40" s="4">
        <v>2</v>
      </c>
      <c r="AG40" s="4">
        <v>2</v>
      </c>
      <c r="AH40" s="4">
        <v>3</v>
      </c>
      <c r="AI40" s="4">
        <v>3</v>
      </c>
      <c r="AJ40" s="4">
        <v>8</v>
      </c>
      <c r="AK40" s="4">
        <v>8</v>
      </c>
      <c r="AL40" s="4">
        <v>1</v>
      </c>
      <c r="AM40" s="4">
        <v>1</v>
      </c>
      <c r="AN40" s="4">
        <v>0</v>
      </c>
      <c r="AO40" s="4">
        <v>0</v>
      </c>
      <c r="AP40" s="3" t="s">
        <v>58</v>
      </c>
      <c r="AQ40" s="3" t="s">
        <v>69</v>
      </c>
      <c r="AR40" s="6" t="str">
        <f>HYPERLINK("http://catalog.hathitrust.org/Record/002456550","HathiTrust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HYPERLINK("https://creighton-primo.hosted.exlibrisgroup.com/primo-explore/search?tab=default_tab&amp;search_scope=EVERYTHING&amp;vid=01CRU&amp;lang=en_US&amp;offset=0&amp;query=any,contains,991001804649702656","Catalog Record")</f>
        <v>Catalog Record</v>
      </c>
      <c r="AT40" s="6" t="str">
        <f>HYPERLINK("http://www.worldcat.org/oclc/20993854","WorldCat Record")</f>
        <v>WorldCat Record</v>
      </c>
      <c r="AU40" s="3" t="s">
        <v>627</v>
      </c>
      <c r="AV40" s="3" t="s">
        <v>628</v>
      </c>
      <c r="AW40" s="3" t="s">
        <v>629</v>
      </c>
      <c r="AX40" s="3" t="s">
        <v>629</v>
      </c>
      <c r="AY40" s="3" t="s">
        <v>630</v>
      </c>
      <c r="AZ40" s="3" t="s">
        <v>74</v>
      </c>
      <c r="BB40" s="3" t="s">
        <v>631</v>
      </c>
      <c r="BC40" s="3" t="s">
        <v>632</v>
      </c>
      <c r="BD40" s="3" t="s">
        <v>633</v>
      </c>
    </row>
    <row r="41" spans="1:56" ht="42" customHeight="1" x14ac:dyDescent="0.25">
      <c r="A41" s="7" t="s">
        <v>58</v>
      </c>
      <c r="B41" s="2" t="s">
        <v>634</v>
      </c>
      <c r="C41" s="2" t="s">
        <v>635</v>
      </c>
      <c r="D41" s="2" t="s">
        <v>636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637</v>
      </c>
      <c r="L41" s="2" t="s">
        <v>638</v>
      </c>
      <c r="M41" s="3" t="s">
        <v>639</v>
      </c>
      <c r="O41" s="3" t="s">
        <v>64</v>
      </c>
      <c r="P41" s="3" t="s">
        <v>65</v>
      </c>
      <c r="Q41" s="2" t="s">
        <v>640</v>
      </c>
      <c r="R41" s="3" t="s">
        <v>66</v>
      </c>
      <c r="S41" s="4">
        <v>8</v>
      </c>
      <c r="T41" s="4">
        <v>8</v>
      </c>
      <c r="U41" s="5" t="s">
        <v>641</v>
      </c>
      <c r="V41" s="5" t="s">
        <v>641</v>
      </c>
      <c r="W41" s="5" t="s">
        <v>642</v>
      </c>
      <c r="X41" s="5" t="s">
        <v>642</v>
      </c>
      <c r="Y41" s="4">
        <v>236</v>
      </c>
      <c r="Z41" s="4">
        <v>122</v>
      </c>
      <c r="AA41" s="4">
        <v>254</v>
      </c>
      <c r="AB41" s="4">
        <v>2</v>
      </c>
      <c r="AC41" s="4">
        <v>3</v>
      </c>
      <c r="AD41" s="4">
        <v>6</v>
      </c>
      <c r="AE41" s="4">
        <v>14</v>
      </c>
      <c r="AF41" s="4">
        <v>1</v>
      </c>
      <c r="AG41" s="4">
        <v>5</v>
      </c>
      <c r="AH41" s="4">
        <v>1</v>
      </c>
      <c r="AI41" s="4">
        <v>2</v>
      </c>
      <c r="AJ41" s="4">
        <v>4</v>
      </c>
      <c r="AK41" s="4">
        <v>10</v>
      </c>
      <c r="AL41" s="4">
        <v>1</v>
      </c>
      <c r="AM41" s="4">
        <v>2</v>
      </c>
      <c r="AN41" s="4">
        <v>0</v>
      </c>
      <c r="AO41" s="4">
        <v>0</v>
      </c>
      <c r="AP41" s="3" t="s">
        <v>58</v>
      </c>
      <c r="AQ41" s="3" t="s">
        <v>69</v>
      </c>
      <c r="AR41" s="6" t="str">
        <f>HYPERLINK("http://catalog.hathitrust.org/Record/008744620","HathiTrust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HYPERLINK("https://creighton-primo.hosted.exlibrisgroup.com/primo-explore/search?tab=default_tab&amp;search_scope=EVERYTHING&amp;vid=01CRU&amp;lang=en_US&amp;offset=0&amp;query=any,contains,991001342189702656","Catalog Record")</f>
        <v>Catalog Record</v>
      </c>
      <c r="AT41" s="6" t="str">
        <f>HYPERLINK("http://www.worldcat.org/oclc/18384551","WorldCat Record")</f>
        <v>WorldCat Record</v>
      </c>
      <c r="AU41" s="3" t="s">
        <v>643</v>
      </c>
      <c r="AV41" s="3" t="s">
        <v>644</v>
      </c>
      <c r="AW41" s="3" t="s">
        <v>645</v>
      </c>
      <c r="AX41" s="3" t="s">
        <v>645</v>
      </c>
      <c r="AY41" s="3" t="s">
        <v>646</v>
      </c>
      <c r="AZ41" s="3" t="s">
        <v>74</v>
      </c>
      <c r="BB41" s="3" t="s">
        <v>647</v>
      </c>
      <c r="BC41" s="3" t="s">
        <v>648</v>
      </c>
      <c r="BD41" s="3" t="s">
        <v>649</v>
      </c>
    </row>
    <row r="42" spans="1:56" ht="42" customHeight="1" x14ac:dyDescent="0.25">
      <c r="A42" s="7" t="s">
        <v>58</v>
      </c>
      <c r="B42" s="2" t="s">
        <v>650</v>
      </c>
      <c r="C42" s="2" t="s">
        <v>651</v>
      </c>
      <c r="D42" s="2" t="s">
        <v>652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L42" s="2" t="s">
        <v>653</v>
      </c>
      <c r="M42" s="3" t="s">
        <v>609</v>
      </c>
      <c r="O42" s="3" t="s">
        <v>64</v>
      </c>
      <c r="P42" s="3" t="s">
        <v>145</v>
      </c>
      <c r="R42" s="3" t="s">
        <v>66</v>
      </c>
      <c r="S42" s="4">
        <v>3</v>
      </c>
      <c r="T42" s="4">
        <v>3</v>
      </c>
      <c r="U42" s="5" t="s">
        <v>641</v>
      </c>
      <c r="V42" s="5" t="s">
        <v>641</v>
      </c>
      <c r="W42" s="5" t="s">
        <v>654</v>
      </c>
      <c r="X42" s="5" t="s">
        <v>654</v>
      </c>
      <c r="Y42" s="4">
        <v>83</v>
      </c>
      <c r="Z42" s="4">
        <v>57</v>
      </c>
      <c r="AA42" s="4">
        <v>67</v>
      </c>
      <c r="AB42" s="4">
        <v>1</v>
      </c>
      <c r="AC42" s="4">
        <v>1</v>
      </c>
      <c r="AD42" s="4">
        <v>1</v>
      </c>
      <c r="AE42" s="4">
        <v>3</v>
      </c>
      <c r="AF42" s="4">
        <v>0</v>
      </c>
      <c r="AG42" s="4">
        <v>1</v>
      </c>
      <c r="AH42" s="4">
        <v>0</v>
      </c>
      <c r="AI42" s="4">
        <v>0</v>
      </c>
      <c r="AJ42" s="4">
        <v>1</v>
      </c>
      <c r="AK42" s="4">
        <v>2</v>
      </c>
      <c r="AL42" s="4">
        <v>0</v>
      </c>
      <c r="AM42" s="4">
        <v>0</v>
      </c>
      <c r="AN42" s="4">
        <v>0</v>
      </c>
      <c r="AO42" s="4">
        <v>0</v>
      </c>
      <c r="AP42" s="3" t="s">
        <v>58</v>
      </c>
      <c r="AQ42" s="3" t="s">
        <v>69</v>
      </c>
      <c r="AR42" s="6" t="str">
        <f>HYPERLINK("http://catalog.hathitrust.org/Record/002557234","HathiTrust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HYPERLINK("https://creighton-primo.hosted.exlibrisgroup.com/primo-explore/search?tab=default_tab&amp;search_scope=EVERYTHING&amp;vid=01CRU&amp;lang=en_US&amp;offset=0&amp;query=any,contains,991003341209702656","Catalog Record")</f>
        <v>Catalog Record</v>
      </c>
      <c r="AT42" s="6" t="str">
        <f>HYPERLINK("http://www.worldcat.org/oclc/20934930","WorldCat Record")</f>
        <v>WorldCat Record</v>
      </c>
      <c r="AU42" s="3" t="s">
        <v>655</v>
      </c>
      <c r="AV42" s="3" t="s">
        <v>656</v>
      </c>
      <c r="AW42" s="3" t="s">
        <v>657</v>
      </c>
      <c r="AX42" s="3" t="s">
        <v>657</v>
      </c>
      <c r="AY42" s="3" t="s">
        <v>658</v>
      </c>
      <c r="AZ42" s="3" t="s">
        <v>74</v>
      </c>
      <c r="BB42" s="3" t="s">
        <v>659</v>
      </c>
      <c r="BC42" s="3" t="s">
        <v>660</v>
      </c>
      <c r="BD42" s="3" t="s">
        <v>661</v>
      </c>
    </row>
    <row r="43" spans="1:56" ht="42" customHeight="1" x14ac:dyDescent="0.25">
      <c r="A43" s="7" t="s">
        <v>58</v>
      </c>
      <c r="B43" s="2" t="s">
        <v>662</v>
      </c>
      <c r="C43" s="2" t="s">
        <v>663</v>
      </c>
      <c r="D43" s="2" t="s">
        <v>664</v>
      </c>
      <c r="F43" s="3" t="s">
        <v>58</v>
      </c>
      <c r="G43" s="3" t="s">
        <v>59</v>
      </c>
      <c r="H43" s="3" t="s">
        <v>69</v>
      </c>
      <c r="I43" s="3" t="s">
        <v>58</v>
      </c>
      <c r="J43" s="3" t="s">
        <v>60</v>
      </c>
      <c r="K43" s="2" t="s">
        <v>665</v>
      </c>
      <c r="L43" s="2" t="s">
        <v>666</v>
      </c>
      <c r="M43" s="3" t="s">
        <v>191</v>
      </c>
      <c r="O43" s="3" t="s">
        <v>64</v>
      </c>
      <c r="P43" s="3" t="s">
        <v>65</v>
      </c>
      <c r="Q43" s="2" t="s">
        <v>667</v>
      </c>
      <c r="R43" s="3" t="s">
        <v>66</v>
      </c>
      <c r="S43" s="4">
        <v>22</v>
      </c>
      <c r="T43" s="4">
        <v>28</v>
      </c>
      <c r="U43" s="5" t="s">
        <v>668</v>
      </c>
      <c r="V43" s="5" t="s">
        <v>669</v>
      </c>
      <c r="W43" s="5" t="s">
        <v>670</v>
      </c>
      <c r="X43" s="5" t="s">
        <v>670</v>
      </c>
      <c r="Y43" s="4">
        <v>617</v>
      </c>
      <c r="Z43" s="4">
        <v>513</v>
      </c>
      <c r="AA43" s="4">
        <v>518</v>
      </c>
      <c r="AB43" s="4">
        <v>3</v>
      </c>
      <c r="AC43" s="4">
        <v>3</v>
      </c>
      <c r="AD43" s="4">
        <v>38</v>
      </c>
      <c r="AE43" s="4">
        <v>38</v>
      </c>
      <c r="AF43" s="4">
        <v>13</v>
      </c>
      <c r="AG43" s="4">
        <v>13</v>
      </c>
      <c r="AH43" s="4">
        <v>7</v>
      </c>
      <c r="AI43" s="4">
        <v>7</v>
      </c>
      <c r="AJ43" s="4">
        <v>13</v>
      </c>
      <c r="AK43" s="4">
        <v>13</v>
      </c>
      <c r="AL43" s="4">
        <v>1</v>
      </c>
      <c r="AM43" s="4">
        <v>1</v>
      </c>
      <c r="AN43" s="4">
        <v>13</v>
      </c>
      <c r="AO43" s="4">
        <v>13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HYPERLINK("https://creighton-primo.hosted.exlibrisgroup.com/primo-explore/search?tab=default_tab&amp;search_scope=EVERYTHING&amp;vid=01CRU&amp;lang=en_US&amp;offset=0&amp;query=any,contains,991001780579702656","Catalog Record")</f>
        <v>Catalog Record</v>
      </c>
      <c r="AT43" s="6" t="str">
        <f>HYPERLINK("http://www.worldcat.org/oclc/22954018","WorldCat Record")</f>
        <v>WorldCat Record</v>
      </c>
      <c r="AU43" s="3" t="s">
        <v>671</v>
      </c>
      <c r="AV43" s="3" t="s">
        <v>672</v>
      </c>
      <c r="AW43" s="3" t="s">
        <v>673</v>
      </c>
      <c r="AX43" s="3" t="s">
        <v>673</v>
      </c>
      <c r="AY43" s="3" t="s">
        <v>674</v>
      </c>
      <c r="AZ43" s="3" t="s">
        <v>74</v>
      </c>
      <c r="BB43" s="3" t="s">
        <v>675</v>
      </c>
      <c r="BC43" s="3" t="s">
        <v>676</v>
      </c>
      <c r="BD43" s="3" t="s">
        <v>677</v>
      </c>
    </row>
    <row r="44" spans="1:56" ht="42" customHeight="1" x14ac:dyDescent="0.25">
      <c r="A44" s="7" t="s">
        <v>58</v>
      </c>
      <c r="B44" s="2" t="s">
        <v>678</v>
      </c>
      <c r="C44" s="2" t="s">
        <v>679</v>
      </c>
      <c r="D44" s="2" t="s">
        <v>680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681</v>
      </c>
      <c r="L44" s="2" t="s">
        <v>682</v>
      </c>
      <c r="M44" s="3" t="s">
        <v>609</v>
      </c>
      <c r="O44" s="3" t="s">
        <v>64</v>
      </c>
      <c r="P44" s="3" t="s">
        <v>145</v>
      </c>
      <c r="R44" s="3" t="s">
        <v>66</v>
      </c>
      <c r="S44" s="4">
        <v>16</v>
      </c>
      <c r="T44" s="4">
        <v>16</v>
      </c>
      <c r="U44" s="5" t="s">
        <v>425</v>
      </c>
      <c r="V44" s="5" t="s">
        <v>425</v>
      </c>
      <c r="W44" s="5" t="s">
        <v>683</v>
      </c>
      <c r="X44" s="5" t="s">
        <v>683</v>
      </c>
      <c r="Y44" s="4">
        <v>705</v>
      </c>
      <c r="Z44" s="4">
        <v>657</v>
      </c>
      <c r="AA44" s="4">
        <v>757</v>
      </c>
      <c r="AB44" s="4">
        <v>6</v>
      </c>
      <c r="AC44" s="4">
        <v>7</v>
      </c>
      <c r="AD44" s="4">
        <v>17</v>
      </c>
      <c r="AE44" s="4">
        <v>23</v>
      </c>
      <c r="AF44" s="4">
        <v>5</v>
      </c>
      <c r="AG44" s="4">
        <v>8</v>
      </c>
      <c r="AH44" s="4">
        <v>2</v>
      </c>
      <c r="AI44" s="4">
        <v>2</v>
      </c>
      <c r="AJ44" s="4">
        <v>9</v>
      </c>
      <c r="AK44" s="4">
        <v>12</v>
      </c>
      <c r="AL44" s="4">
        <v>3</v>
      </c>
      <c r="AM44" s="4">
        <v>4</v>
      </c>
      <c r="AN44" s="4">
        <v>1</v>
      </c>
      <c r="AO44" s="4">
        <v>1</v>
      </c>
      <c r="AP44" s="3" t="s">
        <v>58</v>
      </c>
      <c r="AQ44" s="3" t="s">
        <v>58</v>
      </c>
      <c r="AS44" s="6" t="str">
        <f>HYPERLINK("https://creighton-primo.hosted.exlibrisgroup.com/primo-explore/search?tab=default_tab&amp;search_scope=EVERYTHING&amp;vid=01CRU&amp;lang=en_US&amp;offset=0&amp;query=any,contains,991001609549702656","Catalog Record")</f>
        <v>Catalog Record</v>
      </c>
      <c r="AT44" s="6" t="str">
        <f>HYPERLINK("http://www.worldcat.org/oclc/20723187","WorldCat Record")</f>
        <v>WorldCat Record</v>
      </c>
      <c r="AU44" s="3" t="s">
        <v>684</v>
      </c>
      <c r="AV44" s="3" t="s">
        <v>685</v>
      </c>
      <c r="AW44" s="3" t="s">
        <v>686</v>
      </c>
      <c r="AX44" s="3" t="s">
        <v>686</v>
      </c>
      <c r="AY44" s="3" t="s">
        <v>687</v>
      </c>
      <c r="AZ44" s="3" t="s">
        <v>74</v>
      </c>
      <c r="BB44" s="3" t="s">
        <v>688</v>
      </c>
      <c r="BC44" s="3" t="s">
        <v>689</v>
      </c>
      <c r="BD44" s="3" t="s">
        <v>690</v>
      </c>
    </row>
    <row r="45" spans="1:56" ht="42" customHeight="1" x14ac:dyDescent="0.25">
      <c r="A45" s="7" t="s">
        <v>58</v>
      </c>
      <c r="B45" s="2" t="s">
        <v>691</v>
      </c>
      <c r="C45" s="2" t="s">
        <v>692</v>
      </c>
      <c r="D45" s="2" t="s">
        <v>693</v>
      </c>
      <c r="F45" s="3" t="s">
        <v>58</v>
      </c>
      <c r="G45" s="3" t="s">
        <v>59</v>
      </c>
      <c r="H45" s="3" t="s">
        <v>69</v>
      </c>
      <c r="I45" s="3" t="s">
        <v>58</v>
      </c>
      <c r="J45" s="3" t="s">
        <v>60</v>
      </c>
      <c r="L45" s="2" t="s">
        <v>694</v>
      </c>
      <c r="M45" s="3" t="s">
        <v>353</v>
      </c>
      <c r="O45" s="3" t="s">
        <v>64</v>
      </c>
      <c r="P45" s="3" t="s">
        <v>354</v>
      </c>
      <c r="R45" s="3" t="s">
        <v>66</v>
      </c>
      <c r="S45" s="4">
        <v>13</v>
      </c>
      <c r="T45" s="4">
        <v>25</v>
      </c>
      <c r="U45" s="5" t="s">
        <v>695</v>
      </c>
      <c r="V45" s="5" t="s">
        <v>695</v>
      </c>
      <c r="W45" s="5" t="s">
        <v>696</v>
      </c>
      <c r="X45" s="5" t="s">
        <v>697</v>
      </c>
      <c r="Y45" s="4">
        <v>194</v>
      </c>
      <c r="Z45" s="4">
        <v>128</v>
      </c>
      <c r="AA45" s="4">
        <v>154</v>
      </c>
      <c r="AB45" s="4">
        <v>2</v>
      </c>
      <c r="AC45" s="4">
        <v>2</v>
      </c>
      <c r="AD45" s="4">
        <v>5</v>
      </c>
      <c r="AE45" s="4">
        <v>6</v>
      </c>
      <c r="AF45" s="4">
        <v>1</v>
      </c>
      <c r="AG45" s="4">
        <v>2</v>
      </c>
      <c r="AH45" s="4">
        <v>2</v>
      </c>
      <c r="AI45" s="4">
        <v>2</v>
      </c>
      <c r="AJ45" s="4">
        <v>4</v>
      </c>
      <c r="AK45" s="4">
        <v>5</v>
      </c>
      <c r="AL45" s="4">
        <v>0</v>
      </c>
      <c r="AM45" s="4">
        <v>0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HYPERLINK("https://creighton-primo.hosted.exlibrisgroup.com/primo-explore/search?tab=default_tab&amp;search_scope=EVERYTHING&amp;vid=01CRU&amp;lang=en_US&amp;offset=0&amp;query=any,contains,991001798239702656","Catalog Record")</f>
        <v>Catalog Record</v>
      </c>
      <c r="AT45" s="6" t="str">
        <f>HYPERLINK("http://www.worldcat.org/oclc/29318931","WorldCat Record")</f>
        <v>WorldCat Record</v>
      </c>
      <c r="AU45" s="3" t="s">
        <v>698</v>
      </c>
      <c r="AV45" s="3" t="s">
        <v>699</v>
      </c>
      <c r="AW45" s="3" t="s">
        <v>700</v>
      </c>
      <c r="AX45" s="3" t="s">
        <v>700</v>
      </c>
      <c r="AY45" s="3" t="s">
        <v>701</v>
      </c>
      <c r="AZ45" s="3" t="s">
        <v>74</v>
      </c>
      <c r="BB45" s="3" t="s">
        <v>702</v>
      </c>
      <c r="BC45" s="3" t="s">
        <v>703</v>
      </c>
      <c r="BD45" s="3" t="s">
        <v>704</v>
      </c>
    </row>
    <row r="46" spans="1:56" ht="42" customHeight="1" x14ac:dyDescent="0.25">
      <c r="A46" s="7" t="s">
        <v>58</v>
      </c>
      <c r="B46" s="2" t="s">
        <v>705</v>
      </c>
      <c r="C46" s="2" t="s">
        <v>706</v>
      </c>
      <c r="D46" s="2" t="s">
        <v>707</v>
      </c>
      <c r="F46" s="3" t="s">
        <v>58</v>
      </c>
      <c r="G46" s="3" t="s">
        <v>59</v>
      </c>
      <c r="H46" s="3" t="s">
        <v>69</v>
      </c>
      <c r="I46" s="3" t="s">
        <v>58</v>
      </c>
      <c r="J46" s="3" t="s">
        <v>60</v>
      </c>
      <c r="K46" s="2" t="s">
        <v>708</v>
      </c>
      <c r="L46" s="2" t="s">
        <v>709</v>
      </c>
      <c r="M46" s="3" t="s">
        <v>280</v>
      </c>
      <c r="N46" s="2" t="s">
        <v>129</v>
      </c>
      <c r="O46" s="3" t="s">
        <v>64</v>
      </c>
      <c r="P46" s="3" t="s">
        <v>145</v>
      </c>
      <c r="R46" s="3" t="s">
        <v>66</v>
      </c>
      <c r="S46" s="4">
        <v>23</v>
      </c>
      <c r="T46" s="4">
        <v>39</v>
      </c>
      <c r="U46" s="5" t="s">
        <v>710</v>
      </c>
      <c r="V46" s="5" t="s">
        <v>710</v>
      </c>
      <c r="W46" s="5" t="s">
        <v>711</v>
      </c>
      <c r="X46" s="5" t="s">
        <v>712</v>
      </c>
      <c r="Y46" s="4">
        <v>1289</v>
      </c>
      <c r="Z46" s="4">
        <v>1206</v>
      </c>
      <c r="AA46" s="4">
        <v>1290</v>
      </c>
      <c r="AB46" s="4">
        <v>3</v>
      </c>
      <c r="AC46" s="4">
        <v>4</v>
      </c>
      <c r="AD46" s="4">
        <v>32</v>
      </c>
      <c r="AE46" s="4">
        <v>35</v>
      </c>
      <c r="AF46" s="4">
        <v>17</v>
      </c>
      <c r="AG46" s="4">
        <v>20</v>
      </c>
      <c r="AH46" s="4">
        <v>6</v>
      </c>
      <c r="AI46" s="4">
        <v>6</v>
      </c>
      <c r="AJ46" s="4">
        <v>17</v>
      </c>
      <c r="AK46" s="4">
        <v>17</v>
      </c>
      <c r="AL46" s="4">
        <v>1</v>
      </c>
      <c r="AM46" s="4">
        <v>1</v>
      </c>
      <c r="AN46" s="4">
        <v>1</v>
      </c>
      <c r="AO46" s="4">
        <v>1</v>
      </c>
      <c r="AP46" s="3" t="s">
        <v>58</v>
      </c>
      <c r="AQ46" s="3" t="s">
        <v>58</v>
      </c>
      <c r="AS46" s="6" t="str">
        <f>HYPERLINK("https://creighton-primo.hosted.exlibrisgroup.com/primo-explore/search?tab=default_tab&amp;search_scope=EVERYTHING&amp;vid=01CRU&amp;lang=en_US&amp;offset=0&amp;query=any,contains,991001798519702656","Catalog Record")</f>
        <v>Catalog Record</v>
      </c>
      <c r="AT46" s="6" t="str">
        <f>HYPERLINK("http://www.worldcat.org/oclc/31883328","WorldCat Record")</f>
        <v>WorldCat Record</v>
      </c>
      <c r="AU46" s="3" t="s">
        <v>713</v>
      </c>
      <c r="AV46" s="3" t="s">
        <v>714</v>
      </c>
      <c r="AW46" s="3" t="s">
        <v>715</v>
      </c>
      <c r="AX46" s="3" t="s">
        <v>715</v>
      </c>
      <c r="AY46" s="3" t="s">
        <v>716</v>
      </c>
      <c r="AZ46" s="3" t="s">
        <v>74</v>
      </c>
      <c r="BB46" s="3" t="s">
        <v>717</v>
      </c>
      <c r="BC46" s="3" t="s">
        <v>718</v>
      </c>
      <c r="BD46" s="3" t="s">
        <v>719</v>
      </c>
    </row>
    <row r="47" spans="1:56" ht="42" customHeight="1" x14ac:dyDescent="0.25">
      <c r="A47" s="7" t="s">
        <v>58</v>
      </c>
      <c r="B47" s="2" t="s">
        <v>720</v>
      </c>
      <c r="C47" s="2" t="s">
        <v>721</v>
      </c>
      <c r="D47" s="2" t="s">
        <v>722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L47" s="2" t="s">
        <v>723</v>
      </c>
      <c r="M47" s="3" t="s">
        <v>206</v>
      </c>
      <c r="O47" s="3" t="s">
        <v>64</v>
      </c>
      <c r="P47" s="3" t="s">
        <v>724</v>
      </c>
      <c r="R47" s="3" t="s">
        <v>66</v>
      </c>
      <c r="S47" s="4">
        <v>18</v>
      </c>
      <c r="T47" s="4">
        <v>18</v>
      </c>
      <c r="U47" s="5" t="s">
        <v>725</v>
      </c>
      <c r="V47" s="5" t="s">
        <v>725</v>
      </c>
      <c r="W47" s="5" t="s">
        <v>726</v>
      </c>
      <c r="X47" s="5" t="s">
        <v>726</v>
      </c>
      <c r="Y47" s="4">
        <v>107</v>
      </c>
      <c r="Z47" s="4">
        <v>77</v>
      </c>
      <c r="AA47" s="4">
        <v>77</v>
      </c>
      <c r="AB47" s="4">
        <v>2</v>
      </c>
      <c r="AC47" s="4">
        <v>2</v>
      </c>
      <c r="AD47" s="4">
        <v>2</v>
      </c>
      <c r="AE47" s="4">
        <v>2</v>
      </c>
      <c r="AF47" s="4">
        <v>0</v>
      </c>
      <c r="AG47" s="4">
        <v>0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0</v>
      </c>
      <c r="AO47" s="4">
        <v>0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HYPERLINK("https://creighton-primo.hosted.exlibrisgroup.com/primo-explore/search?tab=default_tab&amp;search_scope=EVERYTHING&amp;vid=01CRU&amp;lang=en_US&amp;offset=0&amp;query=any,contains,991002213019702656","Catalog Record")</f>
        <v>Catalog Record</v>
      </c>
      <c r="AT47" s="6" t="str">
        <f>HYPERLINK("http://www.worldcat.org/oclc/28495641","WorldCat Record")</f>
        <v>WorldCat Record</v>
      </c>
      <c r="AU47" s="3" t="s">
        <v>727</v>
      </c>
      <c r="AV47" s="3" t="s">
        <v>728</v>
      </c>
      <c r="AW47" s="3" t="s">
        <v>729</v>
      </c>
      <c r="AX47" s="3" t="s">
        <v>729</v>
      </c>
      <c r="AY47" s="3" t="s">
        <v>730</v>
      </c>
      <c r="AZ47" s="3" t="s">
        <v>74</v>
      </c>
      <c r="BB47" s="3" t="s">
        <v>731</v>
      </c>
      <c r="BC47" s="3" t="s">
        <v>732</v>
      </c>
      <c r="BD47" s="3" t="s">
        <v>733</v>
      </c>
    </row>
    <row r="48" spans="1:56" ht="42" customHeight="1" x14ac:dyDescent="0.25">
      <c r="A48" s="7" t="s">
        <v>58</v>
      </c>
      <c r="B48" s="2" t="s">
        <v>734</v>
      </c>
      <c r="C48" s="2" t="s">
        <v>735</v>
      </c>
      <c r="D48" s="2" t="s">
        <v>736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L48" s="2" t="s">
        <v>205</v>
      </c>
      <c r="M48" s="3" t="s">
        <v>206</v>
      </c>
      <c r="O48" s="3" t="s">
        <v>64</v>
      </c>
      <c r="P48" s="3" t="s">
        <v>207</v>
      </c>
      <c r="R48" s="3" t="s">
        <v>66</v>
      </c>
      <c r="S48" s="4">
        <v>13</v>
      </c>
      <c r="T48" s="4">
        <v>13</v>
      </c>
      <c r="U48" s="5" t="s">
        <v>737</v>
      </c>
      <c r="V48" s="5" t="s">
        <v>737</v>
      </c>
      <c r="W48" s="5" t="s">
        <v>738</v>
      </c>
      <c r="X48" s="5" t="s">
        <v>738</v>
      </c>
      <c r="Y48" s="4">
        <v>167</v>
      </c>
      <c r="Z48" s="4">
        <v>133</v>
      </c>
      <c r="AA48" s="4">
        <v>133</v>
      </c>
      <c r="AB48" s="4">
        <v>2</v>
      </c>
      <c r="AC48" s="4">
        <v>2</v>
      </c>
      <c r="AD48" s="4">
        <v>5</v>
      </c>
      <c r="AE48" s="4">
        <v>5</v>
      </c>
      <c r="AF48" s="4">
        <v>1</v>
      </c>
      <c r="AG48" s="4">
        <v>1</v>
      </c>
      <c r="AH48" s="4">
        <v>3</v>
      </c>
      <c r="AI48" s="4">
        <v>3</v>
      </c>
      <c r="AJ48" s="4">
        <v>0</v>
      </c>
      <c r="AK48" s="4">
        <v>0</v>
      </c>
      <c r="AL48" s="4">
        <v>1</v>
      </c>
      <c r="AM48" s="4">
        <v>1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HYPERLINK("https://creighton-primo.hosted.exlibrisgroup.com/primo-explore/search?tab=default_tab&amp;search_scope=EVERYTHING&amp;vid=01CRU&amp;lang=en_US&amp;offset=0&amp;query=any,contains,991002097209702656","Catalog Record")</f>
        <v>Catalog Record</v>
      </c>
      <c r="AT48" s="6" t="str">
        <f>HYPERLINK("http://www.worldcat.org/oclc/26895229","WorldCat Record")</f>
        <v>WorldCat Record</v>
      </c>
      <c r="AU48" s="3" t="s">
        <v>739</v>
      </c>
      <c r="AV48" s="3" t="s">
        <v>740</v>
      </c>
      <c r="AW48" s="3" t="s">
        <v>741</v>
      </c>
      <c r="AX48" s="3" t="s">
        <v>741</v>
      </c>
      <c r="AY48" s="3" t="s">
        <v>742</v>
      </c>
      <c r="AZ48" s="3" t="s">
        <v>74</v>
      </c>
      <c r="BB48" s="3" t="s">
        <v>743</v>
      </c>
      <c r="BC48" s="3" t="s">
        <v>744</v>
      </c>
      <c r="BD48" s="3" t="s">
        <v>745</v>
      </c>
    </row>
    <row r="49" spans="1:56" ht="42" customHeight="1" x14ac:dyDescent="0.25">
      <c r="A49" s="7" t="s">
        <v>58</v>
      </c>
      <c r="B49" s="2" t="s">
        <v>746</v>
      </c>
      <c r="C49" s="2" t="s">
        <v>747</v>
      </c>
      <c r="D49" s="2" t="s">
        <v>748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749</v>
      </c>
      <c r="L49" s="2" t="s">
        <v>750</v>
      </c>
      <c r="M49" s="3" t="s">
        <v>81</v>
      </c>
      <c r="O49" s="3" t="s">
        <v>64</v>
      </c>
      <c r="P49" s="3" t="s">
        <v>387</v>
      </c>
      <c r="R49" s="3" t="s">
        <v>66</v>
      </c>
      <c r="S49" s="4">
        <v>7</v>
      </c>
      <c r="T49" s="4">
        <v>7</v>
      </c>
      <c r="U49" s="5" t="s">
        <v>751</v>
      </c>
      <c r="V49" s="5" t="s">
        <v>751</v>
      </c>
      <c r="W49" s="5" t="s">
        <v>752</v>
      </c>
      <c r="X49" s="5" t="s">
        <v>752</v>
      </c>
      <c r="Y49" s="4">
        <v>381</v>
      </c>
      <c r="Z49" s="4">
        <v>263</v>
      </c>
      <c r="AA49" s="4">
        <v>263</v>
      </c>
      <c r="AB49" s="4">
        <v>2</v>
      </c>
      <c r="AC49" s="4">
        <v>2</v>
      </c>
      <c r="AD49" s="4">
        <v>7</v>
      </c>
      <c r="AE49" s="4">
        <v>7</v>
      </c>
      <c r="AF49" s="4">
        <v>4</v>
      </c>
      <c r="AG49" s="4">
        <v>4</v>
      </c>
      <c r="AH49" s="4">
        <v>1</v>
      </c>
      <c r="AI49" s="4">
        <v>1</v>
      </c>
      <c r="AJ49" s="4">
        <v>3</v>
      </c>
      <c r="AK49" s="4">
        <v>3</v>
      </c>
      <c r="AL49" s="4">
        <v>1</v>
      </c>
      <c r="AM49" s="4">
        <v>1</v>
      </c>
      <c r="AN49" s="4">
        <v>0</v>
      </c>
      <c r="AO49" s="4">
        <v>0</v>
      </c>
      <c r="AP49" s="3" t="s">
        <v>58</v>
      </c>
      <c r="AQ49" s="3" t="s">
        <v>58</v>
      </c>
      <c r="AS49" s="6" t="str">
        <f>HYPERLINK("https://creighton-primo.hosted.exlibrisgroup.com/primo-explore/search?tab=default_tab&amp;search_scope=EVERYTHING&amp;vid=01CRU&amp;lang=en_US&amp;offset=0&amp;query=any,contains,991002676119702656","Catalog Record")</f>
        <v>Catalog Record</v>
      </c>
      <c r="AT49" s="6" t="str">
        <f>HYPERLINK("http://www.worldcat.org/oclc/34989982","WorldCat Record")</f>
        <v>WorldCat Record</v>
      </c>
      <c r="AU49" s="3" t="s">
        <v>753</v>
      </c>
      <c r="AV49" s="3" t="s">
        <v>754</v>
      </c>
      <c r="AW49" s="3" t="s">
        <v>755</v>
      </c>
      <c r="AX49" s="3" t="s">
        <v>755</v>
      </c>
      <c r="AY49" s="3" t="s">
        <v>756</v>
      </c>
      <c r="AZ49" s="3" t="s">
        <v>74</v>
      </c>
      <c r="BB49" s="3" t="s">
        <v>757</v>
      </c>
      <c r="BC49" s="3" t="s">
        <v>758</v>
      </c>
      <c r="BD49" s="3" t="s">
        <v>759</v>
      </c>
    </row>
    <row r="50" spans="1:56" ht="42" customHeight="1" x14ac:dyDescent="0.25">
      <c r="A50" s="7" t="s">
        <v>58</v>
      </c>
      <c r="B50" s="2" t="s">
        <v>760</v>
      </c>
      <c r="C50" s="2" t="s">
        <v>761</v>
      </c>
      <c r="D50" s="2" t="s">
        <v>762</v>
      </c>
      <c r="E50" s="3" t="s">
        <v>763</v>
      </c>
      <c r="F50" s="3" t="s">
        <v>69</v>
      </c>
      <c r="G50" s="3" t="s">
        <v>59</v>
      </c>
      <c r="H50" s="3" t="s">
        <v>58</v>
      </c>
      <c r="I50" s="3" t="s">
        <v>69</v>
      </c>
      <c r="J50" s="3" t="s">
        <v>60</v>
      </c>
      <c r="K50" s="2" t="s">
        <v>764</v>
      </c>
      <c r="L50" s="2" t="s">
        <v>765</v>
      </c>
      <c r="M50" s="3" t="s">
        <v>766</v>
      </c>
      <c r="O50" s="3" t="s">
        <v>64</v>
      </c>
      <c r="P50" s="3" t="s">
        <v>82</v>
      </c>
      <c r="R50" s="3" t="s">
        <v>66</v>
      </c>
      <c r="S50" s="4">
        <v>1</v>
      </c>
      <c r="T50" s="4">
        <v>2</v>
      </c>
      <c r="U50" s="5" t="s">
        <v>767</v>
      </c>
      <c r="V50" s="5" t="s">
        <v>767</v>
      </c>
      <c r="W50" s="5" t="s">
        <v>670</v>
      </c>
      <c r="X50" s="5" t="s">
        <v>670</v>
      </c>
      <c r="Y50" s="4">
        <v>967</v>
      </c>
      <c r="Z50" s="4">
        <v>913</v>
      </c>
      <c r="AA50" s="4">
        <v>1256</v>
      </c>
      <c r="AB50" s="4">
        <v>9</v>
      </c>
      <c r="AC50" s="4">
        <v>13</v>
      </c>
      <c r="AD50" s="4">
        <v>27</v>
      </c>
      <c r="AE50" s="4">
        <v>37</v>
      </c>
      <c r="AF50" s="4">
        <v>12</v>
      </c>
      <c r="AG50" s="4">
        <v>14</v>
      </c>
      <c r="AH50" s="4">
        <v>4</v>
      </c>
      <c r="AI50" s="4">
        <v>6</v>
      </c>
      <c r="AJ50" s="4">
        <v>10</v>
      </c>
      <c r="AK50" s="4">
        <v>14</v>
      </c>
      <c r="AL50" s="4">
        <v>5</v>
      </c>
      <c r="AM50" s="4">
        <v>9</v>
      </c>
      <c r="AN50" s="4">
        <v>0</v>
      </c>
      <c r="AO50" s="4">
        <v>0</v>
      </c>
      <c r="AP50" s="3" t="s">
        <v>58</v>
      </c>
      <c r="AQ50" s="3" t="s">
        <v>69</v>
      </c>
      <c r="AR50" s="6" t="str">
        <f>HYPERLINK("http://catalog.hathitrust.org/Record/008744993","HathiTrust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HYPERLINK("https://creighton-primo.hosted.exlibrisgroup.com/primo-explore/search?tab=default_tab&amp;search_scope=EVERYTHING&amp;vid=01CRU&amp;lang=en_US&amp;offset=0&amp;query=any,contains,991002985299702656","Catalog Record")</f>
        <v>Catalog Record</v>
      </c>
      <c r="AT50" s="6" t="str">
        <f>HYPERLINK("http://www.worldcat.org/oclc/557259","WorldCat Record")</f>
        <v>WorldCat Record</v>
      </c>
      <c r="AU50" s="3" t="s">
        <v>768</v>
      </c>
      <c r="AV50" s="3" t="s">
        <v>769</v>
      </c>
      <c r="AW50" s="3" t="s">
        <v>770</v>
      </c>
      <c r="AX50" s="3" t="s">
        <v>770</v>
      </c>
      <c r="AY50" s="3" t="s">
        <v>771</v>
      </c>
      <c r="AZ50" s="3" t="s">
        <v>74</v>
      </c>
      <c r="BC50" s="3" t="s">
        <v>772</v>
      </c>
      <c r="BD50" s="3" t="s">
        <v>773</v>
      </c>
    </row>
    <row r="51" spans="1:56" ht="42" customHeight="1" x14ac:dyDescent="0.25">
      <c r="A51" s="7" t="s">
        <v>58</v>
      </c>
      <c r="B51" s="2" t="s">
        <v>760</v>
      </c>
      <c r="C51" s="2" t="s">
        <v>761</v>
      </c>
      <c r="D51" s="2" t="s">
        <v>762</v>
      </c>
      <c r="E51" s="3" t="s">
        <v>774</v>
      </c>
      <c r="F51" s="3" t="s">
        <v>69</v>
      </c>
      <c r="G51" s="3" t="s">
        <v>59</v>
      </c>
      <c r="H51" s="3" t="s">
        <v>58</v>
      </c>
      <c r="I51" s="3" t="s">
        <v>69</v>
      </c>
      <c r="J51" s="3" t="s">
        <v>60</v>
      </c>
      <c r="K51" s="2" t="s">
        <v>764</v>
      </c>
      <c r="L51" s="2" t="s">
        <v>765</v>
      </c>
      <c r="M51" s="3" t="s">
        <v>766</v>
      </c>
      <c r="O51" s="3" t="s">
        <v>64</v>
      </c>
      <c r="P51" s="3" t="s">
        <v>82</v>
      </c>
      <c r="R51" s="3" t="s">
        <v>66</v>
      </c>
      <c r="S51" s="4">
        <v>1</v>
      </c>
      <c r="T51" s="4">
        <v>2</v>
      </c>
      <c r="U51" s="5" t="s">
        <v>775</v>
      </c>
      <c r="V51" s="5" t="s">
        <v>767</v>
      </c>
      <c r="W51" s="5" t="s">
        <v>776</v>
      </c>
      <c r="X51" s="5" t="s">
        <v>670</v>
      </c>
      <c r="Y51" s="4">
        <v>967</v>
      </c>
      <c r="Z51" s="4">
        <v>913</v>
      </c>
      <c r="AA51" s="4">
        <v>1256</v>
      </c>
      <c r="AB51" s="4">
        <v>9</v>
      </c>
      <c r="AC51" s="4">
        <v>13</v>
      </c>
      <c r="AD51" s="4">
        <v>27</v>
      </c>
      <c r="AE51" s="4">
        <v>37</v>
      </c>
      <c r="AF51" s="4">
        <v>12</v>
      </c>
      <c r="AG51" s="4">
        <v>14</v>
      </c>
      <c r="AH51" s="4">
        <v>4</v>
      </c>
      <c r="AI51" s="4">
        <v>6</v>
      </c>
      <c r="AJ51" s="4">
        <v>10</v>
      </c>
      <c r="AK51" s="4">
        <v>14</v>
      </c>
      <c r="AL51" s="4">
        <v>5</v>
      </c>
      <c r="AM51" s="4">
        <v>9</v>
      </c>
      <c r="AN51" s="4">
        <v>0</v>
      </c>
      <c r="AO51" s="4">
        <v>0</v>
      </c>
      <c r="AP51" s="3" t="s">
        <v>58</v>
      </c>
      <c r="AQ51" s="3" t="s">
        <v>69</v>
      </c>
      <c r="AR51" s="6" t="str">
        <f>HYPERLINK("http://catalog.hathitrust.org/Record/008744993","HathiTrust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HYPERLINK("https://creighton-primo.hosted.exlibrisgroup.com/primo-explore/search?tab=default_tab&amp;search_scope=EVERYTHING&amp;vid=01CRU&amp;lang=en_US&amp;offset=0&amp;query=any,contains,991002985299702656","Catalog Record")</f>
        <v>Catalog Record</v>
      </c>
      <c r="AT51" s="6" t="str">
        <f>HYPERLINK("http://www.worldcat.org/oclc/557259","WorldCat Record")</f>
        <v>WorldCat Record</v>
      </c>
      <c r="AU51" s="3" t="s">
        <v>768</v>
      </c>
      <c r="AV51" s="3" t="s">
        <v>769</v>
      </c>
      <c r="AW51" s="3" t="s">
        <v>770</v>
      </c>
      <c r="AX51" s="3" t="s">
        <v>770</v>
      </c>
      <c r="AY51" s="3" t="s">
        <v>771</v>
      </c>
      <c r="AZ51" s="3" t="s">
        <v>74</v>
      </c>
      <c r="BC51" s="3" t="s">
        <v>777</v>
      </c>
      <c r="BD51" s="3" t="s">
        <v>778</v>
      </c>
    </row>
    <row r="52" spans="1:56" ht="42" customHeight="1" x14ac:dyDescent="0.25">
      <c r="A52" s="7" t="s">
        <v>58</v>
      </c>
      <c r="B52" s="2" t="s">
        <v>779</v>
      </c>
      <c r="C52" s="2" t="s">
        <v>780</v>
      </c>
      <c r="D52" s="2" t="s">
        <v>781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L52" s="2" t="s">
        <v>450</v>
      </c>
      <c r="M52" s="3" t="s">
        <v>206</v>
      </c>
      <c r="O52" s="3" t="s">
        <v>64</v>
      </c>
      <c r="P52" s="3" t="s">
        <v>237</v>
      </c>
      <c r="R52" s="3" t="s">
        <v>66</v>
      </c>
      <c r="S52" s="4">
        <v>4</v>
      </c>
      <c r="T52" s="4">
        <v>4</v>
      </c>
      <c r="U52" s="5" t="s">
        <v>782</v>
      </c>
      <c r="V52" s="5" t="s">
        <v>782</v>
      </c>
      <c r="W52" s="5" t="s">
        <v>783</v>
      </c>
      <c r="X52" s="5" t="s">
        <v>783</v>
      </c>
      <c r="Y52" s="4">
        <v>112</v>
      </c>
      <c r="Z52" s="4">
        <v>73</v>
      </c>
      <c r="AA52" s="4">
        <v>123</v>
      </c>
      <c r="AB52" s="4">
        <v>1</v>
      </c>
      <c r="AC52" s="4">
        <v>1</v>
      </c>
      <c r="AD52" s="4">
        <v>1</v>
      </c>
      <c r="AE52" s="4">
        <v>4</v>
      </c>
      <c r="AF52" s="4">
        <v>0</v>
      </c>
      <c r="AG52" s="4">
        <v>2</v>
      </c>
      <c r="AH52" s="4">
        <v>1</v>
      </c>
      <c r="AI52" s="4">
        <v>3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3" t="s">
        <v>58</v>
      </c>
      <c r="AQ52" s="3" t="s">
        <v>69</v>
      </c>
      <c r="AR52" s="6" t="str">
        <f>HYPERLINK("http://catalog.hathitrust.org/Record/002891356","HathiTrust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HYPERLINK("https://creighton-primo.hosted.exlibrisgroup.com/primo-explore/search?tab=default_tab&amp;search_scope=EVERYTHING&amp;vid=01CRU&amp;lang=en_US&amp;offset=0&amp;query=any,contains,991002067929702656","Catalog Record")</f>
        <v>Catalog Record</v>
      </c>
      <c r="AT52" s="6" t="str">
        <f>HYPERLINK("http://www.worldcat.org/oclc/26502250","WorldCat Record")</f>
        <v>WorldCat Record</v>
      </c>
      <c r="AU52" s="3" t="s">
        <v>784</v>
      </c>
      <c r="AV52" s="3" t="s">
        <v>785</v>
      </c>
      <c r="AW52" s="3" t="s">
        <v>786</v>
      </c>
      <c r="AX52" s="3" t="s">
        <v>786</v>
      </c>
      <c r="AY52" s="3" t="s">
        <v>787</v>
      </c>
      <c r="AZ52" s="3" t="s">
        <v>74</v>
      </c>
      <c r="BB52" s="3" t="s">
        <v>788</v>
      </c>
      <c r="BC52" s="3" t="s">
        <v>789</v>
      </c>
      <c r="BD52" s="3" t="s">
        <v>790</v>
      </c>
    </row>
  </sheetData>
  <sheetProtection sheet="1" objects="1" scenarios="1"/>
  <protectedRanges>
    <protectedRange sqref="A2:A52" name="Range1"/>
    <protectedRange sqref="A1" name="Range1_1"/>
  </protectedRanges>
  <dataValidations count="1">
    <dataValidation type="list" allowBlank="1" showInputMessage="1" showErrorMessage="1" sqref="A2:A52" xr:uid="{776968D8-D810-44B7-B35F-279991C1DA47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4BEED620-A288-421B-98F0-78DBF8306F9E}"/>
</file>

<file path=customXml/itemProps2.xml><?xml version="1.0" encoding="utf-8"?>
<ds:datastoreItem xmlns:ds="http://schemas.openxmlformats.org/officeDocument/2006/customXml" ds:itemID="{7F9483DD-83E6-446D-A05E-3328AF79E93B}"/>
</file>

<file path=customXml/itemProps3.xml><?xml version="1.0" encoding="utf-8"?>
<ds:datastoreItem xmlns:ds="http://schemas.openxmlformats.org/officeDocument/2006/customXml" ds:itemID="{BDB5A89D-F452-43D0-BBF9-F0CA8C66A4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2022-03-04T02:51:49Z</dcterms:created>
  <dcterms:modified xsi:type="dcterms:W3CDTF">2022-03-04T02:53:10Z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289000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