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docProps/core.xml" ContentType="application/vnd.openxmlformats-package.core-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72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85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C5877A34-663B-4BE9-A814-53216812993E}" xr6:coauthVersionLast="47" xr6:coauthVersionMax="47" xr10:uidLastSave="{00000000-0000-0000-0000-000000000000}"/>
  <bookViews>
    <workbookView xWindow="28680" yWindow="-120" windowWidth="29040" windowHeight="15840" xr2:uid="{2CA81153-B82D-49CC-A4A1-2C9B81A219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94" i="1" l="1"/>
  <c r="AU94" i="1"/>
  <c r="AV93" i="1"/>
  <c r="AU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V85" i="1"/>
  <c r="AU85" i="1"/>
  <c r="AT85" i="1"/>
  <c r="AV84" i="1"/>
  <c r="AU84" i="1"/>
  <c r="AT84" i="1"/>
  <c r="AV83" i="1"/>
  <c r="AU83" i="1"/>
  <c r="AV82" i="1"/>
  <c r="AU82" i="1"/>
  <c r="AT82" i="1"/>
  <c r="AV81" i="1"/>
  <c r="AU81" i="1"/>
  <c r="AT81" i="1"/>
  <c r="AV80" i="1"/>
  <c r="AU80" i="1"/>
  <c r="AT80" i="1"/>
  <c r="AV79" i="1"/>
  <c r="AU79" i="1"/>
  <c r="AT79" i="1"/>
  <c r="AV78" i="1"/>
  <c r="AU78" i="1"/>
  <c r="AT78" i="1"/>
  <c r="AV77" i="1"/>
  <c r="AU77" i="1"/>
  <c r="AT77" i="1"/>
  <c r="AV76" i="1"/>
  <c r="AU76" i="1"/>
  <c r="AT76" i="1"/>
  <c r="AV75" i="1"/>
  <c r="AU75" i="1"/>
  <c r="AV74" i="1"/>
  <c r="AU74" i="1"/>
  <c r="AT74" i="1"/>
  <c r="AV73" i="1"/>
  <c r="AU73" i="1"/>
  <c r="AT73" i="1"/>
  <c r="AV72" i="1"/>
  <c r="AU72" i="1"/>
  <c r="AT72" i="1"/>
  <c r="AV71" i="1"/>
  <c r="AU71" i="1"/>
  <c r="AV70" i="1"/>
  <c r="AU70" i="1"/>
  <c r="AV69" i="1"/>
  <c r="AU69" i="1"/>
  <c r="AV68" i="1"/>
  <c r="AU68" i="1"/>
  <c r="AT68" i="1"/>
  <c r="AV67" i="1"/>
  <c r="AU67" i="1"/>
  <c r="AT67" i="1"/>
  <c r="AV66" i="1"/>
  <c r="AU66" i="1"/>
  <c r="AV65" i="1"/>
  <c r="AU65" i="1"/>
  <c r="AT65" i="1"/>
  <c r="AV64" i="1"/>
  <c r="AU64" i="1"/>
  <c r="AT64" i="1"/>
  <c r="AV63" i="1"/>
  <c r="AU63" i="1"/>
  <c r="AT63" i="1"/>
  <c r="AV62" i="1"/>
  <c r="AU62" i="1"/>
  <c r="AV61" i="1"/>
  <c r="AU61" i="1"/>
  <c r="AV60" i="1"/>
  <c r="AU60" i="1"/>
  <c r="AT60" i="1"/>
  <c r="AV59" i="1"/>
  <c r="AU59" i="1"/>
  <c r="AV58" i="1"/>
  <c r="AU58" i="1"/>
  <c r="AT58" i="1"/>
  <c r="AV57" i="1"/>
  <c r="AU57" i="1"/>
  <c r="AT57" i="1"/>
  <c r="AV56" i="1"/>
  <c r="AU56" i="1"/>
  <c r="AT56" i="1"/>
  <c r="AV55" i="1"/>
  <c r="AU55" i="1"/>
  <c r="AT55" i="1"/>
  <c r="AV54" i="1"/>
  <c r="AU54" i="1"/>
  <c r="AT54" i="1"/>
  <c r="AV53" i="1"/>
  <c r="AU53" i="1"/>
  <c r="AT53" i="1"/>
  <c r="AV52" i="1"/>
  <c r="AU52" i="1"/>
  <c r="AV51" i="1"/>
  <c r="AU51" i="1"/>
  <c r="AT51" i="1"/>
  <c r="AV50" i="1"/>
  <c r="AU50" i="1"/>
  <c r="AT50" i="1"/>
  <c r="AV49" i="1"/>
  <c r="AU49" i="1"/>
  <c r="AT49" i="1"/>
  <c r="AV48" i="1"/>
  <c r="AU48" i="1"/>
  <c r="AT48" i="1"/>
  <c r="AV47" i="1"/>
  <c r="AU47" i="1"/>
  <c r="AV46" i="1"/>
  <c r="AU46" i="1"/>
  <c r="AT46" i="1"/>
  <c r="AV45" i="1"/>
  <c r="AU45" i="1"/>
  <c r="AV44" i="1"/>
  <c r="AU44" i="1"/>
  <c r="AT44" i="1"/>
  <c r="AV43" i="1"/>
  <c r="AU43" i="1"/>
  <c r="AV42" i="1"/>
  <c r="AU42" i="1"/>
  <c r="AT42" i="1"/>
  <c r="AV41" i="1"/>
  <c r="AU41" i="1"/>
  <c r="AT41" i="1"/>
  <c r="AV40" i="1"/>
  <c r="AU40" i="1"/>
  <c r="AV39" i="1"/>
  <c r="AU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T33" i="1"/>
  <c r="AV32" i="1"/>
  <c r="AU32" i="1"/>
  <c r="AT32" i="1"/>
  <c r="AV31" i="1"/>
  <c r="AU31" i="1"/>
  <c r="AT31" i="1"/>
  <c r="AV30" i="1"/>
  <c r="AU30" i="1"/>
  <c r="AT30" i="1"/>
  <c r="AV29" i="1"/>
  <c r="AU29" i="1"/>
  <c r="AV28" i="1"/>
  <c r="AU28" i="1"/>
  <c r="AT28" i="1"/>
  <c r="AV27" i="1"/>
  <c r="AU27" i="1"/>
  <c r="AT27" i="1"/>
  <c r="AV26" i="1"/>
  <c r="AU26" i="1"/>
  <c r="AT26" i="1"/>
  <c r="AV25" i="1"/>
  <c r="AU25" i="1"/>
  <c r="AT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T19" i="1"/>
  <c r="AV18" i="1"/>
  <c r="AU18" i="1"/>
  <c r="AV17" i="1"/>
  <c r="AU17" i="1"/>
  <c r="AV16" i="1"/>
  <c r="AU16" i="1"/>
  <c r="AV15" i="1"/>
  <c r="AU15" i="1"/>
  <c r="AV14" i="1"/>
  <c r="AU14" i="1"/>
  <c r="AT14" i="1"/>
  <c r="AV13" i="1"/>
  <c r="AU13" i="1"/>
  <c r="AV12" i="1"/>
  <c r="AU12" i="1"/>
  <c r="AT12" i="1"/>
  <c r="AV11" i="1"/>
  <c r="AU11" i="1"/>
  <c r="AT11" i="1"/>
  <c r="AV10" i="1"/>
  <c r="AU10" i="1"/>
  <c r="AV9" i="1"/>
  <c r="AU9" i="1"/>
  <c r="AV8" i="1"/>
  <c r="AU8" i="1"/>
  <c r="AV7" i="1"/>
  <c r="AU7" i="1"/>
  <c r="AT7" i="1"/>
  <c r="AV6" i="1"/>
  <c r="AU6" i="1"/>
  <c r="AV5" i="1"/>
  <c r="AU5" i="1"/>
  <c r="AT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<sst xmlns="http://schemas.openxmlformats.org/spreadsheetml/2006/main" count="2946" uniqueCount="1342">
  <si>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</si>
  <si>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</si>
  <si>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</si>
  <si>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</si>
  <si>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</si>
  <si>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</si>
  <si>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</si>
  <si>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</si>
  <si>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</si>
  <si>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</si>
  <si>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</si>
  <si>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</si>
  <si>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</si>
  <si>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</si>
  <si>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</si>
  <si>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</si>
  <si>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</si>
  <si>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</si>
  <si>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</si>
  <si>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</si>
  <si>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</si>
  <si>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</si>
  <si>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</si>
  <si>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</si>
  <si>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</si>
  <si>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</si>
  <si>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</si>
  <si>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</si>
  <si>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</si>
  <si>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</si>
  <si>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 xml:space="preserve">Nebraska Holdings 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</si>
  <si>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</si>
  <si>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</si>
  <si>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</si>
  <si>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</si>
  <si>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</si>
  <si>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</si>
  <si>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</si>
  <si>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</si>
  <si>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</si>
  <si>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</si>
  <si>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</si>
  <si>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</si>
  <si>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</si>
  <si>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</si>
  <si>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</si>
  <si>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</si>
  <si>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</si>
  <si>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</si>
  <si>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</si>
  <si>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</si>
  <si>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</si>
  <si>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</si>
  <si>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</si>
  <si>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</si>
  <si>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</si>
  <si>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</si>
  <si>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</si>
  <si>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</si>
  <si>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</si>
  <si>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RM122.5 .T45 1965a</t>
  </si>
  <si>
    <t>0                      RM 0122500T  45          1965a</t>
  </si>
  <si>
    <t>Grannies' remedies.</t>
  </si>
  <si>
    <t>No</t>
  </si>
  <si>
    <t>1</t>
  </si>
  <si>
    <t>0</t>
  </si>
  <si>
    <t>Thomas, Mai.</t>
  </si>
  <si>
    <t>New York : Gramercy Pub. Co. ; [1965]</t>
  </si>
  <si>
    <t>1965</t>
  </si>
  <si>
    <t>eng</t>
  </si>
  <si>
    <t>nyu</t>
  </si>
  <si>
    <t xml:space="preserve">RM </t>
  </si>
  <si>
    <t>2000-08-30</t>
  </si>
  <si>
    <t>2000-08-24</t>
  </si>
  <si>
    <t>2160026:eng</t>
  </si>
  <si>
    <t>1197712</t>
  </si>
  <si>
    <t>991003272899702656</t>
  </si>
  <si>
    <t>2268718680002656</t>
  </si>
  <si>
    <t>BOOK</t>
  </si>
  <si>
    <t>32285003770178</t>
  </si>
  <si>
    <t>893780792</t>
  </si>
  <si>
    <t>RM146.5 .G67 1980</t>
  </si>
  <si>
    <t>0                      RM 0146500G  67          1980</t>
  </si>
  <si>
    <t>I'm dancing as fast as I can / Barbara Gordon.</t>
  </si>
  <si>
    <t>Gordon, Barbara, 1935-</t>
  </si>
  <si>
    <t>New York : Bantam Books, 1980, c1979.</t>
  </si>
  <si>
    <t>1980</t>
  </si>
  <si>
    <t>2001-07-16</t>
  </si>
  <si>
    <t>402299:eng</t>
  </si>
  <si>
    <t>6283045</t>
  </si>
  <si>
    <t>991003570169702656</t>
  </si>
  <si>
    <t>2263683170002656</t>
  </si>
  <si>
    <t>9780553134100</t>
  </si>
  <si>
    <t>32285004332895</t>
  </si>
  <si>
    <t>893805930</t>
  </si>
  <si>
    <t>RM146.5 .M64 2001</t>
  </si>
  <si>
    <t>0                      RM 0146500M  64          2001</t>
  </si>
  <si>
    <t>Swallowing a bitter pill : how prescription and over-the-counter drug abuse is ruining lives : my story / Cindy R. Mogil.</t>
  </si>
  <si>
    <t>Mogil, Cindy R.</t>
  </si>
  <si>
    <t>Far Hills, N.J. : New Horizon Press, c2001.</t>
  </si>
  <si>
    <t>2001</t>
  </si>
  <si>
    <t>nju</t>
  </si>
  <si>
    <t>2007-10-08</t>
  </si>
  <si>
    <t>2002-11-18</t>
  </si>
  <si>
    <t>11714113:eng</t>
  </si>
  <si>
    <t>48380776</t>
  </si>
  <si>
    <t>991003933769702656</t>
  </si>
  <si>
    <t>2269663340002656</t>
  </si>
  <si>
    <t>9780882822112</t>
  </si>
  <si>
    <t>32285004663638</t>
  </si>
  <si>
    <t>893519054</t>
  </si>
  <si>
    <t>RM184 .C573</t>
  </si>
  <si>
    <t>0                      RM 0184000C  573</t>
  </si>
  <si>
    <t>An outline of Chinese acupuncture / the Academy of Traditional Chinese Medicine.</t>
  </si>
  <si>
    <t>Zhong yi yan jiu yuan (Beijing, China)</t>
  </si>
  <si>
    <t>Oxford [Eng.] ; New York : Pergamon Press, c1975.</t>
  </si>
  <si>
    <t>1975</t>
  </si>
  <si>
    <t>enk</t>
  </si>
  <si>
    <t>2007-02-12</t>
  </si>
  <si>
    <t>1996-02-01</t>
  </si>
  <si>
    <t>Yes</t>
  </si>
  <si>
    <t>30997045:eng</t>
  </si>
  <si>
    <t>3294488</t>
  </si>
  <si>
    <t>991004399589702656</t>
  </si>
  <si>
    <t>2257153060002656</t>
  </si>
  <si>
    <t>9780080215457</t>
  </si>
  <si>
    <t>32285002120565</t>
  </si>
  <si>
    <t>893253647</t>
  </si>
  <si>
    <t>RM184 .L8136</t>
  </si>
  <si>
    <t>0                      RM 0184000L  8136</t>
  </si>
  <si>
    <t>Celestial lancets : a history and rationale of acupuncture and moxa / by Lu Gwei-djen and Joseph Needham.</t>
  </si>
  <si>
    <t>Lu, Gwei-Djen.</t>
  </si>
  <si>
    <t>Cambridge ; New York : Cambridge University Press, 1980.</t>
  </si>
  <si>
    <t>2006-04-12</t>
  </si>
  <si>
    <t>1992-03-13</t>
  </si>
  <si>
    <t>503711:eng</t>
  </si>
  <si>
    <t>6900543</t>
  </si>
  <si>
    <t>991005056639702656</t>
  </si>
  <si>
    <t>2263623180002656</t>
  </si>
  <si>
    <t>9780521215138</t>
  </si>
  <si>
    <t>32285001020113</t>
  </si>
  <si>
    <t>893688524</t>
  </si>
  <si>
    <t>RM214.3 .H65 1991</t>
  </si>
  <si>
    <t>0                      RM 0214300H  65          1991</t>
  </si>
  <si>
    <t>Communication and education skills : the dietitian's guide / Betsy B. Holli, Richard J. Calabrese.</t>
  </si>
  <si>
    <t>Holli, Betsy B.</t>
  </si>
  <si>
    <t>Philadelphia : Lea &amp; Febiger, 1991.</t>
  </si>
  <si>
    <t>1991</t>
  </si>
  <si>
    <t>2nd ed.</t>
  </si>
  <si>
    <t>pau</t>
  </si>
  <si>
    <t>1996-11-05</t>
  </si>
  <si>
    <t>1991-05-13</t>
  </si>
  <si>
    <t>6849602:eng</t>
  </si>
  <si>
    <t>22624094</t>
  </si>
  <si>
    <t>991001797589702656</t>
  </si>
  <si>
    <t>2271393190002656</t>
  </si>
  <si>
    <t>9780812113860</t>
  </si>
  <si>
    <t>32285000572270</t>
  </si>
  <si>
    <t>893772916</t>
  </si>
  <si>
    <t>RM216 .K57</t>
  </si>
  <si>
    <t>0                      RM 0216000K  57</t>
  </si>
  <si>
    <t>Eat well &amp; stay well / by Ancel and Margaret Keys. Foreword by Paul Dudley White.</t>
  </si>
  <si>
    <t>Keys, Ancel, 1904-2004.</t>
  </si>
  <si>
    <t>Garden City, N.Y. : Doubleday, 1959.</t>
  </si>
  <si>
    <t>1959</t>
  </si>
  <si>
    <t>2008-04-16</t>
  </si>
  <si>
    <t>1992-04-15</t>
  </si>
  <si>
    <t>104800964:eng</t>
  </si>
  <si>
    <t>690072</t>
  </si>
  <si>
    <t>991003150759702656</t>
  </si>
  <si>
    <t>2260629590002656</t>
  </si>
  <si>
    <t>32285001061380</t>
  </si>
  <si>
    <t>893893430</t>
  </si>
  <si>
    <t>RM216 .R833 1995</t>
  </si>
  <si>
    <t>0                      RM 0216000R  833         1995</t>
  </si>
  <si>
    <t>Doctor, what should I eat? : nutrition prescriptions for ailments in which diet can really make a difference / Isadore Rosenfeld.</t>
  </si>
  <si>
    <t>Rosenfeld, Isadore.</t>
  </si>
  <si>
    <t>New York : Random House, 1995.</t>
  </si>
  <si>
    <t>1995</t>
  </si>
  <si>
    <t>1st ed.</t>
  </si>
  <si>
    <t>1998-03-31</t>
  </si>
  <si>
    <t>1995-02-13</t>
  </si>
  <si>
    <t>6495257:eng</t>
  </si>
  <si>
    <t>30025880</t>
  </si>
  <si>
    <t>991002311629702656</t>
  </si>
  <si>
    <t>2261868470002656</t>
  </si>
  <si>
    <t>9780679428183</t>
  </si>
  <si>
    <t>32285001998268</t>
  </si>
  <si>
    <t>893504270</t>
  </si>
  <si>
    <t>RM216 .S725 1992</t>
  </si>
  <si>
    <t>0                      RM 0216000S  725         1992</t>
  </si>
  <si>
    <t>Nutrition and diet therapy : self-instructional modules / Peggy S. Stanfield ; with the special assistance of Y.H. Hui.</t>
  </si>
  <si>
    <t>Stanfield, Peggy.</t>
  </si>
  <si>
    <t>Boston : Jones and Bartlett, c1992.</t>
  </si>
  <si>
    <t>1992</t>
  </si>
  <si>
    <t>mau</t>
  </si>
  <si>
    <t>The Jones and Bartlett series in health sciences</t>
  </si>
  <si>
    <t>2002-09-06</t>
  </si>
  <si>
    <t>1995-05-31</t>
  </si>
  <si>
    <t>758282:eng</t>
  </si>
  <si>
    <t>25131614</t>
  </si>
  <si>
    <t>991001981099702656</t>
  </si>
  <si>
    <t>2271173410002656</t>
  </si>
  <si>
    <t>9780867203363</t>
  </si>
  <si>
    <t>32285002047594</t>
  </si>
  <si>
    <t>893609326</t>
  </si>
  <si>
    <t>RM218 .S4</t>
  </si>
  <si>
    <t>0                      RM 0218000S  4</t>
  </si>
  <si>
    <t>Clinical studies in nutrition.</t>
  </si>
  <si>
    <t>Sense, Eleanora.</t>
  </si>
  <si>
    <t>Philadelphia, Lippincott [1960]</t>
  </si>
  <si>
    <t>1960</t>
  </si>
  <si>
    <t>2006-11-27</t>
  </si>
  <si>
    <t>1997-11-05</t>
  </si>
  <si>
    <t>2252171:eng</t>
  </si>
  <si>
    <t>1355376</t>
  </si>
  <si>
    <t>991003713009702656</t>
  </si>
  <si>
    <t>2272427340002656</t>
  </si>
  <si>
    <t>32285003276598</t>
  </si>
  <si>
    <t>893349046</t>
  </si>
  <si>
    <t>RM219 .M325 1971</t>
  </si>
  <si>
    <t>0                      RM 0219000M  325         1971</t>
  </si>
  <si>
    <t>Mayo Clinic diet manual.</t>
  </si>
  <si>
    <t>Mayo Clinic. Committee on Dietetics.</t>
  </si>
  <si>
    <t>Philadelphia : Saunders, 1971.</t>
  </si>
  <si>
    <t>1971</t>
  </si>
  <si>
    <t>4th ed.</t>
  </si>
  <si>
    <t>1995-08-03</t>
  </si>
  <si>
    <t>1230623:eng</t>
  </si>
  <si>
    <t>114441</t>
  </si>
  <si>
    <t>991005264249702656</t>
  </si>
  <si>
    <t>2259901730002656</t>
  </si>
  <si>
    <t>9780721662114</t>
  </si>
  <si>
    <t>32285002061785</t>
  </si>
  <si>
    <t>893443684</t>
  </si>
  <si>
    <t>RM222.2 .B39 1978</t>
  </si>
  <si>
    <t>0                      RM 0222200B  39          1978</t>
  </si>
  <si>
    <t>The thin game / by Edwin Bayrd ; in consultation with Clifford F. Gastineau and Edwin Bayrd.</t>
  </si>
  <si>
    <t>Bayrd, Ned.</t>
  </si>
  <si>
    <t>New York : Newsweek Books, c1978.</t>
  </si>
  <si>
    <t>1978</t>
  </si>
  <si>
    <t>2010-11-28</t>
  </si>
  <si>
    <t>1990-03-20</t>
  </si>
  <si>
    <t>4494915784:eng</t>
  </si>
  <si>
    <t>3559594</t>
  </si>
  <si>
    <t>991004464259702656</t>
  </si>
  <si>
    <t>2264194300002656</t>
  </si>
  <si>
    <t>9780882252551</t>
  </si>
  <si>
    <t>32285000088640</t>
  </si>
  <si>
    <t>893882500</t>
  </si>
  <si>
    <t>RM222.2 .B46</t>
  </si>
  <si>
    <t>0                      RM 0222200B  46</t>
  </si>
  <si>
    <t>Diet book.</t>
  </si>
  <si>
    <t>Better homes and gardens.</t>
  </si>
  <si>
    <t>Des Moines : Meredith Pub. Co., 1955.</t>
  </si>
  <si>
    <t>1955</t>
  </si>
  <si>
    <t>___</t>
  </si>
  <si>
    <t>2006-04-11</t>
  </si>
  <si>
    <t>1992-02-26</t>
  </si>
  <si>
    <t>1806381209:eng</t>
  </si>
  <si>
    <t>1435990</t>
  </si>
  <si>
    <t>991003755789702656</t>
  </si>
  <si>
    <t>2270518950002656</t>
  </si>
  <si>
    <t>32285000978188</t>
  </si>
  <si>
    <t>893699366</t>
  </si>
  <si>
    <t>RM222.2 .B47 1980</t>
  </si>
  <si>
    <t>0                      RM 0222200B  47          1980</t>
  </si>
  <si>
    <t>Rating the diets / by the editors of Consumer Guide® and Theodore Berland.</t>
  </si>
  <si>
    <t>Berland, Theodore, 1929-</t>
  </si>
  <si>
    <t>New York : Beekman House, 1980.</t>
  </si>
  <si>
    <t xml:space="preserve">xx </t>
  </si>
  <si>
    <t>498203:eng</t>
  </si>
  <si>
    <t>6828069</t>
  </si>
  <si>
    <t>991005045629702656</t>
  </si>
  <si>
    <t>2266875280002656</t>
  </si>
  <si>
    <t>32285000088657</t>
  </si>
  <si>
    <t>893795529</t>
  </si>
  <si>
    <t>RM222.2 .B785 1980</t>
  </si>
  <si>
    <t>0                      RM 0222200B  785         1980</t>
  </si>
  <si>
    <t>The partnership diet program : the do-it-together pounds-off program that doesn't feel like a diet / Kelly D. Brownell, with Irene Copeland.</t>
  </si>
  <si>
    <t>Brownell, Kelly D.</t>
  </si>
  <si>
    <t>New York : Rawson, Wade, c1980.</t>
  </si>
  <si>
    <t>2004-03-30</t>
  </si>
  <si>
    <t>17876734:eng</t>
  </si>
  <si>
    <t>5336732</t>
  </si>
  <si>
    <t>991004822149702656</t>
  </si>
  <si>
    <t>2265356470002656</t>
  </si>
  <si>
    <t>9780892561032</t>
  </si>
  <si>
    <t>32285000978170</t>
  </si>
  <si>
    <t>893719418</t>
  </si>
  <si>
    <t>RM222.2 .E278 1988</t>
  </si>
  <si>
    <t>0                      RM 0222200E  278         1988</t>
  </si>
  <si>
    <t>Weight loss to super wellness / Ted L. Edwards, Jr.</t>
  </si>
  <si>
    <t>Edwards, Ted L.</t>
  </si>
  <si>
    <t>Champaign, Ill. : Life Enhancement Publications, c1988.</t>
  </si>
  <si>
    <t>1988</t>
  </si>
  <si>
    <t>ilu</t>
  </si>
  <si>
    <t>2008-02-21</t>
  </si>
  <si>
    <t>1992-02-27</t>
  </si>
  <si>
    <t>13222482:eng</t>
  </si>
  <si>
    <t>17107398</t>
  </si>
  <si>
    <t>991001180049702656</t>
  </si>
  <si>
    <t>2257762790002656</t>
  </si>
  <si>
    <t>9780873229241</t>
  </si>
  <si>
    <t>32285000978386</t>
  </si>
  <si>
    <t>893225660</t>
  </si>
  <si>
    <t>RM222.2 .G32 1996</t>
  </si>
  <si>
    <t>0                      RM 0222200G  32          1996</t>
  </si>
  <si>
    <t>Big fat lies : the truth about your weight and your health / Glenn A. Gaesser.</t>
  </si>
  <si>
    <t>Gaesser, Glenn A. (Glenn Alan)</t>
  </si>
  <si>
    <t>New York : Fawcett Columbine, 1996.</t>
  </si>
  <si>
    <t>1996</t>
  </si>
  <si>
    <t>2007-10-10</t>
  </si>
  <si>
    <t>1996-10-22</t>
  </si>
  <si>
    <t>838657253:eng</t>
  </si>
  <si>
    <t>35366380</t>
  </si>
  <si>
    <t>991002708029702656</t>
  </si>
  <si>
    <t>2264308650002656</t>
  </si>
  <si>
    <t>9780449909416</t>
  </si>
  <si>
    <t>32285002367489</t>
  </si>
  <si>
    <t>893867590</t>
  </si>
  <si>
    <t>RM222.2 .J43</t>
  </si>
  <si>
    <t>0                      RM 0222200J  43</t>
  </si>
  <si>
    <t>Take it off and keep it off : a behavioral program for weight loss and healthy living / D. Balfour Jeffrey, Roger C. Katz. --</t>
  </si>
  <si>
    <t>Jeffrey, D. Balfour.</t>
  </si>
  <si>
    <t>Englewood Cliffs, N.J. : Prentice-Hall, c1977.</t>
  </si>
  <si>
    <t>1977</t>
  </si>
  <si>
    <t>A Spectrum book</t>
  </si>
  <si>
    <t>1998-03-24</t>
  </si>
  <si>
    <t>905626959:eng</t>
  </si>
  <si>
    <t>2875361</t>
  </si>
  <si>
    <t>991005264569702656</t>
  </si>
  <si>
    <t>2259482880002656</t>
  </si>
  <si>
    <t>9780138828608</t>
  </si>
  <si>
    <t>32285000978378</t>
  </si>
  <si>
    <t>893896152</t>
  </si>
  <si>
    <t>RM222.2 .L4224</t>
  </si>
  <si>
    <t>0                      RM 0222200L  4224</t>
  </si>
  <si>
    <t>Calories in/calories out : the energy-budget way to fitness and weight control / by James Leisy.</t>
  </si>
  <si>
    <t>Leisy, James F.</t>
  </si>
  <si>
    <t>Brattleboro, Vt. : S. Greene Press, c1981.</t>
  </si>
  <si>
    <t>1981</t>
  </si>
  <si>
    <t>vtu</t>
  </si>
  <si>
    <t>2002-10-30</t>
  </si>
  <si>
    <t>23915726:eng</t>
  </si>
  <si>
    <t>6861394</t>
  </si>
  <si>
    <t>991005047679702656</t>
  </si>
  <si>
    <t>2271332230002656</t>
  </si>
  <si>
    <t>9780828904131</t>
  </si>
  <si>
    <t>32285000088665</t>
  </si>
  <si>
    <t>893789353</t>
  </si>
  <si>
    <t>RM222.2 .S39 1995</t>
  </si>
  <si>
    <t>0                      RM 0222200S  39          1995</t>
  </si>
  <si>
    <t>The zone : a dietary road map / Barry Sears, with Bill Lawren.</t>
  </si>
  <si>
    <t>Sears, Barry, 1947-</t>
  </si>
  <si>
    <t>New York, NY : Regan Books, c1995.</t>
  </si>
  <si>
    <t>2009-09-02</t>
  </si>
  <si>
    <t>2007-01-16</t>
  </si>
  <si>
    <t>3901284524:eng</t>
  </si>
  <si>
    <t>32394216</t>
  </si>
  <si>
    <t>991005007749702656</t>
  </si>
  <si>
    <t>2256009670002656</t>
  </si>
  <si>
    <t>9780060191313</t>
  </si>
  <si>
    <t>32285005270821</t>
  </si>
  <si>
    <t>893807709</t>
  </si>
  <si>
    <t>RM222.2 .S755 1997</t>
  </si>
  <si>
    <t>0                      RM 0222200S  755         1997</t>
  </si>
  <si>
    <t>Fat history : bodies and beauty in the modern West / Peter N. Stearns.</t>
  </si>
  <si>
    <t>Stearns, Peter N.</t>
  </si>
  <si>
    <t>New York : New York University Press, c1997.</t>
  </si>
  <si>
    <t>1997</t>
  </si>
  <si>
    <t>2007-09-13</t>
  </si>
  <si>
    <t>1998-10-22</t>
  </si>
  <si>
    <t>792452857:eng</t>
  </si>
  <si>
    <t>35829805</t>
  </si>
  <si>
    <t>991002731509702656</t>
  </si>
  <si>
    <t>2259062760002656</t>
  </si>
  <si>
    <t>9780814780695</t>
  </si>
  <si>
    <t>32285003477022</t>
  </si>
  <si>
    <t>893517674</t>
  </si>
  <si>
    <t>RM237.7 .O76 1993</t>
  </si>
  <si>
    <t>0                      RM 0237700O  76          1993</t>
  </si>
  <si>
    <t>Eat more, weigh less : Dr. Dean Ornish's life choice program for losing weight safely while eating abundantly / Dean Ornish ; with cooking section edited by Shirley Elizabeth Brown.</t>
  </si>
  <si>
    <t>Ornish, Dean.</t>
  </si>
  <si>
    <t>New York : HarperCollins, c1993.</t>
  </si>
  <si>
    <t>1993</t>
  </si>
  <si>
    <t>2009-04-16</t>
  </si>
  <si>
    <t>1993-09-14</t>
  </si>
  <si>
    <t>325329:eng</t>
  </si>
  <si>
    <t>27265337</t>
  </si>
  <si>
    <t>991002127979702656</t>
  </si>
  <si>
    <t>2269628370002656</t>
  </si>
  <si>
    <t>9780060168384</t>
  </si>
  <si>
    <t>32285001766632</t>
  </si>
  <si>
    <t>893866829</t>
  </si>
  <si>
    <t>RM237.9 .T54</t>
  </si>
  <si>
    <t>0                      RM 0237900T  54</t>
  </si>
  <si>
    <t>Young at 73---and beyond! How to keep eternally youthful and remain tireless, painless, ageless / by Frederick Tilney.</t>
  </si>
  <si>
    <t>Tilney, Frederick.</t>
  </si>
  <si>
    <t>New York : Information, Inc., c1968.</t>
  </si>
  <si>
    <t>1968</t>
  </si>
  <si>
    <t>1993-03-04</t>
  </si>
  <si>
    <t>1187084:eng</t>
  </si>
  <si>
    <t>155608</t>
  </si>
  <si>
    <t>991000894879702656</t>
  </si>
  <si>
    <t>2256617370002656</t>
  </si>
  <si>
    <t>32285001529881</t>
  </si>
  <si>
    <t>893803149</t>
  </si>
  <si>
    <t>RM261.3.U6 C37 1985</t>
  </si>
  <si>
    <t>0                      RM 0261300U  6                  C  37          1985</t>
  </si>
  <si>
    <t>Drugs in modern society / Charles R. Carroll.</t>
  </si>
  <si>
    <t>Carroll, Charles R.</t>
  </si>
  <si>
    <t>Dubuque, Iowa : Wm. C. Brown, 1985.</t>
  </si>
  <si>
    <t>1985</t>
  </si>
  <si>
    <t>iau</t>
  </si>
  <si>
    <t>2008-03-30</t>
  </si>
  <si>
    <t>1992-01-21</t>
  </si>
  <si>
    <t>4634035:eng</t>
  </si>
  <si>
    <t>11933562</t>
  </si>
  <si>
    <t>991000615679702656</t>
  </si>
  <si>
    <t>2265513730002656</t>
  </si>
  <si>
    <t>9780697001399</t>
  </si>
  <si>
    <t>32285000916303</t>
  </si>
  <si>
    <t>893515433</t>
  </si>
  <si>
    <t>RM267 .F53 1994</t>
  </si>
  <si>
    <t>0                      RM 0267000F  53          1994</t>
  </si>
  <si>
    <t>The plague makers : how we are creating catastrophic new epidemics-- and what we must do to avert them / Jeffrey A. Fisher.</t>
  </si>
  <si>
    <t>Fisher, Jeffrey A., 1943-</t>
  </si>
  <si>
    <t>New York : Simon &amp; Schuster, c1994.</t>
  </si>
  <si>
    <t>1994</t>
  </si>
  <si>
    <t>2008-01-28</t>
  </si>
  <si>
    <t>1994-08-22</t>
  </si>
  <si>
    <t>889670678:eng</t>
  </si>
  <si>
    <t>29521207</t>
  </si>
  <si>
    <t>991002275439702656</t>
  </si>
  <si>
    <t>2268172340002656</t>
  </si>
  <si>
    <t>9780671791568</t>
  </si>
  <si>
    <t>32285001943819</t>
  </si>
  <si>
    <t>893504215</t>
  </si>
  <si>
    <t>RM267 .H35</t>
  </si>
  <si>
    <t>0                      RM 0267000H  35</t>
  </si>
  <si>
    <t>Antibiotics and antimicrobial action / Stephen M. Hammond, Peter A. Lambert. --</t>
  </si>
  <si>
    <t>Hammond, Stephen M.</t>
  </si>
  <si>
    <t>London : E. Arnold, 1978.</t>
  </si>
  <si>
    <t>The Institute of Biology's Studies in biology ; no. 90</t>
  </si>
  <si>
    <t>2002-01-24</t>
  </si>
  <si>
    <t>1992-03-16</t>
  </si>
  <si>
    <t>13192371:eng</t>
  </si>
  <si>
    <t>3962612</t>
  </si>
  <si>
    <t>991004554669702656</t>
  </si>
  <si>
    <t>2264922340002656</t>
  </si>
  <si>
    <t>9780713126839</t>
  </si>
  <si>
    <t>32285001021178</t>
  </si>
  <si>
    <t>893331742</t>
  </si>
  <si>
    <t>RM288 .A5</t>
  </si>
  <si>
    <t>0                      RM 0288000A  5</t>
  </si>
  <si>
    <t>Steroid drugs.</t>
  </si>
  <si>
    <t>Applezweig, Norman, 1917-</t>
  </si>
  <si>
    <t>New York, Blakiston Division, McGraw-Hill [1962]-</t>
  </si>
  <si>
    <t>1962</t>
  </si>
  <si>
    <t>1997-10-13</t>
  </si>
  <si>
    <t>1997-08-12</t>
  </si>
  <si>
    <t>1875179:eng</t>
  </si>
  <si>
    <t>14615096</t>
  </si>
  <si>
    <t>991005266499702656</t>
  </si>
  <si>
    <t>2263351770002656</t>
  </si>
  <si>
    <t>32285003094397</t>
  </si>
  <si>
    <t>893607105</t>
  </si>
  <si>
    <t>RM300 .M1843 2005</t>
  </si>
  <si>
    <t>0                      RM 0300000M  1843        2005</t>
  </si>
  <si>
    <t>Pharmacology application in athletic training / Brent C. Mangus, Michael G. Miller ; with consultant, Kimberly A. Melgarejo.</t>
  </si>
  <si>
    <t>Mangus, Brent C.</t>
  </si>
  <si>
    <t>Philadelphia, PA : F.A. Davis, c2005.</t>
  </si>
  <si>
    <t>2005</t>
  </si>
  <si>
    <t>2005-05-11</t>
  </si>
  <si>
    <t>960272:eng</t>
  </si>
  <si>
    <t>57123727</t>
  </si>
  <si>
    <t>991004512689702656</t>
  </si>
  <si>
    <t>2269252790002656</t>
  </si>
  <si>
    <t>9780803611276</t>
  </si>
  <si>
    <t>32285005037279</t>
  </si>
  <si>
    <t>893513324</t>
  </si>
  <si>
    <t>RM300 .S84</t>
  </si>
  <si>
    <t>0                      RM 0300000S  84</t>
  </si>
  <si>
    <t>Foundations of molecular pharmacology / J. B. Stenlake.</t>
  </si>
  <si>
    <t>V. 2</t>
  </si>
  <si>
    <t>Stenlake, J. B. (John Bedford)</t>
  </si>
  <si>
    <t>London : Athlone Press ; [Atlantic Highlands], N. J. : distributed [in the] USA by Humanities Press, c1979.</t>
  </si>
  <si>
    <t>1979</t>
  </si>
  <si>
    <t>2002-04-24</t>
  </si>
  <si>
    <t>3980079141:eng</t>
  </si>
  <si>
    <t>5513552</t>
  </si>
  <si>
    <t>991001777549702656</t>
  </si>
  <si>
    <t>2269899490002656</t>
  </si>
  <si>
    <t>9780485111712</t>
  </si>
  <si>
    <t>32285001529915</t>
  </si>
  <si>
    <t>893684633</t>
  </si>
  <si>
    <t>V. 1</t>
  </si>
  <si>
    <t>32285001529907</t>
  </si>
  <si>
    <t>893709535</t>
  </si>
  <si>
    <t>RM300 .T39 1981</t>
  </si>
  <si>
    <t>0                      RM 0300000T  39          1981</t>
  </si>
  <si>
    <t>Introductory medicinal chemistry / J.B. Taylor and P.D. Kennewell.</t>
  </si>
  <si>
    <t>Taylor, J. B. (John Bodenhan), 1939-</t>
  </si>
  <si>
    <t>Chichester : Ellis Horwood ; New York : Halsted Press, 1981.</t>
  </si>
  <si>
    <t>1994-03-24</t>
  </si>
  <si>
    <t>2005-08-24</t>
  </si>
  <si>
    <t>1992-01-28</t>
  </si>
  <si>
    <t>509805:eng</t>
  </si>
  <si>
    <t>7653077</t>
  </si>
  <si>
    <t>991001785909702656</t>
  </si>
  <si>
    <t>2256349210002656</t>
  </si>
  <si>
    <t>9780853122074</t>
  </si>
  <si>
    <t>32285000899335</t>
  </si>
  <si>
    <t>893684647</t>
  </si>
  <si>
    <t>RM301 .S43 1986</t>
  </si>
  <si>
    <t>0                      RM 0301000S  43          1986</t>
  </si>
  <si>
    <t>Drugs of choice : current perspectives on drug use / Richard G. Schlaadt, Peter T. Shannon.</t>
  </si>
  <si>
    <t>Schlaadt, Richard G., 1935-</t>
  </si>
  <si>
    <t>Englewood Cliffs, N.J. : Prentice-Hall, c1986.</t>
  </si>
  <si>
    <t>1986</t>
  </si>
  <si>
    <t>2006-02-21</t>
  </si>
  <si>
    <t>1998-12-07</t>
  </si>
  <si>
    <t>5019620:eng</t>
  </si>
  <si>
    <t>12370198</t>
  </si>
  <si>
    <t>991000677489702656</t>
  </si>
  <si>
    <t>2261316630002656</t>
  </si>
  <si>
    <t>9780132207409</t>
  </si>
  <si>
    <t>32285003494282</t>
  </si>
  <si>
    <t>893528282</t>
  </si>
  <si>
    <t>RM301 .S6 1985</t>
  </si>
  <si>
    <t>0                      RM 0301000S  6           1985</t>
  </si>
  <si>
    <t>Drug discovery : the evolution of modern medicines / Walter Sneader.</t>
  </si>
  <si>
    <t>Sneader, Walter.</t>
  </si>
  <si>
    <t>Chichester ; New York : Wiley, c1985, 1986 printing.</t>
  </si>
  <si>
    <t>A Wiley medical publication</t>
  </si>
  <si>
    <t>2000-09-10</t>
  </si>
  <si>
    <t>1993-05-14</t>
  </si>
  <si>
    <t>3144530392:eng</t>
  </si>
  <si>
    <t>11650496</t>
  </si>
  <si>
    <t>991000571119702656</t>
  </si>
  <si>
    <t>2269874640002656</t>
  </si>
  <si>
    <t>9780471904717</t>
  </si>
  <si>
    <t>32285001656221</t>
  </si>
  <si>
    <t>893321161</t>
  </si>
  <si>
    <t>RM301 .S92 1967b</t>
  </si>
  <si>
    <t>0                      RM 0301000S  92          1967b</t>
  </si>
  <si>
    <t>A symposium on drugs and sensory functions. Editor: Andrew Herxheimer.</t>
  </si>
  <si>
    <t>Symposium on Drugs and Sensory Functions (1967 : London, England)</t>
  </si>
  <si>
    <t>Boston, Little, Brown, 1968.</t>
  </si>
  <si>
    <t>1995-03-31</t>
  </si>
  <si>
    <t>1995-02-28</t>
  </si>
  <si>
    <t>1461209:eng</t>
  </si>
  <si>
    <t>441745</t>
  </si>
  <si>
    <t>991002786469702656</t>
  </si>
  <si>
    <t>2255889490002656</t>
  </si>
  <si>
    <t>32285002010634</t>
  </si>
  <si>
    <t>893604028</t>
  </si>
  <si>
    <t>RM301 .W58 1988</t>
  </si>
  <si>
    <t>0                      RM 0301000W  58          1988</t>
  </si>
  <si>
    <t>Drugs and society / Weldon L. Witters, Peter J. Venturelli.</t>
  </si>
  <si>
    <t>Witters, Weldon L.</t>
  </si>
  <si>
    <t>Boston : Jones and Bartlett Publishers, c1988.</t>
  </si>
  <si>
    <t>2000-10-06</t>
  </si>
  <si>
    <t>1992-02-11</t>
  </si>
  <si>
    <t>592508:eng</t>
  </si>
  <si>
    <t>17234211</t>
  </si>
  <si>
    <t>991001189129702656</t>
  </si>
  <si>
    <t>2271906650002656</t>
  </si>
  <si>
    <t>9780867204100</t>
  </si>
  <si>
    <t>32285000954833</t>
  </si>
  <si>
    <t>893684134</t>
  </si>
  <si>
    <t>RM301.25 .B69 2003</t>
  </si>
  <si>
    <t>0                      RM 0301250B  69          2003</t>
  </si>
  <si>
    <t>Pharmaceutical achievers : the human face of pharmaceutical research / by Mary Ellen Bowden, Amy Beth Crow, and Tracy Sullivan.</t>
  </si>
  <si>
    <t>Bowden, Mary Ellen.</t>
  </si>
  <si>
    <t>Phialdelphia, PA : Chemical Heritage Press, 2003.</t>
  </si>
  <si>
    <t>2003</t>
  </si>
  <si>
    <t>2003-04-03</t>
  </si>
  <si>
    <t>437666145:eng</t>
  </si>
  <si>
    <t>48249219</t>
  </si>
  <si>
    <t>991003999539702656</t>
  </si>
  <si>
    <t>2262211720002656</t>
  </si>
  <si>
    <t>9780941901307</t>
  </si>
  <si>
    <t>32285004689518</t>
  </si>
  <si>
    <t>893593147</t>
  </si>
  <si>
    <t>RM301.3.C47 P57 1997</t>
  </si>
  <si>
    <t>0                      RM 0301300C  47                 P  57          1997</t>
  </si>
  <si>
    <t>Physiology and pharmacology of biological rhythms / contributors, F. Andreotti ... [etal.] ; editors, P.H. Redfern and B. Lemmer.</t>
  </si>
  <si>
    <t>Berlin ; New York : Springer, c1997.</t>
  </si>
  <si>
    <t xml:space="preserve">gw </t>
  </si>
  <si>
    <t>Handbook of experimental pharmacology ; v. 125</t>
  </si>
  <si>
    <t>2003-01-07</t>
  </si>
  <si>
    <t>1998-08-12</t>
  </si>
  <si>
    <t>358715002:eng</t>
  </si>
  <si>
    <t>35198557</t>
  </si>
  <si>
    <t>991005424509702656</t>
  </si>
  <si>
    <t>2260338690002656</t>
  </si>
  <si>
    <t>9783540615255</t>
  </si>
  <si>
    <t>32285003452520</t>
  </si>
  <si>
    <t>893777459</t>
  </si>
  <si>
    <t>RM301.3.G45 G46 1991</t>
  </si>
  <si>
    <t>0                      RM 0301300G  45                 G  46          1991</t>
  </si>
  <si>
    <t>The Genetic basis of alcohol and drug actions / edited by John C. Crabbe, Jr. and R. Adron Harris.</t>
  </si>
  <si>
    <t>New York : Plenum Press, c1991.</t>
  </si>
  <si>
    <t>1999-09-16</t>
  </si>
  <si>
    <t>1994-01-20</t>
  </si>
  <si>
    <t>350246424:eng</t>
  </si>
  <si>
    <t>24246866</t>
  </si>
  <si>
    <t>991001921059702656</t>
  </si>
  <si>
    <t>2264061020002656</t>
  </si>
  <si>
    <t>9780306438684</t>
  </si>
  <si>
    <t>32285001832087</t>
  </si>
  <si>
    <t>893510073</t>
  </si>
  <si>
    <t>RM301.41 .S58 1995</t>
  </si>
  <si>
    <t>0                      RM 0301410S  58          1995</t>
  </si>
  <si>
    <t>Sites of drug action in the human brain / edited by Anat Biegon, Nora D. Volkow.</t>
  </si>
  <si>
    <t>Boca Raton : CRC Press, c1995.</t>
  </si>
  <si>
    <t>flu</t>
  </si>
  <si>
    <t>1999-03-22</t>
  </si>
  <si>
    <t>1996-10-30</t>
  </si>
  <si>
    <t>33275010:eng</t>
  </si>
  <si>
    <t>31604964</t>
  </si>
  <si>
    <t>991002422809702656</t>
  </si>
  <si>
    <t>2266032050002656</t>
  </si>
  <si>
    <t>9780849376535</t>
  </si>
  <si>
    <t>32285002379252</t>
  </si>
  <si>
    <t>893685345</t>
  </si>
  <si>
    <t>RM315 .A22</t>
  </si>
  <si>
    <t>0                      RM 0315000A  22</t>
  </si>
  <si>
    <t>Drugs and behavior : a primer in neuropsychopharmacology / [by] Ernest L. Abel.</t>
  </si>
  <si>
    <t>Abel, Ernest L., 1943-</t>
  </si>
  <si>
    <t>New York : Wiley, [1974]</t>
  </si>
  <si>
    <t>1974</t>
  </si>
  <si>
    <t>1995-02-21</t>
  </si>
  <si>
    <t>836676266:eng</t>
  </si>
  <si>
    <t>915822</t>
  </si>
  <si>
    <t>991003379729702656</t>
  </si>
  <si>
    <t>2264782400002656</t>
  </si>
  <si>
    <t>9780471001553</t>
  </si>
  <si>
    <t>32285001989143</t>
  </si>
  <si>
    <t>893441242</t>
  </si>
  <si>
    <t>RM315 .B53</t>
  </si>
  <si>
    <t>0                      RM 0315000B  53</t>
  </si>
  <si>
    <t>Drugs and the brain : papers on the action, use, and abuse of psychotropic agents / edited by Perry Black.</t>
  </si>
  <si>
    <t>Black, Perry, 1930-</t>
  </si>
  <si>
    <t>Baltimore : Johns Hopkins Press, [1969]</t>
  </si>
  <si>
    <t>1969</t>
  </si>
  <si>
    <t>mdu</t>
  </si>
  <si>
    <t>2006-03-28</t>
  </si>
  <si>
    <t>1992-11-18</t>
  </si>
  <si>
    <t>1133921:eng</t>
  </si>
  <si>
    <t>10827</t>
  </si>
  <si>
    <t>991000001959702656</t>
  </si>
  <si>
    <t>2268011120002656</t>
  </si>
  <si>
    <t>9780801810022</t>
  </si>
  <si>
    <t>32285001405546</t>
  </si>
  <si>
    <t>893683067</t>
  </si>
  <si>
    <t>RM315 .B657 1996</t>
  </si>
  <si>
    <t>0                      RM 0315000B  657         1996</t>
  </si>
  <si>
    <t>Brain mechanisms and psychotropic drugs / edited by Andrius Baskys, Gary Remington.</t>
  </si>
  <si>
    <t>Boca Raton : CRC Press, c1996.</t>
  </si>
  <si>
    <t>Pharmacology and toxicology</t>
  </si>
  <si>
    <t>1996-09-10</t>
  </si>
  <si>
    <t>355743299:eng</t>
  </si>
  <si>
    <t>33489224</t>
  </si>
  <si>
    <t>991002575339702656</t>
  </si>
  <si>
    <t>2266097150002656</t>
  </si>
  <si>
    <t>9780849383861</t>
  </si>
  <si>
    <t>32285002316395</t>
  </si>
  <si>
    <t>893251396</t>
  </si>
  <si>
    <t>RM315 .C4 1970</t>
  </si>
  <si>
    <t>0                      RM 0315000C  4           1970</t>
  </si>
  <si>
    <t>Drugs, development, and cerebral function : [papers] / compiled and edited by W. Lynn Smith. With a foreword by Marcel Kinsbourne.</t>
  </si>
  <si>
    <t>Cerebral Function Symposium (2nd : 1970 : Denver, Colo.)</t>
  </si>
  <si>
    <t>Springfield, Ill. : Thomas, [1972]</t>
  </si>
  <si>
    <t>1972</t>
  </si>
  <si>
    <t>1994-05-06</t>
  </si>
  <si>
    <t>3856535319:eng</t>
  </si>
  <si>
    <t>277443</t>
  </si>
  <si>
    <t>991002173299702656</t>
  </si>
  <si>
    <t>2260291010002656</t>
  </si>
  <si>
    <t>9780398024178</t>
  </si>
  <si>
    <t>32285001907160</t>
  </si>
  <si>
    <t>893792105</t>
  </si>
  <si>
    <t>RM315 .G73</t>
  </si>
  <si>
    <t>0                      RM 0315000G  73</t>
  </si>
  <si>
    <t>About mind-altering drugs and the brain / by Henry F. Greenberg and Wallace D. Winters.</t>
  </si>
  <si>
    <t>Greenberg, Henry F.</t>
  </si>
  <si>
    <t>California : The Rotary Club of Pacific Palisades, c1971.</t>
  </si>
  <si>
    <t>cau</t>
  </si>
  <si>
    <t>2001-04-08</t>
  </si>
  <si>
    <t>5732744:eng</t>
  </si>
  <si>
    <t>12887461</t>
  </si>
  <si>
    <t>991000747949702656</t>
  </si>
  <si>
    <t>2258323770002656</t>
  </si>
  <si>
    <t>32285001406213</t>
  </si>
  <si>
    <t>893496518</t>
  </si>
  <si>
    <t>RM315 .H633</t>
  </si>
  <si>
    <t>0                      RM 0315000H  633</t>
  </si>
  <si>
    <t>Clinical use of psychotherapeutic drugs, by Leo E. Hollister.</t>
  </si>
  <si>
    <t>Hollister, Leo E., 1920-2000.</t>
  </si>
  <si>
    <t>Springfield, Ill., Thomas [1973]</t>
  </si>
  <si>
    <t>1973</t>
  </si>
  <si>
    <t>1595104:eng</t>
  </si>
  <si>
    <t>700391</t>
  </si>
  <si>
    <t>991003161229702656</t>
  </si>
  <si>
    <t>2256727760002656</t>
  </si>
  <si>
    <t>9780398027490</t>
  </si>
  <si>
    <t>32285003094439</t>
  </si>
  <si>
    <t>893874486</t>
  </si>
  <si>
    <t>RM315 .J75 1985</t>
  </si>
  <si>
    <t>0                      RM 0315000J  75          1985</t>
  </si>
  <si>
    <t>A primer of drug action / Robert M. Julien.</t>
  </si>
  <si>
    <t>Julien, Robert M.</t>
  </si>
  <si>
    <t>New York : W.H. Freeman, c1985.</t>
  </si>
  <si>
    <t>A Series of books in psychology</t>
  </si>
  <si>
    <t>2006-10-18</t>
  </si>
  <si>
    <t>2705640:eng</t>
  </si>
  <si>
    <t>11469882</t>
  </si>
  <si>
    <t>991000539689702656</t>
  </si>
  <si>
    <t>2266345720002656</t>
  </si>
  <si>
    <t>9780716717133</t>
  </si>
  <si>
    <t>32285001529949</t>
  </si>
  <si>
    <t>893315035</t>
  </si>
  <si>
    <t>RM315 .L36 1982</t>
  </si>
  <si>
    <t>0                      RM 0315000L  36          1982</t>
  </si>
  <si>
    <t>Drugs and behavior / Fred Leavitt.</t>
  </si>
  <si>
    <t>Leavitt, Fred.</t>
  </si>
  <si>
    <t>New York : Wiley, c1982.</t>
  </si>
  <si>
    <t>1982</t>
  </si>
  <si>
    <t>Wiley series on personality processes</t>
  </si>
  <si>
    <t>2004-10-07</t>
  </si>
  <si>
    <t>1995-06-30</t>
  </si>
  <si>
    <t>1925966:eng</t>
  </si>
  <si>
    <t>7925458</t>
  </si>
  <si>
    <t>991005178079702656</t>
  </si>
  <si>
    <t>2268864940002656</t>
  </si>
  <si>
    <t>9780471064565</t>
  </si>
  <si>
    <t>32285002021649</t>
  </si>
  <si>
    <t>893353747</t>
  </si>
  <si>
    <t>RM315 .L42 1992</t>
  </si>
  <si>
    <t>0                      RM 0315000L  42          1992</t>
  </si>
  <si>
    <t>Fundamentals of psychopharmacology / Brian E. Leonard.</t>
  </si>
  <si>
    <t>Leonard, B. E.</t>
  </si>
  <si>
    <t>Chichester ; New York : J. Wiley, c1992.</t>
  </si>
  <si>
    <t>2009-09-23</t>
  </si>
  <si>
    <t>1993-12-10</t>
  </si>
  <si>
    <t>550777:eng</t>
  </si>
  <si>
    <t>24871405</t>
  </si>
  <si>
    <t>991001962969702656</t>
  </si>
  <si>
    <t>2262723760002656</t>
  </si>
  <si>
    <t>9780471933885</t>
  </si>
  <si>
    <t>32285001815751</t>
  </si>
  <si>
    <t>893244592</t>
  </si>
  <si>
    <t>RM315 .L46</t>
  </si>
  <si>
    <t>0                      RM 0315000L  46</t>
  </si>
  <si>
    <t>Psychopharmacology : a biological approach / Robert A. Levitt.</t>
  </si>
  <si>
    <t>Levitt, Robert A.</t>
  </si>
  <si>
    <t>Washington : Hemisphere Pub. Corp. ; New York : distributed by Halsted Press, [1975]</t>
  </si>
  <si>
    <t>dcu</t>
  </si>
  <si>
    <t>Series in experimental psychology</t>
  </si>
  <si>
    <t>375195840:eng</t>
  </si>
  <si>
    <t>1103154</t>
  </si>
  <si>
    <t>991003537899702656</t>
  </si>
  <si>
    <t>2267394830002656</t>
  </si>
  <si>
    <t>9780470531495</t>
  </si>
  <si>
    <t>32285003094447</t>
  </si>
  <si>
    <t>893598679</t>
  </si>
  <si>
    <t>RM315 .P7534</t>
  </si>
  <si>
    <t>0                      RM 0315000P  7534</t>
  </si>
  <si>
    <t>Psychopharmacology : from theory to practice / editors, Jack D. Barchas ... [et al.].</t>
  </si>
  <si>
    <t>New York : Oxford University Press, 1977.</t>
  </si>
  <si>
    <t>1999-03-15</t>
  </si>
  <si>
    <t>1995-04-06</t>
  </si>
  <si>
    <t>864034454:eng</t>
  </si>
  <si>
    <t>3002015</t>
  </si>
  <si>
    <t>991004313089702656</t>
  </si>
  <si>
    <t>2272247250002656</t>
  </si>
  <si>
    <t>9780195022148</t>
  </si>
  <si>
    <t>32285002025822</t>
  </si>
  <si>
    <t>893722370</t>
  </si>
  <si>
    <t>RM315 .P762 1995</t>
  </si>
  <si>
    <t>0                      RM 0315000P  762         1995</t>
  </si>
  <si>
    <t>Psychopharmacology : the fourth generation of progress / editors-in-chief, Floyd E. Bloom, David Kupfer ; associate editors, Benjamin S. Bunney ... [et al.].</t>
  </si>
  <si>
    <t>New York : Raven Press, c1995.</t>
  </si>
  <si>
    <t>1999-01-13</t>
  </si>
  <si>
    <t>1996-12-12</t>
  </si>
  <si>
    <t>947187603:eng</t>
  </si>
  <si>
    <t>30031477</t>
  </si>
  <si>
    <t>991002313829702656</t>
  </si>
  <si>
    <t>2270659700002656</t>
  </si>
  <si>
    <t>9780781701662</t>
  </si>
  <si>
    <t>32285002393238</t>
  </si>
  <si>
    <t>893335158</t>
  </si>
  <si>
    <t>RM315 .U4</t>
  </si>
  <si>
    <t>0                      RM 0315000U  4</t>
  </si>
  <si>
    <t>Drugs and behavior / edited by Leonard Uhr [and] James G. Miller.</t>
  </si>
  <si>
    <t>Uhr, Leonard Merrick, 1927- editor.</t>
  </si>
  <si>
    <t>New York : Wiley, [1960]</t>
  </si>
  <si>
    <t>1998-10-28</t>
  </si>
  <si>
    <t>1992-04-08</t>
  </si>
  <si>
    <t>346552590:eng</t>
  </si>
  <si>
    <t>630963</t>
  </si>
  <si>
    <t>991003077819702656</t>
  </si>
  <si>
    <t>2262216840002656</t>
  </si>
  <si>
    <t>32285001056034</t>
  </si>
  <si>
    <t>893623128</t>
  </si>
  <si>
    <t>RM315 .Y83 1991</t>
  </si>
  <si>
    <t>0                      RM 0315000Y  83          1991</t>
  </si>
  <si>
    <t>What you need to know about psychiatric drugs / Stuart Yudofsky, Robert E. Hales, Tom Ferguson.</t>
  </si>
  <si>
    <t>Yudofsky, Stuart C.</t>
  </si>
  <si>
    <t>New York : Grove Weidenfeld, 1991.</t>
  </si>
  <si>
    <t>1997-03-03</t>
  </si>
  <si>
    <t>23211681:eng</t>
  </si>
  <si>
    <t>22117538</t>
  </si>
  <si>
    <t>991005328499702656</t>
  </si>
  <si>
    <t>2260126750002656</t>
  </si>
  <si>
    <t>9780802112811</t>
  </si>
  <si>
    <t>32285000865518</t>
  </si>
  <si>
    <t>893437527</t>
  </si>
  <si>
    <t>RM319 .K6</t>
  </si>
  <si>
    <t>0                      RM 0319000K  6</t>
  </si>
  <si>
    <t>Comprehensive approach to therapy of pain; by A. Lewis Kolodyny and Patrick T. McLoughlin. With a foreword by Hyman S. Rubinstein.</t>
  </si>
  <si>
    <t>Kolodny, A. Lewis.</t>
  </si>
  <si>
    <t>Springfield, Ill., C.C. Thomas [1966]</t>
  </si>
  <si>
    <t>1966</t>
  </si>
  <si>
    <t>2001-09-18</t>
  </si>
  <si>
    <t>2095962:eng</t>
  </si>
  <si>
    <t>1161444</t>
  </si>
  <si>
    <t>991003580429702656</t>
  </si>
  <si>
    <t>2271324220002656</t>
  </si>
  <si>
    <t>32285003094454</t>
  </si>
  <si>
    <t>893348838</t>
  </si>
  <si>
    <t>RM331 .F57</t>
  </si>
  <si>
    <t>0                      RM 0331000F  57</t>
  </si>
  <si>
    <t>Placebo therapy [by] Jefferson M. Fish.</t>
  </si>
  <si>
    <t>Fish, Jefferson M.</t>
  </si>
  <si>
    <t>San Francisco, Jossey-Bass Publishers, 1973.</t>
  </si>
  <si>
    <t>[1st ed.]</t>
  </si>
  <si>
    <t>The Jossey-Bass behavioral science series</t>
  </si>
  <si>
    <t>1999-02-22</t>
  </si>
  <si>
    <t>1997-08-13</t>
  </si>
  <si>
    <t>1622106:eng</t>
  </si>
  <si>
    <t>804937</t>
  </si>
  <si>
    <t>991003282599702656</t>
  </si>
  <si>
    <t>2269683490002656</t>
  </si>
  <si>
    <t>9780875891903</t>
  </si>
  <si>
    <t>32285003094488</t>
  </si>
  <si>
    <t>893698853</t>
  </si>
  <si>
    <t>RM340 .B76 1995</t>
  </si>
  <si>
    <t>0                      RM 0340000B  76          1995</t>
  </si>
  <si>
    <t>Ethical issues in drug testing, approval, and pricing : the clot-dissolving drugs / Baruch A. Brody.</t>
  </si>
  <si>
    <t>Brody, Baruch A.</t>
  </si>
  <si>
    <t>New York : Oxford University Press, 1995.</t>
  </si>
  <si>
    <t>2002-01-18</t>
  </si>
  <si>
    <t>1995-02-14</t>
  </si>
  <si>
    <t>1995-03-06</t>
  </si>
  <si>
    <t>836748974:eng</t>
  </si>
  <si>
    <t>29877585</t>
  </si>
  <si>
    <t>991001661759702656</t>
  </si>
  <si>
    <t>2257935610002656</t>
  </si>
  <si>
    <t>9780195088311</t>
  </si>
  <si>
    <t>32285001998698</t>
  </si>
  <si>
    <t>893803790</t>
  </si>
  <si>
    <t>RM666.G15 K3</t>
  </si>
  <si>
    <t>0                      RM 0666000G  15                 K  3</t>
  </si>
  <si>
    <t>Garlic, the unknown miracle worker : odorless garlic medicine and garlic Flow-Leben / by Yoshio Kato ; translation into English, Masuo Hayata, Yoshio Nakamura, Yukio Nagai ; rewriting, Thomas J. Reilly.</t>
  </si>
  <si>
    <t>Katō, Yoshio, 1920-</t>
  </si>
  <si>
    <t>Amagasakici, Japan : Oyama Garlic Laboratory, 1973.</t>
  </si>
  <si>
    <t xml:space="preserve">ja </t>
  </si>
  <si>
    <t>1997-11-22</t>
  </si>
  <si>
    <t>1995-04-18</t>
  </si>
  <si>
    <t>1745064:eng</t>
  </si>
  <si>
    <t>728138</t>
  </si>
  <si>
    <t>991003203099702656</t>
  </si>
  <si>
    <t>2262258670002656</t>
  </si>
  <si>
    <t>32285002027471</t>
  </si>
  <si>
    <t>893330062</t>
  </si>
  <si>
    <t>RM666.H33 K36 1992</t>
  </si>
  <si>
    <t>0                      RM 0666000H  33                 K  36          1992</t>
  </si>
  <si>
    <t>The herbalist / Michael Jay Katz.</t>
  </si>
  <si>
    <t>Katz, Michael Jay, 1950-</t>
  </si>
  <si>
    <t>Lanham, Md. : University Press of America, c1992.</t>
  </si>
  <si>
    <t>2000-08-28</t>
  </si>
  <si>
    <t>1992-03-26</t>
  </si>
  <si>
    <t>43672738:eng</t>
  </si>
  <si>
    <t>24698767</t>
  </si>
  <si>
    <t>991001953669702656</t>
  </si>
  <si>
    <t>2268269600002656</t>
  </si>
  <si>
    <t>9780819185525</t>
  </si>
  <si>
    <t>32285001001295</t>
  </si>
  <si>
    <t>893322390</t>
  </si>
  <si>
    <t>RM666.H33 P49 1998</t>
  </si>
  <si>
    <t>0                      RM 0666000H  33                 P  49          1998</t>
  </si>
  <si>
    <t>Phytomedicines of Europe : chemistry and biological activity / Larry D. Lawson, Rudolf Bauer, editors.</t>
  </si>
  <si>
    <t>Washington, DC : American Chemical Society, 1998.</t>
  </si>
  <si>
    <t>1998</t>
  </si>
  <si>
    <t>ACS symposium series ; 691</t>
  </si>
  <si>
    <t>2001-04-19</t>
  </si>
  <si>
    <t>795126766:eng</t>
  </si>
  <si>
    <t>38494614</t>
  </si>
  <si>
    <t>991003503449702656</t>
  </si>
  <si>
    <t>2270176410002656</t>
  </si>
  <si>
    <t>9780841235595</t>
  </si>
  <si>
    <t>32285004313507</t>
  </si>
  <si>
    <t>893692774</t>
  </si>
  <si>
    <t>RM666.H33 P737 2006</t>
  </si>
  <si>
    <t>0                      RM 0666000H  33                 P  737         2006</t>
  </si>
  <si>
    <t>Ayurvedic herbs : a clinical guide to the healing plants of traditional Indian medicine / M.S. Premila.</t>
  </si>
  <si>
    <t>Premila, M. S.</t>
  </si>
  <si>
    <t>New York : Haworth Press, c2006.</t>
  </si>
  <si>
    <t>2006</t>
  </si>
  <si>
    <t>2007-12-12</t>
  </si>
  <si>
    <t>341168387:eng</t>
  </si>
  <si>
    <t>62493293</t>
  </si>
  <si>
    <t>991005139249702656</t>
  </si>
  <si>
    <t>2269155110002656</t>
  </si>
  <si>
    <t>9780789017673</t>
  </si>
  <si>
    <t>32285005371850</t>
  </si>
  <si>
    <t>893350784</t>
  </si>
  <si>
    <t>RM666.P35 L39 2004</t>
  </si>
  <si>
    <t>0                      RM 0666000P  35                 L  39          2004</t>
  </si>
  <si>
    <t>The mold in Dr. Florey's coat : the story of the penicillin miracle / Eric Lax.</t>
  </si>
  <si>
    <t>Lax, Eric.</t>
  </si>
  <si>
    <t>New York : H. Holt, 2004.</t>
  </si>
  <si>
    <t>2004</t>
  </si>
  <si>
    <t>2010-03-29</t>
  </si>
  <si>
    <t>2004-11-01</t>
  </si>
  <si>
    <t>783601:eng</t>
  </si>
  <si>
    <t>52727654</t>
  </si>
  <si>
    <t>991004283989702656</t>
  </si>
  <si>
    <t>2256669940002656</t>
  </si>
  <si>
    <t>9780805067903</t>
  </si>
  <si>
    <t>32285005007579</t>
  </si>
  <si>
    <t>893325176</t>
  </si>
  <si>
    <t>RM701 .G75 1988</t>
  </si>
  <si>
    <t>0                      RM 0701000G  75          1988</t>
  </si>
  <si>
    <t>Physical agents for physical therapists / by James E. Griffin and Terence C. Karselis ; with a contribution by Dean P. Currier.</t>
  </si>
  <si>
    <t>Griffin, James E.</t>
  </si>
  <si>
    <t>Springfield, Ill., U.S.A. : Thomas, 1988.</t>
  </si>
  <si>
    <t>3rd ed.</t>
  </si>
  <si>
    <t>1996-01-29</t>
  </si>
  <si>
    <t>8067809:eng</t>
  </si>
  <si>
    <t>16225909</t>
  </si>
  <si>
    <t>991001092379702656</t>
  </si>
  <si>
    <t>2264397670002656</t>
  </si>
  <si>
    <t>9780398053840</t>
  </si>
  <si>
    <t>32285000916295</t>
  </si>
  <si>
    <t>893602313</t>
  </si>
  <si>
    <t>RM701 .S55 1995</t>
  </si>
  <si>
    <t>0                      RM 0701000S  55          1995</t>
  </si>
  <si>
    <t>Motor control : theory and practical applications / Anne Shumway-Cook, Marjorie H. Woollacott.</t>
  </si>
  <si>
    <t>Shumway-Cook, Anne, 1947-</t>
  </si>
  <si>
    <t>Baltimore : Williams &amp; Wilkins, c1995.</t>
  </si>
  <si>
    <t>2006-06-21</t>
  </si>
  <si>
    <t>1996-01-25</t>
  </si>
  <si>
    <t>3372852580:eng</t>
  </si>
  <si>
    <t>30894139</t>
  </si>
  <si>
    <t>991001804159702656</t>
  </si>
  <si>
    <t>2271527940002656</t>
  </si>
  <si>
    <t>9780683077575</t>
  </si>
  <si>
    <t>32285002125929</t>
  </si>
  <si>
    <t>893316081</t>
  </si>
  <si>
    <t>RM701 .S6613 1981</t>
  </si>
  <si>
    <t>0                      RM 0701000S  6613        1981</t>
  </si>
  <si>
    <t>Physical therapy for sports / edited by Werner Kuprian, with the collaboration of Doris Eitner, Lutz Meissner, Helmut Ork ; translated by Todd Kontje.</t>
  </si>
  <si>
    <t>Sport-Physiotherapie. English.</t>
  </si>
  <si>
    <t>Philadelphia : Saunders, 1981.</t>
  </si>
  <si>
    <t>Authorized English ed.</t>
  </si>
  <si>
    <t>1997-03-27</t>
  </si>
  <si>
    <t>1992-02-01</t>
  </si>
  <si>
    <t>4020096258:eng</t>
  </si>
  <si>
    <t>8305917</t>
  </si>
  <si>
    <t>991005229019702656</t>
  </si>
  <si>
    <t>2269325810002656</t>
  </si>
  <si>
    <t>9780721655536</t>
  </si>
  <si>
    <t>32285000933118</t>
  </si>
  <si>
    <t>893607047</t>
  </si>
  <si>
    <t>RM701 .T68</t>
  </si>
  <si>
    <t>0                      RM 0701000T  68</t>
  </si>
  <si>
    <t>Careers in physical rehabilitation therapy / by Halima Touré.</t>
  </si>
  <si>
    <t>Touré, Halima.</t>
  </si>
  <si>
    <t>New York : Watts, 1977.</t>
  </si>
  <si>
    <t>A Career concise guide</t>
  </si>
  <si>
    <t>2001-12-02</t>
  </si>
  <si>
    <t>1991-10-28</t>
  </si>
  <si>
    <t>6757610:eng</t>
  </si>
  <si>
    <t>2929209</t>
  </si>
  <si>
    <t>991004286749702656</t>
  </si>
  <si>
    <t>2267745240002656</t>
  </si>
  <si>
    <t>9780531013069</t>
  </si>
  <si>
    <t>32285000802172</t>
  </si>
  <si>
    <t>893442433</t>
  </si>
  <si>
    <t>RM705 .E96 1999</t>
  </si>
  <si>
    <t>0                      RM 0705000E  96          1999</t>
  </si>
  <si>
    <t>Expertise in physical therapy practice / Gail M. Jensen ... [et al.] ; with forewords by Ruth B. Purtilo, Jules Rothstein.</t>
  </si>
  <si>
    <t>Boston : Butterworth-Heinemann, c1999.</t>
  </si>
  <si>
    <t>1999</t>
  </si>
  <si>
    <t>2006-10-10</t>
  </si>
  <si>
    <t>1999-08-18</t>
  </si>
  <si>
    <t>56406535:eng</t>
  </si>
  <si>
    <t>40940132</t>
  </si>
  <si>
    <t>991001746529702656</t>
  </si>
  <si>
    <t>2264288560002656</t>
  </si>
  <si>
    <t>9780750690409</t>
  </si>
  <si>
    <t>32285003582565</t>
  </si>
  <si>
    <t>893684594</t>
  </si>
  <si>
    <t>RM719 .S6</t>
  </si>
  <si>
    <t>0                      RM 0719000S  6</t>
  </si>
  <si>
    <t>Essentials of kinesiology; a laboratory manual [by] Dale W. Spence.</t>
  </si>
  <si>
    <t>Spence, Dale W.</t>
  </si>
  <si>
    <t>Philadelphia, Lea &amp; Febiger, 1975.</t>
  </si>
  <si>
    <t>Health education, physical education, and recreation series</t>
  </si>
  <si>
    <t>2008-07-23</t>
  </si>
  <si>
    <t>1993-03-18</t>
  </si>
  <si>
    <t>1604488:eng</t>
  </si>
  <si>
    <t>801646</t>
  </si>
  <si>
    <t>991003278539702656</t>
  </si>
  <si>
    <t>2270061450002656</t>
  </si>
  <si>
    <t>9780812104929</t>
  </si>
  <si>
    <t>32285001575702</t>
  </si>
  <si>
    <t>893441123</t>
  </si>
  <si>
    <t>RM723.A28 2007</t>
  </si>
  <si>
    <t>0                      RM 0723000A  28          2007</t>
  </si>
  <si>
    <t>Acupressure taping : the practice of acutaping for chronic pain and injuries / Hans-Ulrich Hecker and Kay Liebchen ; translated from the German by Katja Lueders and Rafael Lorenzo.</t>
  </si>
  <si>
    <t>Hecker, Hans-Ulrich.</t>
  </si>
  <si>
    <t>Rochester, Vt. : Healing Arts Press, c2007.</t>
  </si>
  <si>
    <t>2007</t>
  </si>
  <si>
    <t>2007-09-05</t>
  </si>
  <si>
    <t>2007-07-18</t>
  </si>
  <si>
    <t>62043633:eng</t>
  </si>
  <si>
    <t>76141218</t>
  </si>
  <si>
    <t>991005096369702656</t>
  </si>
  <si>
    <t>2264504940002656</t>
  </si>
  <si>
    <t>9781594771484</t>
  </si>
  <si>
    <t>32285005319966</t>
  </si>
  <si>
    <t>893526888</t>
  </si>
  <si>
    <t>RM725 .C582 2009</t>
  </si>
  <si>
    <t>0                      RM 0725000C  582         2009</t>
  </si>
  <si>
    <t>Clinical exercise physiology / Jonathan K. Ehrman ... [et al.], editors.</t>
  </si>
  <si>
    <t>Champaign, IL : Human Kinetics, c2009.</t>
  </si>
  <si>
    <t>2009</t>
  </si>
  <si>
    <t>2009-03-16</t>
  </si>
  <si>
    <t>56880895:eng</t>
  </si>
  <si>
    <t>229430519</t>
  </si>
  <si>
    <t>991005297019702656</t>
  </si>
  <si>
    <t>2270853440002656</t>
  </si>
  <si>
    <t>9780736065658</t>
  </si>
  <si>
    <t>32285005509517</t>
  </si>
  <si>
    <t>893437488</t>
  </si>
  <si>
    <t>RM725 .E9 1992</t>
  </si>
  <si>
    <t>0                      RM 0725000E  9           1992</t>
  </si>
  <si>
    <t>Exercise and disease / [edited by] Ronald R. Watson and Marianne Eisinger.</t>
  </si>
  <si>
    <t>Boca Raton : CRC Press, c1992.</t>
  </si>
  <si>
    <t>Nutrition in exercise and sport</t>
  </si>
  <si>
    <t>2005-11-19</t>
  </si>
  <si>
    <t>1993-02-09</t>
  </si>
  <si>
    <t>353411428:eng</t>
  </si>
  <si>
    <t>25164454</t>
  </si>
  <si>
    <t>991001982679702656</t>
  </si>
  <si>
    <t>2256956060002656</t>
  </si>
  <si>
    <t>9780849379123</t>
  </si>
  <si>
    <t>32285001495224</t>
  </si>
  <si>
    <t>893414686</t>
  </si>
  <si>
    <t>RM725 .E915 1994</t>
  </si>
  <si>
    <t>0                      RM 0725000E  915         1994</t>
  </si>
  <si>
    <t>Exercise for prevention and treatment of illness / [edited by] Linn Goldberg, Diane L. Elliot.</t>
  </si>
  <si>
    <t>Philadelphia : F.A. Davis, 1994.</t>
  </si>
  <si>
    <t>2001-09-21</t>
  </si>
  <si>
    <t>1995-05-15</t>
  </si>
  <si>
    <t>31379672:eng</t>
  </si>
  <si>
    <t>29565000</t>
  </si>
  <si>
    <t>991002280349702656</t>
  </si>
  <si>
    <t>2255654440002656</t>
  </si>
  <si>
    <t>9780803641631</t>
  </si>
  <si>
    <t>32285002039625</t>
  </si>
  <si>
    <t>893779631</t>
  </si>
  <si>
    <t>RM725 .G75 1998</t>
  </si>
  <si>
    <t>0                      RM 0725000G  75          1998</t>
  </si>
  <si>
    <t>Client-centered exercise prescription / John C. Griffin.</t>
  </si>
  <si>
    <t>Griffin, John C.</t>
  </si>
  <si>
    <t>Champaign, IL : Human Kinetics, c1998.</t>
  </si>
  <si>
    <t>2010-04-29</t>
  </si>
  <si>
    <t>2001-01-30</t>
  </si>
  <si>
    <t>645125:eng</t>
  </si>
  <si>
    <t>37947167</t>
  </si>
  <si>
    <t>991003353279702656</t>
  </si>
  <si>
    <t>2268338750002656</t>
  </si>
  <si>
    <t>9780880117074</t>
  </si>
  <si>
    <t>32285004292602</t>
  </si>
  <si>
    <t>893441210</t>
  </si>
  <si>
    <t>RM725 .L5 1978</t>
  </si>
  <si>
    <t>0                      RM 0725000L  5           1978</t>
  </si>
  <si>
    <t>Therapeutic exercise / edited by John V. Basmajian.</t>
  </si>
  <si>
    <t>Baltimore : Williams &amp; Wilkins, c1978, 1982 printing.</t>
  </si>
  <si>
    <t>3d ed.</t>
  </si>
  <si>
    <t>Rehabilitation medicine library</t>
  </si>
  <si>
    <t>1993-03-16</t>
  </si>
  <si>
    <t>1992-02-19</t>
  </si>
  <si>
    <t>54177767:eng</t>
  </si>
  <si>
    <t>3203260</t>
  </si>
  <si>
    <t>991001779839702656</t>
  </si>
  <si>
    <t>2268825400002656</t>
  </si>
  <si>
    <t>9780683004335</t>
  </si>
  <si>
    <t>32285000981828</t>
  </si>
  <si>
    <t>893334598</t>
  </si>
  <si>
    <t>RM725 .L583 2007</t>
  </si>
  <si>
    <t>0                      RM 0725000L  583         2007</t>
  </si>
  <si>
    <t>The body mind soul solution : healing emotional pain through exercise / Bob Livingstone.</t>
  </si>
  <si>
    <t>Livingstone, Bob.</t>
  </si>
  <si>
    <t>New York : Pegasus Books, 2007.</t>
  </si>
  <si>
    <t>1st Pegasus Books ed.</t>
  </si>
  <si>
    <t>2008-10-07</t>
  </si>
  <si>
    <t>2008-06-26</t>
  </si>
  <si>
    <t>4710742255:eng</t>
  </si>
  <si>
    <t>173275302</t>
  </si>
  <si>
    <t>991005220179702656</t>
  </si>
  <si>
    <t>2256249200002656</t>
  </si>
  <si>
    <t>9781933648545</t>
  </si>
  <si>
    <t>32285005446934</t>
  </si>
  <si>
    <t>893777045</t>
  </si>
  <si>
    <t>RM725 .P64 1990</t>
  </si>
  <si>
    <t>0                      RM 0725000P  64          1990</t>
  </si>
  <si>
    <t>Exercise in health and disease : evaluation and prescription for prevention and rehabilitation / Michael L. Pollock, Jack H. Wilmore.</t>
  </si>
  <si>
    <t>Pollock, Michael L.</t>
  </si>
  <si>
    <t>Philadelphia : W.B. Saunders, 1990.</t>
  </si>
  <si>
    <t>1990</t>
  </si>
  <si>
    <t>2000-05-05</t>
  </si>
  <si>
    <t>1991-05-08</t>
  </si>
  <si>
    <t>2706735:eng</t>
  </si>
  <si>
    <t>20092898</t>
  </si>
  <si>
    <t>991001537539702656</t>
  </si>
  <si>
    <t>2254722780002656</t>
  </si>
  <si>
    <t>9780721629483</t>
  </si>
  <si>
    <t>32285000571850</t>
  </si>
  <si>
    <t>893885347</t>
  </si>
  <si>
    <t>RM725 .R395 2001</t>
  </si>
  <si>
    <t>0                      RM 0725000R  395         2001</t>
  </si>
  <si>
    <t>Resistance training for health and rehabilitation / James E. Graves, Barry A. Franklin, editors.</t>
  </si>
  <si>
    <t>Champaign, IL : Human Kinetics, 2001.</t>
  </si>
  <si>
    <t>2002-01-29</t>
  </si>
  <si>
    <t>35748166:eng</t>
  </si>
  <si>
    <t>46660577</t>
  </si>
  <si>
    <t>991003692689702656</t>
  </si>
  <si>
    <t>2260542440002656</t>
  </si>
  <si>
    <t>9780736001786</t>
  </si>
  <si>
    <t>32285004451117</t>
  </si>
  <si>
    <t>893512248</t>
  </si>
  <si>
    <t>RM725 .R55 1994</t>
  </si>
  <si>
    <t>0                      RM 0725000R  55          1994</t>
  </si>
  <si>
    <t>Fitness and rehabilitation programs for special populations / James H. Rimmer.</t>
  </si>
  <si>
    <t>Rimmer, James H.</t>
  </si>
  <si>
    <t>Madison, Wis. : WCB Brown &amp; Benchmark Publishers, c1994.</t>
  </si>
  <si>
    <t>wiu</t>
  </si>
  <si>
    <t>2009-03-03</t>
  </si>
  <si>
    <t>1994-05-26</t>
  </si>
  <si>
    <t>14463061:eng</t>
  </si>
  <si>
    <t>29676604</t>
  </si>
  <si>
    <t>991002290259702656</t>
  </si>
  <si>
    <t>2267418530002656</t>
  </si>
  <si>
    <t>9780697116192</t>
  </si>
  <si>
    <t>32285001898864</t>
  </si>
  <si>
    <t>893408927</t>
  </si>
  <si>
    <t>RM725.I76 D85 1995</t>
  </si>
  <si>
    <t>0                      RM 0725000I  76                 D  85          1995</t>
  </si>
  <si>
    <t>Isokinetics : muscle testing, interpretation, and clinical applications / Zeevi Dvir.</t>
  </si>
  <si>
    <t>Dvir, Zeevi.</t>
  </si>
  <si>
    <t>Edinburgh ; New York : Churchill Livingstone, 1995.</t>
  </si>
  <si>
    <t>2000-09-15</t>
  </si>
  <si>
    <t>1995-05-01</t>
  </si>
  <si>
    <t>701061:eng</t>
  </si>
  <si>
    <t>30518282</t>
  </si>
  <si>
    <t>991002344379702656</t>
  </si>
  <si>
    <t>2267161850002656</t>
  </si>
  <si>
    <t>9780443047947</t>
  </si>
  <si>
    <t>32285002037066</t>
  </si>
  <si>
    <t>893529853</t>
  </si>
  <si>
    <t>RM727.H8 A68 1987</t>
  </si>
  <si>
    <t>0                      RM 0727000H  8                  A  68          1987</t>
  </si>
  <si>
    <t>Aquatics for special populations / YMCA of the USA.</t>
  </si>
  <si>
    <t>Champaign, IL : Published for the YMCA of the USA by Human Kinetics Publishers : Book may be purchased from the YMCA Program Store, c1987.</t>
  </si>
  <si>
    <t>1987</t>
  </si>
  <si>
    <t>2000-01-24</t>
  </si>
  <si>
    <t>8477432:eng</t>
  </si>
  <si>
    <t>14964443</t>
  </si>
  <si>
    <t>991000971549702656</t>
  </si>
  <si>
    <t>2266650130002656</t>
  </si>
  <si>
    <t>9780873220972</t>
  </si>
  <si>
    <t>32285001529980</t>
  </si>
  <si>
    <t>893791045</t>
  </si>
  <si>
    <t>RM727.I76 P47 1993</t>
  </si>
  <si>
    <t>0                      RM 0727000I  76                 P  47          1993</t>
  </si>
  <si>
    <t>Isokinetic exercise and assessment / David H. Perrin.</t>
  </si>
  <si>
    <t>Perrin, David H., 1954-</t>
  </si>
  <si>
    <t>Champaign, IL : Human Kinetics Publishers, c1993.</t>
  </si>
  <si>
    <t>2000-04-11</t>
  </si>
  <si>
    <t>375486:eng</t>
  </si>
  <si>
    <t>26933001</t>
  </si>
  <si>
    <t>991002099299702656</t>
  </si>
  <si>
    <t>2263863040002656</t>
  </si>
  <si>
    <t>9780873224642</t>
  </si>
  <si>
    <t>32285003676631</t>
  </si>
  <si>
    <t>893621904</t>
  </si>
  <si>
    <t>RM727.W34 Y36 1990</t>
  </si>
  <si>
    <t>0                      RM 0727000W  34                 Y  36          1990</t>
  </si>
  <si>
    <t>Walking medicine : the lifetime guide to preventive and rehabilitative exercisewalking programs / by Gary Yanker and Kathy Burton, and 50 medical experts.</t>
  </si>
  <si>
    <t>Yanker, Gary.</t>
  </si>
  <si>
    <t>New York : McGraw-Hill, c1990.</t>
  </si>
  <si>
    <t>2008-02-24</t>
  </si>
  <si>
    <t>1990-09-20</t>
  </si>
  <si>
    <t>203279425:eng</t>
  </si>
  <si>
    <t>20994184</t>
  </si>
  <si>
    <t>991001638469702656</t>
  </si>
  <si>
    <t>2270065370002656</t>
  </si>
  <si>
    <t>32285000277540</t>
  </si>
  <si>
    <t>893328246</t>
  </si>
  <si>
    <t>RM735.45 .O735 2003</t>
  </si>
  <si>
    <t>0                      RM 0735450O  735         2003</t>
  </si>
  <si>
    <t>Ordinary miracles : true stories about overcoming obstacles &amp; surviving catastrophes / edited by Deborah R. Labovitz.</t>
  </si>
  <si>
    <t>Thorofare, N.J. : Slack, c2003.</t>
  </si>
  <si>
    <t>2007-10-25</t>
  </si>
  <si>
    <t>2004-12-15</t>
  </si>
  <si>
    <t>1046508:eng</t>
  </si>
  <si>
    <t>50003266</t>
  </si>
  <si>
    <t>991004389379702656</t>
  </si>
  <si>
    <t>2268830280002656</t>
  </si>
  <si>
    <t>9781556425714</t>
  </si>
  <si>
    <t>32285005017578</t>
  </si>
  <si>
    <t>893618612</t>
  </si>
  <si>
    <t>RM736.7 .G35 1991</t>
  </si>
  <si>
    <t>0                      RM 0736700G  35          1991</t>
  </si>
  <si>
    <t>Games, sports, and exercises for the physically disabled / Ronald C. Adams, Jeffrey A. McCubbin.</t>
  </si>
  <si>
    <t>2001-04-18</t>
  </si>
  <si>
    <t>1990-11-09</t>
  </si>
  <si>
    <t>3372702584:eng</t>
  </si>
  <si>
    <t>21080859</t>
  </si>
  <si>
    <t>991001651059702656</t>
  </si>
  <si>
    <t>2255619260002656</t>
  </si>
  <si>
    <t>9780812111804</t>
  </si>
  <si>
    <t>32285000314004</t>
  </si>
  <si>
    <t>893334457</t>
  </si>
  <si>
    <t>RM849 .B63 1969</t>
  </si>
  <si>
    <t>0                      RM 0849000B  63          1969</t>
  </si>
  <si>
    <t>The rays : a history of radiology in the United States and Canada / [by] Ruth and Edward Brecher.</t>
  </si>
  <si>
    <t>Brecher, Ruth.</t>
  </si>
  <si>
    <t>Huntington, N.Y. : Krieger Publ. Co. ; Baltimore : Williams and Wilkins, 1969.</t>
  </si>
  <si>
    <t>2009-10-09</t>
  </si>
  <si>
    <t>1169676:eng</t>
  </si>
  <si>
    <t>51034</t>
  </si>
  <si>
    <t>991000123659702656</t>
  </si>
  <si>
    <t>2258611880002656</t>
  </si>
  <si>
    <t>32285001565018</t>
  </si>
  <si>
    <t>893771410</t>
  </si>
  <si>
    <t>RM849 .H5</t>
  </si>
  <si>
    <t>0                      RM 0849000H  5</t>
  </si>
  <si>
    <t>Radiation dosimetry, edited by Gerald J. Hine and Gordon L. Brownell.</t>
  </si>
  <si>
    <t>Hine, Gerald J. (Gerald John), 1916-, editor.</t>
  </si>
  <si>
    <t>New York, Academic Press, 1956.</t>
  </si>
  <si>
    <t>1956</t>
  </si>
  <si>
    <t>1998-11-02</t>
  </si>
  <si>
    <t>60895678:eng</t>
  </si>
  <si>
    <t>1111110</t>
  </si>
  <si>
    <t>991003545029702656</t>
  </si>
  <si>
    <t>2269747490002656</t>
  </si>
  <si>
    <t>32285001565026</t>
  </si>
  <si>
    <t>893781114</t>
  </si>
  <si>
    <t>RM849 .R32</t>
  </si>
  <si>
    <t>0                      RM 0849000R  32</t>
  </si>
  <si>
    <t>Radiation dosimetry.</t>
  </si>
  <si>
    <t>V.2</t>
  </si>
  <si>
    <t>New York, Academic Press, 1966-69 [v. 1, 1968]</t>
  </si>
  <si>
    <t>2d ed. [Editors: Frank H. Attix, William C. Roesch, Eugene Tochilin]</t>
  </si>
  <si>
    <t>2009-05-03</t>
  </si>
  <si>
    <t>2864162200:eng</t>
  </si>
  <si>
    <t>288832</t>
  </si>
  <si>
    <t>991002216259702656</t>
  </si>
  <si>
    <t>2264016650002656</t>
  </si>
  <si>
    <t>32285003094520</t>
  </si>
  <si>
    <t>893703814</t>
  </si>
  <si>
    <t>32285003094546</t>
  </si>
  <si>
    <t>893697485</t>
  </si>
  <si>
    <t>V.1</t>
  </si>
  <si>
    <t>32285003094504</t>
  </si>
  <si>
    <t>893703815</t>
  </si>
  <si>
    <t>V.3</t>
  </si>
  <si>
    <t>32285003094538</t>
  </si>
  <si>
    <t>893697484</t>
  </si>
  <si>
    <t>RM863 .K65 1985</t>
  </si>
  <si>
    <t>0                      RM 0863000K  65          1985</t>
  </si>
  <si>
    <t>Cryotherapy : theory, technique and physiology / Kenneth L. Knight.</t>
  </si>
  <si>
    <t>Knight, Kenneth L.</t>
  </si>
  <si>
    <t>Chattanooga, Tenn. ; Chattanooga Corp., Education Division, c1985.</t>
  </si>
  <si>
    <t>tnu</t>
  </si>
  <si>
    <t>2009-09-29</t>
  </si>
  <si>
    <t>1992-05-01</t>
  </si>
  <si>
    <t>890644878:eng</t>
  </si>
  <si>
    <t>17918673</t>
  </si>
  <si>
    <t>991000672389702656</t>
  </si>
  <si>
    <t>2271596980002656</t>
  </si>
  <si>
    <t>32285001090926</t>
  </si>
  <si>
    <t>893608169</t>
  </si>
  <si>
    <t>RM865 .T46 1982</t>
  </si>
  <si>
    <t>0                      RM 0865000T  46          1982</t>
  </si>
  <si>
    <t>Therapeutic heat and cold / edited by Justus F. Lehmann.</t>
  </si>
  <si>
    <t>Baltimore : Williams &amp; Wilkins, c1982.</t>
  </si>
  <si>
    <t>54459081:eng</t>
  </si>
  <si>
    <t>7739828</t>
  </si>
  <si>
    <t>991005156039702656</t>
  </si>
  <si>
    <t>2256450240002656</t>
  </si>
  <si>
    <t>9780683049077</t>
  </si>
  <si>
    <t>32285001565034</t>
  </si>
  <si>
    <t>893619555</t>
  </si>
  <si>
    <t>RM872 .S68 1995</t>
  </si>
  <si>
    <t>0                      RM 0872000S  68          1995</t>
  </si>
  <si>
    <t>Clinical electrophysiology : electrotherapy and electrophysiologic testing / Andrew J. Robinson, Lynn Snyder-Mackler.</t>
  </si>
  <si>
    <t>Robinson, Andrew J., Ph. D.</t>
  </si>
  <si>
    <t>1998-05-28</t>
  </si>
  <si>
    <t>2005-12-11</t>
  </si>
  <si>
    <t>1995-10-18</t>
  </si>
  <si>
    <t>291311297:eng</t>
  </si>
  <si>
    <t>31074941</t>
  </si>
  <si>
    <t>991001798559702656</t>
  </si>
  <si>
    <t>2269323700002656</t>
  </si>
  <si>
    <t>9780683078176</t>
  </si>
  <si>
    <t>32285002068616</t>
  </si>
  <si>
    <t>893414523</t>
  </si>
  <si>
    <t>RM921 .M33</t>
  </si>
  <si>
    <t>0                      RM 0921000M  33</t>
  </si>
  <si>
    <t>The art of counseling / by Rollo May ; introduction by Harry Bone.</t>
  </si>
  <si>
    <t>May, Rollo.</t>
  </si>
  <si>
    <t>New York : Abingdon Press, c1939.</t>
  </si>
  <si>
    <t>1939</t>
  </si>
  <si>
    <t>Apex books</t>
  </si>
  <si>
    <t>2007-05-16</t>
  </si>
  <si>
    <t>1992-02-14</t>
  </si>
  <si>
    <t>285331:eng</t>
  </si>
  <si>
    <t>24336763</t>
  </si>
  <si>
    <t>991001927579702656</t>
  </si>
  <si>
    <t>2270816390002656</t>
  </si>
  <si>
    <t>32285000958800</t>
  </si>
  <si>
    <t>893596842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</si>
</sst>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0</xdr:col>
          <xdr:colOff>1076325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53A31E-619A-4232-9F50-438A7FADB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0</xdr:col>
          <xdr:colOff>1076325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D8C0DF3-75A7-4C56-BC50-3E1EDAF7B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0</xdr:col>
          <xdr:colOff>1076325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28CA2AF-A81B-4F6A-A2C5-39CD6DF4F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0</xdr:col>
          <xdr:colOff>1076325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8FD9A79-8400-43A8-AFE4-D8A4A21CF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0</xdr:col>
          <xdr:colOff>1076325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5A2B757-72D2-4AF4-822D-0CF0C104C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0</xdr:col>
          <xdr:colOff>1076325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F01511E-AE57-4F34-A0A9-621D5F10B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0</xdr:col>
          <xdr:colOff>1076325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E6A1E71-D5AA-4857-BA31-5D6C3881D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0</xdr:col>
          <xdr:colOff>1076325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285E490-C73A-40CC-A91E-230E5FD48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0</xdr:col>
          <xdr:colOff>1076325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E77241D-117F-4576-A581-CD9451F54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0</xdr:col>
          <xdr:colOff>1076325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2A0EA9C-4015-4C6F-9D27-06A8C51A3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0</xdr:col>
          <xdr:colOff>1076325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F0BD5D2-8664-4C3C-B00B-E5256DD5D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0</xdr:col>
          <xdr:colOff>1076325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F3C0FED-10FC-4993-B9E7-EF6D36CA0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0</xdr:col>
          <xdr:colOff>1076325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0FF1C58-8C19-4D58-9C51-95087705E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0</xdr:col>
          <xdr:colOff>1076325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84E95EB-51C2-4EAF-A1A8-9B25BE792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0</xdr:col>
          <xdr:colOff>1076325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69D7060-2737-43F5-9E08-EB2F6F63F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0</xdr:col>
          <xdr:colOff>1076325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6C9F12B-EEC3-4235-905D-117B284FD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0</xdr:col>
          <xdr:colOff>1076325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3CF8081-F10B-4499-9991-FDBB90961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0</xdr:col>
          <xdr:colOff>1076325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FF816D6-5771-46B7-AA08-44BAD0B09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0</xdr:col>
          <xdr:colOff>1076325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C84AA47-8D03-44E2-A916-AC0AEB2D8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0</xdr:col>
          <xdr:colOff>1076325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6774AA6-B58D-4AB4-9770-30C440D5E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0</xdr:col>
          <xdr:colOff>1076325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EBFFE7C2-3AE7-4126-B1E8-1E025C7B9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0</xdr:col>
          <xdr:colOff>1076325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C74B9CE-01AD-4FC2-A501-71EDBB66A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0</xdr:col>
          <xdr:colOff>1076325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47A85CD-6A66-443A-B000-A450FBD5A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0</xdr:col>
          <xdr:colOff>1076325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DD00BF6-CFE6-4158-86B0-0731484B6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0</xdr:col>
          <xdr:colOff>1076325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0194919-42D3-4940-AD17-923214815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0</xdr:col>
          <xdr:colOff>1076325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16E9D29-2EE5-4929-A2C4-81249482D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0</xdr:col>
          <xdr:colOff>1076325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D6B32D1-ACCE-419A-BFD4-99C7DC72D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0</xdr:col>
          <xdr:colOff>1076325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DFFDC1D-942C-452E-85E1-2307456C6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0</xdr:col>
          <xdr:colOff>1076325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30F16EBA-32D7-4E2F-B2E8-A574D1A69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0</xdr:col>
          <xdr:colOff>1076325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18EC12C-C9AE-42CA-B0EA-FE020C586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0</xdr:col>
          <xdr:colOff>1076325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F8821CB-F180-425A-A97F-78D880AB3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0</xdr:col>
          <xdr:colOff>1076325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1699B6C7-729E-429C-96F0-2F0E9F7F7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0</xdr:col>
          <xdr:colOff>1076325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D6547861-F57D-4B79-A2C1-28040BB47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0</xdr:col>
          <xdr:colOff>1076325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EBC912E-EA7A-4DAE-82A9-AF6F14E96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0</xdr:col>
          <xdr:colOff>1076325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74AA3DDD-1B13-4E27-A5A8-3BF6CD883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0</xdr:col>
          <xdr:colOff>1076325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00DE2EF-4D46-4FC1-918B-9E92779C0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0</xdr:col>
          <xdr:colOff>1076325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65C8BA12-B332-47CE-AAB8-05E684DFF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0</xdr:col>
          <xdr:colOff>1076325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5673A34-33A0-4FF9-970B-291C9E2F9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0</xdr:col>
          <xdr:colOff>1076325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BFFC4F4F-801C-43F3-8452-CEC092874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0</xdr:col>
          <xdr:colOff>1076325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0CB6147-0F0C-4A47-9989-3E0DD63AD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0</xdr:col>
          <xdr:colOff>1076325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CECB4990-B182-4992-9CD4-9A39000C2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0</xdr:col>
          <xdr:colOff>1076325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8F4EA16-435E-45CD-B84D-72925E788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0</xdr:col>
          <xdr:colOff>1076325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2DB7FFB-54FC-400E-904E-9144B45FA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0</xdr:col>
          <xdr:colOff>1076325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1E6B382-BB96-4134-958A-C50AB411B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0</xdr:col>
          <xdr:colOff>1076325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48724B7-EDD6-4E08-A3E6-A178144F5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0</xdr:col>
          <xdr:colOff>1076325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A384483E-6371-4010-9F52-DC065B8B5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0</xdr:col>
          <xdr:colOff>1076325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C603BA7A-00F9-47FA-BB36-36A9FDE4A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0</xdr:col>
          <xdr:colOff>1076325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66986CF9-93FA-4433-9EA0-040E84BF9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0</xdr:col>
          <xdr:colOff>1076325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46997386-FE77-465D-A144-D50F4254A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0</xdr:col>
          <xdr:colOff>1076325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2A570E33-2EA1-40CB-A025-2712448BA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0</xdr:col>
          <xdr:colOff>1076325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DA2A4A4-57D1-470C-94EC-4179E18AD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0</xdr:col>
          <xdr:colOff>1076325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4F91200C-3C46-4E13-8199-12174F113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0</xdr:col>
          <xdr:colOff>1076325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8D760E0-E360-4974-AEE4-B9D4CEB05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0</xdr:col>
          <xdr:colOff>1076325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5D0906C2-7F02-466A-B492-A1F906225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0</xdr:col>
          <xdr:colOff>1076325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E4F722AD-1939-47EE-AC7A-4EF30E86E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0</xdr:col>
          <xdr:colOff>1076325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3D741170-619F-4EA6-BA09-51D6362DA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0</xdr:col>
          <xdr:colOff>1076325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1B0DF3F-1B1E-451F-87C4-BCE8ED62F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0</xdr:col>
          <xdr:colOff>1076325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D731BF8B-1B36-43B5-AC8E-6EA934B0B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0</xdr:col>
          <xdr:colOff>1076325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7B1D632-B453-4224-AFBB-50B0D1FDF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0</xdr:col>
          <xdr:colOff>1076325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6CEAB7F7-7632-42E8-A96F-BBECEE517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0</xdr:col>
          <xdr:colOff>1076325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33EAB6C-74EE-4BA9-B014-B14A2FF01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0</xdr:col>
          <xdr:colOff>1076325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AC2F9EB1-03AB-4EE7-A39F-B423A78EF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0</xdr:col>
          <xdr:colOff>1076325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BAB94078-D9AA-4C88-A6B8-4180F23FA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0</xdr:col>
          <xdr:colOff>1076325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5D1C72C7-DD20-47AD-B457-317934799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0</xdr:col>
          <xdr:colOff>1076325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766E3DF-746D-45FF-A079-16B582210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0</xdr:col>
          <xdr:colOff>1076325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35C193B2-228A-41E4-B2E0-E011DE0EA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0</xdr:col>
          <xdr:colOff>1076325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9A6973EF-6263-4076-A46B-429BD753E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0</xdr:col>
          <xdr:colOff>1076325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EDCE697E-9CCB-4156-9787-CCCF62E4C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0</xdr:col>
          <xdr:colOff>1076325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70797906-B277-490B-99D9-098F4F491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0</xdr:col>
          <xdr:colOff>1076325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5FA51531-AD52-403F-9575-B6EE14F1C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0</xdr:col>
          <xdr:colOff>1076325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75A345E8-B55F-43AC-B25E-8360B9580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0</xdr:col>
          <xdr:colOff>1076325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FEE491D3-D2D1-4FF5-965A-361A8E302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0</xdr:col>
          <xdr:colOff>1076325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2F612ED7-F7BD-42FB-B213-D1F93889D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0</xdr:col>
          <xdr:colOff>1076325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F4763A7C-8BDD-4683-9C0F-089670F8B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0</xdr:col>
          <xdr:colOff>1076325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91991E07-2F1A-4284-A4F8-1F7654A0A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0</xdr:col>
          <xdr:colOff>1076325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818047F8-A8C6-49B3-A3D5-913D5E0BE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0</xdr:col>
          <xdr:colOff>1076325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14AF66D-7597-462A-A4DA-4A772AB71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0</xdr:col>
          <xdr:colOff>1076325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87F3FCF3-A64C-4A0C-9532-3ECED926A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0</xdr:col>
          <xdr:colOff>1076325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DFBBC68D-5475-4E75-BA6B-94BB3866F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0</xdr:col>
          <xdr:colOff>1076325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314D5A88-975E-4A71-9F38-A343C84EA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0</xdr:col>
          <xdr:colOff>1076325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3D9CDA7C-E111-4C79-8E7A-D18142D05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0</xdr:col>
          <xdr:colOff>1076325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D071B153-E170-493F-A1C1-7F256C667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0</xdr:col>
          <xdr:colOff>1076325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102A60B-20AA-4EBB-A245-B6F48AAA6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0</xdr:col>
          <xdr:colOff>1076325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10339A51-3E20-4964-803C-95FDBF1F7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0</xdr:col>
          <xdr:colOff>1076325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53A629B1-675E-4601-B448-8831B32B9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0</xdr:col>
          <xdr:colOff>1076325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FCA8EDC9-521A-4000-BCF8-2F0425884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0</xdr:col>
          <xdr:colOff>1076325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E3F530E-FEB5-47E6-BF30-DDEBC8AF1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0</xdr:col>
          <xdr:colOff>1076325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2B4E67DD-1D3C-4F7A-AA45-3A7B5D8A3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0</xdr:col>
          <xdr:colOff>1076325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A1C18781-B7CF-4126-BE00-136E68445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0</xdr:col>
          <xdr:colOff>1076325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E7897C86-68CF-42E2-AE73-4AA501EE3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0</xdr:col>
          <xdr:colOff>1076325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2C1731DC-3328-46C9-ADA1-CAD735A6B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0</xdr:col>
          <xdr:colOff>1076325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3B1E799B-6A92-410D-8148-0B10580C1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0</xdr:col>
          <xdr:colOff>1076325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9568696E-8C43-443F-9C8A-DC080B750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1433-32B6-455E-ABE8-4A353E619725}">
  <dimension ref="A1:BF94"/>
  <sheetViews>
    <sheetView tabSelected="1" workbookViewId="0">
      <pane ySplit="1" topLeftCell="A2" activePane="bottomLeft" state="frozen"/>
      <selection pane="bottomLeft" activeCell="AG11" sqref="AG11"/>
    </sheetView>
  </sheetViews>
  <sheetFormatPr defaultRowHeight="15"/>
  <cols>
    <col min="1" max="1" width="16.28515625" customWidth="1"/>
    <col min="2" max="3" width="0" hidden="1" customWidth="1"/>
    <col min="4" max="4" width="20.5703125" customWidth="1"/>
    <col min="5" max="5" width="0" hidden="1" customWidth="1"/>
    <col min="6" max="6" width="31" customWidth="1"/>
    <col min="8" max="12" width="0" hidden="1" customWidth="1"/>
    <col min="13" max="14" width="22.14062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4.7109375" customWidth="1"/>
    <col min="34" max="43" width="0" hidden="1" customWidth="1"/>
    <col min="44" max="46" width="12.28515625" customWidth="1"/>
    <col min="49" max="58" width="0" hidden="1" customWidth="1"/>
  </cols>
  <sheetData>
    <row r="1" spans="1:58" ht="39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39.7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Q2" s="2" t="s">
        <v>69</v>
      </c>
      <c r="R2" s="2" t="s">
        <v>70</v>
      </c>
      <c r="T2" s="2" t="s">
        <v>71</v>
      </c>
      <c r="U2" s="3">
        <v>1</v>
      </c>
      <c r="V2" s="3">
        <v>1</v>
      </c>
      <c r="W2" s="4" t="s">
        <v>72</v>
      </c>
      <c r="X2" s="4" t="s">
        <v>72</v>
      </c>
      <c r="Y2" s="4" t="s">
        <v>73</v>
      </c>
      <c r="Z2" s="4" t="s">
        <v>73</v>
      </c>
      <c r="AA2" s="3">
        <v>190</v>
      </c>
      <c r="AB2" s="3">
        <v>185</v>
      </c>
      <c r="AC2" s="3">
        <v>370</v>
      </c>
      <c r="AD2" s="3">
        <v>3</v>
      </c>
      <c r="AE2" s="3">
        <v>4</v>
      </c>
      <c r="AF2" s="3">
        <v>5</v>
      </c>
      <c r="AG2" s="3">
        <v>6</v>
      </c>
      <c r="AH2" s="3">
        <v>3</v>
      </c>
      <c r="AI2" s="3">
        <v>3</v>
      </c>
      <c r="AJ2" s="3">
        <v>1</v>
      </c>
      <c r="AK2" s="3">
        <v>1</v>
      </c>
      <c r="AL2" s="3">
        <v>2</v>
      </c>
      <c r="AM2" s="3">
        <v>3</v>
      </c>
      <c r="AN2" s="3">
        <v>1</v>
      </c>
      <c r="AO2" s="3">
        <v>1</v>
      </c>
      <c r="AP2" s="3">
        <v>0</v>
      </c>
      <c r="AQ2" s="3">
        <v>0</v>
      </c>
      <c r="AR2" s="2" t="s">
        <v>63</v>
      </c>
      <c r="AS2" s="2" t="s">
        <v>63</v>
      </c>
      <c r="AU2" s="5" t="str">
        <f>HYPERLINK("https://creighton-primo.hosted.exlibrisgroup.com/primo-explore/search?tab=default_tab&amp;search_scope=EVERYTHING&amp;vid=01CRU&amp;lang=en_US&amp;offset=0&amp;query=any,contains,991003272899702656","Catalog Record")</f>
        <v>Catalog Record</v>
      </c>
      <c r="AV2" s="5" t="str">
        <f>HYPERLINK("http://www.worldcat.org/oclc/1197712","WorldCat Record")</f>
        <v>WorldCat Record</v>
      </c>
      <c r="AW2" s="2" t="s">
        <v>74</v>
      </c>
      <c r="AX2" s="2" t="s">
        <v>75</v>
      </c>
      <c r="AY2" s="2" t="s">
        <v>76</v>
      </c>
      <c r="AZ2" s="2" t="s">
        <v>76</v>
      </c>
      <c r="BA2" s="2" t="s">
        <v>77</v>
      </c>
      <c r="BB2" s="2" t="s">
        <v>78</v>
      </c>
      <c r="BE2" s="2" t="s">
        <v>79</v>
      </c>
      <c r="BF2" s="2" t="s">
        <v>80</v>
      </c>
    </row>
    <row r="3" spans="1:58" ht="39.75" customHeight="1">
      <c r="A3" s="1"/>
      <c r="B3" s="1" t="s">
        <v>58</v>
      </c>
      <c r="C3" s="1" t="s">
        <v>59</v>
      </c>
      <c r="D3" s="1" t="s">
        <v>81</v>
      </c>
      <c r="E3" s="1" t="s">
        <v>82</v>
      </c>
      <c r="F3" s="1" t="s">
        <v>83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M3" s="1" t="s">
        <v>84</v>
      </c>
      <c r="N3" s="1" t="s">
        <v>85</v>
      </c>
      <c r="O3" s="2" t="s">
        <v>86</v>
      </c>
      <c r="Q3" s="2" t="s">
        <v>69</v>
      </c>
      <c r="R3" s="2" t="s">
        <v>70</v>
      </c>
      <c r="T3" s="2" t="s">
        <v>71</v>
      </c>
      <c r="U3" s="3">
        <v>1</v>
      </c>
      <c r="V3" s="3">
        <v>1</v>
      </c>
      <c r="W3" s="4" t="s">
        <v>87</v>
      </c>
      <c r="X3" s="4" t="s">
        <v>87</v>
      </c>
      <c r="Y3" s="4" t="s">
        <v>87</v>
      </c>
      <c r="Z3" s="4" t="s">
        <v>87</v>
      </c>
      <c r="AA3" s="3">
        <v>134</v>
      </c>
      <c r="AB3" s="3">
        <v>116</v>
      </c>
      <c r="AC3" s="3">
        <v>1501</v>
      </c>
      <c r="AD3" s="3">
        <v>1</v>
      </c>
      <c r="AE3" s="3">
        <v>5</v>
      </c>
      <c r="AF3" s="3">
        <v>5</v>
      </c>
      <c r="AG3" s="3">
        <v>17</v>
      </c>
      <c r="AH3" s="3">
        <v>3</v>
      </c>
      <c r="AI3" s="3">
        <v>8</v>
      </c>
      <c r="AJ3" s="3">
        <v>0</v>
      </c>
      <c r="AK3" s="3">
        <v>2</v>
      </c>
      <c r="AL3" s="3">
        <v>3</v>
      </c>
      <c r="AM3" s="3">
        <v>10</v>
      </c>
      <c r="AN3" s="3">
        <v>0</v>
      </c>
      <c r="AO3" s="3">
        <v>1</v>
      </c>
      <c r="AP3" s="3">
        <v>0</v>
      </c>
      <c r="AQ3" s="3">
        <v>0</v>
      </c>
      <c r="AR3" s="2" t="s">
        <v>63</v>
      </c>
      <c r="AS3" s="2" t="s">
        <v>63</v>
      </c>
      <c r="AU3" s="5" t="str">
        <f>HYPERLINK("https://creighton-primo.hosted.exlibrisgroup.com/primo-explore/search?tab=default_tab&amp;search_scope=EVERYTHING&amp;vid=01CRU&amp;lang=en_US&amp;offset=0&amp;query=any,contains,991003570169702656","Catalog Record")</f>
        <v>Catalog Record</v>
      </c>
      <c r="AV3" s="5" t="str">
        <f>HYPERLINK("http://www.worldcat.org/oclc/6283045","WorldCat Record")</f>
        <v>WorldCat Record</v>
      </c>
      <c r="AW3" s="2" t="s">
        <v>88</v>
      </c>
      <c r="AX3" s="2" t="s">
        <v>89</v>
      </c>
      <c r="AY3" s="2" t="s">
        <v>90</v>
      </c>
      <c r="AZ3" s="2" t="s">
        <v>90</v>
      </c>
      <c r="BA3" s="2" t="s">
        <v>91</v>
      </c>
      <c r="BB3" s="2" t="s">
        <v>78</v>
      </c>
      <c r="BD3" s="2" t="s">
        <v>92</v>
      </c>
      <c r="BE3" s="2" t="s">
        <v>93</v>
      </c>
      <c r="BF3" s="2" t="s">
        <v>94</v>
      </c>
    </row>
    <row r="4" spans="1:58" ht="39.75" customHeight="1">
      <c r="A4" s="1"/>
      <c r="B4" s="1" t="s">
        <v>58</v>
      </c>
      <c r="C4" s="1" t="s">
        <v>59</v>
      </c>
      <c r="D4" s="1" t="s">
        <v>95</v>
      </c>
      <c r="E4" s="1" t="s">
        <v>96</v>
      </c>
      <c r="F4" s="1" t="s">
        <v>97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98</v>
      </c>
      <c r="N4" s="1" t="s">
        <v>99</v>
      </c>
      <c r="O4" s="2" t="s">
        <v>100</v>
      </c>
      <c r="Q4" s="2" t="s">
        <v>69</v>
      </c>
      <c r="R4" s="2" t="s">
        <v>101</v>
      </c>
      <c r="T4" s="2" t="s">
        <v>71</v>
      </c>
      <c r="U4" s="3">
        <v>3</v>
      </c>
      <c r="V4" s="3">
        <v>3</v>
      </c>
      <c r="W4" s="4" t="s">
        <v>102</v>
      </c>
      <c r="X4" s="4" t="s">
        <v>102</v>
      </c>
      <c r="Y4" s="4" t="s">
        <v>103</v>
      </c>
      <c r="Z4" s="4" t="s">
        <v>103</v>
      </c>
      <c r="AA4" s="3">
        <v>221</v>
      </c>
      <c r="AB4" s="3">
        <v>220</v>
      </c>
      <c r="AC4" s="3">
        <v>281</v>
      </c>
      <c r="AD4" s="3">
        <v>1</v>
      </c>
      <c r="AE4" s="3">
        <v>1</v>
      </c>
      <c r="AF4" s="3">
        <v>0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63</v>
      </c>
      <c r="AU4" s="5" t="str">
        <f>HYPERLINK("https://creighton-primo.hosted.exlibrisgroup.com/primo-explore/search?tab=default_tab&amp;search_scope=EVERYTHING&amp;vid=01CRU&amp;lang=en_US&amp;offset=0&amp;query=any,contains,991003933769702656","Catalog Record")</f>
        <v>Catalog Record</v>
      </c>
      <c r="AV4" s="5" t="str">
        <f>HYPERLINK("http://www.worldcat.org/oclc/48380776","WorldCat Record")</f>
        <v>WorldCat Record</v>
      </c>
      <c r="AW4" s="2" t="s">
        <v>104</v>
      </c>
      <c r="AX4" s="2" t="s">
        <v>105</v>
      </c>
      <c r="AY4" s="2" t="s">
        <v>106</v>
      </c>
      <c r="AZ4" s="2" t="s">
        <v>106</v>
      </c>
      <c r="BA4" s="2" t="s">
        <v>107</v>
      </c>
      <c r="BB4" s="2" t="s">
        <v>78</v>
      </c>
      <c r="BD4" s="2" t="s">
        <v>108</v>
      </c>
      <c r="BE4" s="2" t="s">
        <v>109</v>
      </c>
      <c r="BF4" s="2" t="s">
        <v>110</v>
      </c>
    </row>
    <row r="5" spans="1:58" ht="39.75" customHeight="1">
      <c r="A5" s="1"/>
      <c r="B5" s="1" t="s">
        <v>58</v>
      </c>
      <c r="C5" s="1" t="s">
        <v>59</v>
      </c>
      <c r="D5" s="1" t="s">
        <v>111</v>
      </c>
      <c r="E5" s="1" t="s">
        <v>112</v>
      </c>
      <c r="F5" s="1" t="s">
        <v>113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114</v>
      </c>
      <c r="N5" s="1" t="s">
        <v>115</v>
      </c>
      <c r="O5" s="2" t="s">
        <v>116</v>
      </c>
      <c r="Q5" s="2" t="s">
        <v>69</v>
      </c>
      <c r="R5" s="2" t="s">
        <v>117</v>
      </c>
      <c r="T5" s="2" t="s">
        <v>71</v>
      </c>
      <c r="U5" s="3">
        <v>43</v>
      </c>
      <c r="V5" s="3">
        <v>43</v>
      </c>
      <c r="W5" s="4" t="s">
        <v>118</v>
      </c>
      <c r="X5" s="4" t="s">
        <v>118</v>
      </c>
      <c r="Y5" s="4" t="s">
        <v>119</v>
      </c>
      <c r="Z5" s="4" t="s">
        <v>119</v>
      </c>
      <c r="AA5" s="3">
        <v>76</v>
      </c>
      <c r="AB5" s="3">
        <v>47</v>
      </c>
      <c r="AC5" s="3">
        <v>201</v>
      </c>
      <c r="AD5" s="3">
        <v>2</v>
      </c>
      <c r="AE5" s="3">
        <v>2</v>
      </c>
      <c r="AF5" s="3">
        <v>1</v>
      </c>
      <c r="AG5" s="3">
        <v>2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1</v>
      </c>
      <c r="AO5" s="3">
        <v>1</v>
      </c>
      <c r="AP5" s="3">
        <v>0</v>
      </c>
      <c r="AQ5" s="3">
        <v>0</v>
      </c>
      <c r="AR5" s="2" t="s">
        <v>63</v>
      </c>
      <c r="AS5" s="2" t="s">
        <v>120</v>
      </c>
      <c r="AT5" s="5" t="str">
        <f>HYPERLINK("http://catalog.hathitrust.org/Record/000747940","HathiTrust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HYPERLINK("https://creighton-primo.hosted.exlibrisgroup.com/primo-explore/search?tab=default_tab&amp;search_scope=EVERYTHING&amp;vid=01CRU&amp;lang=en_US&amp;offset=0&amp;query=any,contains,991004399589702656","Catalog Record")</f>
        <v>Catalog Record</v>
      </c>
      <c r="AV5" s="5" t="str">
        <f>HYPERLINK("http://www.worldcat.org/oclc/3294488","WorldCat Record")</f>
        <v>WorldCat Record</v>
      </c>
      <c r="AW5" s="2" t="s">
        <v>121</v>
      </c>
      <c r="AX5" s="2" t="s">
        <v>122</v>
      </c>
      <c r="AY5" s="2" t="s">
        <v>123</v>
      </c>
      <c r="AZ5" s="2" t="s">
        <v>123</v>
      </c>
      <c r="BA5" s="2" t="s">
        <v>124</v>
      </c>
      <c r="BB5" s="2" t="s">
        <v>78</v>
      </c>
      <c r="BD5" s="2" t="s">
        <v>125</v>
      </c>
      <c r="BE5" s="2" t="s">
        <v>126</v>
      </c>
      <c r="BF5" s="2" t="s">
        <v>127</v>
      </c>
    </row>
    <row r="6" spans="1:58" ht="39.75" customHeight="1">
      <c r="A6" s="1"/>
      <c r="B6" s="1" t="s">
        <v>58</v>
      </c>
      <c r="C6" s="1" t="s">
        <v>59</v>
      </c>
      <c r="D6" s="1" t="s">
        <v>128</v>
      </c>
      <c r="E6" s="1" t="s">
        <v>129</v>
      </c>
      <c r="F6" s="1" t="s">
        <v>130</v>
      </c>
      <c r="H6" s="2" t="s">
        <v>63</v>
      </c>
      <c r="I6" s="2" t="s">
        <v>64</v>
      </c>
      <c r="J6" s="2" t="s">
        <v>63</v>
      </c>
      <c r="K6" s="2" t="s">
        <v>63</v>
      </c>
      <c r="L6" s="2" t="s">
        <v>65</v>
      </c>
      <c r="M6" s="1" t="s">
        <v>131</v>
      </c>
      <c r="N6" s="1" t="s">
        <v>132</v>
      </c>
      <c r="O6" s="2" t="s">
        <v>86</v>
      </c>
      <c r="Q6" s="2" t="s">
        <v>69</v>
      </c>
      <c r="R6" s="2" t="s">
        <v>117</v>
      </c>
      <c r="T6" s="2" t="s">
        <v>71</v>
      </c>
      <c r="U6" s="3">
        <v>39</v>
      </c>
      <c r="V6" s="3">
        <v>39</v>
      </c>
      <c r="W6" s="4" t="s">
        <v>133</v>
      </c>
      <c r="X6" s="4" t="s">
        <v>133</v>
      </c>
      <c r="Y6" s="4" t="s">
        <v>134</v>
      </c>
      <c r="Z6" s="4" t="s">
        <v>134</v>
      </c>
      <c r="AA6" s="3">
        <v>227</v>
      </c>
      <c r="AB6" s="3">
        <v>138</v>
      </c>
      <c r="AC6" s="3">
        <v>190</v>
      </c>
      <c r="AD6" s="3">
        <v>1</v>
      </c>
      <c r="AE6" s="3">
        <v>1</v>
      </c>
      <c r="AF6" s="3">
        <v>4</v>
      </c>
      <c r="AG6" s="3">
        <v>4</v>
      </c>
      <c r="AH6" s="3">
        <v>0</v>
      </c>
      <c r="AI6" s="3">
        <v>0</v>
      </c>
      <c r="AJ6" s="3">
        <v>2</v>
      </c>
      <c r="AK6" s="3">
        <v>2</v>
      </c>
      <c r="AL6" s="3">
        <v>3</v>
      </c>
      <c r="AM6" s="3">
        <v>3</v>
      </c>
      <c r="AN6" s="3">
        <v>0</v>
      </c>
      <c r="AO6" s="3">
        <v>0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HYPERLINK("https://creighton-primo.hosted.exlibrisgroup.com/primo-explore/search?tab=default_tab&amp;search_scope=EVERYTHING&amp;vid=01CRU&amp;lang=en_US&amp;offset=0&amp;query=any,contains,991005056639702656","Catalog Record")</f>
        <v>Catalog Record</v>
      </c>
      <c r="AV6" s="5" t="str">
        <f>HYPERLINK("http://www.worldcat.org/oclc/6900543","WorldCat Record")</f>
        <v>WorldCat Record</v>
      </c>
      <c r="AW6" s="2" t="s">
        <v>135</v>
      </c>
      <c r="AX6" s="2" t="s">
        <v>136</v>
      </c>
      <c r="AY6" s="2" t="s">
        <v>137</v>
      </c>
      <c r="AZ6" s="2" t="s">
        <v>137</v>
      </c>
      <c r="BA6" s="2" t="s">
        <v>138</v>
      </c>
      <c r="BB6" s="2" t="s">
        <v>78</v>
      </c>
      <c r="BD6" s="2" t="s">
        <v>139</v>
      </c>
      <c r="BE6" s="2" t="s">
        <v>140</v>
      </c>
      <c r="BF6" s="2" t="s">
        <v>141</v>
      </c>
    </row>
    <row r="7" spans="1:58" ht="39.75" customHeight="1">
      <c r="A7" s="1"/>
      <c r="B7" s="1" t="s">
        <v>58</v>
      </c>
      <c r="C7" s="1" t="s">
        <v>59</v>
      </c>
      <c r="D7" s="1" t="s">
        <v>142</v>
      </c>
      <c r="E7" s="1" t="s">
        <v>143</v>
      </c>
      <c r="F7" s="1" t="s">
        <v>144</v>
      </c>
      <c r="H7" s="2" t="s">
        <v>63</v>
      </c>
      <c r="I7" s="2" t="s">
        <v>64</v>
      </c>
      <c r="J7" s="2" t="s">
        <v>63</v>
      </c>
      <c r="K7" s="2" t="s">
        <v>63</v>
      </c>
      <c r="L7" s="2" t="s">
        <v>65</v>
      </c>
      <c r="M7" s="1" t="s">
        <v>145</v>
      </c>
      <c r="N7" s="1" t="s">
        <v>146</v>
      </c>
      <c r="O7" s="2" t="s">
        <v>147</v>
      </c>
      <c r="P7" s="1" t="s">
        <v>148</v>
      </c>
      <c r="Q7" s="2" t="s">
        <v>69</v>
      </c>
      <c r="R7" s="2" t="s">
        <v>149</v>
      </c>
      <c r="T7" s="2" t="s">
        <v>71</v>
      </c>
      <c r="U7" s="3">
        <v>3</v>
      </c>
      <c r="V7" s="3">
        <v>3</v>
      </c>
      <c r="W7" s="4" t="s">
        <v>150</v>
      </c>
      <c r="X7" s="4" t="s">
        <v>150</v>
      </c>
      <c r="Y7" s="4" t="s">
        <v>151</v>
      </c>
      <c r="Z7" s="4" t="s">
        <v>151</v>
      </c>
      <c r="AA7" s="3">
        <v>170</v>
      </c>
      <c r="AB7" s="3">
        <v>129</v>
      </c>
      <c r="AC7" s="3">
        <v>207</v>
      </c>
      <c r="AD7" s="3">
        <v>1</v>
      </c>
      <c r="AE7" s="3">
        <v>2</v>
      </c>
      <c r="AF7" s="3">
        <v>1</v>
      </c>
      <c r="AG7" s="3">
        <v>5</v>
      </c>
      <c r="AH7" s="3">
        <v>1</v>
      </c>
      <c r="AI7" s="3">
        <v>2</v>
      </c>
      <c r="AJ7" s="3">
        <v>0</v>
      </c>
      <c r="AK7" s="3">
        <v>1</v>
      </c>
      <c r="AL7" s="3">
        <v>0</v>
      </c>
      <c r="AM7" s="3">
        <v>1</v>
      </c>
      <c r="AN7" s="3">
        <v>0</v>
      </c>
      <c r="AO7" s="3">
        <v>1</v>
      </c>
      <c r="AP7" s="3">
        <v>0</v>
      </c>
      <c r="AQ7" s="3">
        <v>0</v>
      </c>
      <c r="AR7" s="2" t="s">
        <v>63</v>
      </c>
      <c r="AS7" s="2" t="s">
        <v>120</v>
      </c>
      <c r="AT7" s="5" t="str">
        <f>HYPERLINK("http://catalog.hathitrust.org/Record/008996307","HathiTrust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HYPERLINK("https://creighton-primo.hosted.exlibrisgroup.com/primo-explore/search?tab=default_tab&amp;search_scope=EVERYTHING&amp;vid=01CRU&amp;lang=en_US&amp;offset=0&amp;query=any,contains,991001797589702656","Catalog Record")</f>
        <v>Catalog Record</v>
      </c>
      <c r="AV7" s="5" t="str">
        <f>HYPERLINK("http://www.worldcat.org/oclc/22624094","WorldCat Record")</f>
        <v>WorldCat Record</v>
      </c>
      <c r="AW7" s="2" t="s">
        <v>152</v>
      </c>
      <c r="AX7" s="2" t="s">
        <v>153</v>
      </c>
      <c r="AY7" s="2" t="s">
        <v>154</v>
      </c>
      <c r="AZ7" s="2" t="s">
        <v>154</v>
      </c>
      <c r="BA7" s="2" t="s">
        <v>155</v>
      </c>
      <c r="BB7" s="2" t="s">
        <v>78</v>
      </c>
      <c r="BD7" s="2" t="s">
        <v>156</v>
      </c>
      <c r="BE7" s="2" t="s">
        <v>157</v>
      </c>
      <c r="BF7" s="2" t="s">
        <v>158</v>
      </c>
    </row>
    <row r="8" spans="1:58" ht="39.75" customHeight="1">
      <c r="A8" s="1"/>
      <c r="B8" s="1" t="s">
        <v>58</v>
      </c>
      <c r="C8" s="1" t="s">
        <v>59</v>
      </c>
      <c r="D8" s="1" t="s">
        <v>159</v>
      </c>
      <c r="E8" s="1" t="s">
        <v>160</v>
      </c>
      <c r="F8" s="1" t="s">
        <v>161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M8" s="1" t="s">
        <v>162</v>
      </c>
      <c r="N8" s="1" t="s">
        <v>163</v>
      </c>
      <c r="O8" s="2" t="s">
        <v>164</v>
      </c>
      <c r="Q8" s="2" t="s">
        <v>69</v>
      </c>
      <c r="R8" s="2" t="s">
        <v>70</v>
      </c>
      <c r="T8" s="2" t="s">
        <v>71</v>
      </c>
      <c r="U8" s="3">
        <v>17</v>
      </c>
      <c r="V8" s="3">
        <v>17</v>
      </c>
      <c r="W8" s="4" t="s">
        <v>165</v>
      </c>
      <c r="X8" s="4" t="s">
        <v>165</v>
      </c>
      <c r="Y8" s="4" t="s">
        <v>166</v>
      </c>
      <c r="Z8" s="4" t="s">
        <v>166</v>
      </c>
      <c r="AA8" s="3">
        <v>231</v>
      </c>
      <c r="AB8" s="3">
        <v>220</v>
      </c>
      <c r="AC8" s="3">
        <v>335</v>
      </c>
      <c r="AD8" s="3">
        <v>4</v>
      </c>
      <c r="AE8" s="3">
        <v>5</v>
      </c>
      <c r="AF8" s="3">
        <v>4</v>
      </c>
      <c r="AG8" s="3">
        <v>7</v>
      </c>
      <c r="AH8" s="3">
        <v>1</v>
      </c>
      <c r="AI8" s="3">
        <v>2</v>
      </c>
      <c r="AJ8" s="3">
        <v>0</v>
      </c>
      <c r="AK8" s="3">
        <v>0</v>
      </c>
      <c r="AL8" s="3">
        <v>0</v>
      </c>
      <c r="AM8" s="3">
        <v>1</v>
      </c>
      <c r="AN8" s="3">
        <v>3</v>
      </c>
      <c r="AO8" s="3">
        <v>4</v>
      </c>
      <c r="AP8" s="3">
        <v>0</v>
      </c>
      <c r="AQ8" s="3">
        <v>0</v>
      </c>
      <c r="AR8" s="2" t="s">
        <v>63</v>
      </c>
      <c r="AS8" s="2" t="s">
        <v>63</v>
      </c>
      <c r="AU8" s="5" t="str">
        <f>HYPERLINK("https://creighton-primo.hosted.exlibrisgroup.com/primo-explore/search?tab=default_tab&amp;search_scope=EVERYTHING&amp;vid=01CRU&amp;lang=en_US&amp;offset=0&amp;query=any,contains,991003150759702656","Catalog Record")</f>
        <v>Catalog Record</v>
      </c>
      <c r="AV8" s="5" t="str">
        <f>HYPERLINK("http://www.worldcat.org/oclc/690072","WorldCat Record")</f>
        <v>WorldCat Record</v>
      </c>
      <c r="AW8" s="2" t="s">
        <v>167</v>
      </c>
      <c r="AX8" s="2" t="s">
        <v>168</v>
      </c>
      <c r="AY8" s="2" t="s">
        <v>169</v>
      </c>
      <c r="AZ8" s="2" t="s">
        <v>169</v>
      </c>
      <c r="BA8" s="2" t="s">
        <v>170</v>
      </c>
      <c r="BB8" s="2" t="s">
        <v>78</v>
      </c>
      <c r="BE8" s="2" t="s">
        <v>171</v>
      </c>
      <c r="BF8" s="2" t="s">
        <v>172</v>
      </c>
    </row>
    <row r="9" spans="1:58" ht="39.75" customHeight="1">
      <c r="A9" s="1"/>
      <c r="B9" s="1" t="s">
        <v>58</v>
      </c>
      <c r="C9" s="1" t="s">
        <v>59</v>
      </c>
      <c r="D9" s="1" t="s">
        <v>173</v>
      </c>
      <c r="E9" s="1" t="s">
        <v>174</v>
      </c>
      <c r="F9" s="1" t="s">
        <v>175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176</v>
      </c>
      <c r="N9" s="1" t="s">
        <v>177</v>
      </c>
      <c r="O9" s="2" t="s">
        <v>178</v>
      </c>
      <c r="P9" s="1" t="s">
        <v>179</v>
      </c>
      <c r="Q9" s="2" t="s">
        <v>69</v>
      </c>
      <c r="R9" s="2" t="s">
        <v>70</v>
      </c>
      <c r="T9" s="2" t="s">
        <v>71</v>
      </c>
      <c r="U9" s="3">
        <v>17</v>
      </c>
      <c r="V9" s="3">
        <v>17</v>
      </c>
      <c r="W9" s="4" t="s">
        <v>180</v>
      </c>
      <c r="X9" s="4" t="s">
        <v>180</v>
      </c>
      <c r="Y9" s="4" t="s">
        <v>181</v>
      </c>
      <c r="Z9" s="4" t="s">
        <v>181</v>
      </c>
      <c r="AA9" s="3">
        <v>891</v>
      </c>
      <c r="AB9" s="3">
        <v>855</v>
      </c>
      <c r="AC9" s="3">
        <v>947</v>
      </c>
      <c r="AD9" s="3">
        <v>9</v>
      </c>
      <c r="AE9" s="3">
        <v>9</v>
      </c>
      <c r="AF9" s="3">
        <v>4</v>
      </c>
      <c r="AG9" s="3">
        <v>5</v>
      </c>
      <c r="AH9" s="3">
        <v>2</v>
      </c>
      <c r="AI9" s="3">
        <v>2</v>
      </c>
      <c r="AJ9" s="3">
        <v>0</v>
      </c>
      <c r="AK9" s="3">
        <v>0</v>
      </c>
      <c r="AL9" s="3">
        <v>0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2" t="s">
        <v>63</v>
      </c>
      <c r="AS9" s="2" t="s">
        <v>63</v>
      </c>
      <c r="AU9" s="5" t="str">
        <f>HYPERLINK("https://creighton-primo.hosted.exlibrisgroup.com/primo-explore/search?tab=default_tab&amp;search_scope=EVERYTHING&amp;vid=01CRU&amp;lang=en_US&amp;offset=0&amp;query=any,contains,991002311629702656","Catalog Record")</f>
        <v>Catalog Record</v>
      </c>
      <c r="AV9" s="5" t="str">
        <f>HYPERLINK("http://www.worldcat.org/oclc/30025880","WorldCat Record")</f>
        <v>WorldCat Record</v>
      </c>
      <c r="AW9" s="2" t="s">
        <v>182</v>
      </c>
      <c r="AX9" s="2" t="s">
        <v>183</v>
      </c>
      <c r="AY9" s="2" t="s">
        <v>184</v>
      </c>
      <c r="AZ9" s="2" t="s">
        <v>184</v>
      </c>
      <c r="BA9" s="2" t="s">
        <v>185</v>
      </c>
      <c r="BB9" s="2" t="s">
        <v>78</v>
      </c>
      <c r="BD9" s="2" t="s">
        <v>186</v>
      </c>
      <c r="BE9" s="2" t="s">
        <v>187</v>
      </c>
      <c r="BF9" s="2" t="s">
        <v>188</v>
      </c>
    </row>
    <row r="10" spans="1:58" ht="39.75" customHeight="1">
      <c r="A10" s="1"/>
      <c r="B10" s="1" t="s">
        <v>58</v>
      </c>
      <c r="C10" s="1" t="s">
        <v>59</v>
      </c>
      <c r="D10" s="1" t="s">
        <v>189</v>
      </c>
      <c r="E10" s="1" t="s">
        <v>190</v>
      </c>
      <c r="F10" s="1" t="s">
        <v>191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M10" s="1" t="s">
        <v>192</v>
      </c>
      <c r="N10" s="1" t="s">
        <v>193</v>
      </c>
      <c r="O10" s="2" t="s">
        <v>194</v>
      </c>
      <c r="P10" s="1" t="s">
        <v>148</v>
      </c>
      <c r="Q10" s="2" t="s">
        <v>69</v>
      </c>
      <c r="R10" s="2" t="s">
        <v>195</v>
      </c>
      <c r="S10" s="1" t="s">
        <v>196</v>
      </c>
      <c r="T10" s="2" t="s">
        <v>71</v>
      </c>
      <c r="U10" s="3">
        <v>24</v>
      </c>
      <c r="V10" s="3">
        <v>24</v>
      </c>
      <c r="W10" s="4" t="s">
        <v>197</v>
      </c>
      <c r="X10" s="4" t="s">
        <v>197</v>
      </c>
      <c r="Y10" s="4" t="s">
        <v>198</v>
      </c>
      <c r="Z10" s="4" t="s">
        <v>198</v>
      </c>
      <c r="AA10" s="3">
        <v>91</v>
      </c>
      <c r="AB10" s="3">
        <v>76</v>
      </c>
      <c r="AC10" s="3">
        <v>346</v>
      </c>
      <c r="AD10" s="3">
        <v>1</v>
      </c>
      <c r="AE10" s="3">
        <v>2</v>
      </c>
      <c r="AF10" s="3">
        <v>1</v>
      </c>
      <c r="AG10" s="3">
        <v>9</v>
      </c>
      <c r="AH10" s="3">
        <v>1</v>
      </c>
      <c r="AI10" s="3">
        <v>5</v>
      </c>
      <c r="AJ10" s="3">
        <v>0</v>
      </c>
      <c r="AK10" s="3">
        <v>2</v>
      </c>
      <c r="AL10" s="3">
        <v>0</v>
      </c>
      <c r="AM10" s="3">
        <v>4</v>
      </c>
      <c r="AN10" s="3">
        <v>0</v>
      </c>
      <c r="AO10" s="3">
        <v>1</v>
      </c>
      <c r="AP10" s="3">
        <v>0</v>
      </c>
      <c r="AQ10" s="3">
        <v>0</v>
      </c>
      <c r="AR10" s="2" t="s">
        <v>63</v>
      </c>
      <c r="AS10" s="2" t="s">
        <v>63</v>
      </c>
      <c r="AU10" s="5" t="str">
        <f>HYPERLINK("https://creighton-primo.hosted.exlibrisgroup.com/primo-explore/search?tab=default_tab&amp;search_scope=EVERYTHING&amp;vid=01CRU&amp;lang=en_US&amp;offset=0&amp;query=any,contains,991001981099702656","Catalog Record")</f>
        <v>Catalog Record</v>
      </c>
      <c r="AV10" s="5" t="str">
        <f>HYPERLINK("http://www.worldcat.org/oclc/25131614","WorldCat Record")</f>
        <v>WorldCat Record</v>
      </c>
      <c r="AW10" s="2" t="s">
        <v>199</v>
      </c>
      <c r="AX10" s="2" t="s">
        <v>200</v>
      </c>
      <c r="AY10" s="2" t="s">
        <v>201</v>
      </c>
      <c r="AZ10" s="2" t="s">
        <v>201</v>
      </c>
      <c r="BA10" s="2" t="s">
        <v>202</v>
      </c>
      <c r="BB10" s="2" t="s">
        <v>78</v>
      </c>
      <c r="BD10" s="2" t="s">
        <v>203</v>
      </c>
      <c r="BE10" s="2" t="s">
        <v>204</v>
      </c>
      <c r="BF10" s="2" t="s">
        <v>205</v>
      </c>
    </row>
    <row r="11" spans="1:58" ht="39.75" customHeight="1">
      <c r="A11" s="1"/>
      <c r="B11" s="1" t="s">
        <v>58</v>
      </c>
      <c r="C11" s="1" t="s">
        <v>59</v>
      </c>
      <c r="D11" s="1" t="s">
        <v>206</v>
      </c>
      <c r="E11" s="1" t="s">
        <v>207</v>
      </c>
      <c r="F11" s="1" t="s">
        <v>208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209</v>
      </c>
      <c r="N11" s="1" t="s">
        <v>210</v>
      </c>
      <c r="O11" s="2" t="s">
        <v>211</v>
      </c>
      <c r="Q11" s="2" t="s">
        <v>69</v>
      </c>
      <c r="R11" s="2" t="s">
        <v>149</v>
      </c>
      <c r="T11" s="2" t="s">
        <v>71</v>
      </c>
      <c r="U11" s="3">
        <v>4</v>
      </c>
      <c r="V11" s="3">
        <v>4</v>
      </c>
      <c r="W11" s="4" t="s">
        <v>212</v>
      </c>
      <c r="X11" s="4" t="s">
        <v>212</v>
      </c>
      <c r="Y11" s="4" t="s">
        <v>213</v>
      </c>
      <c r="Z11" s="4" t="s">
        <v>213</v>
      </c>
      <c r="AA11" s="3">
        <v>124</v>
      </c>
      <c r="AB11" s="3">
        <v>104</v>
      </c>
      <c r="AC11" s="3">
        <v>106</v>
      </c>
      <c r="AD11" s="3">
        <v>1</v>
      </c>
      <c r="AE11" s="3">
        <v>1</v>
      </c>
      <c r="AF11" s="3">
        <v>1</v>
      </c>
      <c r="AG11" s="3">
        <v>1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2" t="s">
        <v>63</v>
      </c>
      <c r="AS11" s="2" t="s">
        <v>63</v>
      </c>
      <c r="AT11" s="5" t="str">
        <f>HYPERLINK("http://catalog.hathitrust.org/Record/001572770","HathiTrust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HYPERLINK("https://creighton-primo.hosted.exlibrisgroup.com/primo-explore/search?tab=default_tab&amp;search_scope=EVERYTHING&amp;vid=01CRU&amp;lang=en_US&amp;offset=0&amp;query=any,contains,991003713009702656","Catalog Record")</f>
        <v>Catalog Record</v>
      </c>
      <c r="AV11" s="5" t="str">
        <f>HYPERLINK("http://www.worldcat.org/oclc/1355376","WorldCat Record")</f>
        <v>WorldCat Record</v>
      </c>
      <c r="AW11" s="2" t="s">
        <v>214</v>
      </c>
      <c r="AX11" s="2" t="s">
        <v>215</v>
      </c>
      <c r="AY11" s="2" t="s">
        <v>216</v>
      </c>
      <c r="AZ11" s="2" t="s">
        <v>216</v>
      </c>
      <c r="BA11" s="2" t="s">
        <v>217</v>
      </c>
      <c r="BB11" s="2" t="s">
        <v>78</v>
      </c>
      <c r="BE11" s="2" t="s">
        <v>218</v>
      </c>
      <c r="BF11" s="2" t="s">
        <v>219</v>
      </c>
    </row>
    <row r="12" spans="1:58" ht="39.75" customHeight="1">
      <c r="A12" s="1"/>
      <c r="B12" s="1" t="s">
        <v>58</v>
      </c>
      <c r="C12" s="1" t="s">
        <v>59</v>
      </c>
      <c r="D12" s="1" t="s">
        <v>220</v>
      </c>
      <c r="E12" s="1" t="s">
        <v>221</v>
      </c>
      <c r="F12" s="1" t="s">
        <v>222</v>
      </c>
      <c r="H12" s="2" t="s">
        <v>63</v>
      </c>
      <c r="I12" s="2" t="s">
        <v>64</v>
      </c>
      <c r="J12" s="2" t="s">
        <v>63</v>
      </c>
      <c r="K12" s="2" t="s">
        <v>63</v>
      </c>
      <c r="L12" s="2" t="s">
        <v>65</v>
      </c>
      <c r="M12" s="1" t="s">
        <v>223</v>
      </c>
      <c r="N12" s="1" t="s">
        <v>224</v>
      </c>
      <c r="O12" s="2" t="s">
        <v>225</v>
      </c>
      <c r="P12" s="1" t="s">
        <v>226</v>
      </c>
      <c r="Q12" s="2" t="s">
        <v>69</v>
      </c>
      <c r="R12" s="2" t="s">
        <v>149</v>
      </c>
      <c r="T12" s="2" t="s">
        <v>71</v>
      </c>
      <c r="U12" s="3">
        <v>6</v>
      </c>
      <c r="V12" s="3">
        <v>6</v>
      </c>
      <c r="W12" s="4" t="s">
        <v>212</v>
      </c>
      <c r="X12" s="4" t="s">
        <v>212</v>
      </c>
      <c r="Y12" s="4" t="s">
        <v>227</v>
      </c>
      <c r="Z12" s="4" t="s">
        <v>227</v>
      </c>
      <c r="AA12" s="3">
        <v>279</v>
      </c>
      <c r="AB12" s="3">
        <v>237</v>
      </c>
      <c r="AC12" s="3">
        <v>336</v>
      </c>
      <c r="AD12" s="3">
        <v>1</v>
      </c>
      <c r="AE12" s="3">
        <v>1</v>
      </c>
      <c r="AF12" s="3">
        <v>6</v>
      </c>
      <c r="AG12" s="3">
        <v>8</v>
      </c>
      <c r="AH12" s="3">
        <v>4</v>
      </c>
      <c r="AI12" s="3">
        <v>5</v>
      </c>
      <c r="AJ12" s="3">
        <v>0</v>
      </c>
      <c r="AK12" s="3">
        <v>1</v>
      </c>
      <c r="AL12" s="3">
        <v>4</v>
      </c>
      <c r="AM12" s="3">
        <v>4</v>
      </c>
      <c r="AN12" s="3">
        <v>0</v>
      </c>
      <c r="AO12" s="3">
        <v>0</v>
      </c>
      <c r="AP12" s="3">
        <v>0</v>
      </c>
      <c r="AQ12" s="3">
        <v>0</v>
      </c>
      <c r="AR12" s="2" t="s">
        <v>63</v>
      </c>
      <c r="AS12" s="2" t="s">
        <v>120</v>
      </c>
      <c r="AT12" s="5" t="str">
        <f>HYPERLINK("http://catalog.hathitrust.org/Record/001572782","HathiTrust Record")</f>
        <v>HathiTrust Record</v>
      </c>
      <c r="AU12" s="5" t="str">
        <f>HYPERLINK("https://creighton-primo.hosted.exlibrisgroup.com/primo-explore/search?tab=default_tab&amp;search_scope=EVERYTHING&amp;vid=01CRU&amp;lang=en_US&amp;offset=0&amp;query=any,contains,991005264249702656","Catalog Record")</f>
        <v>Catalog Record</v>
      </c>
      <c r="AV12" s="5" t="str">
        <f>HYPERLINK("http://www.worldcat.org/oclc/114441","WorldCat Record")</f>
        <v>WorldCat Record</v>
      </c>
      <c r="AW12" s="2" t="s">
        <v>228</v>
      </c>
      <c r="AX12" s="2" t="s">
        <v>229</v>
      </c>
      <c r="AY12" s="2" t="s">
        <v>230</v>
      </c>
      <c r="AZ12" s="2" t="s">
        <v>230</v>
      </c>
      <c r="BA12" s="2" t="s">
        <v>231</v>
      </c>
      <c r="BB12" s="2" t="s">
        <v>78</v>
      </c>
      <c r="BD12" s="2" t="s">
        <v>232</v>
      </c>
      <c r="BE12" s="2" t="s">
        <v>233</v>
      </c>
      <c r="BF12" s="2" t="s">
        <v>234</v>
      </c>
    </row>
    <row r="13" spans="1:58" ht="39.75" customHeight="1">
      <c r="A13" s="1"/>
      <c r="B13" s="1" t="s">
        <v>58</v>
      </c>
      <c r="C13" s="1" t="s">
        <v>59</v>
      </c>
      <c r="D13" s="1" t="s">
        <v>235</v>
      </c>
      <c r="E13" s="1" t="s">
        <v>236</v>
      </c>
      <c r="F13" s="1" t="s">
        <v>237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M13" s="1" t="s">
        <v>238</v>
      </c>
      <c r="N13" s="1" t="s">
        <v>239</v>
      </c>
      <c r="O13" s="2" t="s">
        <v>240</v>
      </c>
      <c r="P13" s="1" t="s">
        <v>179</v>
      </c>
      <c r="Q13" s="2" t="s">
        <v>69</v>
      </c>
      <c r="R13" s="2" t="s">
        <v>70</v>
      </c>
      <c r="T13" s="2" t="s">
        <v>71</v>
      </c>
      <c r="U13" s="3">
        <v>11</v>
      </c>
      <c r="V13" s="3">
        <v>11</v>
      </c>
      <c r="W13" s="4" t="s">
        <v>241</v>
      </c>
      <c r="X13" s="4" t="s">
        <v>241</v>
      </c>
      <c r="Y13" s="4" t="s">
        <v>242</v>
      </c>
      <c r="Z13" s="4" t="s">
        <v>242</v>
      </c>
      <c r="AA13" s="3">
        <v>220</v>
      </c>
      <c r="AB13" s="3">
        <v>214</v>
      </c>
      <c r="AC13" s="3">
        <v>226</v>
      </c>
      <c r="AD13" s="3">
        <v>3</v>
      </c>
      <c r="AE13" s="3">
        <v>3</v>
      </c>
      <c r="AF13" s="3">
        <v>1</v>
      </c>
      <c r="AG13" s="3">
        <v>1</v>
      </c>
      <c r="AH13" s="3">
        <v>1</v>
      </c>
      <c r="AI13" s="3">
        <v>1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2" t="s">
        <v>63</v>
      </c>
      <c r="AS13" s="2" t="s">
        <v>63</v>
      </c>
      <c r="AU13" s="5" t="str">
        <f>HYPERLINK("https://creighton-primo.hosted.exlibrisgroup.com/primo-explore/search?tab=default_tab&amp;search_scope=EVERYTHING&amp;vid=01CRU&amp;lang=en_US&amp;offset=0&amp;query=any,contains,991004464259702656","Catalog Record")</f>
        <v>Catalog Record</v>
      </c>
      <c r="AV13" s="5" t="str">
        <f>HYPERLINK("http://www.worldcat.org/oclc/3559594","WorldCat Record")</f>
        <v>WorldCat Record</v>
      </c>
      <c r="AW13" s="2" t="s">
        <v>243</v>
      </c>
      <c r="AX13" s="2" t="s">
        <v>244</v>
      </c>
      <c r="AY13" s="2" t="s">
        <v>245</v>
      </c>
      <c r="AZ13" s="2" t="s">
        <v>245</v>
      </c>
      <c r="BA13" s="2" t="s">
        <v>246</v>
      </c>
      <c r="BB13" s="2" t="s">
        <v>78</v>
      </c>
      <c r="BD13" s="2" t="s">
        <v>247</v>
      </c>
      <c r="BE13" s="2" t="s">
        <v>248</v>
      </c>
      <c r="BF13" s="2" t="s">
        <v>249</v>
      </c>
    </row>
    <row r="14" spans="1:58" ht="39.75" customHeight="1">
      <c r="A14" s="1"/>
      <c r="B14" s="1" t="s">
        <v>58</v>
      </c>
      <c r="C14" s="1" t="s">
        <v>59</v>
      </c>
      <c r="D14" s="1" t="s">
        <v>250</v>
      </c>
      <c r="E14" s="1" t="s">
        <v>251</v>
      </c>
      <c r="F14" s="1" t="s">
        <v>252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65</v>
      </c>
      <c r="M14" s="1" t="s">
        <v>253</v>
      </c>
      <c r="N14" s="1" t="s">
        <v>254</v>
      </c>
      <c r="O14" s="2" t="s">
        <v>255</v>
      </c>
      <c r="Q14" s="2" t="s">
        <v>69</v>
      </c>
      <c r="R14" s="2" t="s">
        <v>256</v>
      </c>
      <c r="T14" s="2" t="s">
        <v>71</v>
      </c>
      <c r="U14" s="3">
        <v>6</v>
      </c>
      <c r="V14" s="3">
        <v>6</v>
      </c>
      <c r="W14" s="4" t="s">
        <v>257</v>
      </c>
      <c r="X14" s="4" t="s">
        <v>257</v>
      </c>
      <c r="Y14" s="4" t="s">
        <v>258</v>
      </c>
      <c r="Z14" s="4" t="s">
        <v>258</v>
      </c>
      <c r="AA14" s="3">
        <v>70</v>
      </c>
      <c r="AB14" s="3">
        <v>68</v>
      </c>
      <c r="AC14" s="3">
        <v>69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2" t="s">
        <v>63</v>
      </c>
      <c r="AS14" s="2" t="s">
        <v>120</v>
      </c>
      <c r="AT14" s="5" t="str">
        <f>HYPERLINK("http://catalog.hathitrust.org/Record/009112868","HathiTrust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HYPERLINK("https://creighton-primo.hosted.exlibrisgroup.com/primo-explore/search?tab=default_tab&amp;search_scope=EVERYTHING&amp;vid=01CRU&amp;lang=en_US&amp;offset=0&amp;query=any,contains,991003755789702656","Catalog Record")</f>
        <v>Catalog Record</v>
      </c>
      <c r="AV14" s="5" t="str">
        <f>HYPERLINK("http://www.worldcat.org/oclc/1435990","WorldCat Record")</f>
        <v>WorldCat Record</v>
      </c>
      <c r="AW14" s="2" t="s">
        <v>259</v>
      </c>
      <c r="AX14" s="2" t="s">
        <v>260</v>
      </c>
      <c r="AY14" s="2" t="s">
        <v>261</v>
      </c>
      <c r="AZ14" s="2" t="s">
        <v>261</v>
      </c>
      <c r="BA14" s="2" t="s">
        <v>262</v>
      </c>
      <c r="BB14" s="2" t="s">
        <v>78</v>
      </c>
      <c r="BE14" s="2" t="s">
        <v>263</v>
      </c>
      <c r="BF14" s="2" t="s">
        <v>264</v>
      </c>
    </row>
    <row r="15" spans="1:58" ht="39.75" customHeight="1">
      <c r="A15" s="1"/>
      <c r="B15" s="1" t="s">
        <v>58</v>
      </c>
      <c r="C15" s="1" t="s">
        <v>59</v>
      </c>
      <c r="D15" s="1" t="s">
        <v>265</v>
      </c>
      <c r="E15" s="1" t="s">
        <v>266</v>
      </c>
      <c r="F15" s="1" t="s">
        <v>267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65</v>
      </c>
      <c r="M15" s="1" t="s">
        <v>268</v>
      </c>
      <c r="N15" s="1" t="s">
        <v>269</v>
      </c>
      <c r="O15" s="2" t="s">
        <v>86</v>
      </c>
      <c r="Q15" s="2" t="s">
        <v>69</v>
      </c>
      <c r="R15" s="2" t="s">
        <v>270</v>
      </c>
      <c r="T15" s="2" t="s">
        <v>71</v>
      </c>
      <c r="U15" s="3">
        <v>20</v>
      </c>
      <c r="V15" s="3">
        <v>20</v>
      </c>
      <c r="W15" s="4" t="s">
        <v>212</v>
      </c>
      <c r="X15" s="4" t="s">
        <v>212</v>
      </c>
      <c r="Y15" s="4" t="s">
        <v>242</v>
      </c>
      <c r="Z15" s="4" t="s">
        <v>242</v>
      </c>
      <c r="AA15" s="3">
        <v>132</v>
      </c>
      <c r="AB15" s="3">
        <v>123</v>
      </c>
      <c r="AC15" s="3">
        <v>683</v>
      </c>
      <c r="AD15" s="3">
        <v>1</v>
      </c>
      <c r="AE15" s="3">
        <v>3</v>
      </c>
      <c r="AF15" s="3">
        <v>0</v>
      </c>
      <c r="AG15" s="3">
        <v>3</v>
      </c>
      <c r="AH15" s="3">
        <v>0</v>
      </c>
      <c r="AI15" s="3">
        <v>0</v>
      </c>
      <c r="AJ15" s="3">
        <v>0</v>
      </c>
      <c r="AK15" s="3">
        <v>1</v>
      </c>
      <c r="AL15" s="3">
        <v>0</v>
      </c>
      <c r="AM15" s="3">
        <v>1</v>
      </c>
      <c r="AN15" s="3">
        <v>0</v>
      </c>
      <c r="AO15" s="3">
        <v>1</v>
      </c>
      <c r="AP15" s="3">
        <v>0</v>
      </c>
      <c r="AQ15" s="3">
        <v>0</v>
      </c>
      <c r="AR15" s="2" t="s">
        <v>63</v>
      </c>
      <c r="AS15" s="2" t="s">
        <v>63</v>
      </c>
      <c r="AU15" s="5" t="str">
        <f>HYPERLINK("https://creighton-primo.hosted.exlibrisgroup.com/primo-explore/search?tab=default_tab&amp;search_scope=EVERYTHING&amp;vid=01CRU&amp;lang=en_US&amp;offset=0&amp;query=any,contains,991005045629702656","Catalog Record")</f>
        <v>Catalog Record</v>
      </c>
      <c r="AV15" s="5" t="str">
        <f>HYPERLINK("http://www.worldcat.org/oclc/6828069","WorldCat Record")</f>
        <v>WorldCat Record</v>
      </c>
      <c r="AW15" s="2" t="s">
        <v>271</v>
      </c>
      <c r="AX15" s="2" t="s">
        <v>272</v>
      </c>
      <c r="AY15" s="2" t="s">
        <v>273</v>
      </c>
      <c r="AZ15" s="2" t="s">
        <v>273</v>
      </c>
      <c r="BA15" s="2" t="s">
        <v>274</v>
      </c>
      <c r="BB15" s="2" t="s">
        <v>78</v>
      </c>
      <c r="BE15" s="2" t="s">
        <v>275</v>
      </c>
      <c r="BF15" s="2" t="s">
        <v>276</v>
      </c>
    </row>
    <row r="16" spans="1:58" ht="39.75" customHeight="1">
      <c r="A16" s="1"/>
      <c r="B16" s="1" t="s">
        <v>58</v>
      </c>
      <c r="C16" s="1" t="s">
        <v>59</v>
      </c>
      <c r="D16" s="1" t="s">
        <v>277</v>
      </c>
      <c r="E16" s="1" t="s">
        <v>278</v>
      </c>
      <c r="F16" s="1" t="s">
        <v>279</v>
      </c>
      <c r="H16" s="2" t="s">
        <v>63</v>
      </c>
      <c r="I16" s="2" t="s">
        <v>64</v>
      </c>
      <c r="J16" s="2" t="s">
        <v>63</v>
      </c>
      <c r="K16" s="2" t="s">
        <v>63</v>
      </c>
      <c r="L16" s="2" t="s">
        <v>65</v>
      </c>
      <c r="M16" s="1" t="s">
        <v>280</v>
      </c>
      <c r="N16" s="1" t="s">
        <v>281</v>
      </c>
      <c r="O16" s="2" t="s">
        <v>86</v>
      </c>
      <c r="P16" s="1" t="s">
        <v>179</v>
      </c>
      <c r="Q16" s="2" t="s">
        <v>69</v>
      </c>
      <c r="R16" s="2" t="s">
        <v>70</v>
      </c>
      <c r="T16" s="2" t="s">
        <v>71</v>
      </c>
      <c r="U16" s="3">
        <v>5</v>
      </c>
      <c r="V16" s="3">
        <v>5</v>
      </c>
      <c r="W16" s="4" t="s">
        <v>282</v>
      </c>
      <c r="X16" s="4" t="s">
        <v>282</v>
      </c>
      <c r="Y16" s="4" t="s">
        <v>258</v>
      </c>
      <c r="Z16" s="4" t="s">
        <v>258</v>
      </c>
      <c r="AA16" s="3">
        <v>148</v>
      </c>
      <c r="AB16" s="3">
        <v>144</v>
      </c>
      <c r="AC16" s="3">
        <v>144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>HYPERLINK("https://creighton-primo.hosted.exlibrisgroup.com/primo-explore/search?tab=default_tab&amp;search_scope=EVERYTHING&amp;vid=01CRU&amp;lang=en_US&amp;offset=0&amp;query=any,contains,991004822149702656","Catalog Record")</f>
        <v>Catalog Record</v>
      </c>
      <c r="AV16" s="5" t="str">
        <f>HYPERLINK("http://www.worldcat.org/oclc/5336732","WorldCat Record")</f>
        <v>WorldCat Record</v>
      </c>
      <c r="AW16" s="2" t="s">
        <v>283</v>
      </c>
      <c r="AX16" s="2" t="s">
        <v>284</v>
      </c>
      <c r="AY16" s="2" t="s">
        <v>285</v>
      </c>
      <c r="AZ16" s="2" t="s">
        <v>285</v>
      </c>
      <c r="BA16" s="2" t="s">
        <v>286</v>
      </c>
      <c r="BB16" s="2" t="s">
        <v>78</v>
      </c>
      <c r="BD16" s="2" t="s">
        <v>287</v>
      </c>
      <c r="BE16" s="2" t="s">
        <v>288</v>
      </c>
      <c r="BF16" s="2" t="s">
        <v>289</v>
      </c>
    </row>
    <row r="17" spans="1:58" ht="39.75" customHeight="1">
      <c r="A17" s="1"/>
      <c r="B17" s="1" t="s">
        <v>58</v>
      </c>
      <c r="C17" s="1" t="s">
        <v>59</v>
      </c>
      <c r="D17" s="1" t="s">
        <v>290</v>
      </c>
      <c r="E17" s="1" t="s">
        <v>291</v>
      </c>
      <c r="F17" s="1" t="s">
        <v>292</v>
      </c>
      <c r="H17" s="2" t="s">
        <v>63</v>
      </c>
      <c r="I17" s="2" t="s">
        <v>64</v>
      </c>
      <c r="J17" s="2" t="s">
        <v>63</v>
      </c>
      <c r="K17" s="2" t="s">
        <v>63</v>
      </c>
      <c r="L17" s="2" t="s">
        <v>65</v>
      </c>
      <c r="M17" s="1" t="s">
        <v>293</v>
      </c>
      <c r="N17" s="1" t="s">
        <v>294</v>
      </c>
      <c r="O17" s="2" t="s">
        <v>295</v>
      </c>
      <c r="P17" s="1" t="s">
        <v>148</v>
      </c>
      <c r="Q17" s="2" t="s">
        <v>69</v>
      </c>
      <c r="R17" s="2" t="s">
        <v>296</v>
      </c>
      <c r="T17" s="2" t="s">
        <v>71</v>
      </c>
      <c r="U17" s="3">
        <v>27</v>
      </c>
      <c r="V17" s="3">
        <v>27</v>
      </c>
      <c r="W17" s="4" t="s">
        <v>297</v>
      </c>
      <c r="X17" s="4" t="s">
        <v>297</v>
      </c>
      <c r="Y17" s="4" t="s">
        <v>298</v>
      </c>
      <c r="Z17" s="4" t="s">
        <v>298</v>
      </c>
      <c r="AA17" s="3">
        <v>169</v>
      </c>
      <c r="AB17" s="3">
        <v>139</v>
      </c>
      <c r="AC17" s="3">
        <v>145</v>
      </c>
      <c r="AD17" s="3">
        <v>2</v>
      </c>
      <c r="AE17" s="3">
        <v>2</v>
      </c>
      <c r="AF17" s="3">
        <v>1</v>
      </c>
      <c r="AG17" s="3">
        <v>1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  <c r="AO17" s="3">
        <v>1</v>
      </c>
      <c r="AP17" s="3">
        <v>0</v>
      </c>
      <c r="AQ17" s="3">
        <v>0</v>
      </c>
      <c r="AR17" s="2" t="s">
        <v>63</v>
      </c>
      <c r="AS17" s="2" t="s">
        <v>63</v>
      </c>
      <c r="AU17" s="5" t="str">
        <f>HYPERLINK("https://creighton-primo.hosted.exlibrisgroup.com/primo-explore/search?tab=default_tab&amp;search_scope=EVERYTHING&amp;vid=01CRU&amp;lang=en_US&amp;offset=0&amp;query=any,contains,991001180049702656","Catalog Record")</f>
        <v>Catalog Record</v>
      </c>
      <c r="AV17" s="5" t="str">
        <f>HYPERLINK("http://www.worldcat.org/oclc/17107398","WorldCat Record")</f>
        <v>WorldCat Record</v>
      </c>
      <c r="AW17" s="2" t="s">
        <v>299</v>
      </c>
      <c r="AX17" s="2" t="s">
        <v>300</v>
      </c>
      <c r="AY17" s="2" t="s">
        <v>301</v>
      </c>
      <c r="AZ17" s="2" t="s">
        <v>301</v>
      </c>
      <c r="BA17" s="2" t="s">
        <v>302</v>
      </c>
      <c r="BB17" s="2" t="s">
        <v>78</v>
      </c>
      <c r="BD17" s="2" t="s">
        <v>303</v>
      </c>
      <c r="BE17" s="2" t="s">
        <v>304</v>
      </c>
      <c r="BF17" s="2" t="s">
        <v>305</v>
      </c>
    </row>
    <row r="18" spans="1:58" ht="39.75" customHeight="1">
      <c r="A18" s="1"/>
      <c r="B18" s="1" t="s">
        <v>58</v>
      </c>
      <c r="C18" s="1" t="s">
        <v>59</v>
      </c>
      <c r="D18" s="1" t="s">
        <v>306</v>
      </c>
      <c r="E18" s="1" t="s">
        <v>307</v>
      </c>
      <c r="F18" s="1" t="s">
        <v>308</v>
      </c>
      <c r="H18" s="2" t="s">
        <v>63</v>
      </c>
      <c r="I18" s="2" t="s">
        <v>64</v>
      </c>
      <c r="J18" s="2" t="s">
        <v>63</v>
      </c>
      <c r="K18" s="2" t="s">
        <v>63</v>
      </c>
      <c r="L18" s="2" t="s">
        <v>65</v>
      </c>
      <c r="M18" s="1" t="s">
        <v>309</v>
      </c>
      <c r="N18" s="1" t="s">
        <v>310</v>
      </c>
      <c r="O18" s="2" t="s">
        <v>311</v>
      </c>
      <c r="P18" s="1" t="s">
        <v>179</v>
      </c>
      <c r="Q18" s="2" t="s">
        <v>69</v>
      </c>
      <c r="R18" s="2" t="s">
        <v>70</v>
      </c>
      <c r="T18" s="2" t="s">
        <v>71</v>
      </c>
      <c r="U18" s="3">
        <v>34</v>
      </c>
      <c r="V18" s="3">
        <v>34</v>
      </c>
      <c r="W18" s="4" t="s">
        <v>312</v>
      </c>
      <c r="X18" s="4" t="s">
        <v>312</v>
      </c>
      <c r="Y18" s="4" t="s">
        <v>313</v>
      </c>
      <c r="Z18" s="4" t="s">
        <v>313</v>
      </c>
      <c r="AA18" s="3">
        <v>300</v>
      </c>
      <c r="AB18" s="3">
        <v>270</v>
      </c>
      <c r="AC18" s="3">
        <v>531</v>
      </c>
      <c r="AD18" s="3">
        <v>2</v>
      </c>
      <c r="AE18" s="3">
        <v>3</v>
      </c>
      <c r="AF18" s="3">
        <v>2</v>
      </c>
      <c r="AG18" s="3">
        <v>11</v>
      </c>
      <c r="AH18" s="3">
        <v>1</v>
      </c>
      <c r="AI18" s="3">
        <v>5</v>
      </c>
      <c r="AJ18" s="3">
        <v>0</v>
      </c>
      <c r="AK18" s="3">
        <v>3</v>
      </c>
      <c r="AL18" s="3">
        <v>0</v>
      </c>
      <c r="AM18" s="3">
        <v>2</v>
      </c>
      <c r="AN18" s="3">
        <v>1</v>
      </c>
      <c r="AO18" s="3">
        <v>2</v>
      </c>
      <c r="AP18" s="3">
        <v>0</v>
      </c>
      <c r="AQ18" s="3">
        <v>0</v>
      </c>
      <c r="AR18" s="2" t="s">
        <v>63</v>
      </c>
      <c r="AS18" s="2" t="s">
        <v>63</v>
      </c>
      <c r="AU18" s="5" t="str">
        <f>HYPERLINK("https://creighton-primo.hosted.exlibrisgroup.com/primo-explore/search?tab=default_tab&amp;search_scope=EVERYTHING&amp;vid=01CRU&amp;lang=en_US&amp;offset=0&amp;query=any,contains,991002708029702656","Catalog Record")</f>
        <v>Catalog Record</v>
      </c>
      <c r="AV18" s="5" t="str">
        <f>HYPERLINK("http://www.worldcat.org/oclc/35366380","WorldCat Record")</f>
        <v>WorldCat Record</v>
      </c>
      <c r="AW18" s="2" t="s">
        <v>314</v>
      </c>
      <c r="AX18" s="2" t="s">
        <v>315</v>
      </c>
      <c r="AY18" s="2" t="s">
        <v>316</v>
      </c>
      <c r="AZ18" s="2" t="s">
        <v>316</v>
      </c>
      <c r="BA18" s="2" t="s">
        <v>317</v>
      </c>
      <c r="BB18" s="2" t="s">
        <v>78</v>
      </c>
      <c r="BD18" s="2" t="s">
        <v>318</v>
      </c>
      <c r="BE18" s="2" t="s">
        <v>319</v>
      </c>
      <c r="BF18" s="2" t="s">
        <v>320</v>
      </c>
    </row>
    <row r="19" spans="1:58" ht="39.75" customHeight="1">
      <c r="A19" s="1"/>
      <c r="B19" s="1" t="s">
        <v>58</v>
      </c>
      <c r="C19" s="1" t="s">
        <v>59</v>
      </c>
      <c r="D19" s="1" t="s">
        <v>321</v>
      </c>
      <c r="E19" s="1" t="s">
        <v>322</v>
      </c>
      <c r="F19" s="1" t="s">
        <v>323</v>
      </c>
      <c r="H19" s="2" t="s">
        <v>63</v>
      </c>
      <c r="I19" s="2" t="s">
        <v>64</v>
      </c>
      <c r="J19" s="2" t="s">
        <v>63</v>
      </c>
      <c r="K19" s="2" t="s">
        <v>63</v>
      </c>
      <c r="L19" s="2" t="s">
        <v>65</v>
      </c>
      <c r="M19" s="1" t="s">
        <v>324</v>
      </c>
      <c r="N19" s="1" t="s">
        <v>325</v>
      </c>
      <c r="O19" s="2" t="s">
        <v>326</v>
      </c>
      <c r="Q19" s="2" t="s">
        <v>69</v>
      </c>
      <c r="R19" s="2" t="s">
        <v>101</v>
      </c>
      <c r="S19" s="1" t="s">
        <v>327</v>
      </c>
      <c r="T19" s="2" t="s">
        <v>71</v>
      </c>
      <c r="U19" s="3">
        <v>7</v>
      </c>
      <c r="V19" s="3">
        <v>7</v>
      </c>
      <c r="W19" s="4" t="s">
        <v>328</v>
      </c>
      <c r="X19" s="4" t="s">
        <v>328</v>
      </c>
      <c r="Y19" s="4" t="s">
        <v>298</v>
      </c>
      <c r="Z19" s="4" t="s">
        <v>298</v>
      </c>
      <c r="AA19" s="3">
        <v>165</v>
      </c>
      <c r="AB19" s="3">
        <v>140</v>
      </c>
      <c r="AC19" s="3">
        <v>154</v>
      </c>
      <c r="AD19" s="3">
        <v>1</v>
      </c>
      <c r="AE19" s="3">
        <v>1</v>
      </c>
      <c r="AF19" s="3">
        <v>2</v>
      </c>
      <c r="AG19" s="3">
        <v>4</v>
      </c>
      <c r="AH19" s="3">
        <v>2</v>
      </c>
      <c r="AI19" s="3">
        <v>3</v>
      </c>
      <c r="AJ19" s="3">
        <v>0</v>
      </c>
      <c r="AK19" s="3">
        <v>1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2" t="s">
        <v>63</v>
      </c>
      <c r="AS19" s="2" t="s">
        <v>120</v>
      </c>
      <c r="AT19" s="5" t="str">
        <f>HYPERLINK("http://catalog.hathitrust.org/Record/009146524","HathiTrust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HYPERLINK("https://creighton-primo.hosted.exlibrisgroup.com/primo-explore/search?tab=default_tab&amp;search_scope=EVERYTHING&amp;vid=01CRU&amp;lang=en_US&amp;offset=0&amp;query=any,contains,991005264569702656","Catalog Record")</f>
        <v>Catalog Record</v>
      </c>
      <c r="AV19" s="5" t="str">
        <f>HYPERLINK("http://www.worldcat.org/oclc/2875361","WorldCat Record")</f>
        <v>WorldCat Record</v>
      </c>
      <c r="AW19" s="2" t="s">
        <v>329</v>
      </c>
      <c r="AX19" s="2" t="s">
        <v>330</v>
      </c>
      <c r="AY19" s="2" t="s">
        <v>331</v>
      </c>
      <c r="AZ19" s="2" t="s">
        <v>331</v>
      </c>
      <c r="BA19" s="2" t="s">
        <v>332</v>
      </c>
      <c r="BB19" s="2" t="s">
        <v>78</v>
      </c>
      <c r="BD19" s="2" t="s">
        <v>333</v>
      </c>
      <c r="BE19" s="2" t="s">
        <v>334</v>
      </c>
      <c r="BF19" s="2" t="s">
        <v>335</v>
      </c>
    </row>
    <row r="20" spans="1:58" ht="39.75" customHeight="1">
      <c r="A20" s="1"/>
      <c r="B20" s="1" t="s">
        <v>58</v>
      </c>
      <c r="C20" s="1" t="s">
        <v>59</v>
      </c>
      <c r="D20" s="1" t="s">
        <v>336</v>
      </c>
      <c r="E20" s="1" t="s">
        <v>337</v>
      </c>
      <c r="F20" s="1" t="s">
        <v>338</v>
      </c>
      <c r="H20" s="2" t="s">
        <v>63</v>
      </c>
      <c r="I20" s="2" t="s">
        <v>64</v>
      </c>
      <c r="J20" s="2" t="s">
        <v>63</v>
      </c>
      <c r="K20" s="2" t="s">
        <v>63</v>
      </c>
      <c r="L20" s="2" t="s">
        <v>65</v>
      </c>
      <c r="M20" s="1" t="s">
        <v>339</v>
      </c>
      <c r="N20" s="1" t="s">
        <v>340</v>
      </c>
      <c r="O20" s="2" t="s">
        <v>341</v>
      </c>
      <c r="Q20" s="2" t="s">
        <v>69</v>
      </c>
      <c r="R20" s="2" t="s">
        <v>342</v>
      </c>
      <c r="T20" s="2" t="s">
        <v>71</v>
      </c>
      <c r="U20" s="3">
        <v>17</v>
      </c>
      <c r="V20" s="3">
        <v>17</v>
      </c>
      <c r="W20" s="4" t="s">
        <v>343</v>
      </c>
      <c r="X20" s="4" t="s">
        <v>343</v>
      </c>
      <c r="Y20" s="4" t="s">
        <v>242</v>
      </c>
      <c r="Z20" s="4" t="s">
        <v>242</v>
      </c>
      <c r="AA20" s="3">
        <v>118</v>
      </c>
      <c r="AB20" s="3">
        <v>114</v>
      </c>
      <c r="AC20" s="3">
        <v>114</v>
      </c>
      <c r="AD20" s="3">
        <v>3</v>
      </c>
      <c r="AE20" s="3">
        <v>3</v>
      </c>
      <c r="AF20" s="3">
        <v>3</v>
      </c>
      <c r="AG20" s="3">
        <v>3</v>
      </c>
      <c r="AH20" s="3">
        <v>1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2</v>
      </c>
      <c r="AO20" s="3">
        <v>2</v>
      </c>
      <c r="AP20" s="3">
        <v>0</v>
      </c>
      <c r="AQ20" s="3">
        <v>0</v>
      </c>
      <c r="AR20" s="2" t="s">
        <v>63</v>
      </c>
      <c r="AS20" s="2" t="s">
        <v>63</v>
      </c>
      <c r="AU20" s="5" t="str">
        <f>HYPERLINK("https://creighton-primo.hosted.exlibrisgroup.com/primo-explore/search?tab=default_tab&amp;search_scope=EVERYTHING&amp;vid=01CRU&amp;lang=en_US&amp;offset=0&amp;query=any,contains,991005047679702656","Catalog Record")</f>
        <v>Catalog Record</v>
      </c>
      <c r="AV20" s="5" t="str">
        <f>HYPERLINK("http://www.worldcat.org/oclc/6861394","WorldCat Record")</f>
        <v>WorldCat Record</v>
      </c>
      <c r="AW20" s="2" t="s">
        <v>344</v>
      </c>
      <c r="AX20" s="2" t="s">
        <v>345</v>
      </c>
      <c r="AY20" s="2" t="s">
        <v>346</v>
      </c>
      <c r="AZ20" s="2" t="s">
        <v>346</v>
      </c>
      <c r="BA20" s="2" t="s">
        <v>347</v>
      </c>
      <c r="BB20" s="2" t="s">
        <v>78</v>
      </c>
      <c r="BD20" s="2" t="s">
        <v>348</v>
      </c>
      <c r="BE20" s="2" t="s">
        <v>349</v>
      </c>
      <c r="BF20" s="2" t="s">
        <v>350</v>
      </c>
    </row>
    <row r="21" spans="1:58" ht="39.75" customHeight="1">
      <c r="A21" s="1"/>
      <c r="B21" s="1" t="s">
        <v>58</v>
      </c>
      <c r="C21" s="1" t="s">
        <v>59</v>
      </c>
      <c r="D21" s="1" t="s">
        <v>351</v>
      </c>
      <c r="E21" s="1" t="s">
        <v>352</v>
      </c>
      <c r="F21" s="1" t="s">
        <v>353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M21" s="1" t="s">
        <v>354</v>
      </c>
      <c r="N21" s="1" t="s">
        <v>355</v>
      </c>
      <c r="O21" s="2" t="s">
        <v>178</v>
      </c>
      <c r="P21" s="1" t="s">
        <v>179</v>
      </c>
      <c r="Q21" s="2" t="s">
        <v>69</v>
      </c>
      <c r="R21" s="2" t="s">
        <v>70</v>
      </c>
      <c r="T21" s="2" t="s">
        <v>71</v>
      </c>
      <c r="U21" s="3">
        <v>5</v>
      </c>
      <c r="V21" s="3">
        <v>5</v>
      </c>
      <c r="W21" s="4" t="s">
        <v>356</v>
      </c>
      <c r="X21" s="4" t="s">
        <v>356</v>
      </c>
      <c r="Y21" s="4" t="s">
        <v>357</v>
      </c>
      <c r="Z21" s="4" t="s">
        <v>357</v>
      </c>
      <c r="AA21" s="3">
        <v>1602</v>
      </c>
      <c r="AB21" s="3">
        <v>1527</v>
      </c>
      <c r="AC21" s="3">
        <v>1684</v>
      </c>
      <c r="AD21" s="3">
        <v>15</v>
      </c>
      <c r="AE21" s="3">
        <v>15</v>
      </c>
      <c r="AF21" s="3">
        <v>6</v>
      </c>
      <c r="AG21" s="3">
        <v>8</v>
      </c>
      <c r="AH21" s="3">
        <v>3</v>
      </c>
      <c r="AI21" s="3">
        <v>4</v>
      </c>
      <c r="AJ21" s="3">
        <v>0</v>
      </c>
      <c r="AK21" s="3">
        <v>1</v>
      </c>
      <c r="AL21" s="3">
        <v>2</v>
      </c>
      <c r="AM21" s="3">
        <v>2</v>
      </c>
      <c r="AN21" s="3">
        <v>0</v>
      </c>
      <c r="AO21" s="3">
        <v>0</v>
      </c>
      <c r="AP21" s="3">
        <v>1</v>
      </c>
      <c r="AQ21" s="3">
        <v>1</v>
      </c>
      <c r="AR21" s="2" t="s">
        <v>63</v>
      </c>
      <c r="AS21" s="2" t="s">
        <v>63</v>
      </c>
      <c r="AU21" s="5" t="str">
        <f>HYPERLINK("https://creighton-primo.hosted.exlibrisgroup.com/primo-explore/search?tab=default_tab&amp;search_scope=EVERYTHING&amp;vid=01CRU&amp;lang=en_US&amp;offset=0&amp;query=any,contains,991005007749702656","Catalog Record")</f>
        <v>Catalog Record</v>
      </c>
      <c r="AV21" s="5" t="str">
        <f>HYPERLINK("http://www.worldcat.org/oclc/32394216","WorldCat Record")</f>
        <v>WorldCat Record</v>
      </c>
      <c r="AW21" s="2" t="s">
        <v>358</v>
      </c>
      <c r="AX21" s="2" t="s">
        <v>359</v>
      </c>
      <c r="AY21" s="2" t="s">
        <v>360</v>
      </c>
      <c r="AZ21" s="2" t="s">
        <v>360</v>
      </c>
      <c r="BA21" s="2" t="s">
        <v>361</v>
      </c>
      <c r="BB21" s="2" t="s">
        <v>78</v>
      </c>
      <c r="BD21" s="2" t="s">
        <v>362</v>
      </c>
      <c r="BE21" s="2" t="s">
        <v>363</v>
      </c>
      <c r="BF21" s="2" t="s">
        <v>364</v>
      </c>
    </row>
    <row r="22" spans="1:58" ht="39.75" customHeight="1">
      <c r="A22" s="1"/>
      <c r="B22" s="1" t="s">
        <v>58</v>
      </c>
      <c r="C22" s="1" t="s">
        <v>59</v>
      </c>
      <c r="D22" s="1" t="s">
        <v>365</v>
      </c>
      <c r="E22" s="1" t="s">
        <v>366</v>
      </c>
      <c r="F22" s="1" t="s">
        <v>367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368</v>
      </c>
      <c r="N22" s="1" t="s">
        <v>369</v>
      </c>
      <c r="O22" s="2" t="s">
        <v>370</v>
      </c>
      <c r="Q22" s="2" t="s">
        <v>69</v>
      </c>
      <c r="R22" s="2" t="s">
        <v>70</v>
      </c>
      <c r="T22" s="2" t="s">
        <v>71</v>
      </c>
      <c r="U22" s="3">
        <v>13</v>
      </c>
      <c r="V22" s="3">
        <v>13</v>
      </c>
      <c r="W22" s="4" t="s">
        <v>371</v>
      </c>
      <c r="X22" s="4" t="s">
        <v>371</v>
      </c>
      <c r="Y22" s="4" t="s">
        <v>372</v>
      </c>
      <c r="Z22" s="4" t="s">
        <v>372</v>
      </c>
      <c r="AA22" s="3">
        <v>736</v>
      </c>
      <c r="AB22" s="3">
        <v>623</v>
      </c>
      <c r="AC22" s="3">
        <v>738</v>
      </c>
      <c r="AD22" s="3">
        <v>2</v>
      </c>
      <c r="AE22" s="3">
        <v>3</v>
      </c>
      <c r="AF22" s="3">
        <v>25</v>
      </c>
      <c r="AG22" s="3">
        <v>32</v>
      </c>
      <c r="AH22" s="3">
        <v>12</v>
      </c>
      <c r="AI22" s="3">
        <v>18</v>
      </c>
      <c r="AJ22" s="3">
        <v>6</v>
      </c>
      <c r="AK22" s="3">
        <v>7</v>
      </c>
      <c r="AL22" s="3">
        <v>14</v>
      </c>
      <c r="AM22" s="3">
        <v>14</v>
      </c>
      <c r="AN22" s="3">
        <v>1</v>
      </c>
      <c r="AO22" s="3">
        <v>2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HYPERLINK("https://creighton-primo.hosted.exlibrisgroup.com/primo-explore/search?tab=default_tab&amp;search_scope=EVERYTHING&amp;vid=01CRU&amp;lang=en_US&amp;offset=0&amp;query=any,contains,991002731509702656","Catalog Record")</f>
        <v>Catalog Record</v>
      </c>
      <c r="AV22" s="5" t="str">
        <f>HYPERLINK("http://www.worldcat.org/oclc/35829805","WorldCat Record")</f>
        <v>WorldCat Record</v>
      </c>
      <c r="AW22" s="2" t="s">
        <v>373</v>
      </c>
      <c r="AX22" s="2" t="s">
        <v>374</v>
      </c>
      <c r="AY22" s="2" t="s">
        <v>375</v>
      </c>
      <c r="AZ22" s="2" t="s">
        <v>375</v>
      </c>
      <c r="BA22" s="2" t="s">
        <v>376</v>
      </c>
      <c r="BB22" s="2" t="s">
        <v>78</v>
      </c>
      <c r="BD22" s="2" t="s">
        <v>377</v>
      </c>
      <c r="BE22" s="2" t="s">
        <v>378</v>
      </c>
      <c r="BF22" s="2" t="s">
        <v>379</v>
      </c>
    </row>
    <row r="23" spans="1:58" ht="39.75" customHeight="1">
      <c r="A23" s="1"/>
      <c r="B23" s="1" t="s">
        <v>58</v>
      </c>
      <c r="C23" s="1" t="s">
        <v>59</v>
      </c>
      <c r="D23" s="1" t="s">
        <v>380</v>
      </c>
      <c r="E23" s="1" t="s">
        <v>381</v>
      </c>
      <c r="F23" s="1" t="s">
        <v>382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M23" s="1" t="s">
        <v>383</v>
      </c>
      <c r="N23" s="1" t="s">
        <v>384</v>
      </c>
      <c r="O23" s="2" t="s">
        <v>385</v>
      </c>
      <c r="P23" s="1" t="s">
        <v>179</v>
      </c>
      <c r="Q23" s="2" t="s">
        <v>69</v>
      </c>
      <c r="R23" s="2" t="s">
        <v>70</v>
      </c>
      <c r="T23" s="2" t="s">
        <v>71</v>
      </c>
      <c r="U23" s="3">
        <v>27</v>
      </c>
      <c r="V23" s="3">
        <v>27</v>
      </c>
      <c r="W23" s="4" t="s">
        <v>386</v>
      </c>
      <c r="X23" s="4" t="s">
        <v>386</v>
      </c>
      <c r="Y23" s="4" t="s">
        <v>387</v>
      </c>
      <c r="Z23" s="4" t="s">
        <v>387</v>
      </c>
      <c r="AA23" s="3">
        <v>1407</v>
      </c>
      <c r="AB23" s="3">
        <v>1367</v>
      </c>
      <c r="AC23" s="3">
        <v>1729</v>
      </c>
      <c r="AD23" s="3">
        <v>14</v>
      </c>
      <c r="AE23" s="3">
        <v>19</v>
      </c>
      <c r="AF23" s="3">
        <v>11</v>
      </c>
      <c r="AG23" s="3">
        <v>13</v>
      </c>
      <c r="AH23" s="3">
        <v>4</v>
      </c>
      <c r="AI23" s="3">
        <v>6</v>
      </c>
      <c r="AJ23" s="3">
        <v>0</v>
      </c>
      <c r="AK23" s="3">
        <v>0</v>
      </c>
      <c r="AL23" s="3">
        <v>3</v>
      </c>
      <c r="AM23" s="3">
        <v>3</v>
      </c>
      <c r="AN23" s="3">
        <v>4</v>
      </c>
      <c r="AO23" s="3">
        <v>4</v>
      </c>
      <c r="AP23" s="3">
        <v>0</v>
      </c>
      <c r="AQ23" s="3">
        <v>0</v>
      </c>
      <c r="AR23" s="2" t="s">
        <v>63</v>
      </c>
      <c r="AS23" s="2" t="s">
        <v>63</v>
      </c>
      <c r="AU23" s="5" t="str">
        <f>HYPERLINK("https://creighton-primo.hosted.exlibrisgroup.com/primo-explore/search?tab=default_tab&amp;search_scope=EVERYTHING&amp;vid=01CRU&amp;lang=en_US&amp;offset=0&amp;query=any,contains,991002127979702656","Catalog Record")</f>
        <v>Catalog Record</v>
      </c>
      <c r="AV23" s="5" t="str">
        <f>HYPERLINK("http://www.worldcat.org/oclc/27265337","WorldCat Record")</f>
        <v>WorldCat Record</v>
      </c>
      <c r="AW23" s="2" t="s">
        <v>388</v>
      </c>
      <c r="AX23" s="2" t="s">
        <v>389</v>
      </c>
      <c r="AY23" s="2" t="s">
        <v>390</v>
      </c>
      <c r="AZ23" s="2" t="s">
        <v>390</v>
      </c>
      <c r="BA23" s="2" t="s">
        <v>391</v>
      </c>
      <c r="BB23" s="2" t="s">
        <v>78</v>
      </c>
      <c r="BD23" s="2" t="s">
        <v>392</v>
      </c>
      <c r="BE23" s="2" t="s">
        <v>393</v>
      </c>
      <c r="BF23" s="2" t="s">
        <v>394</v>
      </c>
    </row>
    <row r="24" spans="1:58" ht="39.75" customHeight="1">
      <c r="A24" s="1"/>
      <c r="B24" s="1" t="s">
        <v>58</v>
      </c>
      <c r="C24" s="1" t="s">
        <v>59</v>
      </c>
      <c r="D24" s="1" t="s">
        <v>395</v>
      </c>
      <c r="E24" s="1" t="s">
        <v>396</v>
      </c>
      <c r="F24" s="1" t="s">
        <v>397</v>
      </c>
      <c r="H24" s="2" t="s">
        <v>63</v>
      </c>
      <c r="I24" s="2" t="s">
        <v>64</v>
      </c>
      <c r="J24" s="2" t="s">
        <v>63</v>
      </c>
      <c r="K24" s="2" t="s">
        <v>63</v>
      </c>
      <c r="L24" s="2" t="s">
        <v>65</v>
      </c>
      <c r="M24" s="1" t="s">
        <v>398</v>
      </c>
      <c r="N24" s="1" t="s">
        <v>399</v>
      </c>
      <c r="O24" s="2" t="s">
        <v>400</v>
      </c>
      <c r="Q24" s="2" t="s">
        <v>69</v>
      </c>
      <c r="R24" s="2" t="s">
        <v>70</v>
      </c>
      <c r="T24" s="2" t="s">
        <v>71</v>
      </c>
      <c r="U24" s="3">
        <v>2</v>
      </c>
      <c r="V24" s="3">
        <v>2</v>
      </c>
      <c r="W24" s="4" t="s">
        <v>212</v>
      </c>
      <c r="X24" s="4" t="s">
        <v>212</v>
      </c>
      <c r="Y24" s="4" t="s">
        <v>401</v>
      </c>
      <c r="Z24" s="4" t="s">
        <v>401</v>
      </c>
      <c r="AA24" s="3">
        <v>10</v>
      </c>
      <c r="AB24" s="3">
        <v>9</v>
      </c>
      <c r="AC24" s="3">
        <v>10</v>
      </c>
      <c r="AD24" s="3">
        <v>1</v>
      </c>
      <c r="AE24" s="3">
        <v>1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2" t="s">
        <v>63</v>
      </c>
      <c r="AS24" s="2" t="s">
        <v>63</v>
      </c>
      <c r="AU24" s="5" t="str">
        <f>HYPERLINK("https://creighton-primo.hosted.exlibrisgroup.com/primo-explore/search?tab=default_tab&amp;search_scope=EVERYTHING&amp;vid=01CRU&amp;lang=en_US&amp;offset=0&amp;query=any,contains,991000894879702656","Catalog Record")</f>
        <v>Catalog Record</v>
      </c>
      <c r="AV24" s="5" t="str">
        <f>HYPERLINK("http://www.worldcat.org/oclc/155608","WorldCat Record")</f>
        <v>WorldCat Record</v>
      </c>
      <c r="AW24" s="2" t="s">
        <v>402</v>
      </c>
      <c r="AX24" s="2" t="s">
        <v>403</v>
      </c>
      <c r="AY24" s="2" t="s">
        <v>404</v>
      </c>
      <c r="AZ24" s="2" t="s">
        <v>404</v>
      </c>
      <c r="BA24" s="2" t="s">
        <v>405</v>
      </c>
      <c r="BB24" s="2" t="s">
        <v>78</v>
      </c>
      <c r="BE24" s="2" t="s">
        <v>406</v>
      </c>
      <c r="BF24" s="2" t="s">
        <v>407</v>
      </c>
    </row>
    <row r="25" spans="1:58" ht="39.75" customHeight="1">
      <c r="A25" s="1"/>
      <c r="B25" s="1" t="s">
        <v>58</v>
      </c>
      <c r="C25" s="1" t="s">
        <v>59</v>
      </c>
      <c r="D25" s="1" t="s">
        <v>408</v>
      </c>
      <c r="E25" s="1" t="s">
        <v>409</v>
      </c>
      <c r="F25" s="1" t="s">
        <v>410</v>
      </c>
      <c r="H25" s="2" t="s">
        <v>63</v>
      </c>
      <c r="I25" s="2" t="s">
        <v>64</v>
      </c>
      <c r="J25" s="2" t="s">
        <v>63</v>
      </c>
      <c r="K25" s="2" t="s">
        <v>63</v>
      </c>
      <c r="L25" s="2" t="s">
        <v>65</v>
      </c>
      <c r="M25" s="1" t="s">
        <v>411</v>
      </c>
      <c r="N25" s="1" t="s">
        <v>412</v>
      </c>
      <c r="O25" s="2" t="s">
        <v>413</v>
      </c>
      <c r="Q25" s="2" t="s">
        <v>69</v>
      </c>
      <c r="R25" s="2" t="s">
        <v>414</v>
      </c>
      <c r="T25" s="2" t="s">
        <v>71</v>
      </c>
      <c r="U25" s="3">
        <v>14</v>
      </c>
      <c r="V25" s="3">
        <v>14</v>
      </c>
      <c r="W25" s="4" t="s">
        <v>415</v>
      </c>
      <c r="X25" s="4" t="s">
        <v>415</v>
      </c>
      <c r="Y25" s="4" t="s">
        <v>416</v>
      </c>
      <c r="Z25" s="4" t="s">
        <v>416</v>
      </c>
      <c r="AA25" s="3">
        <v>100</v>
      </c>
      <c r="AB25" s="3">
        <v>89</v>
      </c>
      <c r="AC25" s="3">
        <v>317</v>
      </c>
      <c r="AD25" s="3">
        <v>1</v>
      </c>
      <c r="AE25" s="3">
        <v>4</v>
      </c>
      <c r="AF25" s="3">
        <v>2</v>
      </c>
      <c r="AG25" s="3">
        <v>9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5</v>
      </c>
      <c r="AN25" s="3">
        <v>0</v>
      </c>
      <c r="AO25" s="3">
        <v>3</v>
      </c>
      <c r="AP25" s="3">
        <v>0</v>
      </c>
      <c r="AQ25" s="3">
        <v>0</v>
      </c>
      <c r="AR25" s="2" t="s">
        <v>63</v>
      </c>
      <c r="AS25" s="2" t="s">
        <v>120</v>
      </c>
      <c r="AT25" s="5" t="str">
        <f>HYPERLINK("http://catalog.hathitrust.org/Record/000663951","HathiTrust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HYPERLINK("https://creighton-primo.hosted.exlibrisgroup.com/primo-explore/search?tab=default_tab&amp;search_scope=EVERYTHING&amp;vid=01CRU&amp;lang=en_US&amp;offset=0&amp;query=any,contains,991000615679702656","Catalog Record")</f>
        <v>Catalog Record</v>
      </c>
      <c r="AV25" s="5" t="str">
        <f>HYPERLINK("http://www.worldcat.org/oclc/11933562","WorldCat Record")</f>
        <v>WorldCat Record</v>
      </c>
      <c r="AW25" s="2" t="s">
        <v>417</v>
      </c>
      <c r="AX25" s="2" t="s">
        <v>418</v>
      </c>
      <c r="AY25" s="2" t="s">
        <v>419</v>
      </c>
      <c r="AZ25" s="2" t="s">
        <v>419</v>
      </c>
      <c r="BA25" s="2" t="s">
        <v>420</v>
      </c>
      <c r="BB25" s="2" t="s">
        <v>78</v>
      </c>
      <c r="BD25" s="2" t="s">
        <v>421</v>
      </c>
      <c r="BE25" s="2" t="s">
        <v>422</v>
      </c>
      <c r="BF25" s="2" t="s">
        <v>423</v>
      </c>
    </row>
    <row r="26" spans="1:58" ht="39.75" customHeight="1">
      <c r="A26" s="1"/>
      <c r="B26" s="1" t="s">
        <v>58</v>
      </c>
      <c r="C26" s="1" t="s">
        <v>59</v>
      </c>
      <c r="D26" s="1" t="s">
        <v>424</v>
      </c>
      <c r="E26" s="1" t="s">
        <v>425</v>
      </c>
      <c r="F26" s="1" t="s">
        <v>426</v>
      </c>
      <c r="H26" s="2" t="s">
        <v>63</v>
      </c>
      <c r="I26" s="2" t="s">
        <v>64</v>
      </c>
      <c r="J26" s="2" t="s">
        <v>63</v>
      </c>
      <c r="K26" s="2" t="s">
        <v>63</v>
      </c>
      <c r="L26" s="2" t="s">
        <v>65</v>
      </c>
      <c r="M26" s="1" t="s">
        <v>427</v>
      </c>
      <c r="N26" s="1" t="s">
        <v>428</v>
      </c>
      <c r="O26" s="2" t="s">
        <v>429</v>
      </c>
      <c r="Q26" s="2" t="s">
        <v>69</v>
      </c>
      <c r="R26" s="2" t="s">
        <v>70</v>
      </c>
      <c r="T26" s="2" t="s">
        <v>71</v>
      </c>
      <c r="U26" s="3">
        <v>21</v>
      </c>
      <c r="V26" s="3">
        <v>21</v>
      </c>
      <c r="W26" s="4" t="s">
        <v>430</v>
      </c>
      <c r="X26" s="4" t="s">
        <v>430</v>
      </c>
      <c r="Y26" s="4" t="s">
        <v>431</v>
      </c>
      <c r="Z26" s="4" t="s">
        <v>431</v>
      </c>
      <c r="AA26" s="3">
        <v>663</v>
      </c>
      <c r="AB26" s="3">
        <v>616</v>
      </c>
      <c r="AC26" s="3">
        <v>622</v>
      </c>
      <c r="AD26" s="3">
        <v>5</v>
      </c>
      <c r="AE26" s="3">
        <v>5</v>
      </c>
      <c r="AF26" s="3">
        <v>16</v>
      </c>
      <c r="AG26" s="3">
        <v>16</v>
      </c>
      <c r="AH26" s="3">
        <v>5</v>
      </c>
      <c r="AI26" s="3">
        <v>5</v>
      </c>
      <c r="AJ26" s="3">
        <v>5</v>
      </c>
      <c r="AK26" s="3">
        <v>5</v>
      </c>
      <c r="AL26" s="3">
        <v>6</v>
      </c>
      <c r="AM26" s="3">
        <v>6</v>
      </c>
      <c r="AN26" s="3">
        <v>2</v>
      </c>
      <c r="AO26" s="3">
        <v>2</v>
      </c>
      <c r="AP26" s="3">
        <v>1</v>
      </c>
      <c r="AQ26" s="3">
        <v>1</v>
      </c>
      <c r="AR26" s="2" t="s">
        <v>63</v>
      </c>
      <c r="AS26" s="2" t="s">
        <v>120</v>
      </c>
      <c r="AT26" s="5" t="str">
        <f>HYPERLINK("http://catalog.hathitrust.org/Record/002886656","HathiTrust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HYPERLINK("https://creighton-primo.hosted.exlibrisgroup.com/primo-explore/search?tab=default_tab&amp;search_scope=EVERYTHING&amp;vid=01CRU&amp;lang=en_US&amp;offset=0&amp;query=any,contains,991002275439702656","Catalog Record")</f>
        <v>Catalog Record</v>
      </c>
      <c r="AV26" s="5" t="str">
        <f>HYPERLINK("http://www.worldcat.org/oclc/29521207","WorldCat Record")</f>
        <v>WorldCat Record</v>
      </c>
      <c r="AW26" s="2" t="s">
        <v>432</v>
      </c>
      <c r="AX26" s="2" t="s">
        <v>433</v>
      </c>
      <c r="AY26" s="2" t="s">
        <v>434</v>
      </c>
      <c r="AZ26" s="2" t="s">
        <v>434</v>
      </c>
      <c r="BA26" s="2" t="s">
        <v>435</v>
      </c>
      <c r="BB26" s="2" t="s">
        <v>78</v>
      </c>
      <c r="BD26" s="2" t="s">
        <v>436</v>
      </c>
      <c r="BE26" s="2" t="s">
        <v>437</v>
      </c>
      <c r="BF26" s="2" t="s">
        <v>438</v>
      </c>
    </row>
    <row r="27" spans="1:58" ht="39.75" customHeight="1">
      <c r="A27" s="1"/>
      <c r="B27" s="1" t="s">
        <v>58</v>
      </c>
      <c r="C27" s="1" t="s">
        <v>59</v>
      </c>
      <c r="D27" s="1" t="s">
        <v>439</v>
      </c>
      <c r="E27" s="1" t="s">
        <v>440</v>
      </c>
      <c r="F27" s="1" t="s">
        <v>441</v>
      </c>
      <c r="H27" s="2" t="s">
        <v>63</v>
      </c>
      <c r="I27" s="2" t="s">
        <v>64</v>
      </c>
      <c r="J27" s="2" t="s">
        <v>63</v>
      </c>
      <c r="K27" s="2" t="s">
        <v>63</v>
      </c>
      <c r="L27" s="2" t="s">
        <v>65</v>
      </c>
      <c r="M27" s="1" t="s">
        <v>442</v>
      </c>
      <c r="N27" s="1" t="s">
        <v>443</v>
      </c>
      <c r="O27" s="2" t="s">
        <v>240</v>
      </c>
      <c r="Q27" s="2" t="s">
        <v>69</v>
      </c>
      <c r="R27" s="2" t="s">
        <v>117</v>
      </c>
      <c r="S27" s="1" t="s">
        <v>444</v>
      </c>
      <c r="T27" s="2" t="s">
        <v>71</v>
      </c>
      <c r="U27" s="3">
        <v>13</v>
      </c>
      <c r="V27" s="3">
        <v>13</v>
      </c>
      <c r="W27" s="4" t="s">
        <v>445</v>
      </c>
      <c r="X27" s="4" t="s">
        <v>445</v>
      </c>
      <c r="Y27" s="4" t="s">
        <v>446</v>
      </c>
      <c r="Z27" s="4" t="s">
        <v>446</v>
      </c>
      <c r="AA27" s="3">
        <v>289</v>
      </c>
      <c r="AB27" s="3">
        <v>118</v>
      </c>
      <c r="AC27" s="3">
        <v>120</v>
      </c>
      <c r="AD27" s="3">
        <v>3</v>
      </c>
      <c r="AE27" s="3">
        <v>3</v>
      </c>
      <c r="AF27" s="3">
        <v>1</v>
      </c>
      <c r="AG27" s="3">
        <v>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1</v>
      </c>
      <c r="AO27" s="3">
        <v>1</v>
      </c>
      <c r="AP27" s="3">
        <v>0</v>
      </c>
      <c r="AQ27" s="3">
        <v>0</v>
      </c>
      <c r="AR27" s="2" t="s">
        <v>63</v>
      </c>
      <c r="AS27" s="2" t="s">
        <v>120</v>
      </c>
      <c r="AT27" s="5" t="str">
        <f>HYPERLINK("http://catalog.hathitrust.org/Record/000024482","HathiTrust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HYPERLINK("https://creighton-primo.hosted.exlibrisgroup.com/primo-explore/search?tab=default_tab&amp;search_scope=EVERYTHING&amp;vid=01CRU&amp;lang=en_US&amp;offset=0&amp;query=any,contains,991004554669702656","Catalog Record")</f>
        <v>Catalog Record</v>
      </c>
      <c r="AV27" s="5" t="str">
        <f>HYPERLINK("http://www.worldcat.org/oclc/3962612","WorldCat Record")</f>
        <v>WorldCat Record</v>
      </c>
      <c r="AW27" s="2" t="s">
        <v>447</v>
      </c>
      <c r="AX27" s="2" t="s">
        <v>448</v>
      </c>
      <c r="AY27" s="2" t="s">
        <v>449</v>
      </c>
      <c r="AZ27" s="2" t="s">
        <v>449</v>
      </c>
      <c r="BA27" s="2" t="s">
        <v>450</v>
      </c>
      <c r="BB27" s="2" t="s">
        <v>78</v>
      </c>
      <c r="BD27" s="2" t="s">
        <v>451</v>
      </c>
      <c r="BE27" s="2" t="s">
        <v>452</v>
      </c>
      <c r="BF27" s="2" t="s">
        <v>453</v>
      </c>
    </row>
    <row r="28" spans="1:58" ht="39.75" customHeight="1">
      <c r="A28" s="1"/>
      <c r="B28" s="1" t="s">
        <v>58</v>
      </c>
      <c r="C28" s="1" t="s">
        <v>59</v>
      </c>
      <c r="D28" s="1" t="s">
        <v>454</v>
      </c>
      <c r="E28" s="1" t="s">
        <v>455</v>
      </c>
      <c r="F28" s="1" t="s">
        <v>456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65</v>
      </c>
      <c r="M28" s="1" t="s">
        <v>457</v>
      </c>
      <c r="N28" s="1" t="s">
        <v>458</v>
      </c>
      <c r="O28" s="2" t="s">
        <v>459</v>
      </c>
      <c r="Q28" s="2" t="s">
        <v>69</v>
      </c>
      <c r="R28" s="2" t="s">
        <v>70</v>
      </c>
      <c r="T28" s="2" t="s">
        <v>71</v>
      </c>
      <c r="U28" s="3">
        <v>4</v>
      </c>
      <c r="V28" s="3">
        <v>4</v>
      </c>
      <c r="W28" s="4" t="s">
        <v>460</v>
      </c>
      <c r="X28" s="4" t="s">
        <v>460</v>
      </c>
      <c r="Y28" s="4" t="s">
        <v>461</v>
      </c>
      <c r="Z28" s="4" t="s">
        <v>461</v>
      </c>
      <c r="AA28" s="3">
        <v>203</v>
      </c>
      <c r="AB28" s="3">
        <v>147</v>
      </c>
      <c r="AC28" s="3">
        <v>164</v>
      </c>
      <c r="AD28" s="3">
        <v>2</v>
      </c>
      <c r="AE28" s="3">
        <v>2</v>
      </c>
      <c r="AF28" s="3">
        <v>4</v>
      </c>
      <c r="AG28" s="3">
        <v>4</v>
      </c>
      <c r="AH28" s="3">
        <v>1</v>
      </c>
      <c r="AI28" s="3">
        <v>1</v>
      </c>
      <c r="AJ28" s="3">
        <v>2</v>
      </c>
      <c r="AK28" s="3">
        <v>2</v>
      </c>
      <c r="AL28" s="3"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2" t="s">
        <v>120</v>
      </c>
      <c r="AS28" s="2" t="s">
        <v>120</v>
      </c>
      <c r="AT28" s="5" t="str">
        <f>HYPERLINK("http://catalog.hathitrust.org/Record/009953801","HathiTrust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HYPERLINK("https://creighton-primo.hosted.exlibrisgroup.com/primo-explore/search?tab=default_tab&amp;search_scope=EVERYTHING&amp;vid=01CRU&amp;lang=en_US&amp;offset=0&amp;query=any,contains,991005266499702656","Catalog Record")</f>
        <v>Catalog Record</v>
      </c>
      <c r="AV28" s="5" t="str">
        <f>HYPERLINK("http://www.worldcat.org/oclc/14615096","WorldCat Record")</f>
        <v>WorldCat Record</v>
      </c>
      <c r="AW28" s="2" t="s">
        <v>462</v>
      </c>
      <c r="AX28" s="2" t="s">
        <v>463</v>
      </c>
      <c r="AY28" s="2" t="s">
        <v>464</v>
      </c>
      <c r="AZ28" s="2" t="s">
        <v>464</v>
      </c>
      <c r="BA28" s="2" t="s">
        <v>465</v>
      </c>
      <c r="BB28" s="2" t="s">
        <v>78</v>
      </c>
      <c r="BE28" s="2" t="s">
        <v>466</v>
      </c>
      <c r="BF28" s="2" t="s">
        <v>467</v>
      </c>
    </row>
    <row r="29" spans="1:58" ht="39.75" customHeight="1">
      <c r="A29" s="1"/>
      <c r="B29" s="1" t="s">
        <v>58</v>
      </c>
      <c r="C29" s="1" t="s">
        <v>59</v>
      </c>
      <c r="D29" s="1" t="s">
        <v>468</v>
      </c>
      <c r="E29" s="1" t="s">
        <v>469</v>
      </c>
      <c r="F29" s="1" t="s">
        <v>470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471</v>
      </c>
      <c r="N29" s="1" t="s">
        <v>472</v>
      </c>
      <c r="O29" s="2" t="s">
        <v>473</v>
      </c>
      <c r="Q29" s="2" t="s">
        <v>69</v>
      </c>
      <c r="R29" s="2" t="s">
        <v>149</v>
      </c>
      <c r="T29" s="2" t="s">
        <v>71</v>
      </c>
      <c r="U29" s="3">
        <v>2</v>
      </c>
      <c r="V29" s="3">
        <v>2</v>
      </c>
      <c r="W29" s="4" t="s">
        <v>415</v>
      </c>
      <c r="X29" s="4" t="s">
        <v>415</v>
      </c>
      <c r="Y29" s="4" t="s">
        <v>474</v>
      </c>
      <c r="Z29" s="4" t="s">
        <v>474</v>
      </c>
      <c r="AA29" s="3">
        <v>168</v>
      </c>
      <c r="AB29" s="3">
        <v>138</v>
      </c>
      <c r="AC29" s="3">
        <v>163</v>
      </c>
      <c r="AD29" s="3">
        <v>2</v>
      </c>
      <c r="AE29" s="3">
        <v>2</v>
      </c>
      <c r="AF29" s="3">
        <v>7</v>
      </c>
      <c r="AG29" s="3">
        <v>9</v>
      </c>
      <c r="AH29" s="3">
        <v>5</v>
      </c>
      <c r="AI29" s="3">
        <v>6</v>
      </c>
      <c r="AJ29" s="3">
        <v>0</v>
      </c>
      <c r="AK29" s="3">
        <v>2</v>
      </c>
      <c r="AL29" s="3">
        <v>2</v>
      </c>
      <c r="AM29" s="3">
        <v>2</v>
      </c>
      <c r="AN29" s="3">
        <v>1</v>
      </c>
      <c r="AO29" s="3">
        <v>1</v>
      </c>
      <c r="AP29" s="3">
        <v>0</v>
      </c>
      <c r="AQ29" s="3">
        <v>0</v>
      </c>
      <c r="AR29" s="2" t="s">
        <v>63</v>
      </c>
      <c r="AS29" s="2" t="s">
        <v>63</v>
      </c>
      <c r="AU29" s="5" t="str">
        <f>HYPERLINK("https://creighton-primo.hosted.exlibrisgroup.com/primo-explore/search?tab=default_tab&amp;search_scope=EVERYTHING&amp;vid=01CRU&amp;lang=en_US&amp;offset=0&amp;query=any,contains,991004512689702656","Catalog Record")</f>
        <v>Catalog Record</v>
      </c>
      <c r="AV29" s="5" t="str">
        <f>HYPERLINK("http://www.worldcat.org/oclc/57123727","WorldCat Record")</f>
        <v>WorldCat Record</v>
      </c>
      <c r="AW29" s="2" t="s">
        <v>475</v>
      </c>
      <c r="AX29" s="2" t="s">
        <v>476</v>
      </c>
      <c r="AY29" s="2" t="s">
        <v>477</v>
      </c>
      <c r="AZ29" s="2" t="s">
        <v>477</v>
      </c>
      <c r="BA29" s="2" t="s">
        <v>478</v>
      </c>
      <c r="BB29" s="2" t="s">
        <v>78</v>
      </c>
      <c r="BD29" s="2" t="s">
        <v>479</v>
      </c>
      <c r="BE29" s="2" t="s">
        <v>480</v>
      </c>
      <c r="BF29" s="2" t="s">
        <v>481</v>
      </c>
    </row>
    <row r="30" spans="1:58" ht="39.75" customHeight="1">
      <c r="A30" s="1"/>
      <c r="B30" s="1" t="s">
        <v>58</v>
      </c>
      <c r="C30" s="1" t="s">
        <v>59</v>
      </c>
      <c r="D30" s="1" t="s">
        <v>482</v>
      </c>
      <c r="E30" s="1" t="s">
        <v>483</v>
      </c>
      <c r="F30" s="1" t="s">
        <v>484</v>
      </c>
      <c r="G30" s="2" t="s">
        <v>485</v>
      </c>
      <c r="H30" s="2" t="s">
        <v>120</v>
      </c>
      <c r="I30" s="2" t="s">
        <v>64</v>
      </c>
      <c r="J30" s="2" t="s">
        <v>120</v>
      </c>
      <c r="K30" s="2" t="s">
        <v>63</v>
      </c>
      <c r="L30" s="2" t="s">
        <v>65</v>
      </c>
      <c r="M30" s="1" t="s">
        <v>486</v>
      </c>
      <c r="N30" s="1" t="s">
        <v>487</v>
      </c>
      <c r="O30" s="2" t="s">
        <v>488</v>
      </c>
      <c r="Q30" s="2" t="s">
        <v>69</v>
      </c>
      <c r="R30" s="2" t="s">
        <v>117</v>
      </c>
      <c r="T30" s="2" t="s">
        <v>71</v>
      </c>
      <c r="U30" s="3">
        <v>0</v>
      </c>
      <c r="V30" s="3">
        <v>5</v>
      </c>
      <c r="X30" s="4" t="s">
        <v>489</v>
      </c>
      <c r="Y30" s="4" t="s">
        <v>401</v>
      </c>
      <c r="Z30" s="4" t="s">
        <v>401</v>
      </c>
      <c r="AA30" s="3">
        <v>163</v>
      </c>
      <c r="AB30" s="3">
        <v>107</v>
      </c>
      <c r="AC30" s="3">
        <v>109</v>
      </c>
      <c r="AD30" s="3">
        <v>3</v>
      </c>
      <c r="AE30" s="3">
        <v>3</v>
      </c>
      <c r="AF30" s="3">
        <v>5</v>
      </c>
      <c r="AG30" s="3">
        <v>5</v>
      </c>
      <c r="AH30" s="3">
        <v>3</v>
      </c>
      <c r="AI30" s="3">
        <v>3</v>
      </c>
      <c r="AJ30" s="3">
        <v>0</v>
      </c>
      <c r="AK30" s="3">
        <v>0</v>
      </c>
      <c r="AL30" s="3">
        <v>1</v>
      </c>
      <c r="AM30" s="3">
        <v>1</v>
      </c>
      <c r="AN30" s="3">
        <v>1</v>
      </c>
      <c r="AO30" s="3">
        <v>1</v>
      </c>
      <c r="AP30" s="3">
        <v>0</v>
      </c>
      <c r="AQ30" s="3">
        <v>0</v>
      </c>
      <c r="AR30" s="2" t="s">
        <v>63</v>
      </c>
      <c r="AS30" s="2" t="s">
        <v>120</v>
      </c>
      <c r="AT30" s="5" t="str">
        <f>HYPERLINK("http://catalog.hathitrust.org/Record/000758714","HathiTrust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HYPERLINK("https://creighton-primo.hosted.exlibrisgroup.com/primo-explore/search?tab=default_tab&amp;search_scope=EVERYTHING&amp;vid=01CRU&amp;lang=en_US&amp;offset=0&amp;query=any,contains,991001777549702656","Catalog Record")</f>
        <v>Catalog Record</v>
      </c>
      <c r="AV30" s="5" t="str">
        <f>HYPERLINK("http://www.worldcat.org/oclc/5513552","WorldCat Record")</f>
        <v>WorldCat Record</v>
      </c>
      <c r="AW30" s="2" t="s">
        <v>490</v>
      </c>
      <c r="AX30" s="2" t="s">
        <v>491</v>
      </c>
      <c r="AY30" s="2" t="s">
        <v>492</v>
      </c>
      <c r="AZ30" s="2" t="s">
        <v>492</v>
      </c>
      <c r="BA30" s="2" t="s">
        <v>493</v>
      </c>
      <c r="BB30" s="2" t="s">
        <v>78</v>
      </c>
      <c r="BD30" s="2" t="s">
        <v>494</v>
      </c>
      <c r="BE30" s="2" t="s">
        <v>495</v>
      </c>
      <c r="BF30" s="2" t="s">
        <v>496</v>
      </c>
    </row>
    <row r="31" spans="1:58" ht="39.75" customHeight="1">
      <c r="A31" s="1"/>
      <c r="B31" s="1" t="s">
        <v>58</v>
      </c>
      <c r="C31" s="1" t="s">
        <v>59</v>
      </c>
      <c r="D31" s="1" t="s">
        <v>482</v>
      </c>
      <c r="E31" s="1" t="s">
        <v>483</v>
      </c>
      <c r="F31" s="1" t="s">
        <v>484</v>
      </c>
      <c r="G31" s="2" t="s">
        <v>497</v>
      </c>
      <c r="H31" s="2" t="s">
        <v>120</v>
      </c>
      <c r="I31" s="2" t="s">
        <v>64</v>
      </c>
      <c r="J31" s="2" t="s">
        <v>120</v>
      </c>
      <c r="K31" s="2" t="s">
        <v>63</v>
      </c>
      <c r="L31" s="2" t="s">
        <v>65</v>
      </c>
      <c r="M31" s="1" t="s">
        <v>486</v>
      </c>
      <c r="N31" s="1" t="s">
        <v>487</v>
      </c>
      <c r="O31" s="2" t="s">
        <v>488</v>
      </c>
      <c r="Q31" s="2" t="s">
        <v>69</v>
      </c>
      <c r="R31" s="2" t="s">
        <v>117</v>
      </c>
      <c r="T31" s="2" t="s">
        <v>71</v>
      </c>
      <c r="U31" s="3">
        <v>0</v>
      </c>
      <c r="V31" s="3">
        <v>5</v>
      </c>
      <c r="X31" s="4" t="s">
        <v>489</v>
      </c>
      <c r="Y31" s="4" t="s">
        <v>401</v>
      </c>
      <c r="Z31" s="4" t="s">
        <v>401</v>
      </c>
      <c r="AA31" s="3">
        <v>163</v>
      </c>
      <c r="AB31" s="3">
        <v>107</v>
      </c>
      <c r="AC31" s="3">
        <v>109</v>
      </c>
      <c r="AD31" s="3">
        <v>3</v>
      </c>
      <c r="AE31" s="3">
        <v>3</v>
      </c>
      <c r="AF31" s="3">
        <v>5</v>
      </c>
      <c r="AG31" s="3">
        <v>5</v>
      </c>
      <c r="AH31" s="3">
        <v>3</v>
      </c>
      <c r="AI31" s="3">
        <v>3</v>
      </c>
      <c r="AJ31" s="3">
        <v>0</v>
      </c>
      <c r="AK31" s="3">
        <v>0</v>
      </c>
      <c r="AL31" s="3">
        <v>1</v>
      </c>
      <c r="AM31" s="3">
        <v>1</v>
      </c>
      <c r="AN31" s="3">
        <v>1</v>
      </c>
      <c r="AO31" s="3">
        <v>1</v>
      </c>
      <c r="AP31" s="3">
        <v>0</v>
      </c>
      <c r="AQ31" s="3">
        <v>0</v>
      </c>
      <c r="AR31" s="2" t="s">
        <v>63</v>
      </c>
      <c r="AS31" s="2" t="s">
        <v>120</v>
      </c>
      <c r="AT31" s="5" t="str">
        <f>HYPERLINK("http://catalog.hathitrust.org/Record/000758714","HathiTrust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HYPERLINK("https://creighton-primo.hosted.exlibrisgroup.com/primo-explore/search?tab=default_tab&amp;search_scope=EVERYTHING&amp;vid=01CRU&amp;lang=en_US&amp;offset=0&amp;query=any,contains,991001777549702656","Catalog Record")</f>
        <v>Catalog Record</v>
      </c>
      <c r="AV31" s="5" t="str">
        <f>HYPERLINK("http://www.worldcat.org/oclc/5513552","WorldCat Record")</f>
        <v>WorldCat Record</v>
      </c>
      <c r="AW31" s="2" t="s">
        <v>490</v>
      </c>
      <c r="AX31" s="2" t="s">
        <v>491</v>
      </c>
      <c r="AY31" s="2" t="s">
        <v>492</v>
      </c>
      <c r="AZ31" s="2" t="s">
        <v>492</v>
      </c>
      <c r="BA31" s="2" t="s">
        <v>493</v>
      </c>
      <c r="BB31" s="2" t="s">
        <v>78</v>
      </c>
      <c r="BD31" s="2" t="s">
        <v>494</v>
      </c>
      <c r="BE31" s="2" t="s">
        <v>498</v>
      </c>
      <c r="BF31" s="2" t="s">
        <v>499</v>
      </c>
    </row>
    <row r="32" spans="1:58" ht="39.75" customHeight="1">
      <c r="A32" s="1"/>
      <c r="B32" s="1" t="s">
        <v>58</v>
      </c>
      <c r="C32" s="1" t="s">
        <v>59</v>
      </c>
      <c r="D32" s="1" t="s">
        <v>500</v>
      </c>
      <c r="E32" s="1" t="s">
        <v>501</v>
      </c>
      <c r="F32" s="1" t="s">
        <v>502</v>
      </c>
      <c r="H32" s="2" t="s">
        <v>63</v>
      </c>
      <c r="I32" s="2" t="s">
        <v>64</v>
      </c>
      <c r="J32" s="2" t="s">
        <v>120</v>
      </c>
      <c r="K32" s="2" t="s">
        <v>63</v>
      </c>
      <c r="L32" s="2" t="s">
        <v>65</v>
      </c>
      <c r="M32" s="1" t="s">
        <v>503</v>
      </c>
      <c r="N32" s="1" t="s">
        <v>504</v>
      </c>
      <c r="O32" s="2" t="s">
        <v>341</v>
      </c>
      <c r="Q32" s="2" t="s">
        <v>69</v>
      </c>
      <c r="R32" s="2" t="s">
        <v>117</v>
      </c>
      <c r="T32" s="2" t="s">
        <v>71</v>
      </c>
      <c r="U32" s="3">
        <v>6</v>
      </c>
      <c r="V32" s="3">
        <v>29</v>
      </c>
      <c r="W32" s="4" t="s">
        <v>505</v>
      </c>
      <c r="X32" s="4" t="s">
        <v>506</v>
      </c>
      <c r="Y32" s="4" t="s">
        <v>507</v>
      </c>
      <c r="Z32" s="4" t="s">
        <v>507</v>
      </c>
      <c r="AA32" s="3">
        <v>294</v>
      </c>
      <c r="AB32" s="3">
        <v>205</v>
      </c>
      <c r="AC32" s="3">
        <v>229</v>
      </c>
      <c r="AD32" s="3">
        <v>3</v>
      </c>
      <c r="AE32" s="3">
        <v>3</v>
      </c>
      <c r="AF32" s="3">
        <v>9</v>
      </c>
      <c r="AG32" s="3">
        <v>9</v>
      </c>
      <c r="AH32" s="3">
        <v>6</v>
      </c>
      <c r="AI32" s="3">
        <v>6</v>
      </c>
      <c r="AJ32" s="3">
        <v>1</v>
      </c>
      <c r="AK32" s="3">
        <v>1</v>
      </c>
      <c r="AL32" s="3">
        <v>4</v>
      </c>
      <c r="AM32" s="3">
        <v>4</v>
      </c>
      <c r="AN32" s="3">
        <v>1</v>
      </c>
      <c r="AO32" s="3">
        <v>1</v>
      </c>
      <c r="AP32" s="3">
        <v>0</v>
      </c>
      <c r="AQ32" s="3">
        <v>0</v>
      </c>
      <c r="AR32" s="2" t="s">
        <v>63</v>
      </c>
      <c r="AS32" s="2" t="s">
        <v>120</v>
      </c>
      <c r="AT32" s="5" t="str">
        <f>HYPERLINK("http://catalog.hathitrust.org/Record/000306382","HathiTrust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HYPERLINK("https://creighton-primo.hosted.exlibrisgroup.com/primo-explore/search?tab=default_tab&amp;search_scope=EVERYTHING&amp;vid=01CRU&amp;lang=en_US&amp;offset=0&amp;query=any,contains,991001785909702656","Catalog Record")</f>
        <v>Catalog Record</v>
      </c>
      <c r="AV32" s="5" t="str">
        <f>HYPERLINK("http://www.worldcat.org/oclc/7653077","WorldCat Record")</f>
        <v>WorldCat Record</v>
      </c>
      <c r="AW32" s="2" t="s">
        <v>508</v>
      </c>
      <c r="AX32" s="2" t="s">
        <v>509</v>
      </c>
      <c r="AY32" s="2" t="s">
        <v>510</v>
      </c>
      <c r="AZ32" s="2" t="s">
        <v>510</v>
      </c>
      <c r="BA32" s="2" t="s">
        <v>511</v>
      </c>
      <c r="BB32" s="2" t="s">
        <v>78</v>
      </c>
      <c r="BD32" s="2" t="s">
        <v>512</v>
      </c>
      <c r="BE32" s="2" t="s">
        <v>513</v>
      </c>
      <c r="BF32" s="2" t="s">
        <v>514</v>
      </c>
    </row>
    <row r="33" spans="1:58" ht="39.75" customHeight="1">
      <c r="A33" s="1"/>
      <c r="B33" s="1" t="s">
        <v>58</v>
      </c>
      <c r="C33" s="1" t="s">
        <v>59</v>
      </c>
      <c r="D33" s="1" t="s">
        <v>515</v>
      </c>
      <c r="E33" s="1" t="s">
        <v>516</v>
      </c>
      <c r="F33" s="1" t="s">
        <v>517</v>
      </c>
      <c r="H33" s="2" t="s">
        <v>63</v>
      </c>
      <c r="I33" s="2" t="s">
        <v>64</v>
      </c>
      <c r="J33" s="2" t="s">
        <v>63</v>
      </c>
      <c r="K33" s="2" t="s">
        <v>63</v>
      </c>
      <c r="L33" s="2" t="s">
        <v>65</v>
      </c>
      <c r="M33" s="1" t="s">
        <v>518</v>
      </c>
      <c r="N33" s="1" t="s">
        <v>519</v>
      </c>
      <c r="O33" s="2" t="s">
        <v>520</v>
      </c>
      <c r="P33" s="1" t="s">
        <v>148</v>
      </c>
      <c r="Q33" s="2" t="s">
        <v>69</v>
      </c>
      <c r="R33" s="2" t="s">
        <v>101</v>
      </c>
      <c r="T33" s="2" t="s">
        <v>71</v>
      </c>
      <c r="U33" s="3">
        <v>6</v>
      </c>
      <c r="V33" s="3">
        <v>6</v>
      </c>
      <c r="W33" s="4" t="s">
        <v>521</v>
      </c>
      <c r="X33" s="4" t="s">
        <v>521</v>
      </c>
      <c r="Y33" s="4" t="s">
        <v>522</v>
      </c>
      <c r="Z33" s="4" t="s">
        <v>522</v>
      </c>
      <c r="AA33" s="3">
        <v>194</v>
      </c>
      <c r="AB33" s="3">
        <v>164</v>
      </c>
      <c r="AC33" s="3">
        <v>297</v>
      </c>
      <c r="AD33" s="3">
        <v>1</v>
      </c>
      <c r="AE33" s="3">
        <v>3</v>
      </c>
      <c r="AF33" s="3">
        <v>6</v>
      </c>
      <c r="AG33" s="3">
        <v>15</v>
      </c>
      <c r="AH33" s="3">
        <v>2</v>
      </c>
      <c r="AI33" s="3">
        <v>5</v>
      </c>
      <c r="AJ33" s="3">
        <v>1</v>
      </c>
      <c r="AK33" s="3">
        <v>3</v>
      </c>
      <c r="AL33" s="3">
        <v>6</v>
      </c>
      <c r="AM33" s="3">
        <v>8</v>
      </c>
      <c r="AN33" s="3">
        <v>0</v>
      </c>
      <c r="AO33" s="3">
        <v>2</v>
      </c>
      <c r="AP33" s="3">
        <v>0</v>
      </c>
      <c r="AQ33" s="3">
        <v>0</v>
      </c>
      <c r="AR33" s="2" t="s">
        <v>63</v>
      </c>
      <c r="AS33" s="2" t="s">
        <v>120</v>
      </c>
      <c r="AT33" s="5" t="str">
        <f>HYPERLINK("http://catalog.hathitrust.org/Record/000435530","HathiTrust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HYPERLINK("https://creighton-primo.hosted.exlibrisgroup.com/primo-explore/search?tab=default_tab&amp;search_scope=EVERYTHING&amp;vid=01CRU&amp;lang=en_US&amp;offset=0&amp;query=any,contains,991000677489702656","Catalog Record")</f>
        <v>Catalog Record</v>
      </c>
      <c r="AV33" s="5" t="str">
        <f>HYPERLINK("http://www.worldcat.org/oclc/12370198","WorldCat Record")</f>
        <v>WorldCat Record</v>
      </c>
      <c r="AW33" s="2" t="s">
        <v>523</v>
      </c>
      <c r="AX33" s="2" t="s">
        <v>524</v>
      </c>
      <c r="AY33" s="2" t="s">
        <v>525</v>
      </c>
      <c r="AZ33" s="2" t="s">
        <v>525</v>
      </c>
      <c r="BA33" s="2" t="s">
        <v>526</v>
      </c>
      <c r="BB33" s="2" t="s">
        <v>78</v>
      </c>
      <c r="BD33" s="2" t="s">
        <v>527</v>
      </c>
      <c r="BE33" s="2" t="s">
        <v>528</v>
      </c>
      <c r="BF33" s="2" t="s">
        <v>529</v>
      </c>
    </row>
    <row r="34" spans="1:58" ht="39.75" customHeight="1">
      <c r="A34" s="1"/>
      <c r="B34" s="1" t="s">
        <v>58</v>
      </c>
      <c r="C34" s="1" t="s">
        <v>59</v>
      </c>
      <c r="D34" s="1" t="s">
        <v>530</v>
      </c>
      <c r="E34" s="1" t="s">
        <v>531</v>
      </c>
      <c r="F34" s="1" t="s">
        <v>532</v>
      </c>
      <c r="H34" s="2" t="s">
        <v>63</v>
      </c>
      <c r="I34" s="2" t="s">
        <v>64</v>
      </c>
      <c r="J34" s="2" t="s">
        <v>120</v>
      </c>
      <c r="K34" s="2" t="s">
        <v>63</v>
      </c>
      <c r="L34" s="2" t="s">
        <v>65</v>
      </c>
      <c r="M34" s="1" t="s">
        <v>533</v>
      </c>
      <c r="N34" s="1" t="s">
        <v>534</v>
      </c>
      <c r="O34" s="2" t="s">
        <v>413</v>
      </c>
      <c r="Q34" s="2" t="s">
        <v>69</v>
      </c>
      <c r="R34" s="2" t="s">
        <v>117</v>
      </c>
      <c r="S34" s="1" t="s">
        <v>535</v>
      </c>
      <c r="T34" s="2" t="s">
        <v>71</v>
      </c>
      <c r="U34" s="3">
        <v>8</v>
      </c>
      <c r="V34" s="3">
        <v>8</v>
      </c>
      <c r="W34" s="4" t="s">
        <v>536</v>
      </c>
      <c r="X34" s="4" t="s">
        <v>536</v>
      </c>
      <c r="Y34" s="4" t="s">
        <v>537</v>
      </c>
      <c r="Z34" s="4" t="s">
        <v>537</v>
      </c>
      <c r="AA34" s="3">
        <v>361</v>
      </c>
      <c r="AB34" s="3">
        <v>261</v>
      </c>
      <c r="AC34" s="3">
        <v>263</v>
      </c>
      <c r="AD34" s="3">
        <v>4</v>
      </c>
      <c r="AE34" s="3">
        <v>4</v>
      </c>
      <c r="AF34" s="3">
        <v>15</v>
      </c>
      <c r="AG34" s="3">
        <v>15</v>
      </c>
      <c r="AH34" s="3">
        <v>5</v>
      </c>
      <c r="AI34" s="3">
        <v>5</v>
      </c>
      <c r="AJ34" s="3">
        <v>4</v>
      </c>
      <c r="AK34" s="3">
        <v>4</v>
      </c>
      <c r="AL34" s="3">
        <v>6</v>
      </c>
      <c r="AM34" s="3">
        <v>6</v>
      </c>
      <c r="AN34" s="3">
        <v>2</v>
      </c>
      <c r="AO34" s="3">
        <v>2</v>
      </c>
      <c r="AP34" s="3">
        <v>0</v>
      </c>
      <c r="AQ34" s="3">
        <v>0</v>
      </c>
      <c r="AR34" s="2" t="s">
        <v>63</v>
      </c>
      <c r="AS34" s="2" t="s">
        <v>120</v>
      </c>
      <c r="AT34" s="5" t="str">
        <f>HYPERLINK("http://catalog.hathitrust.org/Record/000350318","HathiTrust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HYPERLINK("https://creighton-primo.hosted.exlibrisgroup.com/primo-explore/search?tab=default_tab&amp;search_scope=EVERYTHING&amp;vid=01CRU&amp;lang=en_US&amp;offset=0&amp;query=any,contains,991000571119702656","Catalog Record")</f>
        <v>Catalog Record</v>
      </c>
      <c r="AV34" s="5" t="str">
        <f>HYPERLINK("http://www.worldcat.org/oclc/11650496","WorldCat Record")</f>
        <v>WorldCat Record</v>
      </c>
      <c r="AW34" s="2" t="s">
        <v>538</v>
      </c>
      <c r="AX34" s="2" t="s">
        <v>539</v>
      </c>
      <c r="AY34" s="2" t="s">
        <v>540</v>
      </c>
      <c r="AZ34" s="2" t="s">
        <v>540</v>
      </c>
      <c r="BA34" s="2" t="s">
        <v>541</v>
      </c>
      <c r="BB34" s="2" t="s">
        <v>78</v>
      </c>
      <c r="BD34" s="2" t="s">
        <v>542</v>
      </c>
      <c r="BE34" s="2" t="s">
        <v>543</v>
      </c>
      <c r="BF34" s="2" t="s">
        <v>544</v>
      </c>
    </row>
    <row r="35" spans="1:58" ht="39.75" customHeight="1">
      <c r="A35" s="1"/>
      <c r="B35" s="1" t="s">
        <v>58</v>
      </c>
      <c r="C35" s="1" t="s">
        <v>59</v>
      </c>
      <c r="D35" s="1" t="s">
        <v>545</v>
      </c>
      <c r="E35" s="1" t="s">
        <v>546</v>
      </c>
      <c r="F35" s="1" t="s">
        <v>547</v>
      </c>
      <c r="H35" s="2" t="s">
        <v>63</v>
      </c>
      <c r="I35" s="2" t="s">
        <v>64</v>
      </c>
      <c r="J35" s="2" t="s">
        <v>63</v>
      </c>
      <c r="K35" s="2" t="s">
        <v>63</v>
      </c>
      <c r="L35" s="2" t="s">
        <v>65</v>
      </c>
      <c r="M35" s="1" t="s">
        <v>548</v>
      </c>
      <c r="N35" s="1" t="s">
        <v>549</v>
      </c>
      <c r="O35" s="2" t="s">
        <v>400</v>
      </c>
      <c r="Q35" s="2" t="s">
        <v>69</v>
      </c>
      <c r="R35" s="2" t="s">
        <v>195</v>
      </c>
      <c r="T35" s="2" t="s">
        <v>71</v>
      </c>
      <c r="U35" s="3">
        <v>2</v>
      </c>
      <c r="V35" s="3">
        <v>2</v>
      </c>
      <c r="W35" s="4" t="s">
        <v>550</v>
      </c>
      <c r="X35" s="4" t="s">
        <v>550</v>
      </c>
      <c r="Y35" s="4" t="s">
        <v>551</v>
      </c>
      <c r="Z35" s="4" t="s">
        <v>551</v>
      </c>
      <c r="AA35" s="3">
        <v>114</v>
      </c>
      <c r="AB35" s="3">
        <v>96</v>
      </c>
      <c r="AC35" s="3">
        <v>128</v>
      </c>
      <c r="AD35" s="3">
        <v>1</v>
      </c>
      <c r="AE35" s="3">
        <v>2</v>
      </c>
      <c r="AF35" s="3">
        <v>3</v>
      </c>
      <c r="AG35" s="3">
        <v>4</v>
      </c>
      <c r="AH35" s="3">
        <v>1</v>
      </c>
      <c r="AI35" s="3">
        <v>1</v>
      </c>
      <c r="AJ35" s="3">
        <v>0</v>
      </c>
      <c r="AK35" s="3">
        <v>0</v>
      </c>
      <c r="AL35" s="3">
        <v>2</v>
      </c>
      <c r="AM35" s="3">
        <v>2</v>
      </c>
      <c r="AN35" s="3">
        <v>0</v>
      </c>
      <c r="AO35" s="3">
        <v>1</v>
      </c>
      <c r="AP35" s="3">
        <v>0</v>
      </c>
      <c r="AQ35" s="3">
        <v>0</v>
      </c>
      <c r="AR35" s="2" t="s">
        <v>63</v>
      </c>
      <c r="AS35" s="2" t="s">
        <v>120</v>
      </c>
      <c r="AT35" s="5" t="str">
        <f>HYPERLINK("http://catalog.hathitrust.org/Record/002431726","HathiTrust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HYPERLINK("https://creighton-primo.hosted.exlibrisgroup.com/primo-explore/search?tab=default_tab&amp;search_scope=EVERYTHING&amp;vid=01CRU&amp;lang=en_US&amp;offset=0&amp;query=any,contains,991002786469702656","Catalog Record")</f>
        <v>Catalog Record</v>
      </c>
      <c r="AV35" s="5" t="str">
        <f>HYPERLINK("http://www.worldcat.org/oclc/441745","WorldCat Record")</f>
        <v>WorldCat Record</v>
      </c>
      <c r="AW35" s="2" t="s">
        <v>552</v>
      </c>
      <c r="AX35" s="2" t="s">
        <v>553</v>
      </c>
      <c r="AY35" s="2" t="s">
        <v>554</v>
      </c>
      <c r="AZ35" s="2" t="s">
        <v>554</v>
      </c>
      <c r="BA35" s="2" t="s">
        <v>555</v>
      </c>
      <c r="BB35" s="2" t="s">
        <v>78</v>
      </c>
      <c r="BE35" s="2" t="s">
        <v>556</v>
      </c>
      <c r="BF35" s="2" t="s">
        <v>557</v>
      </c>
    </row>
    <row r="36" spans="1:58" ht="39.75" customHeight="1">
      <c r="A36" s="1"/>
      <c r="B36" s="1" t="s">
        <v>58</v>
      </c>
      <c r="C36" s="1" t="s">
        <v>59</v>
      </c>
      <c r="D36" s="1" t="s">
        <v>558</v>
      </c>
      <c r="E36" s="1" t="s">
        <v>559</v>
      </c>
      <c r="F36" s="1" t="s">
        <v>560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65</v>
      </c>
      <c r="M36" s="1" t="s">
        <v>561</v>
      </c>
      <c r="N36" s="1" t="s">
        <v>562</v>
      </c>
      <c r="O36" s="2" t="s">
        <v>295</v>
      </c>
      <c r="P36" s="1" t="s">
        <v>148</v>
      </c>
      <c r="Q36" s="2" t="s">
        <v>69</v>
      </c>
      <c r="R36" s="2" t="s">
        <v>195</v>
      </c>
      <c r="T36" s="2" t="s">
        <v>71</v>
      </c>
      <c r="U36" s="3">
        <v>17</v>
      </c>
      <c r="V36" s="3">
        <v>17</v>
      </c>
      <c r="W36" s="4" t="s">
        <v>563</v>
      </c>
      <c r="X36" s="4" t="s">
        <v>563</v>
      </c>
      <c r="Y36" s="4" t="s">
        <v>564</v>
      </c>
      <c r="Z36" s="4" t="s">
        <v>564</v>
      </c>
      <c r="AA36" s="3">
        <v>184</v>
      </c>
      <c r="AB36" s="3">
        <v>153</v>
      </c>
      <c r="AC36" s="3">
        <v>1432</v>
      </c>
      <c r="AD36" s="3">
        <v>2</v>
      </c>
      <c r="AE36" s="3">
        <v>43</v>
      </c>
      <c r="AF36" s="3">
        <v>4</v>
      </c>
      <c r="AG36" s="3">
        <v>38</v>
      </c>
      <c r="AH36" s="3">
        <v>3</v>
      </c>
      <c r="AI36" s="3">
        <v>17</v>
      </c>
      <c r="AJ36" s="3">
        <v>1</v>
      </c>
      <c r="AK36" s="3">
        <v>6</v>
      </c>
      <c r="AL36" s="3">
        <v>3</v>
      </c>
      <c r="AM36" s="3">
        <v>13</v>
      </c>
      <c r="AN36" s="3">
        <v>0</v>
      </c>
      <c r="AO36" s="3">
        <v>12</v>
      </c>
      <c r="AP36" s="3">
        <v>0</v>
      </c>
      <c r="AQ36" s="3">
        <v>0</v>
      </c>
      <c r="AR36" s="2" t="s">
        <v>63</v>
      </c>
      <c r="AS36" s="2" t="s">
        <v>120</v>
      </c>
      <c r="AT36" s="5" t="str">
        <f>HYPERLINK("http://catalog.hathitrust.org/Record/001080054","HathiTrust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HYPERLINK("https://creighton-primo.hosted.exlibrisgroup.com/primo-explore/search?tab=default_tab&amp;search_scope=EVERYTHING&amp;vid=01CRU&amp;lang=en_US&amp;offset=0&amp;query=any,contains,991001189129702656","Catalog Record")</f>
        <v>Catalog Record</v>
      </c>
      <c r="AV36" s="5" t="str">
        <f>HYPERLINK("http://www.worldcat.org/oclc/17234211","WorldCat Record")</f>
        <v>WorldCat Record</v>
      </c>
      <c r="AW36" s="2" t="s">
        <v>565</v>
      </c>
      <c r="AX36" s="2" t="s">
        <v>566</v>
      </c>
      <c r="AY36" s="2" t="s">
        <v>567</v>
      </c>
      <c r="AZ36" s="2" t="s">
        <v>567</v>
      </c>
      <c r="BA36" s="2" t="s">
        <v>568</v>
      </c>
      <c r="BB36" s="2" t="s">
        <v>78</v>
      </c>
      <c r="BD36" s="2" t="s">
        <v>569</v>
      </c>
      <c r="BE36" s="2" t="s">
        <v>570</v>
      </c>
      <c r="BF36" s="2" t="s">
        <v>571</v>
      </c>
    </row>
    <row r="37" spans="1:58" ht="39.75" customHeight="1">
      <c r="A37" s="1"/>
      <c r="B37" s="1" t="s">
        <v>58</v>
      </c>
      <c r="C37" s="1" t="s">
        <v>59</v>
      </c>
      <c r="D37" s="1" t="s">
        <v>572</v>
      </c>
      <c r="E37" s="1" t="s">
        <v>573</v>
      </c>
      <c r="F37" s="1" t="s">
        <v>574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M37" s="1" t="s">
        <v>575</v>
      </c>
      <c r="N37" s="1" t="s">
        <v>576</v>
      </c>
      <c r="O37" s="2" t="s">
        <v>577</v>
      </c>
      <c r="Q37" s="2" t="s">
        <v>69</v>
      </c>
      <c r="R37" s="2" t="s">
        <v>149</v>
      </c>
      <c r="T37" s="2" t="s">
        <v>71</v>
      </c>
      <c r="U37" s="3">
        <v>2</v>
      </c>
      <c r="V37" s="3">
        <v>2</v>
      </c>
      <c r="W37" s="4" t="s">
        <v>578</v>
      </c>
      <c r="X37" s="4" t="s">
        <v>578</v>
      </c>
      <c r="Y37" s="4" t="s">
        <v>578</v>
      </c>
      <c r="Z37" s="4" t="s">
        <v>578</v>
      </c>
      <c r="AA37" s="3">
        <v>70</v>
      </c>
      <c r="AB37" s="3">
        <v>59</v>
      </c>
      <c r="AC37" s="3">
        <v>63</v>
      </c>
      <c r="AD37" s="3">
        <v>1</v>
      </c>
      <c r="AE37" s="3">
        <v>1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2" t="s">
        <v>63</v>
      </c>
      <c r="AS37" s="2" t="s">
        <v>120</v>
      </c>
      <c r="AT37" s="5" t="str">
        <f>HYPERLINK("http://catalog.hathitrust.org/Record/004318738","HathiTrust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HYPERLINK("https://creighton-primo.hosted.exlibrisgroup.com/primo-explore/search?tab=default_tab&amp;search_scope=EVERYTHING&amp;vid=01CRU&amp;lang=en_US&amp;offset=0&amp;query=any,contains,991003999539702656","Catalog Record")</f>
        <v>Catalog Record</v>
      </c>
      <c r="AV37" s="5" t="str">
        <f>HYPERLINK("http://www.worldcat.org/oclc/48249219","WorldCat Record")</f>
        <v>WorldCat Record</v>
      </c>
      <c r="AW37" s="2" t="s">
        <v>579</v>
      </c>
      <c r="AX37" s="2" t="s">
        <v>580</v>
      </c>
      <c r="AY37" s="2" t="s">
        <v>581</v>
      </c>
      <c r="AZ37" s="2" t="s">
        <v>581</v>
      </c>
      <c r="BA37" s="2" t="s">
        <v>582</v>
      </c>
      <c r="BB37" s="2" t="s">
        <v>78</v>
      </c>
      <c r="BD37" s="2" t="s">
        <v>583</v>
      </c>
      <c r="BE37" s="2" t="s">
        <v>584</v>
      </c>
      <c r="BF37" s="2" t="s">
        <v>585</v>
      </c>
    </row>
    <row r="38" spans="1:58" ht="39.75" customHeight="1">
      <c r="A38" s="1"/>
      <c r="B38" s="1" t="s">
        <v>58</v>
      </c>
      <c r="C38" s="1" t="s">
        <v>59</v>
      </c>
      <c r="D38" s="1" t="s">
        <v>586</v>
      </c>
      <c r="E38" s="1" t="s">
        <v>587</v>
      </c>
      <c r="F38" s="1" t="s">
        <v>588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N38" s="1" t="s">
        <v>589</v>
      </c>
      <c r="O38" s="2" t="s">
        <v>370</v>
      </c>
      <c r="Q38" s="2" t="s">
        <v>69</v>
      </c>
      <c r="R38" s="2" t="s">
        <v>590</v>
      </c>
      <c r="S38" s="1" t="s">
        <v>591</v>
      </c>
      <c r="T38" s="2" t="s">
        <v>71</v>
      </c>
      <c r="U38" s="3">
        <v>5</v>
      </c>
      <c r="V38" s="3">
        <v>5</v>
      </c>
      <c r="W38" s="4" t="s">
        <v>592</v>
      </c>
      <c r="X38" s="4" t="s">
        <v>592</v>
      </c>
      <c r="Y38" s="4" t="s">
        <v>593</v>
      </c>
      <c r="Z38" s="4" t="s">
        <v>593</v>
      </c>
      <c r="AA38" s="3">
        <v>154</v>
      </c>
      <c r="AB38" s="3">
        <v>84</v>
      </c>
      <c r="AC38" s="3">
        <v>116</v>
      </c>
      <c r="AD38" s="3">
        <v>1</v>
      </c>
      <c r="AE38" s="3">
        <v>1</v>
      </c>
      <c r="AF38" s="3">
        <v>2</v>
      </c>
      <c r="AG38" s="3">
        <v>4</v>
      </c>
      <c r="AH38" s="3">
        <v>0</v>
      </c>
      <c r="AI38" s="3">
        <v>1</v>
      </c>
      <c r="AJ38" s="3">
        <v>2</v>
      </c>
      <c r="AK38" s="3">
        <v>2</v>
      </c>
      <c r="AL38" s="3">
        <v>0</v>
      </c>
      <c r="AM38" s="3">
        <v>2</v>
      </c>
      <c r="AN38" s="3">
        <v>0</v>
      </c>
      <c r="AO38" s="3">
        <v>0</v>
      </c>
      <c r="AP38" s="3">
        <v>0</v>
      </c>
      <c r="AQ38" s="3">
        <v>0</v>
      </c>
      <c r="AR38" s="2" t="s">
        <v>63</v>
      </c>
      <c r="AS38" s="2" t="s">
        <v>120</v>
      </c>
      <c r="AT38" s="5" t="str">
        <f>HYPERLINK("http://catalog.hathitrust.org/Record/003135666","HathiTrust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HYPERLINK("https://creighton-primo.hosted.exlibrisgroup.com/primo-explore/search?tab=default_tab&amp;search_scope=EVERYTHING&amp;vid=01CRU&amp;lang=en_US&amp;offset=0&amp;query=any,contains,991005424509702656","Catalog Record")</f>
        <v>Catalog Record</v>
      </c>
      <c r="AV38" s="5" t="str">
        <f>HYPERLINK("http://www.worldcat.org/oclc/35198557","WorldCat Record")</f>
        <v>WorldCat Record</v>
      </c>
      <c r="AW38" s="2" t="s">
        <v>594</v>
      </c>
      <c r="AX38" s="2" t="s">
        <v>595</v>
      </c>
      <c r="AY38" s="2" t="s">
        <v>596</v>
      </c>
      <c r="AZ38" s="2" t="s">
        <v>596</v>
      </c>
      <c r="BA38" s="2" t="s">
        <v>597</v>
      </c>
      <c r="BB38" s="2" t="s">
        <v>78</v>
      </c>
      <c r="BD38" s="2" t="s">
        <v>598</v>
      </c>
      <c r="BE38" s="2" t="s">
        <v>599</v>
      </c>
      <c r="BF38" s="2" t="s">
        <v>600</v>
      </c>
    </row>
    <row r="39" spans="1:58" ht="39.75" customHeight="1">
      <c r="A39" s="1"/>
      <c r="B39" s="1" t="s">
        <v>58</v>
      </c>
      <c r="C39" s="1" t="s">
        <v>59</v>
      </c>
      <c r="D39" s="1" t="s">
        <v>601</v>
      </c>
      <c r="E39" s="1" t="s">
        <v>602</v>
      </c>
      <c r="F39" s="1" t="s">
        <v>603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N39" s="1" t="s">
        <v>604</v>
      </c>
      <c r="O39" s="2" t="s">
        <v>147</v>
      </c>
      <c r="Q39" s="2" t="s">
        <v>69</v>
      </c>
      <c r="R39" s="2" t="s">
        <v>70</v>
      </c>
      <c r="T39" s="2" t="s">
        <v>71</v>
      </c>
      <c r="U39" s="3">
        <v>14</v>
      </c>
      <c r="V39" s="3">
        <v>14</v>
      </c>
      <c r="W39" s="4" t="s">
        <v>605</v>
      </c>
      <c r="X39" s="4" t="s">
        <v>605</v>
      </c>
      <c r="Y39" s="4" t="s">
        <v>606</v>
      </c>
      <c r="Z39" s="4" t="s">
        <v>606</v>
      </c>
      <c r="AA39" s="3">
        <v>192</v>
      </c>
      <c r="AB39" s="3">
        <v>141</v>
      </c>
      <c r="AC39" s="3">
        <v>167</v>
      </c>
      <c r="AD39" s="3">
        <v>2</v>
      </c>
      <c r="AE39" s="3">
        <v>2</v>
      </c>
      <c r="AF39" s="3">
        <v>5</v>
      </c>
      <c r="AG39" s="3">
        <v>6</v>
      </c>
      <c r="AH39" s="3">
        <v>2</v>
      </c>
      <c r="AI39" s="3">
        <v>3</v>
      </c>
      <c r="AJ39" s="3">
        <v>2</v>
      </c>
      <c r="AK39" s="3">
        <v>2</v>
      </c>
      <c r="AL39" s="3">
        <v>0</v>
      </c>
      <c r="AM39" s="3">
        <v>1</v>
      </c>
      <c r="AN39" s="3">
        <v>1</v>
      </c>
      <c r="AO39" s="3">
        <v>1</v>
      </c>
      <c r="AP39" s="3">
        <v>0</v>
      </c>
      <c r="AQ39" s="3">
        <v>0</v>
      </c>
      <c r="AR39" s="2" t="s">
        <v>63</v>
      </c>
      <c r="AS39" s="2" t="s">
        <v>63</v>
      </c>
      <c r="AU39" s="5" t="str">
        <f>HYPERLINK("https://creighton-primo.hosted.exlibrisgroup.com/primo-explore/search?tab=default_tab&amp;search_scope=EVERYTHING&amp;vid=01CRU&amp;lang=en_US&amp;offset=0&amp;query=any,contains,991001921059702656","Catalog Record")</f>
        <v>Catalog Record</v>
      </c>
      <c r="AV39" s="5" t="str">
        <f>HYPERLINK("http://www.worldcat.org/oclc/24246866","WorldCat Record")</f>
        <v>WorldCat Record</v>
      </c>
      <c r="AW39" s="2" t="s">
        <v>607</v>
      </c>
      <c r="AX39" s="2" t="s">
        <v>608</v>
      </c>
      <c r="AY39" s="2" t="s">
        <v>609</v>
      </c>
      <c r="AZ39" s="2" t="s">
        <v>609</v>
      </c>
      <c r="BA39" s="2" t="s">
        <v>610</v>
      </c>
      <c r="BB39" s="2" t="s">
        <v>78</v>
      </c>
      <c r="BD39" s="2" t="s">
        <v>611</v>
      </c>
      <c r="BE39" s="2" t="s">
        <v>612</v>
      </c>
      <c r="BF39" s="2" t="s">
        <v>613</v>
      </c>
    </row>
    <row r="40" spans="1:58" ht="39.75" customHeight="1">
      <c r="A40" s="1"/>
      <c r="B40" s="1" t="s">
        <v>58</v>
      </c>
      <c r="C40" s="1" t="s">
        <v>59</v>
      </c>
      <c r="D40" s="1" t="s">
        <v>614</v>
      </c>
      <c r="E40" s="1" t="s">
        <v>615</v>
      </c>
      <c r="F40" s="1" t="s">
        <v>616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N40" s="1" t="s">
        <v>617</v>
      </c>
      <c r="O40" s="2" t="s">
        <v>178</v>
      </c>
      <c r="Q40" s="2" t="s">
        <v>69</v>
      </c>
      <c r="R40" s="2" t="s">
        <v>618</v>
      </c>
      <c r="T40" s="2" t="s">
        <v>71</v>
      </c>
      <c r="U40" s="3">
        <v>11</v>
      </c>
      <c r="V40" s="3">
        <v>11</v>
      </c>
      <c r="W40" s="4" t="s">
        <v>619</v>
      </c>
      <c r="X40" s="4" t="s">
        <v>619</v>
      </c>
      <c r="Y40" s="4" t="s">
        <v>620</v>
      </c>
      <c r="Z40" s="4" t="s">
        <v>620</v>
      </c>
      <c r="AA40" s="3">
        <v>112</v>
      </c>
      <c r="AB40" s="3">
        <v>94</v>
      </c>
      <c r="AC40" s="3">
        <v>120</v>
      </c>
      <c r="AD40" s="3">
        <v>2</v>
      </c>
      <c r="AE40" s="3">
        <v>2</v>
      </c>
      <c r="AF40" s="3">
        <v>5</v>
      </c>
      <c r="AG40" s="3">
        <v>5</v>
      </c>
      <c r="AH40" s="3">
        <v>1</v>
      </c>
      <c r="AI40" s="3">
        <v>1</v>
      </c>
      <c r="AJ40" s="3">
        <v>2</v>
      </c>
      <c r="AK40" s="3">
        <v>2</v>
      </c>
      <c r="AL40" s="3">
        <v>3</v>
      </c>
      <c r="AM40" s="3">
        <v>3</v>
      </c>
      <c r="AN40" s="3">
        <v>1</v>
      </c>
      <c r="AO40" s="3">
        <v>1</v>
      </c>
      <c r="AP40" s="3">
        <v>0</v>
      </c>
      <c r="AQ40" s="3">
        <v>0</v>
      </c>
      <c r="AR40" s="2" t="s">
        <v>63</v>
      </c>
      <c r="AS40" s="2" t="s">
        <v>63</v>
      </c>
      <c r="AU40" s="5" t="str">
        <f>HYPERLINK("https://creighton-primo.hosted.exlibrisgroup.com/primo-explore/search?tab=default_tab&amp;search_scope=EVERYTHING&amp;vid=01CRU&amp;lang=en_US&amp;offset=0&amp;query=any,contains,991002422809702656","Catalog Record")</f>
        <v>Catalog Record</v>
      </c>
      <c r="AV40" s="5" t="str">
        <f>HYPERLINK("http://www.worldcat.org/oclc/31604964","WorldCat Record")</f>
        <v>WorldCat Record</v>
      </c>
      <c r="AW40" s="2" t="s">
        <v>621</v>
      </c>
      <c r="AX40" s="2" t="s">
        <v>622</v>
      </c>
      <c r="AY40" s="2" t="s">
        <v>623</v>
      </c>
      <c r="AZ40" s="2" t="s">
        <v>623</v>
      </c>
      <c r="BA40" s="2" t="s">
        <v>624</v>
      </c>
      <c r="BB40" s="2" t="s">
        <v>78</v>
      </c>
      <c r="BD40" s="2" t="s">
        <v>625</v>
      </c>
      <c r="BE40" s="2" t="s">
        <v>626</v>
      </c>
      <c r="BF40" s="2" t="s">
        <v>627</v>
      </c>
    </row>
    <row r="41" spans="1:58" ht="39.75" customHeight="1">
      <c r="A41" s="1"/>
      <c r="B41" s="1" t="s">
        <v>58</v>
      </c>
      <c r="C41" s="1" t="s">
        <v>59</v>
      </c>
      <c r="D41" s="1" t="s">
        <v>628</v>
      </c>
      <c r="E41" s="1" t="s">
        <v>629</v>
      </c>
      <c r="F41" s="1" t="s">
        <v>630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M41" s="1" t="s">
        <v>631</v>
      </c>
      <c r="N41" s="1" t="s">
        <v>632</v>
      </c>
      <c r="O41" s="2" t="s">
        <v>633</v>
      </c>
      <c r="Q41" s="2" t="s">
        <v>69</v>
      </c>
      <c r="R41" s="2" t="s">
        <v>70</v>
      </c>
      <c r="T41" s="2" t="s">
        <v>71</v>
      </c>
      <c r="U41" s="3">
        <v>7</v>
      </c>
      <c r="V41" s="3">
        <v>7</v>
      </c>
      <c r="W41" s="4" t="s">
        <v>522</v>
      </c>
      <c r="X41" s="4" t="s">
        <v>522</v>
      </c>
      <c r="Y41" s="4" t="s">
        <v>634</v>
      </c>
      <c r="Z41" s="4" t="s">
        <v>634</v>
      </c>
      <c r="AA41" s="3">
        <v>373</v>
      </c>
      <c r="AB41" s="3">
        <v>276</v>
      </c>
      <c r="AC41" s="3">
        <v>303</v>
      </c>
      <c r="AD41" s="3">
        <v>3</v>
      </c>
      <c r="AE41" s="3">
        <v>3</v>
      </c>
      <c r="AF41" s="3">
        <v>9</v>
      </c>
      <c r="AG41" s="3">
        <v>10</v>
      </c>
      <c r="AH41" s="3">
        <v>4</v>
      </c>
      <c r="AI41" s="3">
        <v>5</v>
      </c>
      <c r="AJ41" s="3">
        <v>1</v>
      </c>
      <c r="AK41" s="3">
        <v>1</v>
      </c>
      <c r="AL41" s="3">
        <v>5</v>
      </c>
      <c r="AM41" s="3">
        <v>5</v>
      </c>
      <c r="AN41" s="3">
        <v>1</v>
      </c>
      <c r="AO41" s="3">
        <v>1</v>
      </c>
      <c r="AP41" s="3">
        <v>0</v>
      </c>
      <c r="AQ41" s="3">
        <v>0</v>
      </c>
      <c r="AR41" s="2" t="s">
        <v>63</v>
      </c>
      <c r="AS41" s="2" t="s">
        <v>120</v>
      </c>
      <c r="AT41" s="5" t="str">
        <f>HYPERLINK("http://catalog.hathitrust.org/Record/001573051","HathiTrust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HYPERLINK("https://creighton-primo.hosted.exlibrisgroup.com/primo-explore/search?tab=default_tab&amp;search_scope=EVERYTHING&amp;vid=01CRU&amp;lang=en_US&amp;offset=0&amp;query=any,contains,991003379729702656","Catalog Record")</f>
        <v>Catalog Record</v>
      </c>
      <c r="AV41" s="5" t="str">
        <f>HYPERLINK("http://www.worldcat.org/oclc/915822","WorldCat Record")</f>
        <v>WorldCat Record</v>
      </c>
      <c r="AW41" s="2" t="s">
        <v>635</v>
      </c>
      <c r="AX41" s="2" t="s">
        <v>636</v>
      </c>
      <c r="AY41" s="2" t="s">
        <v>637</v>
      </c>
      <c r="AZ41" s="2" t="s">
        <v>637</v>
      </c>
      <c r="BA41" s="2" t="s">
        <v>638</v>
      </c>
      <c r="BB41" s="2" t="s">
        <v>78</v>
      </c>
      <c r="BD41" s="2" t="s">
        <v>639</v>
      </c>
      <c r="BE41" s="2" t="s">
        <v>640</v>
      </c>
      <c r="BF41" s="2" t="s">
        <v>641</v>
      </c>
    </row>
    <row r="42" spans="1:58" ht="39.75" customHeight="1">
      <c r="A42" s="1"/>
      <c r="B42" s="1" t="s">
        <v>58</v>
      </c>
      <c r="C42" s="1" t="s">
        <v>59</v>
      </c>
      <c r="D42" s="1" t="s">
        <v>642</v>
      </c>
      <c r="E42" s="1" t="s">
        <v>643</v>
      </c>
      <c r="F42" s="1" t="s">
        <v>644</v>
      </c>
      <c r="H42" s="2" t="s">
        <v>63</v>
      </c>
      <c r="I42" s="2" t="s">
        <v>64</v>
      </c>
      <c r="J42" s="2" t="s">
        <v>63</v>
      </c>
      <c r="K42" s="2" t="s">
        <v>63</v>
      </c>
      <c r="L42" s="2" t="s">
        <v>65</v>
      </c>
      <c r="M42" s="1" t="s">
        <v>645</v>
      </c>
      <c r="N42" s="1" t="s">
        <v>646</v>
      </c>
      <c r="O42" s="2" t="s">
        <v>647</v>
      </c>
      <c r="Q42" s="2" t="s">
        <v>69</v>
      </c>
      <c r="R42" s="2" t="s">
        <v>648</v>
      </c>
      <c r="T42" s="2" t="s">
        <v>71</v>
      </c>
      <c r="U42" s="3">
        <v>21</v>
      </c>
      <c r="V42" s="3">
        <v>21</v>
      </c>
      <c r="W42" s="4" t="s">
        <v>649</v>
      </c>
      <c r="X42" s="4" t="s">
        <v>649</v>
      </c>
      <c r="Y42" s="4" t="s">
        <v>650</v>
      </c>
      <c r="Z42" s="4" t="s">
        <v>650</v>
      </c>
      <c r="AA42" s="3">
        <v>491</v>
      </c>
      <c r="AB42" s="3">
        <v>423</v>
      </c>
      <c r="AC42" s="3">
        <v>432</v>
      </c>
      <c r="AD42" s="3">
        <v>5</v>
      </c>
      <c r="AE42" s="3">
        <v>5</v>
      </c>
      <c r="AF42" s="3">
        <v>22</v>
      </c>
      <c r="AG42" s="3">
        <v>22</v>
      </c>
      <c r="AH42" s="3">
        <v>7</v>
      </c>
      <c r="AI42" s="3">
        <v>7</v>
      </c>
      <c r="AJ42" s="3">
        <v>3</v>
      </c>
      <c r="AK42" s="3">
        <v>3</v>
      </c>
      <c r="AL42" s="3">
        <v>11</v>
      </c>
      <c r="AM42" s="3">
        <v>11</v>
      </c>
      <c r="AN42" s="3">
        <v>4</v>
      </c>
      <c r="AO42" s="3">
        <v>4</v>
      </c>
      <c r="AP42" s="3">
        <v>2</v>
      </c>
      <c r="AQ42" s="3">
        <v>2</v>
      </c>
      <c r="AR42" s="2" t="s">
        <v>63</v>
      </c>
      <c r="AS42" s="2" t="s">
        <v>120</v>
      </c>
      <c r="AT42" s="5" t="str">
        <f>HYPERLINK("http://catalog.hathitrust.org/Record/001573054","HathiTrust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HYPERLINK("https://creighton-primo.hosted.exlibrisgroup.com/primo-explore/search?tab=default_tab&amp;search_scope=EVERYTHING&amp;vid=01CRU&amp;lang=en_US&amp;offset=0&amp;query=any,contains,991000001959702656","Catalog Record")</f>
        <v>Catalog Record</v>
      </c>
      <c r="AV42" s="5" t="str">
        <f>HYPERLINK("http://www.worldcat.org/oclc/10827","WorldCat Record")</f>
        <v>WorldCat Record</v>
      </c>
      <c r="AW42" s="2" t="s">
        <v>651</v>
      </c>
      <c r="AX42" s="2" t="s">
        <v>652</v>
      </c>
      <c r="AY42" s="2" t="s">
        <v>653</v>
      </c>
      <c r="AZ42" s="2" t="s">
        <v>653</v>
      </c>
      <c r="BA42" s="2" t="s">
        <v>654</v>
      </c>
      <c r="BB42" s="2" t="s">
        <v>78</v>
      </c>
      <c r="BD42" s="2" t="s">
        <v>655</v>
      </c>
      <c r="BE42" s="2" t="s">
        <v>656</v>
      </c>
      <c r="BF42" s="2" t="s">
        <v>657</v>
      </c>
    </row>
    <row r="43" spans="1:58" ht="39.75" customHeight="1">
      <c r="A43" s="1"/>
      <c r="B43" s="1" t="s">
        <v>58</v>
      </c>
      <c r="C43" s="1" t="s">
        <v>59</v>
      </c>
      <c r="D43" s="1" t="s">
        <v>658</v>
      </c>
      <c r="E43" s="1" t="s">
        <v>659</v>
      </c>
      <c r="F43" s="1" t="s">
        <v>660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N43" s="1" t="s">
        <v>661</v>
      </c>
      <c r="O43" s="2" t="s">
        <v>311</v>
      </c>
      <c r="Q43" s="2" t="s">
        <v>69</v>
      </c>
      <c r="R43" s="2" t="s">
        <v>618</v>
      </c>
      <c r="S43" s="1" t="s">
        <v>662</v>
      </c>
      <c r="T43" s="2" t="s">
        <v>71</v>
      </c>
      <c r="U43" s="3">
        <v>7</v>
      </c>
      <c r="V43" s="3">
        <v>7</v>
      </c>
      <c r="W43" s="4" t="s">
        <v>619</v>
      </c>
      <c r="X43" s="4" t="s">
        <v>619</v>
      </c>
      <c r="Y43" s="4" t="s">
        <v>663</v>
      </c>
      <c r="Z43" s="4" t="s">
        <v>663</v>
      </c>
      <c r="AA43" s="3">
        <v>156</v>
      </c>
      <c r="AB43" s="3">
        <v>110</v>
      </c>
      <c r="AC43" s="3">
        <v>111</v>
      </c>
      <c r="AD43" s="3">
        <v>2</v>
      </c>
      <c r="AE43" s="3">
        <v>2</v>
      </c>
      <c r="AF43" s="3">
        <v>5</v>
      </c>
      <c r="AG43" s="3">
        <v>5</v>
      </c>
      <c r="AH43" s="3">
        <v>2</v>
      </c>
      <c r="AI43" s="3">
        <v>2</v>
      </c>
      <c r="AJ43" s="3">
        <v>1</v>
      </c>
      <c r="AK43" s="3">
        <v>1</v>
      </c>
      <c r="AL43" s="3">
        <v>3</v>
      </c>
      <c r="AM43" s="3">
        <v>3</v>
      </c>
      <c r="AN43" s="3">
        <v>1</v>
      </c>
      <c r="AO43" s="3">
        <v>1</v>
      </c>
      <c r="AP43" s="3">
        <v>0</v>
      </c>
      <c r="AQ43" s="3">
        <v>0</v>
      </c>
      <c r="AR43" s="2" t="s">
        <v>63</v>
      </c>
      <c r="AS43" s="2" t="s">
        <v>63</v>
      </c>
      <c r="AU43" s="5" t="str">
        <f>HYPERLINK("https://creighton-primo.hosted.exlibrisgroup.com/primo-explore/search?tab=default_tab&amp;search_scope=EVERYTHING&amp;vid=01CRU&amp;lang=en_US&amp;offset=0&amp;query=any,contains,991002575339702656","Catalog Record")</f>
        <v>Catalog Record</v>
      </c>
      <c r="AV43" s="5" t="str">
        <f>HYPERLINK("http://www.worldcat.org/oclc/33489224","WorldCat Record")</f>
        <v>WorldCat Record</v>
      </c>
      <c r="AW43" s="2" t="s">
        <v>664</v>
      </c>
      <c r="AX43" s="2" t="s">
        <v>665</v>
      </c>
      <c r="AY43" s="2" t="s">
        <v>666</v>
      </c>
      <c r="AZ43" s="2" t="s">
        <v>666</v>
      </c>
      <c r="BA43" s="2" t="s">
        <v>667</v>
      </c>
      <c r="BB43" s="2" t="s">
        <v>78</v>
      </c>
      <c r="BD43" s="2" t="s">
        <v>668</v>
      </c>
      <c r="BE43" s="2" t="s">
        <v>669</v>
      </c>
      <c r="BF43" s="2" t="s">
        <v>670</v>
      </c>
    </row>
    <row r="44" spans="1:58" ht="39.75" customHeight="1">
      <c r="A44" s="1"/>
      <c r="B44" s="1" t="s">
        <v>58</v>
      </c>
      <c r="C44" s="1" t="s">
        <v>59</v>
      </c>
      <c r="D44" s="1" t="s">
        <v>671</v>
      </c>
      <c r="E44" s="1" t="s">
        <v>672</v>
      </c>
      <c r="F44" s="1" t="s">
        <v>673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M44" s="1" t="s">
        <v>674</v>
      </c>
      <c r="N44" s="1" t="s">
        <v>675</v>
      </c>
      <c r="O44" s="2" t="s">
        <v>676</v>
      </c>
      <c r="Q44" s="2" t="s">
        <v>69</v>
      </c>
      <c r="R44" s="2" t="s">
        <v>296</v>
      </c>
      <c r="T44" s="2" t="s">
        <v>71</v>
      </c>
      <c r="U44" s="3">
        <v>4</v>
      </c>
      <c r="V44" s="3">
        <v>4</v>
      </c>
      <c r="W44" s="4" t="s">
        <v>649</v>
      </c>
      <c r="X44" s="4" t="s">
        <v>649</v>
      </c>
      <c r="Y44" s="4" t="s">
        <v>677</v>
      </c>
      <c r="Z44" s="4" t="s">
        <v>677</v>
      </c>
      <c r="AA44" s="3">
        <v>175</v>
      </c>
      <c r="AB44" s="3">
        <v>144</v>
      </c>
      <c r="AC44" s="3">
        <v>146</v>
      </c>
      <c r="AD44" s="3">
        <v>2</v>
      </c>
      <c r="AE44" s="3">
        <v>2</v>
      </c>
      <c r="AF44" s="3">
        <v>2</v>
      </c>
      <c r="AG44" s="3">
        <v>2</v>
      </c>
      <c r="AH44" s="3">
        <v>1</v>
      </c>
      <c r="AI44" s="3">
        <v>1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>
        <v>1</v>
      </c>
      <c r="AP44" s="3">
        <v>0</v>
      </c>
      <c r="AQ44" s="3">
        <v>0</v>
      </c>
      <c r="AR44" s="2" t="s">
        <v>63</v>
      </c>
      <c r="AS44" s="2" t="s">
        <v>120</v>
      </c>
      <c r="AT44" s="5" t="str">
        <f>HYPERLINK("http://catalog.hathitrust.org/Record/001579296","HathiTrust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HYPERLINK("https://creighton-primo.hosted.exlibrisgroup.com/primo-explore/search?tab=default_tab&amp;search_scope=EVERYTHING&amp;vid=01CRU&amp;lang=en_US&amp;offset=0&amp;query=any,contains,991002173299702656","Catalog Record")</f>
        <v>Catalog Record</v>
      </c>
      <c r="AV44" s="5" t="str">
        <f>HYPERLINK("http://www.worldcat.org/oclc/277443","WorldCat Record")</f>
        <v>WorldCat Record</v>
      </c>
      <c r="AW44" s="2" t="s">
        <v>678</v>
      </c>
      <c r="AX44" s="2" t="s">
        <v>679</v>
      </c>
      <c r="AY44" s="2" t="s">
        <v>680</v>
      </c>
      <c r="AZ44" s="2" t="s">
        <v>680</v>
      </c>
      <c r="BA44" s="2" t="s">
        <v>681</v>
      </c>
      <c r="BB44" s="2" t="s">
        <v>78</v>
      </c>
      <c r="BD44" s="2" t="s">
        <v>682</v>
      </c>
      <c r="BE44" s="2" t="s">
        <v>683</v>
      </c>
      <c r="BF44" s="2" t="s">
        <v>684</v>
      </c>
    </row>
    <row r="45" spans="1:58" ht="39.75" customHeight="1">
      <c r="A45" s="1"/>
      <c r="B45" s="1" t="s">
        <v>58</v>
      </c>
      <c r="C45" s="1" t="s">
        <v>59</v>
      </c>
      <c r="D45" s="1" t="s">
        <v>685</v>
      </c>
      <c r="E45" s="1" t="s">
        <v>686</v>
      </c>
      <c r="F45" s="1" t="s">
        <v>687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688</v>
      </c>
      <c r="N45" s="1" t="s">
        <v>689</v>
      </c>
      <c r="O45" s="2" t="s">
        <v>225</v>
      </c>
      <c r="Q45" s="2" t="s">
        <v>69</v>
      </c>
      <c r="R45" s="2" t="s">
        <v>690</v>
      </c>
      <c r="T45" s="2" t="s">
        <v>71</v>
      </c>
      <c r="U45" s="3">
        <v>7</v>
      </c>
      <c r="V45" s="3">
        <v>7</v>
      </c>
      <c r="W45" s="4" t="s">
        <v>691</v>
      </c>
      <c r="X45" s="4" t="s">
        <v>691</v>
      </c>
      <c r="Y45" s="4" t="s">
        <v>650</v>
      </c>
      <c r="Z45" s="4" t="s">
        <v>650</v>
      </c>
      <c r="AA45" s="3">
        <v>4</v>
      </c>
      <c r="AB45" s="3">
        <v>4</v>
      </c>
      <c r="AC45" s="3">
        <v>4</v>
      </c>
      <c r="AD45" s="3">
        <v>1</v>
      </c>
      <c r="AE45" s="3">
        <v>1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HYPERLINK("https://creighton-primo.hosted.exlibrisgroup.com/primo-explore/search?tab=default_tab&amp;search_scope=EVERYTHING&amp;vid=01CRU&amp;lang=en_US&amp;offset=0&amp;query=any,contains,991000747949702656","Catalog Record")</f>
        <v>Catalog Record</v>
      </c>
      <c r="AV45" s="5" t="str">
        <f>HYPERLINK("http://www.worldcat.org/oclc/12887461","WorldCat Record")</f>
        <v>WorldCat Record</v>
      </c>
      <c r="AW45" s="2" t="s">
        <v>692</v>
      </c>
      <c r="AX45" s="2" t="s">
        <v>693</v>
      </c>
      <c r="AY45" s="2" t="s">
        <v>694</v>
      </c>
      <c r="AZ45" s="2" t="s">
        <v>694</v>
      </c>
      <c r="BA45" s="2" t="s">
        <v>695</v>
      </c>
      <c r="BB45" s="2" t="s">
        <v>78</v>
      </c>
      <c r="BE45" s="2" t="s">
        <v>696</v>
      </c>
      <c r="BF45" s="2" t="s">
        <v>697</v>
      </c>
    </row>
    <row r="46" spans="1:58" ht="39.75" customHeight="1">
      <c r="A46" s="1"/>
      <c r="B46" s="1" t="s">
        <v>58</v>
      </c>
      <c r="C46" s="1" t="s">
        <v>59</v>
      </c>
      <c r="D46" s="1" t="s">
        <v>698</v>
      </c>
      <c r="E46" s="1" t="s">
        <v>699</v>
      </c>
      <c r="F46" s="1" t="s">
        <v>700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701</v>
      </c>
      <c r="N46" s="1" t="s">
        <v>702</v>
      </c>
      <c r="O46" s="2" t="s">
        <v>703</v>
      </c>
      <c r="Q46" s="2" t="s">
        <v>69</v>
      </c>
      <c r="R46" s="2" t="s">
        <v>296</v>
      </c>
      <c r="T46" s="2" t="s">
        <v>71</v>
      </c>
      <c r="U46" s="3">
        <v>1</v>
      </c>
      <c r="V46" s="3">
        <v>1</v>
      </c>
      <c r="W46" s="4" t="s">
        <v>521</v>
      </c>
      <c r="X46" s="4" t="s">
        <v>521</v>
      </c>
      <c r="Y46" s="4" t="s">
        <v>461</v>
      </c>
      <c r="Z46" s="4" t="s">
        <v>461</v>
      </c>
      <c r="AA46" s="3">
        <v>234</v>
      </c>
      <c r="AB46" s="3">
        <v>203</v>
      </c>
      <c r="AC46" s="3">
        <v>224</v>
      </c>
      <c r="AD46" s="3">
        <v>2</v>
      </c>
      <c r="AE46" s="3">
        <v>2</v>
      </c>
      <c r="AF46" s="3">
        <v>6</v>
      </c>
      <c r="AG46" s="3">
        <v>7</v>
      </c>
      <c r="AH46" s="3">
        <v>2</v>
      </c>
      <c r="AI46" s="3">
        <v>3</v>
      </c>
      <c r="AJ46" s="3">
        <v>0</v>
      </c>
      <c r="AK46" s="3">
        <v>1</v>
      </c>
      <c r="AL46" s="3">
        <v>3</v>
      </c>
      <c r="AM46" s="3">
        <v>3</v>
      </c>
      <c r="AN46" s="3">
        <v>1</v>
      </c>
      <c r="AO46" s="3">
        <v>1</v>
      </c>
      <c r="AP46" s="3">
        <v>0</v>
      </c>
      <c r="AQ46" s="3">
        <v>0</v>
      </c>
      <c r="AR46" s="2" t="s">
        <v>63</v>
      </c>
      <c r="AS46" s="2" t="s">
        <v>120</v>
      </c>
      <c r="AT46" s="5" t="str">
        <f>HYPERLINK("http://catalog.hathitrust.org/Record/001573067","HathiTrust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HYPERLINK("https://creighton-primo.hosted.exlibrisgroup.com/primo-explore/search?tab=default_tab&amp;search_scope=EVERYTHING&amp;vid=01CRU&amp;lang=en_US&amp;offset=0&amp;query=any,contains,991003161229702656","Catalog Record")</f>
        <v>Catalog Record</v>
      </c>
      <c r="AV46" s="5" t="str">
        <f>HYPERLINK("http://www.worldcat.org/oclc/700391","WorldCat Record")</f>
        <v>WorldCat Record</v>
      </c>
      <c r="AW46" s="2" t="s">
        <v>704</v>
      </c>
      <c r="AX46" s="2" t="s">
        <v>705</v>
      </c>
      <c r="AY46" s="2" t="s">
        <v>706</v>
      </c>
      <c r="AZ46" s="2" t="s">
        <v>706</v>
      </c>
      <c r="BA46" s="2" t="s">
        <v>707</v>
      </c>
      <c r="BB46" s="2" t="s">
        <v>78</v>
      </c>
      <c r="BD46" s="2" t="s">
        <v>708</v>
      </c>
      <c r="BE46" s="2" t="s">
        <v>709</v>
      </c>
      <c r="BF46" s="2" t="s">
        <v>710</v>
      </c>
    </row>
    <row r="47" spans="1:58" ht="39.75" customHeight="1">
      <c r="A47" s="1"/>
      <c r="B47" s="1" t="s">
        <v>58</v>
      </c>
      <c r="C47" s="1" t="s">
        <v>59</v>
      </c>
      <c r="D47" s="1" t="s">
        <v>711</v>
      </c>
      <c r="E47" s="1" t="s">
        <v>712</v>
      </c>
      <c r="F47" s="1" t="s">
        <v>713</v>
      </c>
      <c r="H47" s="2" t="s">
        <v>63</v>
      </c>
      <c r="I47" s="2" t="s">
        <v>64</v>
      </c>
      <c r="J47" s="2" t="s">
        <v>63</v>
      </c>
      <c r="K47" s="2" t="s">
        <v>63</v>
      </c>
      <c r="L47" s="2" t="s">
        <v>65</v>
      </c>
      <c r="M47" s="1" t="s">
        <v>714</v>
      </c>
      <c r="N47" s="1" t="s">
        <v>715</v>
      </c>
      <c r="O47" s="2" t="s">
        <v>413</v>
      </c>
      <c r="P47" s="1" t="s">
        <v>226</v>
      </c>
      <c r="Q47" s="2" t="s">
        <v>69</v>
      </c>
      <c r="R47" s="2" t="s">
        <v>70</v>
      </c>
      <c r="S47" s="1" t="s">
        <v>716</v>
      </c>
      <c r="T47" s="2" t="s">
        <v>71</v>
      </c>
      <c r="U47" s="3">
        <v>8</v>
      </c>
      <c r="V47" s="3">
        <v>8</v>
      </c>
      <c r="W47" s="4" t="s">
        <v>717</v>
      </c>
      <c r="X47" s="4" t="s">
        <v>717</v>
      </c>
      <c r="Y47" s="4" t="s">
        <v>401</v>
      </c>
      <c r="Z47" s="4" t="s">
        <v>401</v>
      </c>
      <c r="AA47" s="3">
        <v>291</v>
      </c>
      <c r="AB47" s="3">
        <v>256</v>
      </c>
      <c r="AC47" s="3">
        <v>823</v>
      </c>
      <c r="AD47" s="3">
        <v>2</v>
      </c>
      <c r="AE47" s="3">
        <v>10</v>
      </c>
      <c r="AF47" s="3">
        <v>3</v>
      </c>
      <c r="AG47" s="3">
        <v>24</v>
      </c>
      <c r="AH47" s="3">
        <v>1</v>
      </c>
      <c r="AI47" s="3">
        <v>4</v>
      </c>
      <c r="AJ47" s="3">
        <v>0</v>
      </c>
      <c r="AK47" s="3">
        <v>5</v>
      </c>
      <c r="AL47" s="3">
        <v>3</v>
      </c>
      <c r="AM47" s="3">
        <v>11</v>
      </c>
      <c r="AN47" s="3">
        <v>0</v>
      </c>
      <c r="AO47" s="3">
        <v>7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HYPERLINK("https://creighton-primo.hosted.exlibrisgroup.com/primo-explore/search?tab=default_tab&amp;search_scope=EVERYTHING&amp;vid=01CRU&amp;lang=en_US&amp;offset=0&amp;query=any,contains,991000539689702656","Catalog Record")</f>
        <v>Catalog Record</v>
      </c>
      <c r="AV47" s="5" t="str">
        <f>HYPERLINK("http://www.worldcat.org/oclc/11469882","WorldCat Record")</f>
        <v>WorldCat Record</v>
      </c>
      <c r="AW47" s="2" t="s">
        <v>718</v>
      </c>
      <c r="AX47" s="2" t="s">
        <v>719</v>
      </c>
      <c r="AY47" s="2" t="s">
        <v>720</v>
      </c>
      <c r="AZ47" s="2" t="s">
        <v>720</v>
      </c>
      <c r="BA47" s="2" t="s">
        <v>721</v>
      </c>
      <c r="BB47" s="2" t="s">
        <v>78</v>
      </c>
      <c r="BD47" s="2" t="s">
        <v>722</v>
      </c>
      <c r="BE47" s="2" t="s">
        <v>723</v>
      </c>
      <c r="BF47" s="2" t="s">
        <v>724</v>
      </c>
    </row>
    <row r="48" spans="1:58" ht="39.75" customHeight="1">
      <c r="A48" s="1"/>
      <c r="B48" s="1" t="s">
        <v>58</v>
      </c>
      <c r="C48" s="1" t="s">
        <v>59</v>
      </c>
      <c r="D48" s="1" t="s">
        <v>725</v>
      </c>
      <c r="E48" s="1" t="s">
        <v>726</v>
      </c>
      <c r="F48" s="1" t="s">
        <v>727</v>
      </c>
      <c r="H48" s="2" t="s">
        <v>63</v>
      </c>
      <c r="I48" s="2" t="s">
        <v>64</v>
      </c>
      <c r="J48" s="2" t="s">
        <v>120</v>
      </c>
      <c r="K48" s="2" t="s">
        <v>63</v>
      </c>
      <c r="L48" s="2" t="s">
        <v>65</v>
      </c>
      <c r="M48" s="1" t="s">
        <v>728</v>
      </c>
      <c r="N48" s="1" t="s">
        <v>729</v>
      </c>
      <c r="O48" s="2" t="s">
        <v>730</v>
      </c>
      <c r="P48" s="1" t="s">
        <v>148</v>
      </c>
      <c r="Q48" s="2" t="s">
        <v>69</v>
      </c>
      <c r="R48" s="2" t="s">
        <v>70</v>
      </c>
      <c r="S48" s="1" t="s">
        <v>731</v>
      </c>
      <c r="T48" s="2" t="s">
        <v>71</v>
      </c>
      <c r="U48" s="3">
        <v>16</v>
      </c>
      <c r="V48" s="3">
        <v>16</v>
      </c>
      <c r="W48" s="4" t="s">
        <v>732</v>
      </c>
      <c r="X48" s="4" t="s">
        <v>732</v>
      </c>
      <c r="Y48" s="4" t="s">
        <v>733</v>
      </c>
      <c r="Z48" s="4" t="s">
        <v>733</v>
      </c>
      <c r="AA48" s="3">
        <v>372</v>
      </c>
      <c r="AB48" s="3">
        <v>294</v>
      </c>
      <c r="AC48" s="3">
        <v>578</v>
      </c>
      <c r="AD48" s="3">
        <v>6</v>
      </c>
      <c r="AE48" s="3">
        <v>9</v>
      </c>
      <c r="AF48" s="3">
        <v>18</v>
      </c>
      <c r="AG48" s="3">
        <v>32</v>
      </c>
      <c r="AH48" s="3">
        <v>5</v>
      </c>
      <c r="AI48" s="3">
        <v>9</v>
      </c>
      <c r="AJ48" s="3">
        <v>4</v>
      </c>
      <c r="AK48" s="3">
        <v>7</v>
      </c>
      <c r="AL48" s="3">
        <v>10</v>
      </c>
      <c r="AM48" s="3">
        <v>16</v>
      </c>
      <c r="AN48" s="3">
        <v>4</v>
      </c>
      <c r="AO48" s="3">
        <v>7</v>
      </c>
      <c r="AP48" s="3">
        <v>0</v>
      </c>
      <c r="AQ48" s="3">
        <v>0</v>
      </c>
      <c r="AR48" s="2" t="s">
        <v>63</v>
      </c>
      <c r="AS48" s="2" t="s">
        <v>120</v>
      </c>
      <c r="AT48" s="5" t="str">
        <f>HYPERLINK("http://catalog.hathitrust.org/Record/000109633","HathiTrust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HYPERLINK("https://creighton-primo.hosted.exlibrisgroup.com/primo-explore/search?tab=default_tab&amp;search_scope=EVERYTHING&amp;vid=01CRU&amp;lang=en_US&amp;offset=0&amp;query=any,contains,991005178079702656","Catalog Record")</f>
        <v>Catalog Record</v>
      </c>
      <c r="AV48" s="5" t="str">
        <f>HYPERLINK("http://www.worldcat.org/oclc/7925458","WorldCat Record")</f>
        <v>WorldCat Record</v>
      </c>
      <c r="AW48" s="2" t="s">
        <v>734</v>
      </c>
      <c r="AX48" s="2" t="s">
        <v>735</v>
      </c>
      <c r="AY48" s="2" t="s">
        <v>736</v>
      </c>
      <c r="AZ48" s="2" t="s">
        <v>736</v>
      </c>
      <c r="BA48" s="2" t="s">
        <v>737</v>
      </c>
      <c r="BB48" s="2" t="s">
        <v>78</v>
      </c>
      <c r="BD48" s="2" t="s">
        <v>738</v>
      </c>
      <c r="BE48" s="2" t="s">
        <v>739</v>
      </c>
      <c r="BF48" s="2" t="s">
        <v>740</v>
      </c>
    </row>
    <row r="49" spans="1:58" ht="39.75" customHeight="1">
      <c r="A49" s="1"/>
      <c r="B49" s="1" t="s">
        <v>58</v>
      </c>
      <c r="C49" s="1" t="s">
        <v>59</v>
      </c>
      <c r="D49" s="1" t="s">
        <v>741</v>
      </c>
      <c r="E49" s="1" t="s">
        <v>742</v>
      </c>
      <c r="F49" s="1" t="s">
        <v>743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M49" s="1" t="s">
        <v>744</v>
      </c>
      <c r="N49" s="1" t="s">
        <v>745</v>
      </c>
      <c r="O49" s="2" t="s">
        <v>194</v>
      </c>
      <c r="Q49" s="2" t="s">
        <v>69</v>
      </c>
      <c r="R49" s="2" t="s">
        <v>117</v>
      </c>
      <c r="T49" s="2" t="s">
        <v>71</v>
      </c>
      <c r="U49" s="3">
        <v>26</v>
      </c>
      <c r="V49" s="3">
        <v>26</v>
      </c>
      <c r="W49" s="4" t="s">
        <v>746</v>
      </c>
      <c r="X49" s="4" t="s">
        <v>746</v>
      </c>
      <c r="Y49" s="4" t="s">
        <v>747</v>
      </c>
      <c r="Z49" s="4" t="s">
        <v>747</v>
      </c>
      <c r="AA49" s="3">
        <v>254</v>
      </c>
      <c r="AB49" s="3">
        <v>169</v>
      </c>
      <c r="AC49" s="3">
        <v>799</v>
      </c>
      <c r="AD49" s="3">
        <v>1</v>
      </c>
      <c r="AE49" s="3">
        <v>27</v>
      </c>
      <c r="AF49" s="3">
        <v>13</v>
      </c>
      <c r="AG49" s="3">
        <v>34</v>
      </c>
      <c r="AH49" s="3">
        <v>4</v>
      </c>
      <c r="AI49" s="3">
        <v>10</v>
      </c>
      <c r="AJ49" s="3">
        <v>2</v>
      </c>
      <c r="AK49" s="3">
        <v>4</v>
      </c>
      <c r="AL49" s="3">
        <v>8</v>
      </c>
      <c r="AM49" s="3">
        <v>13</v>
      </c>
      <c r="AN49" s="3">
        <v>0</v>
      </c>
      <c r="AO49" s="3">
        <v>12</v>
      </c>
      <c r="AP49" s="3">
        <v>0</v>
      </c>
      <c r="AQ49" s="3">
        <v>0</v>
      </c>
      <c r="AR49" s="2" t="s">
        <v>63</v>
      </c>
      <c r="AS49" s="2" t="s">
        <v>120</v>
      </c>
      <c r="AT49" s="5" t="str">
        <f>HYPERLINK("http://catalog.hathitrust.org/Record/002781884","HathiTrust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HYPERLINK("https://creighton-primo.hosted.exlibrisgroup.com/primo-explore/search?tab=default_tab&amp;search_scope=EVERYTHING&amp;vid=01CRU&amp;lang=en_US&amp;offset=0&amp;query=any,contains,991001962969702656","Catalog Record")</f>
        <v>Catalog Record</v>
      </c>
      <c r="AV49" s="5" t="str">
        <f>HYPERLINK("http://www.worldcat.org/oclc/24871405","WorldCat Record")</f>
        <v>WorldCat Record</v>
      </c>
      <c r="AW49" s="2" t="s">
        <v>748</v>
      </c>
      <c r="AX49" s="2" t="s">
        <v>749</v>
      </c>
      <c r="AY49" s="2" t="s">
        <v>750</v>
      </c>
      <c r="AZ49" s="2" t="s">
        <v>750</v>
      </c>
      <c r="BA49" s="2" t="s">
        <v>751</v>
      </c>
      <c r="BB49" s="2" t="s">
        <v>78</v>
      </c>
      <c r="BD49" s="2" t="s">
        <v>752</v>
      </c>
      <c r="BE49" s="2" t="s">
        <v>753</v>
      </c>
      <c r="BF49" s="2" t="s">
        <v>754</v>
      </c>
    </row>
    <row r="50" spans="1:58" ht="39.75" customHeight="1">
      <c r="A50" s="1"/>
      <c r="B50" s="1" t="s">
        <v>58</v>
      </c>
      <c r="C50" s="1" t="s">
        <v>59</v>
      </c>
      <c r="D50" s="1" t="s">
        <v>755</v>
      </c>
      <c r="E50" s="1" t="s">
        <v>756</v>
      </c>
      <c r="F50" s="1" t="s">
        <v>757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M50" s="1" t="s">
        <v>758</v>
      </c>
      <c r="N50" s="1" t="s">
        <v>759</v>
      </c>
      <c r="O50" s="2" t="s">
        <v>116</v>
      </c>
      <c r="Q50" s="2" t="s">
        <v>69</v>
      </c>
      <c r="R50" s="2" t="s">
        <v>760</v>
      </c>
      <c r="S50" s="1" t="s">
        <v>761</v>
      </c>
      <c r="T50" s="2" t="s">
        <v>71</v>
      </c>
      <c r="U50" s="3">
        <v>2</v>
      </c>
      <c r="V50" s="3">
        <v>2</v>
      </c>
      <c r="W50" s="4" t="s">
        <v>732</v>
      </c>
      <c r="X50" s="4" t="s">
        <v>732</v>
      </c>
      <c r="Y50" s="4" t="s">
        <v>461</v>
      </c>
      <c r="Z50" s="4" t="s">
        <v>461</v>
      </c>
      <c r="AA50" s="3">
        <v>300</v>
      </c>
      <c r="AB50" s="3">
        <v>235</v>
      </c>
      <c r="AC50" s="3">
        <v>242</v>
      </c>
      <c r="AD50" s="3">
        <v>4</v>
      </c>
      <c r="AE50" s="3">
        <v>4</v>
      </c>
      <c r="AF50" s="3">
        <v>9</v>
      </c>
      <c r="AG50" s="3">
        <v>9</v>
      </c>
      <c r="AH50" s="3">
        <v>2</v>
      </c>
      <c r="AI50" s="3">
        <v>2</v>
      </c>
      <c r="AJ50" s="3">
        <v>2</v>
      </c>
      <c r="AK50" s="3">
        <v>2</v>
      </c>
      <c r="AL50" s="3">
        <v>4</v>
      </c>
      <c r="AM50" s="3">
        <v>4</v>
      </c>
      <c r="AN50" s="3">
        <v>3</v>
      </c>
      <c r="AO50" s="3">
        <v>3</v>
      </c>
      <c r="AP50" s="3">
        <v>0</v>
      </c>
      <c r="AQ50" s="3">
        <v>0</v>
      </c>
      <c r="AR50" s="2" t="s">
        <v>63</v>
      </c>
      <c r="AS50" s="2" t="s">
        <v>120</v>
      </c>
      <c r="AT50" s="5" t="str">
        <f>HYPERLINK("http://catalog.hathitrust.org/Record/000032488","HathiTrust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HYPERLINK("https://creighton-primo.hosted.exlibrisgroup.com/primo-explore/search?tab=default_tab&amp;search_scope=EVERYTHING&amp;vid=01CRU&amp;lang=en_US&amp;offset=0&amp;query=any,contains,991003537899702656","Catalog Record")</f>
        <v>Catalog Record</v>
      </c>
      <c r="AV50" s="5" t="str">
        <f>HYPERLINK("http://www.worldcat.org/oclc/1103154","WorldCat Record")</f>
        <v>WorldCat Record</v>
      </c>
      <c r="AW50" s="2" t="s">
        <v>762</v>
      </c>
      <c r="AX50" s="2" t="s">
        <v>763</v>
      </c>
      <c r="AY50" s="2" t="s">
        <v>764</v>
      </c>
      <c r="AZ50" s="2" t="s">
        <v>764</v>
      </c>
      <c r="BA50" s="2" t="s">
        <v>765</v>
      </c>
      <c r="BB50" s="2" t="s">
        <v>78</v>
      </c>
      <c r="BD50" s="2" t="s">
        <v>766</v>
      </c>
      <c r="BE50" s="2" t="s">
        <v>767</v>
      </c>
      <c r="BF50" s="2" t="s">
        <v>768</v>
      </c>
    </row>
    <row r="51" spans="1:58" ht="39.75" customHeight="1">
      <c r="A51" s="1"/>
      <c r="B51" s="1" t="s">
        <v>58</v>
      </c>
      <c r="C51" s="1" t="s">
        <v>59</v>
      </c>
      <c r="D51" s="1" t="s">
        <v>769</v>
      </c>
      <c r="E51" s="1" t="s">
        <v>770</v>
      </c>
      <c r="F51" s="1" t="s">
        <v>771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N51" s="1" t="s">
        <v>772</v>
      </c>
      <c r="O51" s="2" t="s">
        <v>326</v>
      </c>
      <c r="Q51" s="2" t="s">
        <v>69</v>
      </c>
      <c r="R51" s="2" t="s">
        <v>70</v>
      </c>
      <c r="T51" s="2" t="s">
        <v>71</v>
      </c>
      <c r="U51" s="3">
        <v>5</v>
      </c>
      <c r="V51" s="3">
        <v>5</v>
      </c>
      <c r="W51" s="4" t="s">
        <v>773</v>
      </c>
      <c r="X51" s="4" t="s">
        <v>773</v>
      </c>
      <c r="Y51" s="4" t="s">
        <v>774</v>
      </c>
      <c r="Z51" s="4" t="s">
        <v>774</v>
      </c>
      <c r="AA51" s="3">
        <v>384</v>
      </c>
      <c r="AB51" s="3">
        <v>298</v>
      </c>
      <c r="AC51" s="3">
        <v>305</v>
      </c>
      <c r="AD51" s="3">
        <v>2</v>
      </c>
      <c r="AE51" s="3">
        <v>2</v>
      </c>
      <c r="AF51" s="3">
        <v>14</v>
      </c>
      <c r="AG51" s="3">
        <v>14</v>
      </c>
      <c r="AH51" s="3">
        <v>6</v>
      </c>
      <c r="AI51" s="3">
        <v>6</v>
      </c>
      <c r="AJ51" s="3">
        <v>3</v>
      </c>
      <c r="AK51" s="3">
        <v>3</v>
      </c>
      <c r="AL51" s="3">
        <v>9</v>
      </c>
      <c r="AM51" s="3">
        <v>9</v>
      </c>
      <c r="AN51" s="3">
        <v>1</v>
      </c>
      <c r="AO51" s="3">
        <v>1</v>
      </c>
      <c r="AP51" s="3">
        <v>0</v>
      </c>
      <c r="AQ51" s="3">
        <v>0</v>
      </c>
      <c r="AR51" s="2" t="s">
        <v>63</v>
      </c>
      <c r="AS51" s="2" t="s">
        <v>120</v>
      </c>
      <c r="AT51" s="5" t="str">
        <f>HYPERLINK("http://catalog.hathitrust.org/Record/000251129","HathiTrust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HYPERLINK("https://creighton-primo.hosted.exlibrisgroup.com/primo-explore/search?tab=default_tab&amp;search_scope=EVERYTHING&amp;vid=01CRU&amp;lang=en_US&amp;offset=0&amp;query=any,contains,991004313089702656","Catalog Record")</f>
        <v>Catalog Record</v>
      </c>
      <c r="AV51" s="5" t="str">
        <f>HYPERLINK("http://www.worldcat.org/oclc/3002015","WorldCat Record")</f>
        <v>WorldCat Record</v>
      </c>
      <c r="AW51" s="2" t="s">
        <v>775</v>
      </c>
      <c r="AX51" s="2" t="s">
        <v>776</v>
      </c>
      <c r="AY51" s="2" t="s">
        <v>777</v>
      </c>
      <c r="AZ51" s="2" t="s">
        <v>777</v>
      </c>
      <c r="BA51" s="2" t="s">
        <v>778</v>
      </c>
      <c r="BB51" s="2" t="s">
        <v>78</v>
      </c>
      <c r="BD51" s="2" t="s">
        <v>779</v>
      </c>
      <c r="BE51" s="2" t="s">
        <v>780</v>
      </c>
      <c r="BF51" s="2" t="s">
        <v>781</v>
      </c>
    </row>
    <row r="52" spans="1:58" ht="39.75" customHeight="1">
      <c r="A52" s="1"/>
      <c r="B52" s="1" t="s">
        <v>58</v>
      </c>
      <c r="C52" s="1" t="s">
        <v>59</v>
      </c>
      <c r="D52" s="1" t="s">
        <v>782</v>
      </c>
      <c r="E52" s="1" t="s">
        <v>783</v>
      </c>
      <c r="F52" s="1" t="s">
        <v>784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N52" s="1" t="s">
        <v>785</v>
      </c>
      <c r="O52" s="2" t="s">
        <v>178</v>
      </c>
      <c r="Q52" s="2" t="s">
        <v>69</v>
      </c>
      <c r="R52" s="2" t="s">
        <v>70</v>
      </c>
      <c r="T52" s="2" t="s">
        <v>71</v>
      </c>
      <c r="U52" s="3">
        <v>11</v>
      </c>
      <c r="V52" s="3">
        <v>11</v>
      </c>
      <c r="W52" s="4" t="s">
        <v>786</v>
      </c>
      <c r="X52" s="4" t="s">
        <v>786</v>
      </c>
      <c r="Y52" s="4" t="s">
        <v>787</v>
      </c>
      <c r="Z52" s="4" t="s">
        <v>787</v>
      </c>
      <c r="AA52" s="3">
        <v>295</v>
      </c>
      <c r="AB52" s="3">
        <v>209</v>
      </c>
      <c r="AC52" s="3">
        <v>209</v>
      </c>
      <c r="AD52" s="3">
        <v>2</v>
      </c>
      <c r="AE52" s="3">
        <v>2</v>
      </c>
      <c r="AF52" s="3">
        <v>8</v>
      </c>
      <c r="AG52" s="3">
        <v>8</v>
      </c>
      <c r="AH52" s="3">
        <v>1</v>
      </c>
      <c r="AI52" s="3">
        <v>1</v>
      </c>
      <c r="AJ52" s="3">
        <v>4</v>
      </c>
      <c r="AK52" s="3">
        <v>4</v>
      </c>
      <c r="AL52" s="3">
        <v>6</v>
      </c>
      <c r="AM52" s="3">
        <v>6</v>
      </c>
      <c r="AN52" s="3">
        <v>0</v>
      </c>
      <c r="AO52" s="3">
        <v>0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HYPERLINK("https://creighton-primo.hosted.exlibrisgroup.com/primo-explore/search?tab=default_tab&amp;search_scope=EVERYTHING&amp;vid=01CRU&amp;lang=en_US&amp;offset=0&amp;query=any,contains,991002313829702656","Catalog Record")</f>
        <v>Catalog Record</v>
      </c>
      <c r="AV52" s="5" t="str">
        <f>HYPERLINK("http://www.worldcat.org/oclc/30031477","WorldCat Record")</f>
        <v>WorldCat Record</v>
      </c>
      <c r="AW52" s="2" t="s">
        <v>788</v>
      </c>
      <c r="AX52" s="2" t="s">
        <v>789</v>
      </c>
      <c r="AY52" s="2" t="s">
        <v>790</v>
      </c>
      <c r="AZ52" s="2" t="s">
        <v>790</v>
      </c>
      <c r="BA52" s="2" t="s">
        <v>791</v>
      </c>
      <c r="BB52" s="2" t="s">
        <v>78</v>
      </c>
      <c r="BD52" s="2" t="s">
        <v>792</v>
      </c>
      <c r="BE52" s="2" t="s">
        <v>793</v>
      </c>
      <c r="BF52" s="2" t="s">
        <v>794</v>
      </c>
    </row>
    <row r="53" spans="1:58" ht="39.75" customHeight="1">
      <c r="A53" s="1"/>
      <c r="B53" s="1" t="s">
        <v>58</v>
      </c>
      <c r="C53" s="1" t="s">
        <v>59</v>
      </c>
      <c r="D53" s="1" t="s">
        <v>795</v>
      </c>
      <c r="E53" s="1" t="s">
        <v>796</v>
      </c>
      <c r="F53" s="1" t="s">
        <v>797</v>
      </c>
      <c r="H53" s="2" t="s">
        <v>63</v>
      </c>
      <c r="I53" s="2" t="s">
        <v>64</v>
      </c>
      <c r="J53" s="2" t="s">
        <v>63</v>
      </c>
      <c r="K53" s="2" t="s">
        <v>63</v>
      </c>
      <c r="L53" s="2" t="s">
        <v>65</v>
      </c>
      <c r="M53" s="1" t="s">
        <v>798</v>
      </c>
      <c r="N53" s="1" t="s">
        <v>799</v>
      </c>
      <c r="O53" s="2" t="s">
        <v>211</v>
      </c>
      <c r="Q53" s="2" t="s">
        <v>69</v>
      </c>
      <c r="R53" s="2" t="s">
        <v>70</v>
      </c>
      <c r="T53" s="2" t="s">
        <v>71</v>
      </c>
      <c r="U53" s="3">
        <v>5</v>
      </c>
      <c r="V53" s="3">
        <v>5</v>
      </c>
      <c r="W53" s="4" t="s">
        <v>800</v>
      </c>
      <c r="X53" s="4" t="s">
        <v>800</v>
      </c>
      <c r="Y53" s="4" t="s">
        <v>801</v>
      </c>
      <c r="Z53" s="4" t="s">
        <v>801</v>
      </c>
      <c r="AA53" s="3">
        <v>593</v>
      </c>
      <c r="AB53" s="3">
        <v>499</v>
      </c>
      <c r="AC53" s="3">
        <v>513</v>
      </c>
      <c r="AD53" s="3">
        <v>5</v>
      </c>
      <c r="AE53" s="3">
        <v>5</v>
      </c>
      <c r="AF53" s="3">
        <v>20</v>
      </c>
      <c r="AG53" s="3">
        <v>20</v>
      </c>
      <c r="AH53" s="3">
        <v>6</v>
      </c>
      <c r="AI53" s="3">
        <v>6</v>
      </c>
      <c r="AJ53" s="3">
        <v>6</v>
      </c>
      <c r="AK53" s="3">
        <v>6</v>
      </c>
      <c r="AL53" s="3">
        <v>8</v>
      </c>
      <c r="AM53" s="3">
        <v>8</v>
      </c>
      <c r="AN53" s="3">
        <v>4</v>
      </c>
      <c r="AO53" s="3">
        <v>4</v>
      </c>
      <c r="AP53" s="3">
        <v>0</v>
      </c>
      <c r="AQ53" s="3">
        <v>0</v>
      </c>
      <c r="AR53" s="2" t="s">
        <v>63</v>
      </c>
      <c r="AS53" s="2" t="s">
        <v>63</v>
      </c>
      <c r="AT53" s="5" t="str">
        <f>HYPERLINK("http://catalog.hathitrust.org/Record/001573097","HathiTrust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HYPERLINK("https://creighton-primo.hosted.exlibrisgroup.com/primo-explore/search?tab=default_tab&amp;search_scope=EVERYTHING&amp;vid=01CRU&amp;lang=en_US&amp;offset=0&amp;query=any,contains,991003077819702656","Catalog Record")</f>
        <v>Catalog Record</v>
      </c>
      <c r="AV53" s="5" t="str">
        <f>HYPERLINK("http://www.worldcat.org/oclc/630963","WorldCat Record")</f>
        <v>WorldCat Record</v>
      </c>
      <c r="AW53" s="2" t="s">
        <v>802</v>
      </c>
      <c r="AX53" s="2" t="s">
        <v>803</v>
      </c>
      <c r="AY53" s="2" t="s">
        <v>804</v>
      </c>
      <c r="AZ53" s="2" t="s">
        <v>804</v>
      </c>
      <c r="BA53" s="2" t="s">
        <v>805</v>
      </c>
      <c r="BB53" s="2" t="s">
        <v>78</v>
      </c>
      <c r="BE53" s="2" t="s">
        <v>806</v>
      </c>
      <c r="BF53" s="2" t="s">
        <v>807</v>
      </c>
    </row>
    <row r="54" spans="1:58" ht="39.75" customHeight="1">
      <c r="A54" s="1"/>
      <c r="B54" s="1" t="s">
        <v>58</v>
      </c>
      <c r="C54" s="1" t="s">
        <v>59</v>
      </c>
      <c r="D54" s="1" t="s">
        <v>808</v>
      </c>
      <c r="E54" s="1" t="s">
        <v>809</v>
      </c>
      <c r="F54" s="1" t="s">
        <v>810</v>
      </c>
      <c r="H54" s="2" t="s">
        <v>63</v>
      </c>
      <c r="I54" s="2" t="s">
        <v>64</v>
      </c>
      <c r="J54" s="2" t="s">
        <v>63</v>
      </c>
      <c r="K54" s="2" t="s">
        <v>63</v>
      </c>
      <c r="L54" s="2" t="s">
        <v>65</v>
      </c>
      <c r="M54" s="1" t="s">
        <v>811</v>
      </c>
      <c r="N54" s="1" t="s">
        <v>812</v>
      </c>
      <c r="O54" s="2" t="s">
        <v>147</v>
      </c>
      <c r="P54" s="1" t="s">
        <v>179</v>
      </c>
      <c r="Q54" s="2" t="s">
        <v>69</v>
      </c>
      <c r="R54" s="2" t="s">
        <v>70</v>
      </c>
      <c r="T54" s="2" t="s">
        <v>71</v>
      </c>
      <c r="U54" s="3">
        <v>5</v>
      </c>
      <c r="V54" s="3">
        <v>5</v>
      </c>
      <c r="W54" s="4" t="s">
        <v>813</v>
      </c>
      <c r="X54" s="4" t="s">
        <v>813</v>
      </c>
      <c r="Y54" s="4" t="s">
        <v>416</v>
      </c>
      <c r="Z54" s="4" t="s">
        <v>416</v>
      </c>
      <c r="AA54" s="3">
        <v>457</v>
      </c>
      <c r="AB54" s="3">
        <v>423</v>
      </c>
      <c r="AC54" s="3">
        <v>550</v>
      </c>
      <c r="AD54" s="3">
        <v>3</v>
      </c>
      <c r="AE54" s="3">
        <v>3</v>
      </c>
      <c r="AF54" s="3">
        <v>7</v>
      </c>
      <c r="AG54" s="3">
        <v>12</v>
      </c>
      <c r="AH54" s="3">
        <v>1</v>
      </c>
      <c r="AI54" s="3">
        <v>4</v>
      </c>
      <c r="AJ54" s="3">
        <v>0</v>
      </c>
      <c r="AK54" s="3">
        <v>1</v>
      </c>
      <c r="AL54" s="3">
        <v>5</v>
      </c>
      <c r="AM54" s="3">
        <v>5</v>
      </c>
      <c r="AN54" s="3">
        <v>2</v>
      </c>
      <c r="AO54" s="3">
        <v>2</v>
      </c>
      <c r="AP54" s="3">
        <v>0</v>
      </c>
      <c r="AQ54" s="3">
        <v>1</v>
      </c>
      <c r="AR54" s="2" t="s">
        <v>63</v>
      </c>
      <c r="AS54" s="2" t="s">
        <v>120</v>
      </c>
      <c r="AT54" s="5" t="str">
        <f>HYPERLINK("http://catalog.hathitrust.org/Record/002733769","HathiTrust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HYPERLINK("https://creighton-primo.hosted.exlibrisgroup.com/primo-explore/search?tab=default_tab&amp;search_scope=EVERYTHING&amp;vid=01CRU&amp;lang=en_US&amp;offset=0&amp;query=any,contains,991005328499702656","Catalog Record")</f>
        <v>Catalog Record</v>
      </c>
      <c r="AV54" s="5" t="str">
        <f>HYPERLINK("http://www.worldcat.org/oclc/22117538","WorldCat Record")</f>
        <v>WorldCat Record</v>
      </c>
      <c r="AW54" s="2" t="s">
        <v>814</v>
      </c>
      <c r="AX54" s="2" t="s">
        <v>815</v>
      </c>
      <c r="AY54" s="2" t="s">
        <v>816</v>
      </c>
      <c r="AZ54" s="2" t="s">
        <v>816</v>
      </c>
      <c r="BA54" s="2" t="s">
        <v>817</v>
      </c>
      <c r="BB54" s="2" t="s">
        <v>78</v>
      </c>
      <c r="BD54" s="2" t="s">
        <v>818</v>
      </c>
      <c r="BE54" s="2" t="s">
        <v>819</v>
      </c>
      <c r="BF54" s="2" t="s">
        <v>820</v>
      </c>
    </row>
    <row r="55" spans="1:58" ht="39.75" customHeight="1">
      <c r="A55" s="1"/>
      <c r="B55" s="1" t="s">
        <v>58</v>
      </c>
      <c r="C55" s="1" t="s">
        <v>59</v>
      </c>
      <c r="D55" s="1" t="s">
        <v>821</v>
      </c>
      <c r="E55" s="1" t="s">
        <v>822</v>
      </c>
      <c r="F55" s="1" t="s">
        <v>823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65</v>
      </c>
      <c r="M55" s="1" t="s">
        <v>824</v>
      </c>
      <c r="N55" s="1" t="s">
        <v>825</v>
      </c>
      <c r="O55" s="2" t="s">
        <v>826</v>
      </c>
      <c r="Q55" s="2" t="s">
        <v>69</v>
      </c>
      <c r="R55" s="2" t="s">
        <v>296</v>
      </c>
      <c r="T55" s="2" t="s">
        <v>71</v>
      </c>
      <c r="U55" s="3">
        <v>1</v>
      </c>
      <c r="V55" s="3">
        <v>1</v>
      </c>
      <c r="W55" s="4" t="s">
        <v>827</v>
      </c>
      <c r="X55" s="4" t="s">
        <v>827</v>
      </c>
      <c r="Y55" s="4" t="s">
        <v>461</v>
      </c>
      <c r="Z55" s="4" t="s">
        <v>461</v>
      </c>
      <c r="AA55" s="3">
        <v>106</v>
      </c>
      <c r="AB55" s="3">
        <v>90</v>
      </c>
      <c r="AC55" s="3">
        <v>94</v>
      </c>
      <c r="AD55" s="3">
        <v>1</v>
      </c>
      <c r="AE55" s="3">
        <v>1</v>
      </c>
      <c r="AF55" s="3">
        <v>2</v>
      </c>
      <c r="AG55" s="3">
        <v>2</v>
      </c>
      <c r="AH55" s="3">
        <v>1</v>
      </c>
      <c r="AI55" s="3">
        <v>1</v>
      </c>
      <c r="AJ55" s="3">
        <v>0</v>
      </c>
      <c r="AK55" s="3">
        <v>0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3">
        <v>0</v>
      </c>
      <c r="AR55" s="2" t="s">
        <v>63</v>
      </c>
      <c r="AS55" s="2" t="s">
        <v>120</v>
      </c>
      <c r="AT55" s="5" t="str">
        <f>HYPERLINK("http://catalog.hathitrust.org/Record/001573103","HathiTrust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HYPERLINK("https://creighton-primo.hosted.exlibrisgroup.com/primo-explore/search?tab=default_tab&amp;search_scope=EVERYTHING&amp;vid=01CRU&amp;lang=en_US&amp;offset=0&amp;query=any,contains,991003580429702656","Catalog Record")</f>
        <v>Catalog Record</v>
      </c>
      <c r="AV55" s="5" t="str">
        <f>HYPERLINK("http://www.worldcat.org/oclc/1161444","WorldCat Record")</f>
        <v>WorldCat Record</v>
      </c>
      <c r="AW55" s="2" t="s">
        <v>828</v>
      </c>
      <c r="AX55" s="2" t="s">
        <v>829</v>
      </c>
      <c r="AY55" s="2" t="s">
        <v>830</v>
      </c>
      <c r="AZ55" s="2" t="s">
        <v>830</v>
      </c>
      <c r="BA55" s="2" t="s">
        <v>831</v>
      </c>
      <c r="BB55" s="2" t="s">
        <v>78</v>
      </c>
      <c r="BE55" s="2" t="s">
        <v>832</v>
      </c>
      <c r="BF55" s="2" t="s">
        <v>833</v>
      </c>
    </row>
    <row r="56" spans="1:58" ht="39.75" customHeight="1">
      <c r="A56" s="1"/>
      <c r="B56" s="1" t="s">
        <v>58</v>
      </c>
      <c r="C56" s="1" t="s">
        <v>59</v>
      </c>
      <c r="D56" s="1" t="s">
        <v>834</v>
      </c>
      <c r="E56" s="1" t="s">
        <v>835</v>
      </c>
      <c r="F56" s="1" t="s">
        <v>836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65</v>
      </c>
      <c r="M56" s="1" t="s">
        <v>837</v>
      </c>
      <c r="N56" s="1" t="s">
        <v>838</v>
      </c>
      <c r="O56" s="2" t="s">
        <v>703</v>
      </c>
      <c r="P56" s="1" t="s">
        <v>839</v>
      </c>
      <c r="Q56" s="2" t="s">
        <v>69</v>
      </c>
      <c r="R56" s="2" t="s">
        <v>690</v>
      </c>
      <c r="S56" s="1" t="s">
        <v>840</v>
      </c>
      <c r="T56" s="2" t="s">
        <v>71</v>
      </c>
      <c r="U56" s="3">
        <v>1</v>
      </c>
      <c r="V56" s="3">
        <v>1</v>
      </c>
      <c r="W56" s="4" t="s">
        <v>841</v>
      </c>
      <c r="X56" s="4" t="s">
        <v>841</v>
      </c>
      <c r="Y56" s="4" t="s">
        <v>842</v>
      </c>
      <c r="Z56" s="4" t="s">
        <v>842</v>
      </c>
      <c r="AA56" s="3">
        <v>404</v>
      </c>
      <c r="AB56" s="3">
        <v>326</v>
      </c>
      <c r="AC56" s="3">
        <v>335</v>
      </c>
      <c r="AD56" s="3">
        <v>4</v>
      </c>
      <c r="AE56" s="3">
        <v>4</v>
      </c>
      <c r="AF56" s="3">
        <v>19</v>
      </c>
      <c r="AG56" s="3">
        <v>19</v>
      </c>
      <c r="AH56" s="3">
        <v>4</v>
      </c>
      <c r="AI56" s="3">
        <v>4</v>
      </c>
      <c r="AJ56" s="3">
        <v>5</v>
      </c>
      <c r="AK56" s="3">
        <v>5</v>
      </c>
      <c r="AL56" s="3">
        <v>10</v>
      </c>
      <c r="AM56" s="3">
        <v>10</v>
      </c>
      <c r="AN56" s="3">
        <v>3</v>
      </c>
      <c r="AO56" s="3">
        <v>3</v>
      </c>
      <c r="AP56" s="3">
        <v>0</v>
      </c>
      <c r="AQ56" s="3">
        <v>0</v>
      </c>
      <c r="AR56" s="2" t="s">
        <v>63</v>
      </c>
      <c r="AS56" s="2" t="s">
        <v>120</v>
      </c>
      <c r="AT56" s="5" t="str">
        <f>HYPERLINK("http://catalog.hathitrust.org/Record/001573115","HathiTrust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HYPERLINK("https://creighton-primo.hosted.exlibrisgroup.com/primo-explore/search?tab=default_tab&amp;search_scope=EVERYTHING&amp;vid=01CRU&amp;lang=en_US&amp;offset=0&amp;query=any,contains,991003282599702656","Catalog Record")</f>
        <v>Catalog Record</v>
      </c>
      <c r="AV56" s="5" t="str">
        <f>HYPERLINK("http://www.worldcat.org/oclc/804937","WorldCat Record")</f>
        <v>WorldCat Record</v>
      </c>
      <c r="AW56" s="2" t="s">
        <v>843</v>
      </c>
      <c r="AX56" s="2" t="s">
        <v>844</v>
      </c>
      <c r="AY56" s="2" t="s">
        <v>845</v>
      </c>
      <c r="AZ56" s="2" t="s">
        <v>845</v>
      </c>
      <c r="BA56" s="2" t="s">
        <v>846</v>
      </c>
      <c r="BB56" s="2" t="s">
        <v>78</v>
      </c>
      <c r="BD56" s="2" t="s">
        <v>847</v>
      </c>
      <c r="BE56" s="2" t="s">
        <v>848</v>
      </c>
      <c r="BF56" s="2" t="s">
        <v>849</v>
      </c>
    </row>
    <row r="57" spans="1:58" ht="39.75" customHeight="1">
      <c r="A57" s="1"/>
      <c r="B57" s="1" t="s">
        <v>58</v>
      </c>
      <c r="C57" s="1" t="s">
        <v>59</v>
      </c>
      <c r="D57" s="1" t="s">
        <v>850</v>
      </c>
      <c r="E57" s="1" t="s">
        <v>851</v>
      </c>
      <c r="F57" s="1" t="s">
        <v>852</v>
      </c>
      <c r="H57" s="2" t="s">
        <v>63</v>
      </c>
      <c r="I57" s="2" t="s">
        <v>64</v>
      </c>
      <c r="J57" s="2" t="s">
        <v>120</v>
      </c>
      <c r="K57" s="2" t="s">
        <v>63</v>
      </c>
      <c r="L57" s="2" t="s">
        <v>65</v>
      </c>
      <c r="M57" s="1" t="s">
        <v>853</v>
      </c>
      <c r="N57" s="1" t="s">
        <v>854</v>
      </c>
      <c r="O57" s="2" t="s">
        <v>178</v>
      </c>
      <c r="Q57" s="2" t="s">
        <v>69</v>
      </c>
      <c r="R57" s="2" t="s">
        <v>70</v>
      </c>
      <c r="T57" s="2" t="s">
        <v>71</v>
      </c>
      <c r="U57" s="3">
        <v>14</v>
      </c>
      <c r="V57" s="3">
        <v>14</v>
      </c>
      <c r="W57" s="4" t="s">
        <v>855</v>
      </c>
      <c r="X57" s="4" t="s">
        <v>855</v>
      </c>
      <c r="Y57" s="4" t="s">
        <v>856</v>
      </c>
      <c r="Z57" s="4" t="s">
        <v>857</v>
      </c>
      <c r="AA57" s="3">
        <v>325</v>
      </c>
      <c r="AB57" s="3">
        <v>276</v>
      </c>
      <c r="AC57" s="3">
        <v>279</v>
      </c>
      <c r="AD57" s="3">
        <v>3</v>
      </c>
      <c r="AE57" s="3">
        <v>3</v>
      </c>
      <c r="AF57" s="3">
        <v>19</v>
      </c>
      <c r="AG57" s="3">
        <v>19</v>
      </c>
      <c r="AH57" s="3">
        <v>2</v>
      </c>
      <c r="AI57" s="3">
        <v>2</v>
      </c>
      <c r="AJ57" s="3">
        <v>3</v>
      </c>
      <c r="AK57" s="3">
        <v>3</v>
      </c>
      <c r="AL57" s="3">
        <v>7</v>
      </c>
      <c r="AM57" s="3">
        <v>7</v>
      </c>
      <c r="AN57" s="3">
        <v>1</v>
      </c>
      <c r="AO57" s="3">
        <v>1</v>
      </c>
      <c r="AP57" s="3">
        <v>9</v>
      </c>
      <c r="AQ57" s="3">
        <v>9</v>
      </c>
      <c r="AR57" s="2" t="s">
        <v>63</v>
      </c>
      <c r="AS57" s="2" t="s">
        <v>120</v>
      </c>
      <c r="AT57" s="5" t="str">
        <f>HYPERLINK("http://catalog.hathitrust.org/Record/002905495","HathiTrust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HYPERLINK("https://creighton-primo.hosted.exlibrisgroup.com/primo-explore/search?tab=default_tab&amp;search_scope=EVERYTHING&amp;vid=01CRU&amp;lang=en_US&amp;offset=0&amp;query=any,contains,991001661759702656","Catalog Record")</f>
        <v>Catalog Record</v>
      </c>
      <c r="AV57" s="5" t="str">
        <f>HYPERLINK("http://www.worldcat.org/oclc/29877585","WorldCat Record")</f>
        <v>WorldCat Record</v>
      </c>
      <c r="AW57" s="2" t="s">
        <v>858</v>
      </c>
      <c r="AX57" s="2" t="s">
        <v>859</v>
      </c>
      <c r="AY57" s="2" t="s">
        <v>860</v>
      </c>
      <c r="AZ57" s="2" t="s">
        <v>860</v>
      </c>
      <c r="BA57" s="2" t="s">
        <v>861</v>
      </c>
      <c r="BB57" s="2" t="s">
        <v>78</v>
      </c>
      <c r="BD57" s="2" t="s">
        <v>862</v>
      </c>
      <c r="BE57" s="2" t="s">
        <v>863</v>
      </c>
      <c r="BF57" s="2" t="s">
        <v>864</v>
      </c>
    </row>
    <row r="58" spans="1:58" ht="39.75" customHeight="1">
      <c r="A58" s="1"/>
      <c r="B58" s="1" t="s">
        <v>58</v>
      </c>
      <c r="C58" s="1" t="s">
        <v>59</v>
      </c>
      <c r="D58" s="1" t="s">
        <v>865</v>
      </c>
      <c r="E58" s="1" t="s">
        <v>866</v>
      </c>
      <c r="F58" s="1" t="s">
        <v>867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65</v>
      </c>
      <c r="M58" s="1" t="s">
        <v>868</v>
      </c>
      <c r="N58" s="1" t="s">
        <v>869</v>
      </c>
      <c r="O58" s="2" t="s">
        <v>703</v>
      </c>
      <c r="Q58" s="2" t="s">
        <v>69</v>
      </c>
      <c r="R58" s="2" t="s">
        <v>870</v>
      </c>
      <c r="T58" s="2" t="s">
        <v>71</v>
      </c>
      <c r="U58" s="3">
        <v>5</v>
      </c>
      <c r="V58" s="3">
        <v>5</v>
      </c>
      <c r="W58" s="4" t="s">
        <v>871</v>
      </c>
      <c r="X58" s="4" t="s">
        <v>871</v>
      </c>
      <c r="Y58" s="4" t="s">
        <v>872</v>
      </c>
      <c r="Z58" s="4" t="s">
        <v>872</v>
      </c>
      <c r="AA58" s="3">
        <v>285</v>
      </c>
      <c r="AB58" s="3">
        <v>229</v>
      </c>
      <c r="AC58" s="3">
        <v>231</v>
      </c>
      <c r="AD58" s="3">
        <v>6</v>
      </c>
      <c r="AE58" s="3">
        <v>6</v>
      </c>
      <c r="AF58" s="3">
        <v>12</v>
      </c>
      <c r="AG58" s="3">
        <v>12</v>
      </c>
      <c r="AH58" s="3">
        <v>3</v>
      </c>
      <c r="AI58" s="3">
        <v>3</v>
      </c>
      <c r="AJ58" s="3">
        <v>3</v>
      </c>
      <c r="AK58" s="3">
        <v>3</v>
      </c>
      <c r="AL58" s="3">
        <v>4</v>
      </c>
      <c r="AM58" s="3">
        <v>4</v>
      </c>
      <c r="AN58" s="3">
        <v>5</v>
      </c>
      <c r="AO58" s="3">
        <v>5</v>
      </c>
      <c r="AP58" s="3">
        <v>0</v>
      </c>
      <c r="AQ58" s="3">
        <v>0</v>
      </c>
      <c r="AR58" s="2" t="s">
        <v>63</v>
      </c>
      <c r="AS58" s="2" t="s">
        <v>120</v>
      </c>
      <c r="AT58" s="5" t="str">
        <f>HYPERLINK("http://catalog.hathitrust.org/Record/001579309","HathiTrust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HYPERLINK("https://creighton-primo.hosted.exlibrisgroup.com/primo-explore/search?tab=default_tab&amp;search_scope=EVERYTHING&amp;vid=01CRU&amp;lang=en_US&amp;offset=0&amp;query=any,contains,991003203099702656","Catalog Record")</f>
        <v>Catalog Record</v>
      </c>
      <c r="AV58" s="5" t="str">
        <f>HYPERLINK("http://www.worldcat.org/oclc/728138","WorldCat Record")</f>
        <v>WorldCat Record</v>
      </c>
      <c r="AW58" s="2" t="s">
        <v>873</v>
      </c>
      <c r="AX58" s="2" t="s">
        <v>874</v>
      </c>
      <c r="AY58" s="2" t="s">
        <v>875</v>
      </c>
      <c r="AZ58" s="2" t="s">
        <v>875</v>
      </c>
      <c r="BA58" s="2" t="s">
        <v>876</v>
      </c>
      <c r="BB58" s="2" t="s">
        <v>78</v>
      </c>
      <c r="BE58" s="2" t="s">
        <v>877</v>
      </c>
      <c r="BF58" s="2" t="s">
        <v>878</v>
      </c>
    </row>
    <row r="59" spans="1:58" ht="39.75" customHeight="1">
      <c r="A59" s="1"/>
      <c r="B59" s="1" t="s">
        <v>58</v>
      </c>
      <c r="C59" s="1" t="s">
        <v>59</v>
      </c>
      <c r="D59" s="1" t="s">
        <v>879</v>
      </c>
      <c r="E59" s="1" t="s">
        <v>880</v>
      </c>
      <c r="F59" s="1" t="s">
        <v>881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882</v>
      </c>
      <c r="N59" s="1" t="s">
        <v>883</v>
      </c>
      <c r="O59" s="2" t="s">
        <v>194</v>
      </c>
      <c r="Q59" s="2" t="s">
        <v>69</v>
      </c>
      <c r="R59" s="2" t="s">
        <v>648</v>
      </c>
      <c r="T59" s="2" t="s">
        <v>71</v>
      </c>
      <c r="U59" s="3">
        <v>10</v>
      </c>
      <c r="V59" s="3">
        <v>10</v>
      </c>
      <c r="W59" s="4" t="s">
        <v>884</v>
      </c>
      <c r="X59" s="4" t="s">
        <v>884</v>
      </c>
      <c r="Y59" s="4" t="s">
        <v>885</v>
      </c>
      <c r="Z59" s="4" t="s">
        <v>885</v>
      </c>
      <c r="AA59" s="3">
        <v>98</v>
      </c>
      <c r="AB59" s="3">
        <v>88</v>
      </c>
      <c r="AC59" s="3">
        <v>88</v>
      </c>
      <c r="AD59" s="3">
        <v>1</v>
      </c>
      <c r="AE59" s="3">
        <v>1</v>
      </c>
      <c r="AF59" s="3">
        <v>3</v>
      </c>
      <c r="AG59" s="3">
        <v>3</v>
      </c>
      <c r="AH59" s="3">
        <v>1</v>
      </c>
      <c r="AI59" s="3">
        <v>1</v>
      </c>
      <c r="AJ59" s="3">
        <v>1</v>
      </c>
      <c r="AK59" s="3">
        <v>1</v>
      </c>
      <c r="AL59" s="3">
        <v>2</v>
      </c>
      <c r="AM59" s="3">
        <v>2</v>
      </c>
      <c r="AN59" s="3">
        <v>0</v>
      </c>
      <c r="AO59" s="3">
        <v>0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HYPERLINK("https://creighton-primo.hosted.exlibrisgroup.com/primo-explore/search?tab=default_tab&amp;search_scope=EVERYTHING&amp;vid=01CRU&amp;lang=en_US&amp;offset=0&amp;query=any,contains,991001953669702656","Catalog Record")</f>
        <v>Catalog Record</v>
      </c>
      <c r="AV59" s="5" t="str">
        <f>HYPERLINK("http://www.worldcat.org/oclc/24698767","WorldCat Record")</f>
        <v>WorldCat Record</v>
      </c>
      <c r="AW59" s="2" t="s">
        <v>886</v>
      </c>
      <c r="AX59" s="2" t="s">
        <v>887</v>
      </c>
      <c r="AY59" s="2" t="s">
        <v>888</v>
      </c>
      <c r="AZ59" s="2" t="s">
        <v>888</v>
      </c>
      <c r="BA59" s="2" t="s">
        <v>889</v>
      </c>
      <c r="BB59" s="2" t="s">
        <v>78</v>
      </c>
      <c r="BD59" s="2" t="s">
        <v>890</v>
      </c>
      <c r="BE59" s="2" t="s">
        <v>891</v>
      </c>
      <c r="BF59" s="2" t="s">
        <v>892</v>
      </c>
    </row>
    <row r="60" spans="1:58" ht="39.75" customHeight="1">
      <c r="A60" s="1"/>
      <c r="B60" s="1" t="s">
        <v>58</v>
      </c>
      <c r="C60" s="1" t="s">
        <v>59</v>
      </c>
      <c r="D60" s="1" t="s">
        <v>893</v>
      </c>
      <c r="E60" s="1" t="s">
        <v>894</v>
      </c>
      <c r="F60" s="1" t="s">
        <v>895</v>
      </c>
      <c r="H60" s="2" t="s">
        <v>63</v>
      </c>
      <c r="I60" s="2" t="s">
        <v>64</v>
      </c>
      <c r="J60" s="2" t="s">
        <v>63</v>
      </c>
      <c r="K60" s="2" t="s">
        <v>63</v>
      </c>
      <c r="L60" s="2" t="s">
        <v>65</v>
      </c>
      <c r="N60" s="1" t="s">
        <v>896</v>
      </c>
      <c r="O60" s="2" t="s">
        <v>897</v>
      </c>
      <c r="Q60" s="2" t="s">
        <v>69</v>
      </c>
      <c r="R60" s="2" t="s">
        <v>760</v>
      </c>
      <c r="S60" s="1" t="s">
        <v>898</v>
      </c>
      <c r="T60" s="2" t="s">
        <v>71</v>
      </c>
      <c r="U60" s="3">
        <v>7</v>
      </c>
      <c r="V60" s="3">
        <v>7</v>
      </c>
      <c r="W60" s="4" t="s">
        <v>489</v>
      </c>
      <c r="X60" s="4" t="s">
        <v>489</v>
      </c>
      <c r="Y60" s="4" t="s">
        <v>899</v>
      </c>
      <c r="Z60" s="4" t="s">
        <v>899</v>
      </c>
      <c r="AA60" s="3">
        <v>208</v>
      </c>
      <c r="AB60" s="3">
        <v>166</v>
      </c>
      <c r="AC60" s="3">
        <v>198</v>
      </c>
      <c r="AD60" s="3">
        <v>3</v>
      </c>
      <c r="AE60" s="3">
        <v>3</v>
      </c>
      <c r="AF60" s="3">
        <v>5</v>
      </c>
      <c r="AG60" s="3">
        <v>5</v>
      </c>
      <c r="AH60" s="3">
        <v>2</v>
      </c>
      <c r="AI60" s="3">
        <v>2</v>
      </c>
      <c r="AJ60" s="3">
        <v>1</v>
      </c>
      <c r="AK60" s="3">
        <v>1</v>
      </c>
      <c r="AL60" s="3">
        <v>1</v>
      </c>
      <c r="AM60" s="3">
        <v>1</v>
      </c>
      <c r="AN60" s="3">
        <v>2</v>
      </c>
      <c r="AO60" s="3">
        <v>2</v>
      </c>
      <c r="AP60" s="3">
        <v>0</v>
      </c>
      <c r="AQ60" s="3">
        <v>0</v>
      </c>
      <c r="AR60" s="2" t="s">
        <v>63</v>
      </c>
      <c r="AS60" s="2" t="s">
        <v>120</v>
      </c>
      <c r="AT60" s="5" t="str">
        <f>HYPERLINK("http://catalog.hathitrust.org/Record/003259667","HathiTrust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HYPERLINK("https://creighton-primo.hosted.exlibrisgroup.com/primo-explore/search?tab=default_tab&amp;search_scope=EVERYTHING&amp;vid=01CRU&amp;lang=en_US&amp;offset=0&amp;query=any,contains,991003503449702656","Catalog Record")</f>
        <v>Catalog Record</v>
      </c>
      <c r="AV60" s="5" t="str">
        <f>HYPERLINK("http://www.worldcat.org/oclc/38494614","WorldCat Record")</f>
        <v>WorldCat Record</v>
      </c>
      <c r="AW60" s="2" t="s">
        <v>900</v>
      </c>
      <c r="AX60" s="2" t="s">
        <v>901</v>
      </c>
      <c r="AY60" s="2" t="s">
        <v>902</v>
      </c>
      <c r="AZ60" s="2" t="s">
        <v>902</v>
      </c>
      <c r="BA60" s="2" t="s">
        <v>903</v>
      </c>
      <c r="BB60" s="2" t="s">
        <v>78</v>
      </c>
      <c r="BD60" s="2" t="s">
        <v>904</v>
      </c>
      <c r="BE60" s="2" t="s">
        <v>905</v>
      </c>
      <c r="BF60" s="2" t="s">
        <v>906</v>
      </c>
    </row>
    <row r="61" spans="1:58" ht="39.75" customHeight="1">
      <c r="A61" s="1"/>
      <c r="B61" s="1" t="s">
        <v>58</v>
      </c>
      <c r="C61" s="1" t="s">
        <v>59</v>
      </c>
      <c r="D61" s="1" t="s">
        <v>907</v>
      </c>
      <c r="E61" s="1" t="s">
        <v>908</v>
      </c>
      <c r="F61" s="1" t="s">
        <v>909</v>
      </c>
      <c r="H61" s="2" t="s">
        <v>63</v>
      </c>
      <c r="I61" s="2" t="s">
        <v>64</v>
      </c>
      <c r="J61" s="2" t="s">
        <v>63</v>
      </c>
      <c r="K61" s="2" t="s">
        <v>63</v>
      </c>
      <c r="L61" s="2" t="s">
        <v>65</v>
      </c>
      <c r="M61" s="1" t="s">
        <v>910</v>
      </c>
      <c r="N61" s="1" t="s">
        <v>911</v>
      </c>
      <c r="O61" s="2" t="s">
        <v>912</v>
      </c>
      <c r="Q61" s="2" t="s">
        <v>69</v>
      </c>
      <c r="R61" s="2" t="s">
        <v>70</v>
      </c>
      <c r="T61" s="2" t="s">
        <v>71</v>
      </c>
      <c r="U61" s="3">
        <v>2</v>
      </c>
      <c r="V61" s="3">
        <v>2</v>
      </c>
      <c r="W61" s="4" t="s">
        <v>913</v>
      </c>
      <c r="X61" s="4" t="s">
        <v>913</v>
      </c>
      <c r="Y61" s="4" t="s">
        <v>913</v>
      </c>
      <c r="Z61" s="4" t="s">
        <v>913</v>
      </c>
      <c r="AA61" s="3">
        <v>207</v>
      </c>
      <c r="AB61" s="3">
        <v>159</v>
      </c>
      <c r="AC61" s="3">
        <v>179</v>
      </c>
      <c r="AD61" s="3">
        <v>1</v>
      </c>
      <c r="AE61" s="3">
        <v>1</v>
      </c>
      <c r="AF61" s="3">
        <v>2</v>
      </c>
      <c r="AG61" s="3">
        <v>2</v>
      </c>
      <c r="AH61" s="3">
        <v>2</v>
      </c>
      <c r="AI61" s="3">
        <v>2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HYPERLINK("https://creighton-primo.hosted.exlibrisgroup.com/primo-explore/search?tab=default_tab&amp;search_scope=EVERYTHING&amp;vid=01CRU&amp;lang=en_US&amp;offset=0&amp;query=any,contains,991005139249702656","Catalog Record")</f>
        <v>Catalog Record</v>
      </c>
      <c r="AV61" s="5" t="str">
        <f>HYPERLINK("http://www.worldcat.org/oclc/62493293","WorldCat Record")</f>
        <v>WorldCat Record</v>
      </c>
      <c r="AW61" s="2" t="s">
        <v>914</v>
      </c>
      <c r="AX61" s="2" t="s">
        <v>915</v>
      </c>
      <c r="AY61" s="2" t="s">
        <v>916</v>
      </c>
      <c r="AZ61" s="2" t="s">
        <v>916</v>
      </c>
      <c r="BA61" s="2" t="s">
        <v>917</v>
      </c>
      <c r="BB61" s="2" t="s">
        <v>78</v>
      </c>
      <c r="BD61" s="2" t="s">
        <v>918</v>
      </c>
      <c r="BE61" s="2" t="s">
        <v>919</v>
      </c>
      <c r="BF61" s="2" t="s">
        <v>920</v>
      </c>
    </row>
    <row r="62" spans="1:58" ht="39.75" customHeight="1">
      <c r="A62" s="1"/>
      <c r="B62" s="1" t="s">
        <v>58</v>
      </c>
      <c r="C62" s="1" t="s">
        <v>59</v>
      </c>
      <c r="D62" s="1" t="s">
        <v>921</v>
      </c>
      <c r="E62" s="1" t="s">
        <v>922</v>
      </c>
      <c r="F62" s="1" t="s">
        <v>923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924</v>
      </c>
      <c r="N62" s="1" t="s">
        <v>925</v>
      </c>
      <c r="O62" s="2" t="s">
        <v>926</v>
      </c>
      <c r="P62" s="1" t="s">
        <v>179</v>
      </c>
      <c r="Q62" s="2" t="s">
        <v>69</v>
      </c>
      <c r="R62" s="2" t="s">
        <v>70</v>
      </c>
      <c r="T62" s="2" t="s">
        <v>71</v>
      </c>
      <c r="U62" s="3">
        <v>3</v>
      </c>
      <c r="V62" s="3">
        <v>3</v>
      </c>
      <c r="W62" s="4" t="s">
        <v>927</v>
      </c>
      <c r="X62" s="4" t="s">
        <v>927</v>
      </c>
      <c r="Y62" s="4" t="s">
        <v>928</v>
      </c>
      <c r="Z62" s="4" t="s">
        <v>928</v>
      </c>
      <c r="AA62" s="3">
        <v>1115</v>
      </c>
      <c r="AB62" s="3">
        <v>1051</v>
      </c>
      <c r="AC62" s="3">
        <v>1188</v>
      </c>
      <c r="AD62" s="3">
        <v>4</v>
      </c>
      <c r="AE62" s="3">
        <v>6</v>
      </c>
      <c r="AF62" s="3">
        <v>21</v>
      </c>
      <c r="AG62" s="3">
        <v>26</v>
      </c>
      <c r="AH62" s="3">
        <v>12</v>
      </c>
      <c r="AI62" s="3">
        <v>14</v>
      </c>
      <c r="AJ62" s="3">
        <v>3</v>
      </c>
      <c r="AK62" s="3">
        <v>3</v>
      </c>
      <c r="AL62" s="3">
        <v>10</v>
      </c>
      <c r="AM62" s="3">
        <v>11</v>
      </c>
      <c r="AN62" s="3">
        <v>1</v>
      </c>
      <c r="AO62" s="3">
        <v>3</v>
      </c>
      <c r="AP62" s="3">
        <v>0</v>
      </c>
      <c r="AQ62" s="3">
        <v>0</v>
      </c>
      <c r="AR62" s="2" t="s">
        <v>63</v>
      </c>
      <c r="AS62" s="2" t="s">
        <v>63</v>
      </c>
      <c r="AU62" s="5" t="str">
        <f>HYPERLINK("https://creighton-primo.hosted.exlibrisgroup.com/primo-explore/search?tab=default_tab&amp;search_scope=EVERYTHING&amp;vid=01CRU&amp;lang=en_US&amp;offset=0&amp;query=any,contains,991004283989702656","Catalog Record")</f>
        <v>Catalog Record</v>
      </c>
      <c r="AV62" s="5" t="str">
        <f>HYPERLINK("http://www.worldcat.org/oclc/52727654","WorldCat Record")</f>
        <v>WorldCat Record</v>
      </c>
      <c r="AW62" s="2" t="s">
        <v>929</v>
      </c>
      <c r="AX62" s="2" t="s">
        <v>930</v>
      </c>
      <c r="AY62" s="2" t="s">
        <v>931</v>
      </c>
      <c r="AZ62" s="2" t="s">
        <v>931</v>
      </c>
      <c r="BA62" s="2" t="s">
        <v>932</v>
      </c>
      <c r="BB62" s="2" t="s">
        <v>78</v>
      </c>
      <c r="BD62" s="2" t="s">
        <v>933</v>
      </c>
      <c r="BE62" s="2" t="s">
        <v>934</v>
      </c>
      <c r="BF62" s="2" t="s">
        <v>935</v>
      </c>
    </row>
    <row r="63" spans="1:58" ht="39.75" customHeight="1">
      <c r="A63" s="1"/>
      <c r="B63" s="1" t="s">
        <v>58</v>
      </c>
      <c r="C63" s="1" t="s">
        <v>59</v>
      </c>
      <c r="D63" s="1" t="s">
        <v>936</v>
      </c>
      <c r="E63" s="1" t="s">
        <v>937</v>
      </c>
      <c r="F63" s="1" t="s">
        <v>938</v>
      </c>
      <c r="H63" s="2" t="s">
        <v>63</v>
      </c>
      <c r="I63" s="2" t="s">
        <v>64</v>
      </c>
      <c r="J63" s="2" t="s">
        <v>63</v>
      </c>
      <c r="K63" s="2" t="s">
        <v>120</v>
      </c>
      <c r="L63" s="2" t="s">
        <v>65</v>
      </c>
      <c r="M63" s="1" t="s">
        <v>939</v>
      </c>
      <c r="N63" s="1" t="s">
        <v>940</v>
      </c>
      <c r="O63" s="2" t="s">
        <v>295</v>
      </c>
      <c r="P63" s="1" t="s">
        <v>941</v>
      </c>
      <c r="Q63" s="2" t="s">
        <v>69</v>
      </c>
      <c r="R63" s="2" t="s">
        <v>296</v>
      </c>
      <c r="T63" s="2" t="s">
        <v>71</v>
      </c>
      <c r="U63" s="3">
        <v>10</v>
      </c>
      <c r="V63" s="3">
        <v>10</v>
      </c>
      <c r="W63" s="4" t="s">
        <v>942</v>
      </c>
      <c r="X63" s="4" t="s">
        <v>942</v>
      </c>
      <c r="Y63" s="4" t="s">
        <v>416</v>
      </c>
      <c r="Z63" s="4" t="s">
        <v>416</v>
      </c>
      <c r="AA63" s="3">
        <v>180</v>
      </c>
      <c r="AB63" s="3">
        <v>153</v>
      </c>
      <c r="AC63" s="3">
        <v>319</v>
      </c>
      <c r="AD63" s="3">
        <v>1</v>
      </c>
      <c r="AE63" s="3">
        <v>3</v>
      </c>
      <c r="AF63" s="3">
        <v>4</v>
      </c>
      <c r="AG63" s="3">
        <v>9</v>
      </c>
      <c r="AH63" s="3">
        <v>2</v>
      </c>
      <c r="AI63" s="3">
        <v>5</v>
      </c>
      <c r="AJ63" s="3">
        <v>2</v>
      </c>
      <c r="AK63" s="3">
        <v>2</v>
      </c>
      <c r="AL63" s="3">
        <v>1</v>
      </c>
      <c r="AM63" s="3">
        <v>3</v>
      </c>
      <c r="AN63" s="3">
        <v>0</v>
      </c>
      <c r="AO63" s="3">
        <v>1</v>
      </c>
      <c r="AP63" s="3">
        <v>0</v>
      </c>
      <c r="AQ63" s="3">
        <v>0</v>
      </c>
      <c r="AR63" s="2" t="s">
        <v>63</v>
      </c>
      <c r="AS63" s="2" t="s">
        <v>120</v>
      </c>
      <c r="AT63" s="5" t="str">
        <f>HYPERLINK("http://catalog.hathitrust.org/Record/004538292","HathiTrust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HYPERLINK("https://creighton-primo.hosted.exlibrisgroup.com/primo-explore/search?tab=default_tab&amp;search_scope=EVERYTHING&amp;vid=01CRU&amp;lang=en_US&amp;offset=0&amp;query=any,contains,991001092379702656","Catalog Record")</f>
        <v>Catalog Record</v>
      </c>
      <c r="AV63" s="5" t="str">
        <f>HYPERLINK("http://www.worldcat.org/oclc/16225909","WorldCat Record")</f>
        <v>WorldCat Record</v>
      </c>
      <c r="AW63" s="2" t="s">
        <v>943</v>
      </c>
      <c r="AX63" s="2" t="s">
        <v>944</v>
      </c>
      <c r="AY63" s="2" t="s">
        <v>945</v>
      </c>
      <c r="AZ63" s="2" t="s">
        <v>945</v>
      </c>
      <c r="BA63" s="2" t="s">
        <v>946</v>
      </c>
      <c r="BB63" s="2" t="s">
        <v>78</v>
      </c>
      <c r="BD63" s="2" t="s">
        <v>947</v>
      </c>
      <c r="BE63" s="2" t="s">
        <v>948</v>
      </c>
      <c r="BF63" s="2" t="s">
        <v>949</v>
      </c>
    </row>
    <row r="64" spans="1:58" ht="39.75" customHeight="1">
      <c r="A64" s="1"/>
      <c r="B64" s="1" t="s">
        <v>58</v>
      </c>
      <c r="C64" s="1" t="s">
        <v>59</v>
      </c>
      <c r="D64" s="1" t="s">
        <v>950</v>
      </c>
      <c r="E64" s="1" t="s">
        <v>951</v>
      </c>
      <c r="F64" s="1" t="s">
        <v>952</v>
      </c>
      <c r="H64" s="2" t="s">
        <v>63</v>
      </c>
      <c r="I64" s="2" t="s">
        <v>64</v>
      </c>
      <c r="J64" s="2" t="s">
        <v>120</v>
      </c>
      <c r="K64" s="2" t="s">
        <v>120</v>
      </c>
      <c r="L64" s="2" t="s">
        <v>65</v>
      </c>
      <c r="M64" s="1" t="s">
        <v>953</v>
      </c>
      <c r="N64" s="1" t="s">
        <v>954</v>
      </c>
      <c r="O64" s="2" t="s">
        <v>178</v>
      </c>
      <c r="Q64" s="2" t="s">
        <v>69</v>
      </c>
      <c r="R64" s="2" t="s">
        <v>648</v>
      </c>
      <c r="T64" s="2" t="s">
        <v>71</v>
      </c>
      <c r="U64" s="3">
        <v>1</v>
      </c>
      <c r="V64" s="3">
        <v>20</v>
      </c>
      <c r="X64" s="4" t="s">
        <v>955</v>
      </c>
      <c r="Y64" s="4" t="s">
        <v>956</v>
      </c>
      <c r="Z64" s="4" t="s">
        <v>956</v>
      </c>
      <c r="AA64" s="3">
        <v>273</v>
      </c>
      <c r="AB64" s="3">
        <v>196</v>
      </c>
      <c r="AC64" s="3">
        <v>399</v>
      </c>
      <c r="AD64" s="3">
        <v>2</v>
      </c>
      <c r="AE64" s="3">
        <v>3</v>
      </c>
      <c r="AF64" s="3">
        <v>7</v>
      </c>
      <c r="AG64" s="3">
        <v>17</v>
      </c>
      <c r="AH64" s="3">
        <v>3</v>
      </c>
      <c r="AI64" s="3">
        <v>8</v>
      </c>
      <c r="AJ64" s="3">
        <v>2</v>
      </c>
      <c r="AK64" s="3">
        <v>4</v>
      </c>
      <c r="AL64" s="3">
        <v>3</v>
      </c>
      <c r="AM64" s="3">
        <v>7</v>
      </c>
      <c r="AN64" s="3">
        <v>0</v>
      </c>
      <c r="AO64" s="3">
        <v>1</v>
      </c>
      <c r="AP64" s="3">
        <v>0</v>
      </c>
      <c r="AQ64" s="3">
        <v>0</v>
      </c>
      <c r="AR64" s="2" t="s">
        <v>63</v>
      </c>
      <c r="AS64" s="2" t="s">
        <v>120</v>
      </c>
      <c r="AT64" s="5" t="str">
        <f>HYPERLINK("http://catalog.hathitrust.org/Record/002960532","HathiTrust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HYPERLINK("https://creighton-primo.hosted.exlibrisgroup.com/primo-explore/search?tab=default_tab&amp;search_scope=EVERYTHING&amp;vid=01CRU&amp;lang=en_US&amp;offset=0&amp;query=any,contains,991001804159702656","Catalog Record")</f>
        <v>Catalog Record</v>
      </c>
      <c r="AV64" s="5" t="str">
        <f>HYPERLINK("http://www.worldcat.org/oclc/30894139","WorldCat Record")</f>
        <v>WorldCat Record</v>
      </c>
      <c r="AW64" s="2" t="s">
        <v>957</v>
      </c>
      <c r="AX64" s="2" t="s">
        <v>958</v>
      </c>
      <c r="AY64" s="2" t="s">
        <v>959</v>
      </c>
      <c r="AZ64" s="2" t="s">
        <v>959</v>
      </c>
      <c r="BA64" s="2" t="s">
        <v>960</v>
      </c>
      <c r="BB64" s="2" t="s">
        <v>78</v>
      </c>
      <c r="BD64" s="2" t="s">
        <v>961</v>
      </c>
      <c r="BE64" s="2" t="s">
        <v>962</v>
      </c>
      <c r="BF64" s="2" t="s">
        <v>963</v>
      </c>
    </row>
    <row r="65" spans="1:58" ht="39.75" customHeight="1">
      <c r="A65" s="1"/>
      <c r="B65" s="1" t="s">
        <v>58</v>
      </c>
      <c r="C65" s="1" t="s">
        <v>59</v>
      </c>
      <c r="D65" s="1" t="s">
        <v>964</v>
      </c>
      <c r="E65" s="1" t="s">
        <v>965</v>
      </c>
      <c r="F65" s="1" t="s">
        <v>966</v>
      </c>
      <c r="H65" s="2" t="s">
        <v>63</v>
      </c>
      <c r="I65" s="2" t="s">
        <v>64</v>
      </c>
      <c r="J65" s="2" t="s">
        <v>63</v>
      </c>
      <c r="K65" s="2" t="s">
        <v>120</v>
      </c>
      <c r="L65" s="2" t="s">
        <v>65</v>
      </c>
      <c r="M65" s="1" t="s">
        <v>967</v>
      </c>
      <c r="N65" s="1" t="s">
        <v>968</v>
      </c>
      <c r="O65" s="2" t="s">
        <v>730</v>
      </c>
      <c r="P65" s="1" t="s">
        <v>969</v>
      </c>
      <c r="Q65" s="2" t="s">
        <v>69</v>
      </c>
      <c r="R65" s="2" t="s">
        <v>149</v>
      </c>
      <c r="T65" s="2" t="s">
        <v>71</v>
      </c>
      <c r="U65" s="3">
        <v>9</v>
      </c>
      <c r="V65" s="3">
        <v>9</v>
      </c>
      <c r="W65" s="4" t="s">
        <v>970</v>
      </c>
      <c r="X65" s="4" t="s">
        <v>970</v>
      </c>
      <c r="Y65" s="4" t="s">
        <v>971</v>
      </c>
      <c r="Z65" s="4" t="s">
        <v>971</v>
      </c>
      <c r="AA65" s="3">
        <v>291</v>
      </c>
      <c r="AB65" s="3">
        <v>239</v>
      </c>
      <c r="AC65" s="3">
        <v>390</v>
      </c>
      <c r="AD65" s="3">
        <v>3</v>
      </c>
      <c r="AE65" s="3">
        <v>6</v>
      </c>
      <c r="AF65" s="3">
        <v>4</v>
      </c>
      <c r="AG65" s="3">
        <v>10</v>
      </c>
      <c r="AH65" s="3">
        <v>1</v>
      </c>
      <c r="AI65" s="3">
        <v>4</v>
      </c>
      <c r="AJ65" s="3">
        <v>1</v>
      </c>
      <c r="AK65" s="3">
        <v>1</v>
      </c>
      <c r="AL65" s="3">
        <v>0</v>
      </c>
      <c r="AM65" s="3">
        <v>1</v>
      </c>
      <c r="AN65" s="3">
        <v>2</v>
      </c>
      <c r="AO65" s="3">
        <v>4</v>
      </c>
      <c r="AP65" s="3">
        <v>0</v>
      </c>
      <c r="AQ65" s="3">
        <v>0</v>
      </c>
      <c r="AR65" s="2" t="s">
        <v>63</v>
      </c>
      <c r="AS65" s="2" t="s">
        <v>120</v>
      </c>
      <c r="AT65" s="5" t="str">
        <f>HYPERLINK("http://catalog.hathitrust.org/Record/000279725","HathiTrust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HYPERLINK("https://creighton-primo.hosted.exlibrisgroup.com/primo-explore/search?tab=default_tab&amp;search_scope=EVERYTHING&amp;vid=01CRU&amp;lang=en_US&amp;offset=0&amp;query=any,contains,991005229019702656","Catalog Record")</f>
        <v>Catalog Record</v>
      </c>
      <c r="AV65" s="5" t="str">
        <f>HYPERLINK("http://www.worldcat.org/oclc/8305917","WorldCat Record")</f>
        <v>WorldCat Record</v>
      </c>
      <c r="AW65" s="2" t="s">
        <v>972</v>
      </c>
      <c r="AX65" s="2" t="s">
        <v>973</v>
      </c>
      <c r="AY65" s="2" t="s">
        <v>974</v>
      </c>
      <c r="AZ65" s="2" t="s">
        <v>974</v>
      </c>
      <c r="BA65" s="2" t="s">
        <v>975</v>
      </c>
      <c r="BB65" s="2" t="s">
        <v>78</v>
      </c>
      <c r="BD65" s="2" t="s">
        <v>976</v>
      </c>
      <c r="BE65" s="2" t="s">
        <v>977</v>
      </c>
      <c r="BF65" s="2" t="s">
        <v>978</v>
      </c>
    </row>
    <row r="66" spans="1:58" ht="39.75" customHeight="1">
      <c r="A66" s="1"/>
      <c r="B66" s="1" t="s">
        <v>58</v>
      </c>
      <c r="C66" s="1" t="s">
        <v>59</v>
      </c>
      <c r="D66" s="1" t="s">
        <v>979</v>
      </c>
      <c r="E66" s="1" t="s">
        <v>980</v>
      </c>
      <c r="F66" s="1" t="s">
        <v>981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65</v>
      </c>
      <c r="M66" s="1" t="s">
        <v>982</v>
      </c>
      <c r="N66" s="1" t="s">
        <v>983</v>
      </c>
      <c r="O66" s="2" t="s">
        <v>326</v>
      </c>
      <c r="Q66" s="2" t="s">
        <v>69</v>
      </c>
      <c r="R66" s="2" t="s">
        <v>70</v>
      </c>
      <c r="S66" s="1" t="s">
        <v>984</v>
      </c>
      <c r="T66" s="2" t="s">
        <v>71</v>
      </c>
      <c r="U66" s="3">
        <v>23</v>
      </c>
      <c r="V66" s="3">
        <v>23</v>
      </c>
      <c r="W66" s="4" t="s">
        <v>985</v>
      </c>
      <c r="X66" s="4" t="s">
        <v>985</v>
      </c>
      <c r="Y66" s="4" t="s">
        <v>986</v>
      </c>
      <c r="Z66" s="4" t="s">
        <v>986</v>
      </c>
      <c r="AA66" s="3">
        <v>142</v>
      </c>
      <c r="AB66" s="3">
        <v>142</v>
      </c>
      <c r="AC66" s="3">
        <v>147</v>
      </c>
      <c r="AD66" s="3">
        <v>1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2" t="s">
        <v>63</v>
      </c>
      <c r="AS66" s="2" t="s">
        <v>63</v>
      </c>
      <c r="AU66" s="5" t="str">
        <f>HYPERLINK("https://creighton-primo.hosted.exlibrisgroup.com/primo-explore/search?tab=default_tab&amp;search_scope=EVERYTHING&amp;vid=01CRU&amp;lang=en_US&amp;offset=0&amp;query=any,contains,991004286749702656","Catalog Record")</f>
        <v>Catalog Record</v>
      </c>
      <c r="AV66" s="5" t="str">
        <f>HYPERLINK("http://www.worldcat.org/oclc/2929209","WorldCat Record")</f>
        <v>WorldCat Record</v>
      </c>
      <c r="AW66" s="2" t="s">
        <v>987</v>
      </c>
      <c r="AX66" s="2" t="s">
        <v>988</v>
      </c>
      <c r="AY66" s="2" t="s">
        <v>989</v>
      </c>
      <c r="AZ66" s="2" t="s">
        <v>989</v>
      </c>
      <c r="BA66" s="2" t="s">
        <v>990</v>
      </c>
      <c r="BB66" s="2" t="s">
        <v>78</v>
      </c>
      <c r="BD66" s="2" t="s">
        <v>991</v>
      </c>
      <c r="BE66" s="2" t="s">
        <v>992</v>
      </c>
      <c r="BF66" s="2" t="s">
        <v>993</v>
      </c>
    </row>
    <row r="67" spans="1:58" ht="39.75" customHeight="1">
      <c r="A67" s="1"/>
      <c r="B67" s="1" t="s">
        <v>58</v>
      </c>
      <c r="C67" s="1" t="s">
        <v>59</v>
      </c>
      <c r="D67" s="1" t="s">
        <v>994</v>
      </c>
      <c r="E67" s="1" t="s">
        <v>995</v>
      </c>
      <c r="F67" s="1" t="s">
        <v>996</v>
      </c>
      <c r="H67" s="2" t="s">
        <v>63</v>
      </c>
      <c r="I67" s="2" t="s">
        <v>64</v>
      </c>
      <c r="J67" s="2" t="s">
        <v>120</v>
      </c>
      <c r="K67" s="2" t="s">
        <v>120</v>
      </c>
      <c r="L67" s="2" t="s">
        <v>65</v>
      </c>
      <c r="N67" s="1" t="s">
        <v>997</v>
      </c>
      <c r="O67" s="2" t="s">
        <v>998</v>
      </c>
      <c r="Q67" s="2" t="s">
        <v>69</v>
      </c>
      <c r="R67" s="2" t="s">
        <v>195</v>
      </c>
      <c r="T67" s="2" t="s">
        <v>71</v>
      </c>
      <c r="U67" s="3">
        <v>7</v>
      </c>
      <c r="V67" s="3">
        <v>33</v>
      </c>
      <c r="W67" s="4" t="s">
        <v>999</v>
      </c>
      <c r="X67" s="4" t="s">
        <v>999</v>
      </c>
      <c r="Y67" s="4" t="s">
        <v>1000</v>
      </c>
      <c r="Z67" s="4" t="s">
        <v>1000</v>
      </c>
      <c r="AA67" s="3">
        <v>158</v>
      </c>
      <c r="AB67" s="3">
        <v>112</v>
      </c>
      <c r="AC67" s="3">
        <v>233</v>
      </c>
      <c r="AD67" s="3">
        <v>2</v>
      </c>
      <c r="AE67" s="3">
        <v>2</v>
      </c>
      <c r="AF67" s="3">
        <v>3</v>
      </c>
      <c r="AG67" s="3">
        <v>7</v>
      </c>
      <c r="AH67" s="3">
        <v>3</v>
      </c>
      <c r="AI67" s="3">
        <v>6</v>
      </c>
      <c r="AJ67" s="3">
        <v>0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2" t="s">
        <v>63</v>
      </c>
      <c r="AS67" s="2" t="s">
        <v>120</v>
      </c>
      <c r="AT67" s="5" t="str">
        <f>HYPERLINK("http://catalog.hathitrust.org/Record/004040175","HathiTrust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HYPERLINK("https://creighton-primo.hosted.exlibrisgroup.com/primo-explore/search?tab=default_tab&amp;search_scope=EVERYTHING&amp;vid=01CRU&amp;lang=en_US&amp;offset=0&amp;query=any,contains,991001746529702656","Catalog Record")</f>
        <v>Catalog Record</v>
      </c>
      <c r="AV67" s="5" t="str">
        <f>HYPERLINK("http://www.worldcat.org/oclc/40940132","WorldCat Record")</f>
        <v>WorldCat Record</v>
      </c>
      <c r="AW67" s="2" t="s">
        <v>1001</v>
      </c>
      <c r="AX67" s="2" t="s">
        <v>1002</v>
      </c>
      <c r="AY67" s="2" t="s">
        <v>1003</v>
      </c>
      <c r="AZ67" s="2" t="s">
        <v>1003</v>
      </c>
      <c r="BA67" s="2" t="s">
        <v>1004</v>
      </c>
      <c r="BB67" s="2" t="s">
        <v>78</v>
      </c>
      <c r="BD67" s="2" t="s">
        <v>1005</v>
      </c>
      <c r="BE67" s="2" t="s">
        <v>1006</v>
      </c>
      <c r="BF67" s="2" t="s">
        <v>1007</v>
      </c>
    </row>
    <row r="68" spans="1:58" ht="39.75" customHeight="1">
      <c r="A68" s="1"/>
      <c r="B68" s="1" t="s">
        <v>58</v>
      </c>
      <c r="C68" s="1" t="s">
        <v>59</v>
      </c>
      <c r="D68" s="1" t="s">
        <v>1008</v>
      </c>
      <c r="E68" s="1" t="s">
        <v>1009</v>
      </c>
      <c r="F68" s="1" t="s">
        <v>1010</v>
      </c>
      <c r="H68" s="2" t="s">
        <v>63</v>
      </c>
      <c r="I68" s="2" t="s">
        <v>64</v>
      </c>
      <c r="J68" s="2" t="s">
        <v>63</v>
      </c>
      <c r="K68" s="2" t="s">
        <v>63</v>
      </c>
      <c r="L68" s="2" t="s">
        <v>65</v>
      </c>
      <c r="M68" s="1" t="s">
        <v>1011</v>
      </c>
      <c r="N68" s="1" t="s">
        <v>1012</v>
      </c>
      <c r="O68" s="2" t="s">
        <v>116</v>
      </c>
      <c r="Q68" s="2" t="s">
        <v>69</v>
      </c>
      <c r="R68" s="2" t="s">
        <v>149</v>
      </c>
      <c r="S68" s="1" t="s">
        <v>1013</v>
      </c>
      <c r="T68" s="2" t="s">
        <v>71</v>
      </c>
      <c r="U68" s="3">
        <v>3</v>
      </c>
      <c r="V68" s="3">
        <v>3</v>
      </c>
      <c r="W68" s="4" t="s">
        <v>1014</v>
      </c>
      <c r="X68" s="4" t="s">
        <v>1014</v>
      </c>
      <c r="Y68" s="4" t="s">
        <v>1015</v>
      </c>
      <c r="Z68" s="4" t="s">
        <v>1015</v>
      </c>
      <c r="AA68" s="3">
        <v>202</v>
      </c>
      <c r="AB68" s="3">
        <v>146</v>
      </c>
      <c r="AC68" s="3">
        <v>153</v>
      </c>
      <c r="AD68" s="3">
        <v>2</v>
      </c>
      <c r="AE68" s="3">
        <v>2</v>
      </c>
      <c r="AF68" s="3">
        <v>3</v>
      </c>
      <c r="AG68" s="3">
        <v>3</v>
      </c>
      <c r="AH68" s="3">
        <v>2</v>
      </c>
      <c r="AI68" s="3">
        <v>2</v>
      </c>
      <c r="AJ68" s="3">
        <v>0</v>
      </c>
      <c r="AK68" s="3">
        <v>0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2" t="s">
        <v>63</v>
      </c>
      <c r="AS68" s="2" t="s">
        <v>120</v>
      </c>
      <c r="AT68" s="5" t="str">
        <f>HYPERLINK("http://catalog.hathitrust.org/Record/001573280","HathiTrust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HYPERLINK("https://creighton-primo.hosted.exlibrisgroup.com/primo-explore/search?tab=default_tab&amp;search_scope=EVERYTHING&amp;vid=01CRU&amp;lang=en_US&amp;offset=0&amp;query=any,contains,991003278539702656","Catalog Record")</f>
        <v>Catalog Record</v>
      </c>
      <c r="AV68" s="5" t="str">
        <f>HYPERLINK("http://www.worldcat.org/oclc/801646","WorldCat Record")</f>
        <v>WorldCat Record</v>
      </c>
      <c r="AW68" s="2" t="s">
        <v>1016</v>
      </c>
      <c r="AX68" s="2" t="s">
        <v>1017</v>
      </c>
      <c r="AY68" s="2" t="s">
        <v>1018</v>
      </c>
      <c r="AZ68" s="2" t="s">
        <v>1018</v>
      </c>
      <c r="BA68" s="2" t="s">
        <v>1019</v>
      </c>
      <c r="BB68" s="2" t="s">
        <v>78</v>
      </c>
      <c r="BD68" s="2" t="s">
        <v>1020</v>
      </c>
      <c r="BE68" s="2" t="s">
        <v>1021</v>
      </c>
      <c r="BF68" s="2" t="s">
        <v>1022</v>
      </c>
    </row>
    <row r="69" spans="1:58" ht="39.75" customHeight="1">
      <c r="A69" s="1"/>
      <c r="B69" s="1" t="s">
        <v>58</v>
      </c>
      <c r="C69" s="1" t="s">
        <v>59</v>
      </c>
      <c r="D69" s="1" t="s">
        <v>1023</v>
      </c>
      <c r="E69" s="1" t="s">
        <v>1024</v>
      </c>
      <c r="F69" s="1" t="s">
        <v>1025</v>
      </c>
      <c r="H69" s="2" t="s">
        <v>63</v>
      </c>
      <c r="I69" s="2" t="s">
        <v>64</v>
      </c>
      <c r="J69" s="2" t="s">
        <v>63</v>
      </c>
      <c r="K69" s="2" t="s">
        <v>63</v>
      </c>
      <c r="L69" s="2" t="s">
        <v>65</v>
      </c>
      <c r="M69" s="1" t="s">
        <v>1026</v>
      </c>
      <c r="N69" s="1" t="s">
        <v>1027</v>
      </c>
      <c r="O69" s="2" t="s">
        <v>1028</v>
      </c>
      <c r="Q69" s="2" t="s">
        <v>69</v>
      </c>
      <c r="R69" s="2" t="s">
        <v>342</v>
      </c>
      <c r="T69" s="2" t="s">
        <v>71</v>
      </c>
      <c r="U69" s="3">
        <v>4</v>
      </c>
      <c r="V69" s="3">
        <v>4</v>
      </c>
      <c r="W69" s="4" t="s">
        <v>1029</v>
      </c>
      <c r="X69" s="4" t="s">
        <v>1029</v>
      </c>
      <c r="Y69" s="4" t="s">
        <v>1030</v>
      </c>
      <c r="Z69" s="4" t="s">
        <v>1030</v>
      </c>
      <c r="AA69" s="3">
        <v>307</v>
      </c>
      <c r="AB69" s="3">
        <v>278</v>
      </c>
      <c r="AC69" s="3">
        <v>293</v>
      </c>
      <c r="AD69" s="3">
        <v>4</v>
      </c>
      <c r="AE69" s="3">
        <v>4</v>
      </c>
      <c r="AF69" s="3">
        <v>3</v>
      </c>
      <c r="AG69" s="3">
        <v>3</v>
      </c>
      <c r="AH69" s="3">
        <v>1</v>
      </c>
      <c r="AI69" s="3">
        <v>1</v>
      </c>
      <c r="AJ69" s="3">
        <v>0</v>
      </c>
      <c r="AK69" s="3">
        <v>0</v>
      </c>
      <c r="AL69" s="3">
        <v>0</v>
      </c>
      <c r="AM69" s="3">
        <v>0</v>
      </c>
      <c r="AN69" s="3">
        <v>2</v>
      </c>
      <c r="AO69" s="3">
        <v>2</v>
      </c>
      <c r="AP69" s="3">
        <v>0</v>
      </c>
      <c r="AQ69" s="3">
        <v>0</v>
      </c>
      <c r="AR69" s="2" t="s">
        <v>63</v>
      </c>
      <c r="AS69" s="2" t="s">
        <v>63</v>
      </c>
      <c r="AU69" s="5" t="str">
        <f>HYPERLINK("https://creighton-primo.hosted.exlibrisgroup.com/primo-explore/search?tab=default_tab&amp;search_scope=EVERYTHING&amp;vid=01CRU&amp;lang=en_US&amp;offset=0&amp;query=any,contains,991005096369702656","Catalog Record")</f>
        <v>Catalog Record</v>
      </c>
      <c r="AV69" s="5" t="str">
        <f>HYPERLINK("http://www.worldcat.org/oclc/76141218","WorldCat Record")</f>
        <v>WorldCat Record</v>
      </c>
      <c r="AW69" s="2" t="s">
        <v>1031</v>
      </c>
      <c r="AX69" s="2" t="s">
        <v>1032</v>
      </c>
      <c r="AY69" s="2" t="s">
        <v>1033</v>
      </c>
      <c r="AZ69" s="2" t="s">
        <v>1033</v>
      </c>
      <c r="BA69" s="2" t="s">
        <v>1034</v>
      </c>
      <c r="BB69" s="2" t="s">
        <v>78</v>
      </c>
      <c r="BD69" s="2" t="s">
        <v>1035</v>
      </c>
      <c r="BE69" s="2" t="s">
        <v>1036</v>
      </c>
      <c r="BF69" s="2" t="s">
        <v>1037</v>
      </c>
    </row>
    <row r="70" spans="1:58" ht="39.75" customHeight="1">
      <c r="A70" s="1"/>
      <c r="B70" s="1" t="s">
        <v>58</v>
      </c>
      <c r="C70" s="1" t="s">
        <v>59</v>
      </c>
      <c r="D70" s="1" t="s">
        <v>1038</v>
      </c>
      <c r="E70" s="1" t="s">
        <v>1039</v>
      </c>
      <c r="F70" s="1" t="s">
        <v>1040</v>
      </c>
      <c r="H70" s="2" t="s">
        <v>63</v>
      </c>
      <c r="I70" s="2" t="s">
        <v>64</v>
      </c>
      <c r="J70" s="2" t="s">
        <v>63</v>
      </c>
      <c r="K70" s="2" t="s">
        <v>120</v>
      </c>
      <c r="L70" s="2" t="s">
        <v>65</v>
      </c>
      <c r="N70" s="1" t="s">
        <v>1041</v>
      </c>
      <c r="O70" s="2" t="s">
        <v>1042</v>
      </c>
      <c r="P70" s="1" t="s">
        <v>148</v>
      </c>
      <c r="Q70" s="2" t="s">
        <v>69</v>
      </c>
      <c r="R70" s="2" t="s">
        <v>296</v>
      </c>
      <c r="T70" s="2" t="s">
        <v>71</v>
      </c>
      <c r="U70" s="3">
        <v>1</v>
      </c>
      <c r="V70" s="3">
        <v>1</v>
      </c>
      <c r="W70" s="4" t="s">
        <v>1043</v>
      </c>
      <c r="X70" s="4" t="s">
        <v>1043</v>
      </c>
      <c r="Y70" s="4" t="s">
        <v>1043</v>
      </c>
      <c r="Z70" s="4" t="s">
        <v>1043</v>
      </c>
      <c r="AA70" s="3">
        <v>282</v>
      </c>
      <c r="AB70" s="3">
        <v>160</v>
      </c>
      <c r="AC70" s="3">
        <v>443</v>
      </c>
      <c r="AD70" s="3">
        <v>1</v>
      </c>
      <c r="AE70" s="3">
        <v>6</v>
      </c>
      <c r="AF70" s="3">
        <v>6</v>
      </c>
      <c r="AG70" s="3">
        <v>15</v>
      </c>
      <c r="AH70" s="3">
        <v>4</v>
      </c>
      <c r="AI70" s="3">
        <v>7</v>
      </c>
      <c r="AJ70" s="3">
        <v>2</v>
      </c>
      <c r="AK70" s="3">
        <v>3</v>
      </c>
      <c r="AL70" s="3">
        <v>3</v>
      </c>
      <c r="AM70" s="3">
        <v>5</v>
      </c>
      <c r="AN70" s="3">
        <v>0</v>
      </c>
      <c r="AO70" s="3">
        <v>4</v>
      </c>
      <c r="AP70" s="3">
        <v>0</v>
      </c>
      <c r="AQ70" s="3">
        <v>0</v>
      </c>
      <c r="AR70" s="2" t="s">
        <v>63</v>
      </c>
      <c r="AS70" s="2" t="s">
        <v>63</v>
      </c>
      <c r="AU70" s="5" t="str">
        <f>HYPERLINK("https://creighton-primo.hosted.exlibrisgroup.com/primo-explore/search?tab=default_tab&amp;search_scope=EVERYTHING&amp;vid=01CRU&amp;lang=en_US&amp;offset=0&amp;query=any,contains,991005297019702656","Catalog Record")</f>
        <v>Catalog Record</v>
      </c>
      <c r="AV70" s="5" t="str">
        <f>HYPERLINK("http://www.worldcat.org/oclc/229430519","WorldCat Record")</f>
        <v>WorldCat Record</v>
      </c>
      <c r="AW70" s="2" t="s">
        <v>1044</v>
      </c>
      <c r="AX70" s="2" t="s">
        <v>1045</v>
      </c>
      <c r="AY70" s="2" t="s">
        <v>1046</v>
      </c>
      <c r="AZ70" s="2" t="s">
        <v>1046</v>
      </c>
      <c r="BA70" s="2" t="s">
        <v>1047</v>
      </c>
      <c r="BB70" s="2" t="s">
        <v>78</v>
      </c>
      <c r="BD70" s="2" t="s">
        <v>1048</v>
      </c>
      <c r="BE70" s="2" t="s">
        <v>1049</v>
      </c>
      <c r="BF70" s="2" t="s">
        <v>1050</v>
      </c>
    </row>
    <row r="71" spans="1:58" ht="39.75" customHeight="1">
      <c r="A71" s="1"/>
      <c r="B71" s="1" t="s">
        <v>58</v>
      </c>
      <c r="C71" s="1" t="s">
        <v>59</v>
      </c>
      <c r="D71" s="1" t="s">
        <v>1051</v>
      </c>
      <c r="E71" s="1" t="s">
        <v>1052</v>
      </c>
      <c r="F71" s="1" t="s">
        <v>1053</v>
      </c>
      <c r="H71" s="2" t="s">
        <v>63</v>
      </c>
      <c r="I71" s="2" t="s">
        <v>64</v>
      </c>
      <c r="J71" s="2" t="s">
        <v>63</v>
      </c>
      <c r="K71" s="2" t="s">
        <v>63</v>
      </c>
      <c r="L71" s="2" t="s">
        <v>65</v>
      </c>
      <c r="N71" s="1" t="s">
        <v>1054</v>
      </c>
      <c r="O71" s="2" t="s">
        <v>194</v>
      </c>
      <c r="Q71" s="2" t="s">
        <v>69</v>
      </c>
      <c r="R71" s="2" t="s">
        <v>618</v>
      </c>
      <c r="S71" s="1" t="s">
        <v>1055</v>
      </c>
      <c r="T71" s="2" t="s">
        <v>71</v>
      </c>
      <c r="U71" s="3">
        <v>23</v>
      </c>
      <c r="V71" s="3">
        <v>23</v>
      </c>
      <c r="W71" s="4" t="s">
        <v>1056</v>
      </c>
      <c r="X71" s="4" t="s">
        <v>1056</v>
      </c>
      <c r="Y71" s="4" t="s">
        <v>1057</v>
      </c>
      <c r="Z71" s="4" t="s">
        <v>1057</v>
      </c>
      <c r="AA71" s="3">
        <v>357</v>
      </c>
      <c r="AB71" s="3">
        <v>284</v>
      </c>
      <c r="AC71" s="3">
        <v>304</v>
      </c>
      <c r="AD71" s="3">
        <v>4</v>
      </c>
      <c r="AE71" s="3">
        <v>4</v>
      </c>
      <c r="AF71" s="3">
        <v>13</v>
      </c>
      <c r="AG71" s="3">
        <v>13</v>
      </c>
      <c r="AH71" s="3">
        <v>6</v>
      </c>
      <c r="AI71" s="3">
        <v>6</v>
      </c>
      <c r="AJ71" s="3">
        <v>3</v>
      </c>
      <c r="AK71" s="3">
        <v>3</v>
      </c>
      <c r="AL71" s="3">
        <v>5</v>
      </c>
      <c r="AM71" s="3">
        <v>5</v>
      </c>
      <c r="AN71" s="3">
        <v>3</v>
      </c>
      <c r="AO71" s="3">
        <v>3</v>
      </c>
      <c r="AP71" s="3">
        <v>0</v>
      </c>
      <c r="AQ71" s="3">
        <v>0</v>
      </c>
      <c r="AR71" s="2" t="s">
        <v>63</v>
      </c>
      <c r="AS71" s="2" t="s">
        <v>63</v>
      </c>
      <c r="AU71" s="5" t="str">
        <f>HYPERLINK("https://creighton-primo.hosted.exlibrisgroup.com/primo-explore/search?tab=default_tab&amp;search_scope=EVERYTHING&amp;vid=01CRU&amp;lang=en_US&amp;offset=0&amp;query=any,contains,991001982679702656","Catalog Record")</f>
        <v>Catalog Record</v>
      </c>
      <c r="AV71" s="5" t="str">
        <f>HYPERLINK("http://www.worldcat.org/oclc/25164454","WorldCat Record")</f>
        <v>WorldCat Record</v>
      </c>
      <c r="AW71" s="2" t="s">
        <v>1058</v>
      </c>
      <c r="AX71" s="2" t="s">
        <v>1059</v>
      </c>
      <c r="AY71" s="2" t="s">
        <v>1060</v>
      </c>
      <c r="AZ71" s="2" t="s">
        <v>1060</v>
      </c>
      <c r="BA71" s="2" t="s">
        <v>1061</v>
      </c>
      <c r="BB71" s="2" t="s">
        <v>78</v>
      </c>
      <c r="BD71" s="2" t="s">
        <v>1062</v>
      </c>
      <c r="BE71" s="2" t="s">
        <v>1063</v>
      </c>
      <c r="BF71" s="2" t="s">
        <v>1064</v>
      </c>
    </row>
    <row r="72" spans="1:58" ht="39.75" customHeight="1">
      <c r="A72" s="1"/>
      <c r="B72" s="1" t="s">
        <v>58</v>
      </c>
      <c r="C72" s="1" t="s">
        <v>59</v>
      </c>
      <c r="D72" s="1" t="s">
        <v>1065</v>
      </c>
      <c r="E72" s="1" t="s">
        <v>1066</v>
      </c>
      <c r="F72" s="1" t="s">
        <v>1067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N72" s="1" t="s">
        <v>1068</v>
      </c>
      <c r="O72" s="2" t="s">
        <v>429</v>
      </c>
      <c r="Q72" s="2" t="s">
        <v>69</v>
      </c>
      <c r="R72" s="2" t="s">
        <v>149</v>
      </c>
      <c r="T72" s="2" t="s">
        <v>71</v>
      </c>
      <c r="U72" s="3">
        <v>22</v>
      </c>
      <c r="V72" s="3">
        <v>22</v>
      </c>
      <c r="W72" s="4" t="s">
        <v>1069</v>
      </c>
      <c r="X72" s="4" t="s">
        <v>1069</v>
      </c>
      <c r="Y72" s="4" t="s">
        <v>1070</v>
      </c>
      <c r="Z72" s="4" t="s">
        <v>1070</v>
      </c>
      <c r="AA72" s="3">
        <v>334</v>
      </c>
      <c r="AB72" s="3">
        <v>261</v>
      </c>
      <c r="AC72" s="3">
        <v>268</v>
      </c>
      <c r="AD72" s="3">
        <v>3</v>
      </c>
      <c r="AE72" s="3">
        <v>3</v>
      </c>
      <c r="AF72" s="3">
        <v>13</v>
      </c>
      <c r="AG72" s="3">
        <v>13</v>
      </c>
      <c r="AH72" s="3">
        <v>8</v>
      </c>
      <c r="AI72" s="3">
        <v>8</v>
      </c>
      <c r="AJ72" s="3">
        <v>2</v>
      </c>
      <c r="AK72" s="3">
        <v>2</v>
      </c>
      <c r="AL72" s="3">
        <v>6</v>
      </c>
      <c r="AM72" s="3">
        <v>6</v>
      </c>
      <c r="AN72" s="3">
        <v>2</v>
      </c>
      <c r="AO72" s="3">
        <v>2</v>
      </c>
      <c r="AP72" s="3">
        <v>0</v>
      </c>
      <c r="AQ72" s="3">
        <v>0</v>
      </c>
      <c r="AR72" s="2" t="s">
        <v>63</v>
      </c>
      <c r="AS72" s="2" t="s">
        <v>120</v>
      </c>
      <c r="AT72" s="5" t="str">
        <f>HYPERLINK("http://catalog.hathitrust.org/Record/002808583","HathiTrust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HYPERLINK("https://creighton-primo.hosted.exlibrisgroup.com/primo-explore/search?tab=default_tab&amp;search_scope=EVERYTHING&amp;vid=01CRU&amp;lang=en_US&amp;offset=0&amp;query=any,contains,991002280349702656","Catalog Record")</f>
        <v>Catalog Record</v>
      </c>
      <c r="AV72" s="5" t="str">
        <f>HYPERLINK("http://www.worldcat.org/oclc/29565000","WorldCat Record")</f>
        <v>WorldCat Record</v>
      </c>
      <c r="AW72" s="2" t="s">
        <v>1071</v>
      </c>
      <c r="AX72" s="2" t="s">
        <v>1072</v>
      </c>
      <c r="AY72" s="2" t="s">
        <v>1073</v>
      </c>
      <c r="AZ72" s="2" t="s">
        <v>1073</v>
      </c>
      <c r="BA72" s="2" t="s">
        <v>1074</v>
      </c>
      <c r="BB72" s="2" t="s">
        <v>78</v>
      </c>
      <c r="BD72" s="2" t="s">
        <v>1075</v>
      </c>
      <c r="BE72" s="2" t="s">
        <v>1076</v>
      </c>
      <c r="BF72" s="2" t="s">
        <v>1077</v>
      </c>
    </row>
    <row r="73" spans="1:58" ht="39.75" customHeight="1">
      <c r="A73" s="1"/>
      <c r="B73" s="1" t="s">
        <v>58</v>
      </c>
      <c r="C73" s="1" t="s">
        <v>59</v>
      </c>
      <c r="D73" s="1" t="s">
        <v>1078</v>
      </c>
      <c r="E73" s="1" t="s">
        <v>1079</v>
      </c>
      <c r="F73" s="1" t="s">
        <v>1080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1081</v>
      </c>
      <c r="N73" s="1" t="s">
        <v>1082</v>
      </c>
      <c r="O73" s="2" t="s">
        <v>897</v>
      </c>
      <c r="Q73" s="2" t="s">
        <v>69</v>
      </c>
      <c r="R73" s="2" t="s">
        <v>296</v>
      </c>
      <c r="T73" s="2" t="s">
        <v>71</v>
      </c>
      <c r="U73" s="3">
        <v>8</v>
      </c>
      <c r="V73" s="3">
        <v>8</v>
      </c>
      <c r="W73" s="4" t="s">
        <v>1083</v>
      </c>
      <c r="X73" s="4" t="s">
        <v>1083</v>
      </c>
      <c r="Y73" s="4" t="s">
        <v>1084</v>
      </c>
      <c r="Z73" s="4" t="s">
        <v>1084</v>
      </c>
      <c r="AA73" s="3">
        <v>437</v>
      </c>
      <c r="AB73" s="3">
        <v>352</v>
      </c>
      <c r="AC73" s="3">
        <v>523</v>
      </c>
      <c r="AD73" s="3">
        <v>2</v>
      </c>
      <c r="AE73" s="3">
        <v>2</v>
      </c>
      <c r="AF73" s="3">
        <v>10</v>
      </c>
      <c r="AG73" s="3">
        <v>14</v>
      </c>
      <c r="AH73" s="3">
        <v>5</v>
      </c>
      <c r="AI73" s="3">
        <v>8</v>
      </c>
      <c r="AJ73" s="3">
        <v>4</v>
      </c>
      <c r="AK73" s="3">
        <v>4</v>
      </c>
      <c r="AL73" s="3">
        <v>2</v>
      </c>
      <c r="AM73" s="3">
        <v>4</v>
      </c>
      <c r="AN73" s="3">
        <v>1</v>
      </c>
      <c r="AO73" s="3">
        <v>1</v>
      </c>
      <c r="AP73" s="3">
        <v>0</v>
      </c>
      <c r="AQ73" s="3">
        <v>0</v>
      </c>
      <c r="AR73" s="2" t="s">
        <v>63</v>
      </c>
      <c r="AS73" s="2" t="s">
        <v>120</v>
      </c>
      <c r="AT73" s="5" t="str">
        <f>HYPERLINK("http://catalog.hathitrust.org/Record/004021204","HathiTrust Record")</f>
        <v>HathiTrust Record</v>
      </c>
      <c r="AU73" s="5" t="str">
        <f>HYPERLINK("https://creighton-primo.hosted.exlibrisgroup.com/primo-explore/search?tab=default_tab&amp;search_scope=EVERYTHING&amp;vid=01CRU&amp;lang=en_US&amp;offset=0&amp;query=any,contains,991003353279702656","Catalog Record")</f>
        <v>Catalog Record</v>
      </c>
      <c r="AV73" s="5" t="str">
        <f>HYPERLINK("http://www.worldcat.org/oclc/37947167","WorldCat Record")</f>
        <v>WorldCat Record</v>
      </c>
      <c r="AW73" s="2" t="s">
        <v>1085</v>
      </c>
      <c r="AX73" s="2" t="s">
        <v>1086</v>
      </c>
      <c r="AY73" s="2" t="s">
        <v>1087</v>
      </c>
      <c r="AZ73" s="2" t="s">
        <v>1087</v>
      </c>
      <c r="BA73" s="2" t="s">
        <v>1088</v>
      </c>
      <c r="BB73" s="2" t="s">
        <v>78</v>
      </c>
      <c r="BD73" s="2" t="s">
        <v>1089</v>
      </c>
      <c r="BE73" s="2" t="s">
        <v>1090</v>
      </c>
      <c r="BF73" s="2" t="s">
        <v>1091</v>
      </c>
    </row>
    <row r="74" spans="1:58" ht="39.75" customHeight="1">
      <c r="A74" s="1"/>
      <c r="B74" s="1" t="s">
        <v>58</v>
      </c>
      <c r="C74" s="1" t="s">
        <v>59</v>
      </c>
      <c r="D74" s="1" t="s">
        <v>1092</v>
      </c>
      <c r="E74" s="1" t="s">
        <v>1093</v>
      </c>
      <c r="F74" s="1" t="s">
        <v>1094</v>
      </c>
      <c r="H74" s="2" t="s">
        <v>63</v>
      </c>
      <c r="I74" s="2" t="s">
        <v>64</v>
      </c>
      <c r="J74" s="2" t="s">
        <v>120</v>
      </c>
      <c r="K74" s="2" t="s">
        <v>63</v>
      </c>
      <c r="L74" s="2" t="s">
        <v>65</v>
      </c>
      <c r="N74" s="1" t="s">
        <v>1095</v>
      </c>
      <c r="O74" s="2" t="s">
        <v>240</v>
      </c>
      <c r="P74" s="1" t="s">
        <v>1096</v>
      </c>
      <c r="Q74" s="2" t="s">
        <v>69</v>
      </c>
      <c r="R74" s="2" t="s">
        <v>648</v>
      </c>
      <c r="S74" s="1" t="s">
        <v>1097</v>
      </c>
      <c r="T74" s="2" t="s">
        <v>71</v>
      </c>
      <c r="U74" s="3">
        <v>6</v>
      </c>
      <c r="V74" s="3">
        <v>8</v>
      </c>
      <c r="W74" s="4" t="s">
        <v>1098</v>
      </c>
      <c r="X74" s="4" t="s">
        <v>1098</v>
      </c>
      <c r="Y74" s="4" t="s">
        <v>1099</v>
      </c>
      <c r="Z74" s="4" t="s">
        <v>1099</v>
      </c>
      <c r="AA74" s="3">
        <v>312</v>
      </c>
      <c r="AB74" s="3">
        <v>250</v>
      </c>
      <c r="AC74" s="3">
        <v>527</v>
      </c>
      <c r="AD74" s="3">
        <v>4</v>
      </c>
      <c r="AE74" s="3">
        <v>9</v>
      </c>
      <c r="AF74" s="3">
        <v>9</v>
      </c>
      <c r="AG74" s="3">
        <v>17</v>
      </c>
      <c r="AH74" s="3">
        <v>5</v>
      </c>
      <c r="AI74" s="3">
        <v>6</v>
      </c>
      <c r="AJ74" s="3">
        <v>2</v>
      </c>
      <c r="AK74" s="3">
        <v>4</v>
      </c>
      <c r="AL74" s="3">
        <v>6</v>
      </c>
      <c r="AM74" s="3">
        <v>6</v>
      </c>
      <c r="AN74" s="3">
        <v>1</v>
      </c>
      <c r="AO74" s="3">
        <v>6</v>
      </c>
      <c r="AP74" s="3">
        <v>0</v>
      </c>
      <c r="AQ74" s="3">
        <v>0</v>
      </c>
      <c r="AR74" s="2" t="s">
        <v>63</v>
      </c>
      <c r="AS74" s="2" t="s">
        <v>120</v>
      </c>
      <c r="AT74" s="5" t="str">
        <f>HYPERLINK("http://catalog.hathitrust.org/Record/000294714","HathiTrust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HYPERLINK("https://creighton-primo.hosted.exlibrisgroup.com/primo-explore/search?tab=default_tab&amp;search_scope=EVERYTHING&amp;vid=01CRU&amp;lang=en_US&amp;offset=0&amp;query=any,contains,991001779839702656","Catalog Record")</f>
        <v>Catalog Record</v>
      </c>
      <c r="AV74" s="5" t="str">
        <f>HYPERLINK("http://www.worldcat.org/oclc/3203260","WorldCat Record")</f>
        <v>WorldCat Record</v>
      </c>
      <c r="AW74" s="2" t="s">
        <v>1100</v>
      </c>
      <c r="AX74" s="2" t="s">
        <v>1101</v>
      </c>
      <c r="AY74" s="2" t="s">
        <v>1102</v>
      </c>
      <c r="AZ74" s="2" t="s">
        <v>1102</v>
      </c>
      <c r="BA74" s="2" t="s">
        <v>1103</v>
      </c>
      <c r="BB74" s="2" t="s">
        <v>78</v>
      </c>
      <c r="BD74" s="2" t="s">
        <v>1104</v>
      </c>
      <c r="BE74" s="2" t="s">
        <v>1105</v>
      </c>
      <c r="BF74" s="2" t="s">
        <v>1106</v>
      </c>
    </row>
    <row r="75" spans="1:58" ht="39.75" customHeight="1">
      <c r="A75" s="1"/>
      <c r="B75" s="1" t="s">
        <v>58</v>
      </c>
      <c r="C75" s="1" t="s">
        <v>59</v>
      </c>
      <c r="D75" s="1" t="s">
        <v>1107</v>
      </c>
      <c r="E75" s="1" t="s">
        <v>1108</v>
      </c>
      <c r="F75" s="1" t="s">
        <v>1109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1110</v>
      </c>
      <c r="N75" s="1" t="s">
        <v>1111</v>
      </c>
      <c r="O75" s="2" t="s">
        <v>1028</v>
      </c>
      <c r="P75" s="1" t="s">
        <v>1112</v>
      </c>
      <c r="Q75" s="2" t="s">
        <v>69</v>
      </c>
      <c r="R75" s="2" t="s">
        <v>70</v>
      </c>
      <c r="T75" s="2" t="s">
        <v>71</v>
      </c>
      <c r="U75" s="3">
        <v>4</v>
      </c>
      <c r="V75" s="3">
        <v>4</v>
      </c>
      <c r="W75" s="4" t="s">
        <v>1113</v>
      </c>
      <c r="X75" s="4" t="s">
        <v>1113</v>
      </c>
      <c r="Y75" s="4" t="s">
        <v>1114</v>
      </c>
      <c r="Z75" s="4" t="s">
        <v>1114</v>
      </c>
      <c r="AA75" s="3">
        <v>358</v>
      </c>
      <c r="AB75" s="3">
        <v>347</v>
      </c>
      <c r="AC75" s="3">
        <v>355</v>
      </c>
      <c r="AD75" s="3">
        <v>4</v>
      </c>
      <c r="AE75" s="3">
        <v>4</v>
      </c>
      <c r="AF75" s="3">
        <v>3</v>
      </c>
      <c r="AG75" s="3">
        <v>3</v>
      </c>
      <c r="AH75" s="3">
        <v>0</v>
      </c>
      <c r="AI75" s="3">
        <v>0</v>
      </c>
      <c r="AJ75" s="3">
        <v>2</v>
      </c>
      <c r="AK75" s="3">
        <v>2</v>
      </c>
      <c r="AL75" s="3">
        <v>1</v>
      </c>
      <c r="AM75" s="3">
        <v>1</v>
      </c>
      <c r="AN75" s="3">
        <v>1</v>
      </c>
      <c r="AO75" s="3">
        <v>1</v>
      </c>
      <c r="AP75" s="3">
        <v>0</v>
      </c>
      <c r="AQ75" s="3">
        <v>0</v>
      </c>
      <c r="AR75" s="2" t="s">
        <v>63</v>
      </c>
      <c r="AS75" s="2" t="s">
        <v>63</v>
      </c>
      <c r="AU75" s="5" t="str">
        <f>HYPERLINK("https://creighton-primo.hosted.exlibrisgroup.com/primo-explore/search?tab=default_tab&amp;search_scope=EVERYTHING&amp;vid=01CRU&amp;lang=en_US&amp;offset=0&amp;query=any,contains,991005220179702656","Catalog Record")</f>
        <v>Catalog Record</v>
      </c>
      <c r="AV75" s="5" t="str">
        <f>HYPERLINK("http://www.worldcat.org/oclc/173275302","WorldCat Record")</f>
        <v>WorldCat Record</v>
      </c>
      <c r="AW75" s="2" t="s">
        <v>1115</v>
      </c>
      <c r="AX75" s="2" t="s">
        <v>1116</v>
      </c>
      <c r="AY75" s="2" t="s">
        <v>1117</v>
      </c>
      <c r="AZ75" s="2" t="s">
        <v>1117</v>
      </c>
      <c r="BA75" s="2" t="s">
        <v>1118</v>
      </c>
      <c r="BB75" s="2" t="s">
        <v>78</v>
      </c>
      <c r="BD75" s="2" t="s">
        <v>1119</v>
      </c>
      <c r="BE75" s="2" t="s">
        <v>1120</v>
      </c>
      <c r="BF75" s="2" t="s">
        <v>1121</v>
      </c>
    </row>
    <row r="76" spans="1:58" ht="39.75" customHeight="1">
      <c r="A76" s="1"/>
      <c r="B76" s="1" t="s">
        <v>58</v>
      </c>
      <c r="C76" s="1" t="s">
        <v>59</v>
      </c>
      <c r="D76" s="1" t="s">
        <v>1122</v>
      </c>
      <c r="E76" s="1" t="s">
        <v>1123</v>
      </c>
      <c r="F76" s="1" t="s">
        <v>1124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1125</v>
      </c>
      <c r="N76" s="1" t="s">
        <v>1126</v>
      </c>
      <c r="O76" s="2" t="s">
        <v>1127</v>
      </c>
      <c r="P76" s="1" t="s">
        <v>148</v>
      </c>
      <c r="Q76" s="2" t="s">
        <v>69</v>
      </c>
      <c r="R76" s="2" t="s">
        <v>149</v>
      </c>
      <c r="T76" s="2" t="s">
        <v>71</v>
      </c>
      <c r="U76" s="3">
        <v>13</v>
      </c>
      <c r="V76" s="3">
        <v>13</v>
      </c>
      <c r="W76" s="4" t="s">
        <v>1128</v>
      </c>
      <c r="X76" s="4" t="s">
        <v>1128</v>
      </c>
      <c r="Y76" s="4" t="s">
        <v>1129</v>
      </c>
      <c r="Z76" s="4" t="s">
        <v>1129</v>
      </c>
      <c r="AA76" s="3">
        <v>395</v>
      </c>
      <c r="AB76" s="3">
        <v>320</v>
      </c>
      <c r="AC76" s="3">
        <v>501</v>
      </c>
      <c r="AD76" s="3">
        <v>2</v>
      </c>
      <c r="AE76" s="3">
        <v>3</v>
      </c>
      <c r="AF76" s="3">
        <v>11</v>
      </c>
      <c r="AG76" s="3">
        <v>15</v>
      </c>
      <c r="AH76" s="3">
        <v>4</v>
      </c>
      <c r="AI76" s="3">
        <v>7</v>
      </c>
      <c r="AJ76" s="3">
        <v>3</v>
      </c>
      <c r="AK76" s="3">
        <v>3</v>
      </c>
      <c r="AL76" s="3">
        <v>5</v>
      </c>
      <c r="AM76" s="3">
        <v>5</v>
      </c>
      <c r="AN76" s="3">
        <v>1</v>
      </c>
      <c r="AO76" s="3">
        <v>2</v>
      </c>
      <c r="AP76" s="3">
        <v>0</v>
      </c>
      <c r="AQ76" s="3">
        <v>0</v>
      </c>
      <c r="AR76" s="2" t="s">
        <v>63</v>
      </c>
      <c r="AS76" s="2" t="s">
        <v>120</v>
      </c>
      <c r="AT76" s="5" t="str">
        <f>HYPERLINK("http://catalog.hathitrust.org/Record/001944867","HathiTrust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HYPERLINK("https://creighton-primo.hosted.exlibrisgroup.com/primo-explore/search?tab=default_tab&amp;search_scope=EVERYTHING&amp;vid=01CRU&amp;lang=en_US&amp;offset=0&amp;query=any,contains,991001537539702656","Catalog Record")</f>
        <v>Catalog Record</v>
      </c>
      <c r="AV76" s="5" t="str">
        <f>HYPERLINK("http://www.worldcat.org/oclc/20092898","WorldCat Record")</f>
        <v>WorldCat Record</v>
      </c>
      <c r="AW76" s="2" t="s">
        <v>1130</v>
      </c>
      <c r="AX76" s="2" t="s">
        <v>1131</v>
      </c>
      <c r="AY76" s="2" t="s">
        <v>1132</v>
      </c>
      <c r="AZ76" s="2" t="s">
        <v>1132</v>
      </c>
      <c r="BA76" s="2" t="s">
        <v>1133</v>
      </c>
      <c r="BB76" s="2" t="s">
        <v>78</v>
      </c>
      <c r="BD76" s="2" t="s">
        <v>1134</v>
      </c>
      <c r="BE76" s="2" t="s">
        <v>1135</v>
      </c>
      <c r="BF76" s="2" t="s">
        <v>1136</v>
      </c>
    </row>
    <row r="77" spans="1:58" ht="39.75" customHeight="1">
      <c r="A77" s="1"/>
      <c r="B77" s="1" t="s">
        <v>58</v>
      </c>
      <c r="C77" s="1" t="s">
        <v>59</v>
      </c>
      <c r="D77" s="1" t="s">
        <v>1137</v>
      </c>
      <c r="E77" s="1" t="s">
        <v>1138</v>
      </c>
      <c r="F77" s="1" t="s">
        <v>1139</v>
      </c>
      <c r="H77" s="2" t="s">
        <v>63</v>
      </c>
      <c r="I77" s="2" t="s">
        <v>64</v>
      </c>
      <c r="J77" s="2" t="s">
        <v>63</v>
      </c>
      <c r="K77" s="2" t="s">
        <v>63</v>
      </c>
      <c r="L77" s="2" t="s">
        <v>65</v>
      </c>
      <c r="N77" s="1" t="s">
        <v>1140</v>
      </c>
      <c r="O77" s="2" t="s">
        <v>100</v>
      </c>
      <c r="Q77" s="2" t="s">
        <v>69</v>
      </c>
      <c r="R77" s="2" t="s">
        <v>296</v>
      </c>
      <c r="T77" s="2" t="s">
        <v>71</v>
      </c>
      <c r="U77" s="3">
        <v>2</v>
      </c>
      <c r="V77" s="3">
        <v>2</v>
      </c>
      <c r="W77" s="4" t="s">
        <v>1141</v>
      </c>
      <c r="X77" s="4" t="s">
        <v>1141</v>
      </c>
      <c r="Y77" s="4" t="s">
        <v>1141</v>
      </c>
      <c r="Z77" s="4" t="s">
        <v>1141</v>
      </c>
      <c r="AA77" s="3">
        <v>331</v>
      </c>
      <c r="AB77" s="3">
        <v>245</v>
      </c>
      <c r="AC77" s="3">
        <v>251</v>
      </c>
      <c r="AD77" s="3">
        <v>4</v>
      </c>
      <c r="AE77" s="3">
        <v>4</v>
      </c>
      <c r="AF77" s="3">
        <v>11</v>
      </c>
      <c r="AG77" s="3">
        <v>11</v>
      </c>
      <c r="AH77" s="3">
        <v>6</v>
      </c>
      <c r="AI77" s="3">
        <v>6</v>
      </c>
      <c r="AJ77" s="3">
        <v>2</v>
      </c>
      <c r="AK77" s="3">
        <v>2</v>
      </c>
      <c r="AL77" s="3">
        <v>4</v>
      </c>
      <c r="AM77" s="3">
        <v>4</v>
      </c>
      <c r="AN77" s="3">
        <v>3</v>
      </c>
      <c r="AO77" s="3">
        <v>3</v>
      </c>
      <c r="AP77" s="3">
        <v>0</v>
      </c>
      <c r="AQ77" s="3">
        <v>0</v>
      </c>
      <c r="AR77" s="2" t="s">
        <v>63</v>
      </c>
      <c r="AS77" s="2" t="s">
        <v>120</v>
      </c>
      <c r="AT77" s="5" t="str">
        <f>HYPERLINK("http://catalog.hathitrust.org/Record/004244866","HathiTrust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HYPERLINK("https://creighton-primo.hosted.exlibrisgroup.com/primo-explore/search?tab=default_tab&amp;search_scope=EVERYTHING&amp;vid=01CRU&amp;lang=en_US&amp;offset=0&amp;query=any,contains,991003692689702656","Catalog Record")</f>
        <v>Catalog Record</v>
      </c>
      <c r="AV77" s="5" t="str">
        <f>HYPERLINK("http://www.worldcat.org/oclc/46660577","WorldCat Record")</f>
        <v>WorldCat Record</v>
      </c>
      <c r="AW77" s="2" t="s">
        <v>1142</v>
      </c>
      <c r="AX77" s="2" t="s">
        <v>1143</v>
      </c>
      <c r="AY77" s="2" t="s">
        <v>1144</v>
      </c>
      <c r="AZ77" s="2" t="s">
        <v>1144</v>
      </c>
      <c r="BA77" s="2" t="s">
        <v>1145</v>
      </c>
      <c r="BB77" s="2" t="s">
        <v>78</v>
      </c>
      <c r="BD77" s="2" t="s">
        <v>1146</v>
      </c>
      <c r="BE77" s="2" t="s">
        <v>1147</v>
      </c>
      <c r="BF77" s="2" t="s">
        <v>1148</v>
      </c>
    </row>
    <row r="78" spans="1:58" ht="39.75" customHeight="1">
      <c r="A78" s="1"/>
      <c r="B78" s="1" t="s">
        <v>58</v>
      </c>
      <c r="C78" s="1" t="s">
        <v>59</v>
      </c>
      <c r="D78" s="1" t="s">
        <v>1149</v>
      </c>
      <c r="E78" s="1" t="s">
        <v>1150</v>
      </c>
      <c r="F78" s="1" t="s">
        <v>1151</v>
      </c>
      <c r="H78" s="2" t="s">
        <v>63</v>
      </c>
      <c r="I78" s="2" t="s">
        <v>64</v>
      </c>
      <c r="J78" s="2" t="s">
        <v>63</v>
      </c>
      <c r="K78" s="2" t="s">
        <v>63</v>
      </c>
      <c r="L78" s="2" t="s">
        <v>65</v>
      </c>
      <c r="M78" s="1" t="s">
        <v>1152</v>
      </c>
      <c r="N78" s="1" t="s">
        <v>1153</v>
      </c>
      <c r="O78" s="2" t="s">
        <v>429</v>
      </c>
      <c r="Q78" s="2" t="s">
        <v>69</v>
      </c>
      <c r="R78" s="2" t="s">
        <v>1154</v>
      </c>
      <c r="T78" s="2" t="s">
        <v>71</v>
      </c>
      <c r="U78" s="3">
        <v>18</v>
      </c>
      <c r="V78" s="3">
        <v>18</v>
      </c>
      <c r="W78" s="4" t="s">
        <v>1155</v>
      </c>
      <c r="X78" s="4" t="s">
        <v>1155</v>
      </c>
      <c r="Y78" s="4" t="s">
        <v>1156</v>
      </c>
      <c r="Z78" s="4" t="s">
        <v>1156</v>
      </c>
      <c r="AA78" s="3">
        <v>201</v>
      </c>
      <c r="AB78" s="3">
        <v>144</v>
      </c>
      <c r="AC78" s="3">
        <v>145</v>
      </c>
      <c r="AD78" s="3">
        <v>4</v>
      </c>
      <c r="AE78" s="3">
        <v>4</v>
      </c>
      <c r="AF78" s="3">
        <v>7</v>
      </c>
      <c r="AG78" s="3">
        <v>7</v>
      </c>
      <c r="AH78" s="3">
        <v>3</v>
      </c>
      <c r="AI78" s="3">
        <v>3</v>
      </c>
      <c r="AJ78" s="3">
        <v>0</v>
      </c>
      <c r="AK78" s="3">
        <v>0</v>
      </c>
      <c r="AL78" s="3">
        <v>3</v>
      </c>
      <c r="AM78" s="3">
        <v>3</v>
      </c>
      <c r="AN78" s="3">
        <v>3</v>
      </c>
      <c r="AO78" s="3">
        <v>3</v>
      </c>
      <c r="AP78" s="3">
        <v>0</v>
      </c>
      <c r="AQ78" s="3">
        <v>0</v>
      </c>
      <c r="AR78" s="2" t="s">
        <v>63</v>
      </c>
      <c r="AS78" s="2" t="s">
        <v>120</v>
      </c>
      <c r="AT78" s="5" t="str">
        <f>HYPERLINK("http://catalog.hathitrust.org/Record/101973305","HathiTrust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HYPERLINK("https://creighton-primo.hosted.exlibrisgroup.com/primo-explore/search?tab=default_tab&amp;search_scope=EVERYTHING&amp;vid=01CRU&amp;lang=en_US&amp;offset=0&amp;query=any,contains,991002290259702656","Catalog Record")</f>
        <v>Catalog Record</v>
      </c>
      <c r="AV78" s="5" t="str">
        <f>HYPERLINK("http://www.worldcat.org/oclc/29676604","WorldCat Record")</f>
        <v>WorldCat Record</v>
      </c>
      <c r="AW78" s="2" t="s">
        <v>1157</v>
      </c>
      <c r="AX78" s="2" t="s">
        <v>1158</v>
      </c>
      <c r="AY78" s="2" t="s">
        <v>1159</v>
      </c>
      <c r="AZ78" s="2" t="s">
        <v>1159</v>
      </c>
      <c r="BA78" s="2" t="s">
        <v>1160</v>
      </c>
      <c r="BB78" s="2" t="s">
        <v>78</v>
      </c>
      <c r="BD78" s="2" t="s">
        <v>1161</v>
      </c>
      <c r="BE78" s="2" t="s">
        <v>1162</v>
      </c>
      <c r="BF78" s="2" t="s">
        <v>1163</v>
      </c>
    </row>
    <row r="79" spans="1:58" ht="39.75" customHeight="1">
      <c r="A79" s="1"/>
      <c r="B79" s="1" t="s">
        <v>58</v>
      </c>
      <c r="C79" s="1" t="s">
        <v>59</v>
      </c>
      <c r="D79" s="1" t="s">
        <v>1164</v>
      </c>
      <c r="E79" s="1" t="s">
        <v>1165</v>
      </c>
      <c r="F79" s="1" t="s">
        <v>1166</v>
      </c>
      <c r="H79" s="2" t="s">
        <v>63</v>
      </c>
      <c r="I79" s="2" t="s">
        <v>64</v>
      </c>
      <c r="J79" s="2" t="s">
        <v>63</v>
      </c>
      <c r="K79" s="2" t="s">
        <v>120</v>
      </c>
      <c r="L79" s="2" t="s">
        <v>65</v>
      </c>
      <c r="M79" s="1" t="s">
        <v>1167</v>
      </c>
      <c r="N79" s="1" t="s">
        <v>1168</v>
      </c>
      <c r="O79" s="2" t="s">
        <v>178</v>
      </c>
      <c r="Q79" s="2" t="s">
        <v>69</v>
      </c>
      <c r="R79" s="2" t="s">
        <v>117</v>
      </c>
      <c r="T79" s="2" t="s">
        <v>71</v>
      </c>
      <c r="U79" s="3">
        <v>7</v>
      </c>
      <c r="V79" s="3">
        <v>7</v>
      </c>
      <c r="W79" s="4" t="s">
        <v>1169</v>
      </c>
      <c r="X79" s="4" t="s">
        <v>1169</v>
      </c>
      <c r="Y79" s="4" t="s">
        <v>1170</v>
      </c>
      <c r="Z79" s="4" t="s">
        <v>1170</v>
      </c>
      <c r="AA79" s="3">
        <v>123</v>
      </c>
      <c r="AB79" s="3">
        <v>102</v>
      </c>
      <c r="AC79" s="3">
        <v>201</v>
      </c>
      <c r="AD79" s="3">
        <v>1</v>
      </c>
      <c r="AE79" s="3">
        <v>2</v>
      </c>
      <c r="AF79" s="3">
        <v>3</v>
      </c>
      <c r="AG79" s="3">
        <v>8</v>
      </c>
      <c r="AH79" s="3">
        <v>2</v>
      </c>
      <c r="AI79" s="3">
        <v>4</v>
      </c>
      <c r="AJ79" s="3">
        <v>0</v>
      </c>
      <c r="AK79" s="3">
        <v>2</v>
      </c>
      <c r="AL79" s="3">
        <v>1</v>
      </c>
      <c r="AM79" s="3">
        <v>5</v>
      </c>
      <c r="AN79" s="3">
        <v>0</v>
      </c>
      <c r="AO79" s="3">
        <v>0</v>
      </c>
      <c r="AP79" s="3">
        <v>0</v>
      </c>
      <c r="AQ79" s="3">
        <v>0</v>
      </c>
      <c r="AR79" s="2" t="s">
        <v>63</v>
      </c>
      <c r="AS79" s="2" t="s">
        <v>120</v>
      </c>
      <c r="AT79" s="5" t="str">
        <f>HYPERLINK("http://catalog.hathitrust.org/Record/002964739","HathiTrust Record")</f>
        <v>HathiTrust Record</v>
      </c>
      <c r="AU79" s="5" t="str">
        <f>HYPERLINK("https://creighton-primo.hosted.exlibrisgroup.com/primo-explore/search?tab=default_tab&amp;search_scope=EVERYTHING&amp;vid=01CRU&amp;lang=en_US&amp;offset=0&amp;query=any,contains,991002344379702656","Catalog Record")</f>
        <v>Catalog Record</v>
      </c>
      <c r="AV79" s="5" t="str">
        <f>HYPERLINK("http://www.worldcat.org/oclc/30518282","WorldCat Record")</f>
        <v>WorldCat Record</v>
      </c>
      <c r="AW79" s="2" t="s">
        <v>1171</v>
      </c>
      <c r="AX79" s="2" t="s">
        <v>1172</v>
      </c>
      <c r="AY79" s="2" t="s">
        <v>1173</v>
      </c>
      <c r="AZ79" s="2" t="s">
        <v>1173</v>
      </c>
      <c r="BA79" s="2" t="s">
        <v>1174</v>
      </c>
      <c r="BB79" s="2" t="s">
        <v>78</v>
      </c>
      <c r="BD79" s="2" t="s">
        <v>1175</v>
      </c>
      <c r="BE79" s="2" t="s">
        <v>1176</v>
      </c>
      <c r="BF79" s="2" t="s">
        <v>1177</v>
      </c>
    </row>
    <row r="80" spans="1:58" ht="39.75" customHeight="1">
      <c r="A80" s="1"/>
      <c r="B80" s="1" t="s">
        <v>58</v>
      </c>
      <c r="C80" s="1" t="s">
        <v>59</v>
      </c>
      <c r="D80" s="1" t="s">
        <v>1178</v>
      </c>
      <c r="E80" s="1" t="s">
        <v>1179</v>
      </c>
      <c r="F80" s="1" t="s">
        <v>1180</v>
      </c>
      <c r="H80" s="2" t="s">
        <v>63</v>
      </c>
      <c r="I80" s="2" t="s">
        <v>64</v>
      </c>
      <c r="J80" s="2" t="s">
        <v>63</v>
      </c>
      <c r="K80" s="2" t="s">
        <v>63</v>
      </c>
      <c r="L80" s="2" t="s">
        <v>65</v>
      </c>
      <c r="N80" s="1" t="s">
        <v>1181</v>
      </c>
      <c r="O80" s="2" t="s">
        <v>1182</v>
      </c>
      <c r="Q80" s="2" t="s">
        <v>69</v>
      </c>
      <c r="R80" s="2" t="s">
        <v>296</v>
      </c>
      <c r="T80" s="2" t="s">
        <v>71</v>
      </c>
      <c r="U80" s="3">
        <v>5</v>
      </c>
      <c r="V80" s="3">
        <v>5</v>
      </c>
      <c r="W80" s="4" t="s">
        <v>1183</v>
      </c>
      <c r="X80" s="4" t="s">
        <v>1183</v>
      </c>
      <c r="Y80" s="4" t="s">
        <v>401</v>
      </c>
      <c r="Z80" s="4" t="s">
        <v>401</v>
      </c>
      <c r="AA80" s="3">
        <v>255</v>
      </c>
      <c r="AB80" s="3">
        <v>210</v>
      </c>
      <c r="AC80" s="3">
        <v>211</v>
      </c>
      <c r="AD80" s="3">
        <v>4</v>
      </c>
      <c r="AE80" s="3">
        <v>4</v>
      </c>
      <c r="AF80" s="3">
        <v>6</v>
      </c>
      <c r="AG80" s="3">
        <v>6</v>
      </c>
      <c r="AH80" s="3">
        <v>3</v>
      </c>
      <c r="AI80" s="3">
        <v>3</v>
      </c>
      <c r="AJ80" s="3">
        <v>0</v>
      </c>
      <c r="AK80" s="3">
        <v>0</v>
      </c>
      <c r="AL80" s="3">
        <v>0</v>
      </c>
      <c r="AM80" s="3">
        <v>0</v>
      </c>
      <c r="AN80" s="3">
        <v>3</v>
      </c>
      <c r="AO80" s="3">
        <v>3</v>
      </c>
      <c r="AP80" s="3">
        <v>0</v>
      </c>
      <c r="AQ80" s="3">
        <v>0</v>
      </c>
      <c r="AR80" s="2" t="s">
        <v>63</v>
      </c>
      <c r="AS80" s="2" t="s">
        <v>120</v>
      </c>
      <c r="AT80" s="5" t="str">
        <f>HYPERLINK("http://catalog.hathitrust.org/Record/101877530","HathiTrust Record")</f>
        <v>HathiTrust Record</v>
      </c>
      <c r="AU80" s="5" t="str">
        <f>HYPERLINK("https://creighton-primo.hosted.exlibrisgroup.com/primo-explore/search?tab=default_tab&amp;search_scope=EVERYTHING&amp;vid=01CRU&amp;lang=en_US&amp;offset=0&amp;query=any,contains,991000971549702656","Catalog Record")</f>
        <v>Catalog Record</v>
      </c>
      <c r="AV80" s="5" t="str">
        <f>HYPERLINK("http://www.worldcat.org/oclc/14964443","WorldCat Record")</f>
        <v>WorldCat Record</v>
      </c>
      <c r="AW80" s="2" t="s">
        <v>1184</v>
      </c>
      <c r="AX80" s="2" t="s">
        <v>1185</v>
      </c>
      <c r="AY80" s="2" t="s">
        <v>1186</v>
      </c>
      <c r="AZ80" s="2" t="s">
        <v>1186</v>
      </c>
      <c r="BA80" s="2" t="s">
        <v>1187</v>
      </c>
      <c r="BB80" s="2" t="s">
        <v>78</v>
      </c>
      <c r="BD80" s="2" t="s">
        <v>1188</v>
      </c>
      <c r="BE80" s="2" t="s">
        <v>1189</v>
      </c>
      <c r="BF80" s="2" t="s">
        <v>1190</v>
      </c>
    </row>
    <row r="81" spans="1:58" ht="39.75" customHeight="1">
      <c r="A81" s="1"/>
      <c r="B81" s="1" t="s">
        <v>58</v>
      </c>
      <c r="C81" s="1" t="s">
        <v>59</v>
      </c>
      <c r="D81" s="1" t="s">
        <v>1191</v>
      </c>
      <c r="E81" s="1" t="s">
        <v>1192</v>
      </c>
      <c r="F81" s="1" t="s">
        <v>1193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1194</v>
      </c>
      <c r="N81" s="1" t="s">
        <v>1195</v>
      </c>
      <c r="O81" s="2" t="s">
        <v>385</v>
      </c>
      <c r="Q81" s="2" t="s">
        <v>69</v>
      </c>
      <c r="R81" s="2" t="s">
        <v>296</v>
      </c>
      <c r="T81" s="2" t="s">
        <v>71</v>
      </c>
      <c r="U81" s="3">
        <v>1</v>
      </c>
      <c r="V81" s="3">
        <v>1</v>
      </c>
      <c r="W81" s="4" t="s">
        <v>1169</v>
      </c>
      <c r="X81" s="4" t="s">
        <v>1169</v>
      </c>
      <c r="Y81" s="4" t="s">
        <v>1196</v>
      </c>
      <c r="Z81" s="4" t="s">
        <v>1196</v>
      </c>
      <c r="AA81" s="3">
        <v>513</v>
      </c>
      <c r="AB81" s="3">
        <v>404</v>
      </c>
      <c r="AC81" s="3">
        <v>410</v>
      </c>
      <c r="AD81" s="3">
        <v>5</v>
      </c>
      <c r="AE81" s="3">
        <v>5</v>
      </c>
      <c r="AF81" s="3">
        <v>15</v>
      </c>
      <c r="AG81" s="3">
        <v>15</v>
      </c>
      <c r="AH81" s="3">
        <v>7</v>
      </c>
      <c r="AI81" s="3">
        <v>7</v>
      </c>
      <c r="AJ81" s="3">
        <v>3</v>
      </c>
      <c r="AK81" s="3">
        <v>3</v>
      </c>
      <c r="AL81" s="3">
        <v>4</v>
      </c>
      <c r="AM81" s="3">
        <v>4</v>
      </c>
      <c r="AN81" s="3">
        <v>4</v>
      </c>
      <c r="AO81" s="3">
        <v>4</v>
      </c>
      <c r="AP81" s="3">
        <v>0</v>
      </c>
      <c r="AQ81" s="3">
        <v>0</v>
      </c>
      <c r="AR81" s="2" t="s">
        <v>63</v>
      </c>
      <c r="AS81" s="2" t="s">
        <v>120</v>
      </c>
      <c r="AT81" s="5" t="str">
        <f>HYPERLINK("http://catalog.hathitrust.org/Record/002737977","HathiTrust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HYPERLINK("https://creighton-primo.hosted.exlibrisgroup.com/primo-explore/search?tab=default_tab&amp;search_scope=EVERYTHING&amp;vid=01CRU&amp;lang=en_US&amp;offset=0&amp;query=any,contains,991002099299702656","Catalog Record")</f>
        <v>Catalog Record</v>
      </c>
      <c r="AV81" s="5" t="str">
        <f>HYPERLINK("http://www.worldcat.org/oclc/26933001","WorldCat Record")</f>
        <v>WorldCat Record</v>
      </c>
      <c r="AW81" s="2" t="s">
        <v>1197</v>
      </c>
      <c r="AX81" s="2" t="s">
        <v>1198</v>
      </c>
      <c r="AY81" s="2" t="s">
        <v>1199</v>
      </c>
      <c r="AZ81" s="2" t="s">
        <v>1199</v>
      </c>
      <c r="BA81" s="2" t="s">
        <v>1200</v>
      </c>
      <c r="BB81" s="2" t="s">
        <v>78</v>
      </c>
      <c r="BD81" s="2" t="s">
        <v>1201</v>
      </c>
      <c r="BE81" s="2" t="s">
        <v>1202</v>
      </c>
      <c r="BF81" s="2" t="s">
        <v>1203</v>
      </c>
    </row>
    <row r="82" spans="1:58" ht="39.75" customHeight="1">
      <c r="A82" s="1"/>
      <c r="B82" s="1" t="s">
        <v>58</v>
      </c>
      <c r="C82" s="1" t="s">
        <v>59</v>
      </c>
      <c r="D82" s="1" t="s">
        <v>1204</v>
      </c>
      <c r="E82" s="1" t="s">
        <v>1205</v>
      </c>
      <c r="F82" s="1" t="s">
        <v>1206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M82" s="1" t="s">
        <v>1207</v>
      </c>
      <c r="N82" s="1" t="s">
        <v>1208</v>
      </c>
      <c r="O82" s="2" t="s">
        <v>1127</v>
      </c>
      <c r="Q82" s="2" t="s">
        <v>69</v>
      </c>
      <c r="R82" s="2" t="s">
        <v>70</v>
      </c>
      <c r="T82" s="2" t="s">
        <v>71</v>
      </c>
      <c r="U82" s="3">
        <v>12</v>
      </c>
      <c r="V82" s="3">
        <v>12</v>
      </c>
      <c r="W82" s="4" t="s">
        <v>1209</v>
      </c>
      <c r="X82" s="4" t="s">
        <v>1209</v>
      </c>
      <c r="Y82" s="4" t="s">
        <v>1210</v>
      </c>
      <c r="Z82" s="4" t="s">
        <v>1210</v>
      </c>
      <c r="AA82" s="3">
        <v>762</v>
      </c>
      <c r="AB82" s="3">
        <v>712</v>
      </c>
      <c r="AC82" s="3">
        <v>745</v>
      </c>
      <c r="AD82" s="3">
        <v>8</v>
      </c>
      <c r="AE82" s="3">
        <v>9</v>
      </c>
      <c r="AF82" s="3">
        <v>9</v>
      </c>
      <c r="AG82" s="3">
        <v>10</v>
      </c>
      <c r="AH82" s="3">
        <v>3</v>
      </c>
      <c r="AI82" s="3">
        <v>3</v>
      </c>
      <c r="AJ82" s="3">
        <v>1</v>
      </c>
      <c r="AK82" s="3">
        <v>1</v>
      </c>
      <c r="AL82" s="3">
        <v>2</v>
      </c>
      <c r="AM82" s="3">
        <v>2</v>
      </c>
      <c r="AN82" s="3">
        <v>4</v>
      </c>
      <c r="AO82" s="3">
        <v>5</v>
      </c>
      <c r="AP82" s="3">
        <v>0</v>
      </c>
      <c r="AQ82" s="3">
        <v>0</v>
      </c>
      <c r="AR82" s="2" t="s">
        <v>63</v>
      </c>
      <c r="AS82" s="2" t="s">
        <v>120</v>
      </c>
      <c r="AT82" s="5" t="str">
        <f>HYPERLINK("http://catalog.hathitrust.org/Record/002181356","HathiTrust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HYPERLINK("https://creighton-primo.hosted.exlibrisgroup.com/primo-explore/search?tab=default_tab&amp;search_scope=EVERYTHING&amp;vid=01CRU&amp;lang=en_US&amp;offset=0&amp;query=any,contains,991001638469702656","Catalog Record")</f>
        <v>Catalog Record</v>
      </c>
      <c r="AV82" s="5" t="str">
        <f>HYPERLINK("http://www.worldcat.org/oclc/20994184","WorldCat Record")</f>
        <v>WorldCat Record</v>
      </c>
      <c r="AW82" s="2" t="s">
        <v>1211</v>
      </c>
      <c r="AX82" s="2" t="s">
        <v>1212</v>
      </c>
      <c r="AY82" s="2" t="s">
        <v>1213</v>
      </c>
      <c r="AZ82" s="2" t="s">
        <v>1213</v>
      </c>
      <c r="BA82" s="2" t="s">
        <v>1214</v>
      </c>
      <c r="BB82" s="2" t="s">
        <v>78</v>
      </c>
      <c r="BE82" s="2" t="s">
        <v>1215</v>
      </c>
      <c r="BF82" s="2" t="s">
        <v>1216</v>
      </c>
    </row>
    <row r="83" spans="1:58" ht="39.75" customHeight="1">
      <c r="A83" s="1"/>
      <c r="B83" s="1" t="s">
        <v>58</v>
      </c>
      <c r="C83" s="1" t="s">
        <v>59</v>
      </c>
      <c r="D83" s="1" t="s">
        <v>1217</v>
      </c>
      <c r="E83" s="1" t="s">
        <v>1218</v>
      </c>
      <c r="F83" s="1" t="s">
        <v>1219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N83" s="1" t="s">
        <v>1220</v>
      </c>
      <c r="O83" s="2" t="s">
        <v>577</v>
      </c>
      <c r="Q83" s="2" t="s">
        <v>69</v>
      </c>
      <c r="R83" s="2" t="s">
        <v>101</v>
      </c>
      <c r="T83" s="2" t="s">
        <v>71</v>
      </c>
      <c r="U83" s="3">
        <v>9</v>
      </c>
      <c r="V83" s="3">
        <v>9</v>
      </c>
      <c r="W83" s="4" t="s">
        <v>1221</v>
      </c>
      <c r="X83" s="4" t="s">
        <v>1221</v>
      </c>
      <c r="Y83" s="4" t="s">
        <v>1222</v>
      </c>
      <c r="Z83" s="4" t="s">
        <v>1222</v>
      </c>
      <c r="AA83" s="3">
        <v>142</v>
      </c>
      <c r="AB83" s="3">
        <v>109</v>
      </c>
      <c r="AC83" s="3">
        <v>130</v>
      </c>
      <c r="AD83" s="3">
        <v>3</v>
      </c>
      <c r="AE83" s="3">
        <v>3</v>
      </c>
      <c r="AF83" s="3">
        <v>6</v>
      </c>
      <c r="AG83" s="3">
        <v>7</v>
      </c>
      <c r="AH83" s="3">
        <v>3</v>
      </c>
      <c r="AI83" s="3">
        <v>4</v>
      </c>
      <c r="AJ83" s="3">
        <v>1</v>
      </c>
      <c r="AK83" s="3">
        <v>1</v>
      </c>
      <c r="AL83" s="3">
        <v>2</v>
      </c>
      <c r="AM83" s="3">
        <v>2</v>
      </c>
      <c r="AN83" s="3">
        <v>2</v>
      </c>
      <c r="AO83" s="3">
        <v>2</v>
      </c>
      <c r="AP83" s="3">
        <v>0</v>
      </c>
      <c r="AQ83" s="3">
        <v>0</v>
      </c>
      <c r="AR83" s="2" t="s">
        <v>63</v>
      </c>
      <c r="AS83" s="2" t="s">
        <v>63</v>
      </c>
      <c r="AU83" s="5" t="str">
        <f>HYPERLINK("https://creighton-primo.hosted.exlibrisgroup.com/primo-explore/search?tab=default_tab&amp;search_scope=EVERYTHING&amp;vid=01CRU&amp;lang=en_US&amp;offset=0&amp;query=any,contains,991004389379702656","Catalog Record")</f>
        <v>Catalog Record</v>
      </c>
      <c r="AV83" s="5" t="str">
        <f>HYPERLINK("http://www.worldcat.org/oclc/50003266","WorldCat Record")</f>
        <v>WorldCat Record</v>
      </c>
      <c r="AW83" s="2" t="s">
        <v>1223</v>
      </c>
      <c r="AX83" s="2" t="s">
        <v>1224</v>
      </c>
      <c r="AY83" s="2" t="s">
        <v>1225</v>
      </c>
      <c r="AZ83" s="2" t="s">
        <v>1225</v>
      </c>
      <c r="BA83" s="2" t="s">
        <v>1226</v>
      </c>
      <c r="BB83" s="2" t="s">
        <v>78</v>
      </c>
      <c r="BD83" s="2" t="s">
        <v>1227</v>
      </c>
      <c r="BE83" s="2" t="s">
        <v>1228</v>
      </c>
      <c r="BF83" s="2" t="s">
        <v>1229</v>
      </c>
    </row>
    <row r="84" spans="1:58" ht="39.75" customHeight="1">
      <c r="A84" s="1"/>
      <c r="B84" s="1" t="s">
        <v>58</v>
      </c>
      <c r="C84" s="1" t="s">
        <v>59</v>
      </c>
      <c r="D84" s="1" t="s">
        <v>1230</v>
      </c>
      <c r="E84" s="1" t="s">
        <v>1231</v>
      </c>
      <c r="F84" s="1" t="s">
        <v>1232</v>
      </c>
      <c r="H84" s="2" t="s">
        <v>63</v>
      </c>
      <c r="I84" s="2" t="s">
        <v>64</v>
      </c>
      <c r="J84" s="2" t="s">
        <v>63</v>
      </c>
      <c r="K84" s="2" t="s">
        <v>63</v>
      </c>
      <c r="L84" s="2" t="s">
        <v>65</v>
      </c>
      <c r="N84" s="1" t="s">
        <v>146</v>
      </c>
      <c r="O84" s="2" t="s">
        <v>147</v>
      </c>
      <c r="P84" s="1" t="s">
        <v>226</v>
      </c>
      <c r="Q84" s="2" t="s">
        <v>69</v>
      </c>
      <c r="R84" s="2" t="s">
        <v>149</v>
      </c>
      <c r="T84" s="2" t="s">
        <v>71</v>
      </c>
      <c r="U84" s="3">
        <v>7</v>
      </c>
      <c r="V84" s="3">
        <v>7</v>
      </c>
      <c r="W84" s="4" t="s">
        <v>1233</v>
      </c>
      <c r="X84" s="4" t="s">
        <v>1233</v>
      </c>
      <c r="Y84" s="4" t="s">
        <v>1234</v>
      </c>
      <c r="Z84" s="4" t="s">
        <v>1234</v>
      </c>
      <c r="AA84" s="3">
        <v>412</v>
      </c>
      <c r="AB84" s="3">
        <v>329</v>
      </c>
      <c r="AC84" s="3">
        <v>338</v>
      </c>
      <c r="AD84" s="3">
        <v>3</v>
      </c>
      <c r="AE84" s="3">
        <v>3</v>
      </c>
      <c r="AF84" s="3">
        <v>12</v>
      </c>
      <c r="AG84" s="3">
        <v>12</v>
      </c>
      <c r="AH84" s="3">
        <v>6</v>
      </c>
      <c r="AI84" s="3">
        <v>6</v>
      </c>
      <c r="AJ84" s="3">
        <v>2</v>
      </c>
      <c r="AK84" s="3">
        <v>2</v>
      </c>
      <c r="AL84" s="3">
        <v>6</v>
      </c>
      <c r="AM84" s="3">
        <v>6</v>
      </c>
      <c r="AN84" s="3">
        <v>2</v>
      </c>
      <c r="AO84" s="3">
        <v>2</v>
      </c>
      <c r="AP84" s="3">
        <v>0</v>
      </c>
      <c r="AQ84" s="3">
        <v>0</v>
      </c>
      <c r="AR84" s="2" t="s">
        <v>63</v>
      </c>
      <c r="AS84" s="2" t="s">
        <v>120</v>
      </c>
      <c r="AT84" s="5" t="str">
        <f>HYPERLINK("http://catalog.hathitrust.org/Record/004516497","HathiTrust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HYPERLINK("https://creighton-primo.hosted.exlibrisgroup.com/primo-explore/search?tab=default_tab&amp;search_scope=EVERYTHING&amp;vid=01CRU&amp;lang=en_US&amp;offset=0&amp;query=any,contains,991001651059702656","Catalog Record")</f>
        <v>Catalog Record</v>
      </c>
      <c r="AV84" s="5" t="str">
        <f>HYPERLINK("http://www.worldcat.org/oclc/21080859","WorldCat Record")</f>
        <v>WorldCat Record</v>
      </c>
      <c r="AW84" s="2" t="s">
        <v>1235</v>
      </c>
      <c r="AX84" s="2" t="s">
        <v>1236</v>
      </c>
      <c r="AY84" s="2" t="s">
        <v>1237</v>
      </c>
      <c r="AZ84" s="2" t="s">
        <v>1237</v>
      </c>
      <c r="BA84" s="2" t="s">
        <v>1238</v>
      </c>
      <c r="BB84" s="2" t="s">
        <v>78</v>
      </c>
      <c r="BD84" s="2" t="s">
        <v>1239</v>
      </c>
      <c r="BE84" s="2" t="s">
        <v>1240</v>
      </c>
      <c r="BF84" s="2" t="s">
        <v>1241</v>
      </c>
    </row>
    <row r="85" spans="1:58" ht="39.75" customHeight="1">
      <c r="A85" s="1"/>
      <c r="B85" s="1" t="s">
        <v>58</v>
      </c>
      <c r="C85" s="1" t="s">
        <v>59</v>
      </c>
      <c r="D85" s="1" t="s">
        <v>1242</v>
      </c>
      <c r="E85" s="1" t="s">
        <v>1243</v>
      </c>
      <c r="F85" s="1" t="s">
        <v>1244</v>
      </c>
      <c r="H85" s="2" t="s">
        <v>63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1245</v>
      </c>
      <c r="N85" s="1" t="s">
        <v>1246</v>
      </c>
      <c r="O85" s="2" t="s">
        <v>647</v>
      </c>
      <c r="Q85" s="2" t="s">
        <v>69</v>
      </c>
      <c r="R85" s="2" t="s">
        <v>648</v>
      </c>
      <c r="T85" s="2" t="s">
        <v>71</v>
      </c>
      <c r="U85" s="3">
        <v>0</v>
      </c>
      <c r="V85" s="3">
        <v>0</v>
      </c>
      <c r="W85" s="4" t="s">
        <v>1247</v>
      </c>
      <c r="X85" s="4" t="s">
        <v>1247</v>
      </c>
      <c r="Y85" s="4" t="s">
        <v>401</v>
      </c>
      <c r="Z85" s="4" t="s">
        <v>401</v>
      </c>
      <c r="AA85" s="3">
        <v>198</v>
      </c>
      <c r="AB85" s="3">
        <v>160</v>
      </c>
      <c r="AC85" s="3">
        <v>168</v>
      </c>
      <c r="AD85" s="3">
        <v>1</v>
      </c>
      <c r="AE85" s="3">
        <v>1</v>
      </c>
      <c r="AF85" s="3">
        <v>4</v>
      </c>
      <c r="AG85" s="3">
        <v>4</v>
      </c>
      <c r="AH85" s="3">
        <v>1</v>
      </c>
      <c r="AI85" s="3">
        <v>1</v>
      </c>
      <c r="AJ85" s="3">
        <v>2</v>
      </c>
      <c r="AK85" s="3">
        <v>2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2" t="s">
        <v>63</v>
      </c>
      <c r="AS85" s="2" t="s">
        <v>120</v>
      </c>
      <c r="AT85" s="5" t="str">
        <f>HYPERLINK("http://catalog.hathitrust.org/Record/001573380","HathiTrust Record")</f>
        <v>HathiTrust Record</v>
      </c>
      <c r="AU85" s="5" t="str">
        <f>HYPERLINK("https://creighton-primo.hosted.exlibrisgroup.com/primo-explore/search?tab=default_tab&amp;search_scope=EVERYTHING&amp;vid=01CRU&amp;lang=en_US&amp;offset=0&amp;query=any,contains,991000123659702656","Catalog Record")</f>
        <v>Catalog Record</v>
      </c>
      <c r="AV85" s="5" t="str">
        <f>HYPERLINK("http://www.worldcat.org/oclc/51034","WorldCat Record")</f>
        <v>WorldCat Record</v>
      </c>
      <c r="AW85" s="2" t="s">
        <v>1248</v>
      </c>
      <c r="AX85" s="2" t="s">
        <v>1249</v>
      </c>
      <c r="AY85" s="2" t="s">
        <v>1250</v>
      </c>
      <c r="AZ85" s="2" t="s">
        <v>1250</v>
      </c>
      <c r="BA85" s="2" t="s">
        <v>1251</v>
      </c>
      <c r="BB85" s="2" t="s">
        <v>78</v>
      </c>
      <c r="BE85" s="2" t="s">
        <v>1252</v>
      </c>
      <c r="BF85" s="2" t="s">
        <v>1253</v>
      </c>
    </row>
    <row r="86" spans="1:58" ht="39.75" customHeight="1">
      <c r="A86" s="1"/>
      <c r="B86" s="1" t="s">
        <v>58</v>
      </c>
      <c r="C86" s="1" t="s">
        <v>59</v>
      </c>
      <c r="D86" s="1" t="s">
        <v>1254</v>
      </c>
      <c r="E86" s="1" t="s">
        <v>1255</v>
      </c>
      <c r="F86" s="1" t="s">
        <v>1256</v>
      </c>
      <c r="H86" s="2" t="s">
        <v>63</v>
      </c>
      <c r="I86" s="2" t="s">
        <v>64</v>
      </c>
      <c r="J86" s="2" t="s">
        <v>63</v>
      </c>
      <c r="K86" s="2" t="s">
        <v>63</v>
      </c>
      <c r="L86" s="2" t="s">
        <v>65</v>
      </c>
      <c r="M86" s="1" t="s">
        <v>1257</v>
      </c>
      <c r="N86" s="1" t="s">
        <v>1258</v>
      </c>
      <c r="O86" s="2" t="s">
        <v>1259</v>
      </c>
      <c r="Q86" s="2" t="s">
        <v>69</v>
      </c>
      <c r="R86" s="2" t="s">
        <v>256</v>
      </c>
      <c r="T86" s="2" t="s">
        <v>71</v>
      </c>
      <c r="U86" s="3">
        <v>2</v>
      </c>
      <c r="V86" s="3">
        <v>2</v>
      </c>
      <c r="W86" s="4" t="s">
        <v>1260</v>
      </c>
      <c r="X86" s="4" t="s">
        <v>1260</v>
      </c>
      <c r="Y86" s="4" t="s">
        <v>401</v>
      </c>
      <c r="Z86" s="4" t="s">
        <v>401</v>
      </c>
      <c r="AA86" s="3">
        <v>308</v>
      </c>
      <c r="AB86" s="3">
        <v>220</v>
      </c>
      <c r="AC86" s="3">
        <v>271</v>
      </c>
      <c r="AD86" s="3">
        <v>1</v>
      </c>
      <c r="AE86" s="3">
        <v>1</v>
      </c>
      <c r="AF86" s="3">
        <v>8</v>
      </c>
      <c r="AG86" s="3">
        <v>10</v>
      </c>
      <c r="AH86" s="3">
        <v>4</v>
      </c>
      <c r="AI86" s="3">
        <v>5</v>
      </c>
      <c r="AJ86" s="3">
        <v>2</v>
      </c>
      <c r="AK86" s="3">
        <v>3</v>
      </c>
      <c r="AL86" s="3">
        <v>5</v>
      </c>
      <c r="AM86" s="3">
        <v>5</v>
      </c>
      <c r="AN86" s="3">
        <v>0</v>
      </c>
      <c r="AO86" s="3">
        <v>0</v>
      </c>
      <c r="AP86" s="3">
        <v>0</v>
      </c>
      <c r="AQ86" s="3">
        <v>0</v>
      </c>
      <c r="AR86" s="2" t="s">
        <v>63</v>
      </c>
      <c r="AS86" s="2" t="s">
        <v>63</v>
      </c>
      <c r="AT86" s="5" t="str">
        <f>HYPERLINK("http://catalog.hathitrust.org/Record/001573386","HathiTrust Record")</f>
        <v>HathiTrust Record</v>
      </c>
      <c r="AU86" s="5" t="str">
        <f>HYPERLINK("https://creighton-primo.hosted.exlibrisgroup.com/primo-explore/search?tab=default_tab&amp;search_scope=EVERYTHING&amp;vid=01CRU&amp;lang=en_US&amp;offset=0&amp;query=any,contains,991003545029702656","Catalog Record")</f>
        <v>Catalog Record</v>
      </c>
      <c r="AV86" s="5" t="str">
        <f>HYPERLINK("http://www.worldcat.org/oclc/1111110","WorldCat Record")</f>
        <v>WorldCat Record</v>
      </c>
      <c r="AW86" s="2" t="s">
        <v>1261</v>
      </c>
      <c r="AX86" s="2" t="s">
        <v>1262</v>
      </c>
      <c r="AY86" s="2" t="s">
        <v>1263</v>
      </c>
      <c r="AZ86" s="2" t="s">
        <v>1263</v>
      </c>
      <c r="BA86" s="2" t="s">
        <v>1264</v>
      </c>
      <c r="BB86" s="2" t="s">
        <v>78</v>
      </c>
      <c r="BE86" s="2" t="s">
        <v>1265</v>
      </c>
      <c r="BF86" s="2" t="s">
        <v>1266</v>
      </c>
    </row>
    <row r="87" spans="1:58" ht="39.75" customHeight="1">
      <c r="A87" s="1"/>
      <c r="B87" s="1" t="s">
        <v>58</v>
      </c>
      <c r="C87" s="1" t="s">
        <v>59</v>
      </c>
      <c r="D87" s="1" t="s">
        <v>1267</v>
      </c>
      <c r="E87" s="1" t="s">
        <v>1268</v>
      </c>
      <c r="F87" s="1" t="s">
        <v>1269</v>
      </c>
      <c r="G87" s="2" t="s">
        <v>1270</v>
      </c>
      <c r="H87" s="2" t="s">
        <v>120</v>
      </c>
      <c r="I87" s="2" t="s">
        <v>64</v>
      </c>
      <c r="J87" s="2" t="s">
        <v>63</v>
      </c>
      <c r="K87" s="2" t="s">
        <v>63</v>
      </c>
      <c r="L87" s="2" t="s">
        <v>65</v>
      </c>
      <c r="N87" s="1" t="s">
        <v>1271</v>
      </c>
      <c r="O87" s="2" t="s">
        <v>826</v>
      </c>
      <c r="P87" s="1" t="s">
        <v>1272</v>
      </c>
      <c r="Q87" s="2" t="s">
        <v>69</v>
      </c>
      <c r="R87" s="2" t="s">
        <v>70</v>
      </c>
      <c r="T87" s="2" t="s">
        <v>71</v>
      </c>
      <c r="U87" s="3">
        <v>0</v>
      </c>
      <c r="V87" s="3">
        <v>1</v>
      </c>
      <c r="X87" s="4" t="s">
        <v>1273</v>
      </c>
      <c r="Y87" s="4" t="s">
        <v>842</v>
      </c>
      <c r="Z87" s="4" t="s">
        <v>842</v>
      </c>
      <c r="AA87" s="3">
        <v>367</v>
      </c>
      <c r="AB87" s="3">
        <v>288</v>
      </c>
      <c r="AC87" s="3">
        <v>299</v>
      </c>
      <c r="AD87" s="3">
        <v>3</v>
      </c>
      <c r="AE87" s="3">
        <v>3</v>
      </c>
      <c r="AF87" s="3">
        <v>6</v>
      </c>
      <c r="AG87" s="3">
        <v>7</v>
      </c>
      <c r="AH87" s="3">
        <v>0</v>
      </c>
      <c r="AI87" s="3">
        <v>1</v>
      </c>
      <c r="AJ87" s="3">
        <v>1</v>
      </c>
      <c r="AK87" s="3">
        <v>1</v>
      </c>
      <c r="AL87" s="3">
        <v>3</v>
      </c>
      <c r="AM87" s="3">
        <v>4</v>
      </c>
      <c r="AN87" s="3">
        <v>2</v>
      </c>
      <c r="AO87" s="3">
        <v>2</v>
      </c>
      <c r="AP87" s="3">
        <v>0</v>
      </c>
      <c r="AQ87" s="3">
        <v>0</v>
      </c>
      <c r="AR87" s="2" t="s">
        <v>63</v>
      </c>
      <c r="AS87" s="2" t="s">
        <v>120</v>
      </c>
      <c r="AT87" s="5" t="str">
        <f>HYPERLINK("http://catalog.hathitrust.org/Record/004422521","HathiTrust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V87" s="5" t="str">
        <f>HYPERLINK("http://www.worldcat.org/oclc/288832","WorldCat Record")</f>
        <v>WorldCat Record</v>
      </c>
      <c r="AW87" s="2" t="s">
        <v>1274</v>
      </c>
      <c r="AX87" s="2" t="s">
        <v>1275</v>
      </c>
      <c r="AY87" s="2" t="s">
        <v>1276</v>
      </c>
      <c r="AZ87" s="2" t="s">
        <v>1276</v>
      </c>
      <c r="BA87" s="2" t="s">
        <v>1277</v>
      </c>
      <c r="BB87" s="2" t="s">
        <v>78</v>
      </c>
      <c r="BE87" s="2" t="s">
        <v>1278</v>
      </c>
      <c r="BF87" s="2" t="s">
        <v>1279</v>
      </c>
    </row>
    <row r="88" spans="1:58" ht="39.75" customHeight="1">
      <c r="A88" s="1"/>
      <c r="B88" s="1" t="s">
        <v>58</v>
      </c>
      <c r="C88" s="1" t="s">
        <v>59</v>
      </c>
      <c r="D88" s="1" t="s">
        <v>1267</v>
      </c>
      <c r="E88" s="1" t="s">
        <v>1268</v>
      </c>
      <c r="F88" s="1" t="s">
        <v>1269</v>
      </c>
      <c r="H88" s="2" t="s">
        <v>120</v>
      </c>
      <c r="I88" s="2" t="s">
        <v>64</v>
      </c>
      <c r="J88" s="2" t="s">
        <v>120</v>
      </c>
      <c r="K88" s="2" t="s">
        <v>63</v>
      </c>
      <c r="L88" s="2" t="s">
        <v>65</v>
      </c>
      <c r="N88" s="1" t="s">
        <v>1271</v>
      </c>
      <c r="O88" s="2" t="s">
        <v>826</v>
      </c>
      <c r="P88" s="1" t="s">
        <v>1272</v>
      </c>
      <c r="Q88" s="2" t="s">
        <v>69</v>
      </c>
      <c r="R88" s="2" t="s">
        <v>70</v>
      </c>
      <c r="T88" s="2" t="s">
        <v>71</v>
      </c>
      <c r="U88" s="3">
        <v>0</v>
      </c>
      <c r="V88" s="3">
        <v>1</v>
      </c>
      <c r="X88" s="4" t="s">
        <v>1273</v>
      </c>
      <c r="Y88" s="4" t="s">
        <v>842</v>
      </c>
      <c r="Z88" s="4" t="s">
        <v>842</v>
      </c>
      <c r="AA88" s="3">
        <v>367</v>
      </c>
      <c r="AB88" s="3">
        <v>288</v>
      </c>
      <c r="AC88" s="3">
        <v>299</v>
      </c>
      <c r="AD88" s="3">
        <v>3</v>
      </c>
      <c r="AE88" s="3">
        <v>3</v>
      </c>
      <c r="AF88" s="3">
        <v>6</v>
      </c>
      <c r="AG88" s="3">
        <v>7</v>
      </c>
      <c r="AH88" s="3">
        <v>0</v>
      </c>
      <c r="AI88" s="3">
        <v>1</v>
      </c>
      <c r="AJ88" s="3">
        <v>1</v>
      </c>
      <c r="AK88" s="3">
        <v>1</v>
      </c>
      <c r="AL88" s="3">
        <v>3</v>
      </c>
      <c r="AM88" s="3">
        <v>4</v>
      </c>
      <c r="AN88" s="3">
        <v>2</v>
      </c>
      <c r="AO88" s="3">
        <v>2</v>
      </c>
      <c r="AP88" s="3">
        <v>0</v>
      </c>
      <c r="AQ88" s="3">
        <v>0</v>
      </c>
      <c r="AR88" s="2" t="s">
        <v>63</v>
      </c>
      <c r="AS88" s="2" t="s">
        <v>120</v>
      </c>
      <c r="AT88" s="5" t="str">
        <f>HYPERLINK("http://catalog.hathitrust.org/Record/004422521","HathiTrust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V88" s="5" t="str">
        <f>HYPERLINK("http://www.worldcat.org/oclc/288832","WorldCat Record")</f>
        <v>WorldCat Record</v>
      </c>
      <c r="AW88" s="2" t="s">
        <v>1274</v>
      </c>
      <c r="AX88" s="2" t="s">
        <v>1275</v>
      </c>
      <c r="AY88" s="2" t="s">
        <v>1276</v>
      </c>
      <c r="AZ88" s="2" t="s">
        <v>1276</v>
      </c>
      <c r="BA88" s="2" t="s">
        <v>1277</v>
      </c>
      <c r="BB88" s="2" t="s">
        <v>78</v>
      </c>
      <c r="BE88" s="2" t="s">
        <v>1280</v>
      </c>
      <c r="BF88" s="2" t="s">
        <v>1281</v>
      </c>
    </row>
    <row r="89" spans="1:58" ht="39.75" customHeight="1">
      <c r="A89" s="1"/>
      <c r="B89" s="1" t="s">
        <v>58</v>
      </c>
      <c r="C89" s="1" t="s">
        <v>59</v>
      </c>
      <c r="D89" s="1" t="s">
        <v>1267</v>
      </c>
      <c r="E89" s="1" t="s">
        <v>1268</v>
      </c>
      <c r="F89" s="1" t="s">
        <v>1269</v>
      </c>
      <c r="G89" s="2" t="s">
        <v>1282</v>
      </c>
      <c r="H89" s="2" t="s">
        <v>120</v>
      </c>
      <c r="I89" s="2" t="s">
        <v>64</v>
      </c>
      <c r="J89" s="2" t="s">
        <v>63</v>
      </c>
      <c r="K89" s="2" t="s">
        <v>63</v>
      </c>
      <c r="L89" s="2" t="s">
        <v>65</v>
      </c>
      <c r="N89" s="1" t="s">
        <v>1271</v>
      </c>
      <c r="O89" s="2" t="s">
        <v>826</v>
      </c>
      <c r="P89" s="1" t="s">
        <v>1272</v>
      </c>
      <c r="Q89" s="2" t="s">
        <v>69</v>
      </c>
      <c r="R89" s="2" t="s">
        <v>70</v>
      </c>
      <c r="T89" s="2" t="s">
        <v>71</v>
      </c>
      <c r="U89" s="3">
        <v>1</v>
      </c>
      <c r="V89" s="3">
        <v>1</v>
      </c>
      <c r="W89" s="4" t="s">
        <v>1273</v>
      </c>
      <c r="X89" s="4" t="s">
        <v>1273</v>
      </c>
      <c r="Y89" s="4" t="s">
        <v>842</v>
      </c>
      <c r="Z89" s="4" t="s">
        <v>842</v>
      </c>
      <c r="AA89" s="3">
        <v>367</v>
      </c>
      <c r="AB89" s="3">
        <v>288</v>
      </c>
      <c r="AC89" s="3">
        <v>299</v>
      </c>
      <c r="AD89" s="3">
        <v>3</v>
      </c>
      <c r="AE89" s="3">
        <v>3</v>
      </c>
      <c r="AF89" s="3">
        <v>6</v>
      </c>
      <c r="AG89" s="3">
        <v>7</v>
      </c>
      <c r="AH89" s="3">
        <v>0</v>
      </c>
      <c r="AI89" s="3">
        <v>1</v>
      </c>
      <c r="AJ89" s="3">
        <v>1</v>
      </c>
      <c r="AK89" s="3">
        <v>1</v>
      </c>
      <c r="AL89" s="3">
        <v>3</v>
      </c>
      <c r="AM89" s="3">
        <v>4</v>
      </c>
      <c r="AN89" s="3">
        <v>2</v>
      </c>
      <c r="AO89" s="3">
        <v>2</v>
      </c>
      <c r="AP89" s="3">
        <v>0</v>
      </c>
      <c r="AQ89" s="3">
        <v>0</v>
      </c>
      <c r="AR89" s="2" t="s">
        <v>63</v>
      </c>
      <c r="AS89" s="2" t="s">
        <v>120</v>
      </c>
      <c r="AT89" s="5" t="str">
        <f>HYPERLINK("http://catalog.hathitrust.org/Record/004422521","HathiTrust Record")</f>
        <v>HathiTrust Record</v>
      </c>
      <c r="AU89" s="5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V89" s="5" t="str">
        <f>HYPERLINK("http://www.worldcat.org/oclc/288832","WorldCat Record")</f>
        <v>WorldCat Record</v>
      </c>
      <c r="AW89" s="2" t="s">
        <v>1274</v>
      </c>
      <c r="AX89" s="2" t="s">
        <v>1275</v>
      </c>
      <c r="AY89" s="2" t="s">
        <v>1276</v>
      </c>
      <c r="AZ89" s="2" t="s">
        <v>1276</v>
      </c>
      <c r="BA89" s="2" t="s">
        <v>1277</v>
      </c>
      <c r="BB89" s="2" t="s">
        <v>78</v>
      </c>
      <c r="BE89" s="2" t="s">
        <v>1283</v>
      </c>
      <c r="BF89" s="2" t="s">
        <v>1284</v>
      </c>
    </row>
    <row r="90" spans="1:58" ht="39.75" customHeight="1">
      <c r="A90" s="1"/>
      <c r="B90" s="1" t="s">
        <v>58</v>
      </c>
      <c r="C90" s="1" t="s">
        <v>59</v>
      </c>
      <c r="D90" s="1" t="s">
        <v>1267</v>
      </c>
      <c r="E90" s="1" t="s">
        <v>1268</v>
      </c>
      <c r="F90" s="1" t="s">
        <v>1269</v>
      </c>
      <c r="G90" s="2" t="s">
        <v>1285</v>
      </c>
      <c r="H90" s="2" t="s">
        <v>120</v>
      </c>
      <c r="I90" s="2" t="s">
        <v>64</v>
      </c>
      <c r="J90" s="2" t="s">
        <v>63</v>
      </c>
      <c r="K90" s="2" t="s">
        <v>63</v>
      </c>
      <c r="L90" s="2" t="s">
        <v>65</v>
      </c>
      <c r="N90" s="1" t="s">
        <v>1271</v>
      </c>
      <c r="O90" s="2" t="s">
        <v>826</v>
      </c>
      <c r="P90" s="1" t="s">
        <v>1272</v>
      </c>
      <c r="Q90" s="2" t="s">
        <v>69</v>
      </c>
      <c r="R90" s="2" t="s">
        <v>70</v>
      </c>
      <c r="T90" s="2" t="s">
        <v>71</v>
      </c>
      <c r="U90" s="3">
        <v>0</v>
      </c>
      <c r="V90" s="3">
        <v>1</v>
      </c>
      <c r="X90" s="4" t="s">
        <v>1273</v>
      </c>
      <c r="Y90" s="4" t="s">
        <v>842</v>
      </c>
      <c r="Z90" s="4" t="s">
        <v>842</v>
      </c>
      <c r="AA90" s="3">
        <v>367</v>
      </c>
      <c r="AB90" s="3">
        <v>288</v>
      </c>
      <c r="AC90" s="3">
        <v>299</v>
      </c>
      <c r="AD90" s="3">
        <v>3</v>
      </c>
      <c r="AE90" s="3">
        <v>3</v>
      </c>
      <c r="AF90" s="3">
        <v>6</v>
      </c>
      <c r="AG90" s="3">
        <v>7</v>
      </c>
      <c r="AH90" s="3">
        <v>0</v>
      </c>
      <c r="AI90" s="3">
        <v>1</v>
      </c>
      <c r="AJ90" s="3">
        <v>1</v>
      </c>
      <c r="AK90" s="3">
        <v>1</v>
      </c>
      <c r="AL90" s="3">
        <v>3</v>
      </c>
      <c r="AM90" s="3">
        <v>4</v>
      </c>
      <c r="AN90" s="3">
        <v>2</v>
      </c>
      <c r="AO90" s="3">
        <v>2</v>
      </c>
      <c r="AP90" s="3">
        <v>0</v>
      </c>
      <c r="AQ90" s="3">
        <v>0</v>
      </c>
      <c r="AR90" s="2" t="s">
        <v>63</v>
      </c>
      <c r="AS90" s="2" t="s">
        <v>120</v>
      </c>
      <c r="AT90" s="5" t="str">
        <f>HYPERLINK("http://catalog.hathitrust.org/Record/004422521","HathiTrust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V90" s="5" t="str">
        <f>HYPERLINK("http://www.worldcat.org/oclc/288832","WorldCat Record")</f>
        <v>WorldCat Record</v>
      </c>
      <c r="AW90" s="2" t="s">
        <v>1274</v>
      </c>
      <c r="AX90" s="2" t="s">
        <v>1275</v>
      </c>
      <c r="AY90" s="2" t="s">
        <v>1276</v>
      </c>
      <c r="AZ90" s="2" t="s">
        <v>1276</v>
      </c>
      <c r="BA90" s="2" t="s">
        <v>1277</v>
      </c>
      <c r="BB90" s="2" t="s">
        <v>78</v>
      </c>
      <c r="BE90" s="2" t="s">
        <v>1286</v>
      </c>
      <c r="BF90" s="2" t="s">
        <v>1287</v>
      </c>
    </row>
    <row r="91" spans="1:58" ht="39.75" customHeight="1">
      <c r="A91" s="1"/>
      <c r="B91" s="1" t="s">
        <v>58</v>
      </c>
      <c r="C91" s="1" t="s">
        <v>59</v>
      </c>
      <c r="D91" s="1" t="s">
        <v>1288</v>
      </c>
      <c r="E91" s="1" t="s">
        <v>1289</v>
      </c>
      <c r="F91" s="1" t="s">
        <v>1290</v>
      </c>
      <c r="H91" s="2" t="s">
        <v>63</v>
      </c>
      <c r="I91" s="2" t="s">
        <v>64</v>
      </c>
      <c r="J91" s="2" t="s">
        <v>63</v>
      </c>
      <c r="K91" s="2" t="s">
        <v>63</v>
      </c>
      <c r="L91" s="2" t="s">
        <v>65</v>
      </c>
      <c r="M91" s="1" t="s">
        <v>1291</v>
      </c>
      <c r="N91" s="1" t="s">
        <v>1292</v>
      </c>
      <c r="O91" s="2" t="s">
        <v>413</v>
      </c>
      <c r="P91" s="1" t="s">
        <v>179</v>
      </c>
      <c r="Q91" s="2" t="s">
        <v>69</v>
      </c>
      <c r="R91" s="2" t="s">
        <v>1293</v>
      </c>
      <c r="T91" s="2" t="s">
        <v>71</v>
      </c>
      <c r="U91" s="3">
        <v>2</v>
      </c>
      <c r="V91" s="3">
        <v>2</v>
      </c>
      <c r="W91" s="4" t="s">
        <v>1294</v>
      </c>
      <c r="X91" s="4" t="s">
        <v>1294</v>
      </c>
      <c r="Y91" s="4" t="s">
        <v>1295</v>
      </c>
      <c r="Z91" s="4" t="s">
        <v>1295</v>
      </c>
      <c r="AA91" s="3">
        <v>83</v>
      </c>
      <c r="AB91" s="3">
        <v>73</v>
      </c>
      <c r="AC91" s="3">
        <v>75</v>
      </c>
      <c r="AD91" s="3">
        <v>1</v>
      </c>
      <c r="AE91" s="3">
        <v>1</v>
      </c>
      <c r="AF91" s="3">
        <v>3</v>
      </c>
      <c r="AG91" s="3">
        <v>3</v>
      </c>
      <c r="AH91" s="3">
        <v>2</v>
      </c>
      <c r="AI91" s="3">
        <v>2</v>
      </c>
      <c r="AJ91" s="3">
        <v>1</v>
      </c>
      <c r="AK91" s="3">
        <v>1</v>
      </c>
      <c r="AL91" s="3">
        <v>2</v>
      </c>
      <c r="AM91" s="3">
        <v>2</v>
      </c>
      <c r="AN91" s="3">
        <v>0</v>
      </c>
      <c r="AO91" s="3">
        <v>0</v>
      </c>
      <c r="AP91" s="3">
        <v>0</v>
      </c>
      <c r="AQ91" s="3">
        <v>0</v>
      </c>
      <c r="AR91" s="2" t="s">
        <v>63</v>
      </c>
      <c r="AS91" s="2" t="s">
        <v>120</v>
      </c>
      <c r="AT91" s="5" t="str">
        <f>HYPERLINK("http://catalog.hathitrust.org/Record/004422526","HathiTrust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HYPERLINK("https://creighton-primo.hosted.exlibrisgroup.com/primo-explore/search?tab=default_tab&amp;search_scope=EVERYTHING&amp;vid=01CRU&amp;lang=en_US&amp;offset=0&amp;query=any,contains,991000672389702656","Catalog Record")</f>
        <v>Catalog Record</v>
      </c>
      <c r="AV91" s="5" t="str">
        <f>HYPERLINK("http://www.worldcat.org/oclc/17918673","WorldCat Record")</f>
        <v>WorldCat Record</v>
      </c>
      <c r="AW91" s="2" t="s">
        <v>1296</v>
      </c>
      <c r="AX91" s="2" t="s">
        <v>1297</v>
      </c>
      <c r="AY91" s="2" t="s">
        <v>1298</v>
      </c>
      <c r="AZ91" s="2" t="s">
        <v>1298</v>
      </c>
      <c r="BA91" s="2" t="s">
        <v>1299</v>
      </c>
      <c r="BB91" s="2" t="s">
        <v>78</v>
      </c>
      <c r="BE91" s="2" t="s">
        <v>1300</v>
      </c>
      <c r="BF91" s="2" t="s">
        <v>1301</v>
      </c>
    </row>
    <row r="92" spans="1:58" ht="39.75" customHeight="1">
      <c r="A92" s="1"/>
      <c r="B92" s="1" t="s">
        <v>58</v>
      </c>
      <c r="C92" s="1" t="s">
        <v>59</v>
      </c>
      <c r="D92" s="1" t="s">
        <v>1302</v>
      </c>
      <c r="E92" s="1" t="s">
        <v>1303</v>
      </c>
      <c r="F92" s="1" t="s">
        <v>1304</v>
      </c>
      <c r="H92" s="2" t="s">
        <v>63</v>
      </c>
      <c r="I92" s="2" t="s">
        <v>64</v>
      </c>
      <c r="J92" s="2" t="s">
        <v>120</v>
      </c>
      <c r="K92" s="2" t="s">
        <v>63</v>
      </c>
      <c r="L92" s="2" t="s">
        <v>65</v>
      </c>
      <c r="N92" s="1" t="s">
        <v>1305</v>
      </c>
      <c r="O92" s="2" t="s">
        <v>730</v>
      </c>
      <c r="P92" s="1" t="s">
        <v>941</v>
      </c>
      <c r="Q92" s="2" t="s">
        <v>69</v>
      </c>
      <c r="R92" s="2" t="s">
        <v>648</v>
      </c>
      <c r="S92" s="1" t="s">
        <v>1097</v>
      </c>
      <c r="T92" s="2" t="s">
        <v>71</v>
      </c>
      <c r="U92" s="3">
        <v>2</v>
      </c>
      <c r="V92" s="3">
        <v>2</v>
      </c>
      <c r="W92" s="4" t="s">
        <v>1294</v>
      </c>
      <c r="X92" s="4" t="s">
        <v>1294</v>
      </c>
      <c r="Y92" s="4" t="s">
        <v>401</v>
      </c>
      <c r="Z92" s="4" t="s">
        <v>401</v>
      </c>
      <c r="AA92" s="3">
        <v>249</v>
      </c>
      <c r="AB92" s="3">
        <v>193</v>
      </c>
      <c r="AC92" s="3">
        <v>335</v>
      </c>
      <c r="AD92" s="3">
        <v>2</v>
      </c>
      <c r="AE92" s="3">
        <v>2</v>
      </c>
      <c r="AF92" s="3">
        <v>3</v>
      </c>
      <c r="AG92" s="3">
        <v>8</v>
      </c>
      <c r="AH92" s="3">
        <v>3</v>
      </c>
      <c r="AI92" s="3">
        <v>6</v>
      </c>
      <c r="AJ92" s="3">
        <v>0</v>
      </c>
      <c r="AK92" s="3">
        <v>1</v>
      </c>
      <c r="AL92" s="3">
        <v>1</v>
      </c>
      <c r="AM92" s="3">
        <v>4</v>
      </c>
      <c r="AN92" s="3">
        <v>0</v>
      </c>
      <c r="AO92" s="3">
        <v>0</v>
      </c>
      <c r="AP92" s="3">
        <v>0</v>
      </c>
      <c r="AQ92" s="3">
        <v>0</v>
      </c>
      <c r="AR92" s="2" t="s">
        <v>63</v>
      </c>
      <c r="AS92" s="2" t="s">
        <v>120</v>
      </c>
      <c r="AT92" s="5" t="str">
        <f>HYPERLINK("http://catalog.hathitrust.org/Record/000268869","HathiTrust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HYPERLINK("https://creighton-primo.hosted.exlibrisgroup.com/primo-explore/search?tab=default_tab&amp;search_scope=EVERYTHING&amp;vid=01CRU&amp;lang=en_US&amp;offset=0&amp;query=any,contains,991005156039702656","Catalog Record")</f>
        <v>Catalog Record</v>
      </c>
      <c r="AV92" s="5" t="str">
        <f>HYPERLINK("http://www.worldcat.org/oclc/7739828","WorldCat Record")</f>
        <v>WorldCat Record</v>
      </c>
      <c r="AW92" s="2" t="s">
        <v>1306</v>
      </c>
      <c r="AX92" s="2" t="s">
        <v>1307</v>
      </c>
      <c r="AY92" s="2" t="s">
        <v>1308</v>
      </c>
      <c r="AZ92" s="2" t="s">
        <v>1308</v>
      </c>
      <c r="BA92" s="2" t="s">
        <v>1309</v>
      </c>
      <c r="BB92" s="2" t="s">
        <v>78</v>
      </c>
      <c r="BD92" s="2" t="s">
        <v>1310</v>
      </c>
      <c r="BE92" s="2" t="s">
        <v>1311</v>
      </c>
      <c r="BF92" s="2" t="s">
        <v>1312</v>
      </c>
    </row>
    <row r="93" spans="1:58" ht="39.75" customHeight="1">
      <c r="A93" s="1"/>
      <c r="B93" s="1" t="s">
        <v>58</v>
      </c>
      <c r="C93" s="1" t="s">
        <v>59</v>
      </c>
      <c r="D93" s="1" t="s">
        <v>1313</v>
      </c>
      <c r="E93" s="1" t="s">
        <v>1314</v>
      </c>
      <c r="F93" s="1" t="s">
        <v>1315</v>
      </c>
      <c r="H93" s="2" t="s">
        <v>63</v>
      </c>
      <c r="I93" s="2" t="s">
        <v>64</v>
      </c>
      <c r="J93" s="2" t="s">
        <v>120</v>
      </c>
      <c r="K93" s="2" t="s">
        <v>120</v>
      </c>
      <c r="L93" s="2" t="s">
        <v>65</v>
      </c>
      <c r="M93" s="1" t="s">
        <v>1316</v>
      </c>
      <c r="N93" s="1" t="s">
        <v>954</v>
      </c>
      <c r="O93" s="2" t="s">
        <v>178</v>
      </c>
      <c r="P93" s="1" t="s">
        <v>148</v>
      </c>
      <c r="Q93" s="2" t="s">
        <v>69</v>
      </c>
      <c r="R93" s="2" t="s">
        <v>648</v>
      </c>
      <c r="T93" s="2" t="s">
        <v>71</v>
      </c>
      <c r="U93" s="3">
        <v>3</v>
      </c>
      <c r="V93" s="3">
        <v>61</v>
      </c>
      <c r="W93" s="4" t="s">
        <v>1317</v>
      </c>
      <c r="X93" s="4" t="s">
        <v>1318</v>
      </c>
      <c r="Y93" s="4" t="s">
        <v>1319</v>
      </c>
      <c r="Z93" s="4" t="s">
        <v>1319</v>
      </c>
      <c r="AA93" s="3">
        <v>214</v>
      </c>
      <c r="AB93" s="3">
        <v>166</v>
      </c>
      <c r="AC93" s="3">
        <v>332</v>
      </c>
      <c r="AD93" s="3">
        <v>2</v>
      </c>
      <c r="AE93" s="3">
        <v>2</v>
      </c>
      <c r="AF93" s="3">
        <v>6</v>
      </c>
      <c r="AG93" s="3">
        <v>13</v>
      </c>
      <c r="AH93" s="3">
        <v>5</v>
      </c>
      <c r="AI93" s="3">
        <v>9</v>
      </c>
      <c r="AJ93" s="3">
        <v>1</v>
      </c>
      <c r="AK93" s="3">
        <v>3</v>
      </c>
      <c r="AL93" s="3">
        <v>1</v>
      </c>
      <c r="AM93" s="3">
        <v>3</v>
      </c>
      <c r="AN93" s="3">
        <v>0</v>
      </c>
      <c r="AO93" s="3">
        <v>0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HYPERLINK("https://creighton-primo.hosted.exlibrisgroup.com/primo-explore/search?tab=default_tab&amp;search_scope=EVERYTHING&amp;vid=01CRU&amp;lang=en_US&amp;offset=0&amp;query=any,contains,991001798559702656","Catalog Record")</f>
        <v>Catalog Record</v>
      </c>
      <c r="AV93" s="5" t="str">
        <f>HYPERLINK("http://www.worldcat.org/oclc/31074941","WorldCat Record")</f>
        <v>WorldCat Record</v>
      </c>
      <c r="AW93" s="2" t="s">
        <v>1320</v>
      </c>
      <c r="AX93" s="2" t="s">
        <v>1321</v>
      </c>
      <c r="AY93" s="2" t="s">
        <v>1322</v>
      </c>
      <c r="AZ93" s="2" t="s">
        <v>1322</v>
      </c>
      <c r="BA93" s="2" t="s">
        <v>1323</v>
      </c>
      <c r="BB93" s="2" t="s">
        <v>78</v>
      </c>
      <c r="BD93" s="2" t="s">
        <v>1324</v>
      </c>
      <c r="BE93" s="2" t="s">
        <v>1325</v>
      </c>
      <c r="BF93" s="2" t="s">
        <v>1326</v>
      </c>
    </row>
    <row r="94" spans="1:58" ht="39.75" customHeight="1">
      <c r="A94" s="1"/>
      <c r="B94" s="1" t="s">
        <v>58</v>
      </c>
      <c r="C94" s="1" t="s">
        <v>59</v>
      </c>
      <c r="D94" s="1" t="s">
        <v>1327</v>
      </c>
      <c r="E94" s="1" t="s">
        <v>1328</v>
      </c>
      <c r="F94" s="1" t="s">
        <v>1329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M94" s="1" t="s">
        <v>1330</v>
      </c>
      <c r="N94" s="1" t="s">
        <v>1331</v>
      </c>
      <c r="O94" s="2" t="s">
        <v>1332</v>
      </c>
      <c r="Q94" s="2" t="s">
        <v>69</v>
      </c>
      <c r="R94" s="2" t="s">
        <v>70</v>
      </c>
      <c r="S94" s="1" t="s">
        <v>1333</v>
      </c>
      <c r="T94" s="2" t="s">
        <v>71</v>
      </c>
      <c r="U94" s="3">
        <v>4</v>
      </c>
      <c r="V94" s="3">
        <v>4</v>
      </c>
      <c r="W94" s="4" t="s">
        <v>1334</v>
      </c>
      <c r="X94" s="4" t="s">
        <v>1334</v>
      </c>
      <c r="Y94" s="4" t="s">
        <v>1335</v>
      </c>
      <c r="Z94" s="4" t="s">
        <v>1335</v>
      </c>
      <c r="AA94" s="3">
        <v>245</v>
      </c>
      <c r="AB94" s="3">
        <v>211</v>
      </c>
      <c r="AC94" s="3">
        <v>844</v>
      </c>
      <c r="AD94" s="3">
        <v>1</v>
      </c>
      <c r="AE94" s="3">
        <v>9</v>
      </c>
      <c r="AF94" s="3">
        <v>6</v>
      </c>
      <c r="AG94" s="3">
        <v>36</v>
      </c>
      <c r="AH94" s="3">
        <v>1</v>
      </c>
      <c r="AI94" s="3">
        <v>14</v>
      </c>
      <c r="AJ94" s="3">
        <v>1</v>
      </c>
      <c r="AK94" s="3">
        <v>5</v>
      </c>
      <c r="AL94" s="3">
        <v>4</v>
      </c>
      <c r="AM94" s="3">
        <v>16</v>
      </c>
      <c r="AN94" s="3">
        <v>0</v>
      </c>
      <c r="AO94" s="3">
        <v>7</v>
      </c>
      <c r="AP94" s="3">
        <v>0</v>
      </c>
      <c r="AQ94" s="3">
        <v>0</v>
      </c>
      <c r="AR94" s="2" t="s">
        <v>63</v>
      </c>
      <c r="AS94" s="2" t="s">
        <v>63</v>
      </c>
      <c r="AU94" s="5" t="str">
        <f>HYPERLINK("https://creighton-primo.hosted.exlibrisgroup.com/primo-explore/search?tab=default_tab&amp;search_scope=EVERYTHING&amp;vid=01CRU&amp;lang=en_US&amp;offset=0&amp;query=any,contains,991001927579702656","Catalog Record")</f>
        <v>Catalog Record</v>
      </c>
      <c r="AV94" s="5" t="str">
        <f>HYPERLINK("http://www.worldcat.org/oclc/24336763","WorldCat Record")</f>
        <v>WorldCat Record</v>
      </c>
      <c r="AW94" s="2" t="s">
        <v>1336</v>
      </c>
      <c r="AX94" s="2" t="s">
        <v>1337</v>
      </c>
      <c r="AY94" s="2" t="s">
        <v>1338</v>
      </c>
      <c r="AZ94" s="2" t="s">
        <v>1338</v>
      </c>
      <c r="BA94" s="2" t="s">
        <v>1339</v>
      </c>
      <c r="BB94" s="2" t="s">
        <v>78</v>
      </c>
      <c r="BE94" s="2" t="s">
        <v>1340</v>
      </c>
      <c r="BF94" s="2" t="s">
        <v>1341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0</xdr:col>
                    <xdr:colOff>1076325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0</xdr:col>
                    <xdr:colOff>1076325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0</xdr:col>
                    <xdr:colOff>1076325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0</xdr:col>
                    <xdr:colOff>1076325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0</xdr:col>
                    <xdr:colOff>1076325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0</xdr:col>
                    <xdr:colOff>1076325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0</xdr:col>
                    <xdr:colOff>1076325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0</xdr:col>
                    <xdr:colOff>1076325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0</xdr:col>
                    <xdr:colOff>1076325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0</xdr:col>
                    <xdr:colOff>1076325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0</xdr:col>
                    <xdr:colOff>1076325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0</xdr:col>
                    <xdr:colOff>1076325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0</xdr:col>
                    <xdr:colOff>1076325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0</xdr:col>
                    <xdr:colOff>1076325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0</xdr:col>
                    <xdr:colOff>1076325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0</xdr:col>
                    <xdr:colOff>1076325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0</xdr:col>
                    <xdr:colOff>1076325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0</xdr:col>
                    <xdr:colOff>1076325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0</xdr:col>
                    <xdr:colOff>1076325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0</xdr:col>
                    <xdr:colOff>1076325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0</xdr:col>
                    <xdr:colOff>1076325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0</xdr:col>
                    <xdr:colOff>1076325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0</xdr:col>
                    <xdr:colOff>1076325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0</xdr:col>
                    <xdr:colOff>1076325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0</xdr:col>
                    <xdr:colOff>1076325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0</xdr:col>
                    <xdr:colOff>1076325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0</xdr:col>
                    <xdr:colOff>1076325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0</xdr:col>
                    <xdr:colOff>1076325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0</xdr:col>
                    <xdr:colOff>1076325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0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0</xdr:col>
                    <xdr:colOff>1076325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0</xdr:col>
                    <xdr:colOff>1076325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0</xdr:col>
                    <xdr:colOff>1076325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0</xdr:col>
                    <xdr:colOff>1076325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0</xdr:col>
                    <xdr:colOff>1076325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0</xdr:col>
                    <xdr:colOff>1076325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0</xdr:col>
                    <xdr:colOff>1076325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0</xdr:col>
                    <xdr:colOff>1076325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0</xdr:col>
                    <xdr:colOff>1076325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0</xdr:col>
                    <xdr:colOff>1076325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0</xdr:col>
                    <xdr:colOff>1076325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0</xdr:col>
                    <xdr:colOff>1076325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0</xdr:col>
                    <xdr:colOff>1076325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0</xdr:col>
                    <xdr:colOff>1076325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0</xdr:col>
                    <xdr:colOff>1076325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0</xdr:col>
                    <xdr:colOff>1076325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0</xdr:col>
                    <xdr:colOff>1076325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0</xdr:col>
                    <xdr:colOff>1076325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0</xdr:col>
                    <xdr:colOff>1076325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0</xdr:col>
                    <xdr:colOff>1076325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0</xdr:col>
                    <xdr:colOff>1076325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0</xdr:col>
                    <xdr:colOff>1076325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0</xdr:col>
                    <xdr:colOff>1076325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0</xdr:col>
                    <xdr:colOff>1076325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0</xdr:col>
                    <xdr:colOff>1076325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0</xdr:col>
                    <xdr:colOff>1076325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0</xdr:col>
                    <xdr:colOff>1076325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0</xdr:col>
                    <xdr:colOff>1076325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0</xdr:col>
                    <xdr:colOff>1076325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0</xdr:col>
                    <xdr:colOff>1076325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0</xdr:col>
                    <xdr:colOff>1076325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0</xdr:col>
                    <xdr:colOff>1076325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0</xdr:col>
                    <xdr:colOff>1076325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0</xdr:col>
                    <xdr:colOff>1076325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0</xdr:col>
                    <xdr:colOff>1076325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0</xdr:col>
                    <xdr:colOff>1076325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0</xdr:col>
                    <xdr:colOff>1076325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0</xdr:col>
                    <xdr:colOff>1076325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0</xdr:col>
                    <xdr:colOff>1076325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0</xdr:col>
                    <xdr:colOff>1076325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0</xdr:col>
                    <xdr:colOff>1076325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0</xdr:col>
                    <xdr:colOff>1076325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0</xdr:col>
                    <xdr:colOff>1076325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0</xdr:col>
                    <xdr:colOff>1076325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0</xdr:col>
                    <xdr:colOff>1076325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0</xdr:col>
                    <xdr:colOff>1076325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0</xdr:col>
                    <xdr:colOff>1076325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0</xdr:col>
                    <xdr:colOff>1076325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0</xdr:col>
                    <xdr:colOff>1076325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0</xdr:col>
                    <xdr:colOff>1076325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0</xdr:col>
                    <xdr:colOff>1076325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0</xdr:col>
                    <xdr:colOff>1076325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0</xdr:col>
                    <xdr:colOff>1076325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0</xdr:col>
                    <xdr:colOff>1076325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0</xdr:col>
                    <xdr:colOff>1076325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0</xdr:col>
                    <xdr:colOff>1076325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0</xdr:col>
                    <xdr:colOff>1076325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0</xdr:col>
                    <xdr:colOff>1076325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0</xdr:col>
                    <xdr:colOff>1076325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0</xdr:col>
                    <xdr:colOff>1076325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0</xdr:col>
                    <xdr:colOff>1076325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0</xdr:col>
                    <xdr:colOff>1076325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0</xdr:col>
                    <xdr:colOff>1076325</xdr:colOff>
                    <xdr:row>93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E0E4E8F2-2A81-4694-81D9-578AFABCEEEE}"/>
</file>

<file path=customXml/itemProps2.xml><?xml version="1.0" encoding="utf-8"?>
<ds:datastoreItem xmlns:ds="http://schemas.openxmlformats.org/officeDocument/2006/customXml" ds:itemID="{AF61065D-02D3-46BC-B026-43C9CBCDF95E}"/>
</file>

<file path=customXml/itemProps3.xml><?xml version="1.0" encoding="utf-8"?>
<ds:datastoreItem xmlns:ds="http://schemas.openxmlformats.org/officeDocument/2006/customXml" ds:itemID="{89D2C101-BB00-4592-B5E9-F9C70E17F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2022-03-02T04:43:10Z</dcterms:created>
  <dcterms:modified xsi:type="dcterms:W3CDTF">2022-03-03T17:19:27Z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