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BC101 .B84</t>
        </is>
      </c>
      <c r="E2" t="inlineStr">
        <is>
          <t>0                      BC 0101000B  84</t>
        </is>
      </c>
      <c r="F2" t="inlineStr">
        <is>
          <t>Elementary modern logic / [by] Paul L. Brown and Walter E. Stuermann.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Brown, Paul Llewellyn, 1920-</t>
        </is>
      </c>
      <c r="N2" t="inlineStr">
        <is>
          <t>New York : Ronald Press Co., [1965]</t>
        </is>
      </c>
      <c r="O2" t="inlineStr">
        <is>
          <t>1965</t>
        </is>
      </c>
      <c r="Q2" t="inlineStr">
        <is>
          <t>eng</t>
        </is>
      </c>
      <c r="R2" t="inlineStr">
        <is>
          <t xml:space="preserve">xx </t>
        </is>
      </c>
      <c r="T2" t="inlineStr">
        <is>
          <t xml:space="preserve">BC </t>
        </is>
      </c>
      <c r="U2" t="n">
        <v>2</v>
      </c>
      <c r="V2" t="n">
        <v>2</v>
      </c>
      <c r="W2" t="inlineStr">
        <is>
          <t>1993-09-27</t>
        </is>
      </c>
      <c r="X2" t="inlineStr">
        <is>
          <t>1993-09-27</t>
        </is>
      </c>
      <c r="Y2" t="inlineStr">
        <is>
          <t>1990-07-16</t>
        </is>
      </c>
      <c r="Z2" t="inlineStr">
        <is>
          <t>1990-07-16</t>
        </is>
      </c>
      <c r="AA2" t="n">
        <v>170</v>
      </c>
      <c r="AB2" t="n">
        <v>145</v>
      </c>
      <c r="AC2" t="n">
        <v>147</v>
      </c>
      <c r="AD2" t="n">
        <v>2</v>
      </c>
      <c r="AE2" t="n">
        <v>2</v>
      </c>
      <c r="AF2" t="n">
        <v>10</v>
      </c>
      <c r="AG2" t="n">
        <v>10</v>
      </c>
      <c r="AH2" t="n">
        <v>4</v>
      </c>
      <c r="AI2" t="n">
        <v>4</v>
      </c>
      <c r="AJ2" t="n">
        <v>3</v>
      </c>
      <c r="AK2" t="n">
        <v>3</v>
      </c>
      <c r="AL2" t="n">
        <v>6</v>
      </c>
      <c r="AM2" t="n">
        <v>6</v>
      </c>
      <c r="AN2" t="n">
        <v>1</v>
      </c>
      <c r="AO2" t="n">
        <v>1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HYPERLINK("http://catalog.hathitrust.org/Record/101870603","HathiTrust Record")</f>
        <v/>
      </c>
      <c r="AU2">
        <f>HYPERLINK("https://creighton-primo.hosted.exlibrisgroup.com/primo-explore/search?tab=default_tab&amp;search_scope=EVERYTHING&amp;vid=01CRU&amp;lang=en_US&amp;offset=0&amp;query=any,contains,991003795349702656","Catalog Record")</f>
        <v/>
      </c>
      <c r="AV2">
        <f>HYPERLINK("http://www.worldcat.org/oclc/1516395","WorldCat Record")</f>
        <v/>
      </c>
      <c r="AW2" t="inlineStr">
        <is>
          <t>2348744:eng</t>
        </is>
      </c>
      <c r="AX2" t="inlineStr">
        <is>
          <t>1516395</t>
        </is>
      </c>
      <c r="AY2" t="inlineStr">
        <is>
          <t>991003795349702656</t>
        </is>
      </c>
      <c r="AZ2" t="inlineStr">
        <is>
          <t>991003795349702656</t>
        </is>
      </c>
      <c r="BA2" t="inlineStr">
        <is>
          <t>2262061010002656</t>
        </is>
      </c>
      <c r="BB2" t="inlineStr">
        <is>
          <t>BOOK</t>
        </is>
      </c>
      <c r="BE2" t="inlineStr">
        <is>
          <t>32285000189141</t>
        </is>
      </c>
      <c r="BF2" t="inlineStr">
        <is>
          <t>893258876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BC108 .B17 1957</t>
        </is>
      </c>
      <c r="E3" t="inlineStr">
        <is>
          <t>0                      BC 0108000B  17          1957</t>
        </is>
      </c>
      <c r="F3" t="inlineStr">
        <is>
          <t>Introduction to logic.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Bachhuber, Andrew H.</t>
        </is>
      </c>
      <c r="N3" t="inlineStr">
        <is>
          <t>New York : Appleton-Century-Crofts, [1957]</t>
        </is>
      </c>
      <c r="O3" t="inlineStr">
        <is>
          <t>1957</t>
        </is>
      </c>
      <c r="Q3" t="inlineStr">
        <is>
          <t>eng</t>
        </is>
      </c>
      <c r="R3" t="inlineStr">
        <is>
          <t xml:space="preserve">xx </t>
        </is>
      </c>
      <c r="T3" t="inlineStr">
        <is>
          <t xml:space="preserve">BC </t>
        </is>
      </c>
      <c r="U3" t="n">
        <v>3</v>
      </c>
      <c r="V3" t="n">
        <v>3</v>
      </c>
      <c r="W3" t="inlineStr">
        <is>
          <t>2006-12-15</t>
        </is>
      </c>
      <c r="X3" t="inlineStr">
        <is>
          <t>2006-12-15</t>
        </is>
      </c>
      <c r="Y3" t="inlineStr">
        <is>
          <t>1990-08-16</t>
        </is>
      </c>
      <c r="Z3" t="inlineStr">
        <is>
          <t>1990-08-16</t>
        </is>
      </c>
      <c r="AA3" t="n">
        <v>211</v>
      </c>
      <c r="AB3" t="n">
        <v>172</v>
      </c>
      <c r="AC3" t="n">
        <v>181</v>
      </c>
      <c r="AD3" t="n">
        <v>1</v>
      </c>
      <c r="AE3" t="n">
        <v>1</v>
      </c>
      <c r="AF3" t="n">
        <v>23</v>
      </c>
      <c r="AG3" t="n">
        <v>23</v>
      </c>
      <c r="AH3" t="n">
        <v>8</v>
      </c>
      <c r="AI3" t="n">
        <v>8</v>
      </c>
      <c r="AJ3" t="n">
        <v>5</v>
      </c>
      <c r="AK3" t="n">
        <v>5</v>
      </c>
      <c r="AL3" t="n">
        <v>17</v>
      </c>
      <c r="AM3" t="n">
        <v>17</v>
      </c>
      <c r="AN3" t="n">
        <v>0</v>
      </c>
      <c r="AO3" t="n">
        <v>0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HYPERLINK("http://catalog.hathitrust.org/Record/100894915","HathiTrust Record")</f>
        <v/>
      </c>
      <c r="AU3">
        <f>HYPERLINK("https://creighton-primo.hosted.exlibrisgroup.com/primo-explore/search?tab=default_tab&amp;search_scope=EVERYTHING&amp;vid=01CRU&amp;lang=en_US&amp;offset=0&amp;query=any,contains,991003848939702656","Catalog Record")</f>
        <v/>
      </c>
      <c r="AV3">
        <f>HYPERLINK("http://www.worldcat.org/oclc/1636545","WorldCat Record")</f>
        <v/>
      </c>
      <c r="AW3" t="inlineStr">
        <is>
          <t>2493591:eng</t>
        </is>
      </c>
      <c r="AX3" t="inlineStr">
        <is>
          <t>1636545</t>
        </is>
      </c>
      <c r="AY3" t="inlineStr">
        <is>
          <t>991003848939702656</t>
        </is>
      </c>
      <c r="AZ3" t="inlineStr">
        <is>
          <t>991003848939702656</t>
        </is>
      </c>
      <c r="BA3" t="inlineStr">
        <is>
          <t>2255996230002656</t>
        </is>
      </c>
      <c r="BB3" t="inlineStr">
        <is>
          <t>BOOK</t>
        </is>
      </c>
      <c r="BE3" t="inlineStr">
        <is>
          <t>32285000255850</t>
        </is>
      </c>
      <c r="BF3" t="inlineStr">
        <is>
          <t>893722120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BC108 .C67</t>
        </is>
      </c>
      <c r="E4" t="inlineStr">
        <is>
          <t>0                      BC 0108000C  67</t>
        </is>
      </c>
      <c r="F4" t="inlineStr">
        <is>
          <t>An introduction to logic and scientific method / by Morris R. Cohen and Ernest Nagel.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Cohen, Morris R. (Morris Raphael), 1880-1947.</t>
        </is>
      </c>
      <c r="N4" t="inlineStr">
        <is>
          <t>New York : Harcourt, Brace and company, [c1934]</t>
        </is>
      </c>
      <c r="O4" t="inlineStr">
        <is>
          <t>1934</t>
        </is>
      </c>
      <c r="Q4" t="inlineStr">
        <is>
          <t>eng</t>
        </is>
      </c>
      <c r="R4" t="inlineStr">
        <is>
          <t>nyu</t>
        </is>
      </c>
      <c r="T4" t="inlineStr">
        <is>
          <t xml:space="preserve">BC </t>
        </is>
      </c>
      <c r="U4" t="n">
        <v>12</v>
      </c>
      <c r="V4" t="n">
        <v>12</v>
      </c>
      <c r="W4" t="inlineStr">
        <is>
          <t>2004-06-10</t>
        </is>
      </c>
      <c r="X4" t="inlineStr">
        <is>
          <t>2004-06-10</t>
        </is>
      </c>
      <c r="Y4" t="inlineStr">
        <is>
          <t>1990-08-16</t>
        </is>
      </c>
      <c r="Z4" t="inlineStr">
        <is>
          <t>1990-08-16</t>
        </is>
      </c>
      <c r="AA4" t="n">
        <v>1246</v>
      </c>
      <c r="AB4" t="n">
        <v>1092</v>
      </c>
      <c r="AC4" t="n">
        <v>1151</v>
      </c>
      <c r="AD4" t="n">
        <v>10</v>
      </c>
      <c r="AE4" t="n">
        <v>10</v>
      </c>
      <c r="AF4" t="n">
        <v>48</v>
      </c>
      <c r="AG4" t="n">
        <v>51</v>
      </c>
      <c r="AH4" t="n">
        <v>18</v>
      </c>
      <c r="AI4" t="n">
        <v>20</v>
      </c>
      <c r="AJ4" t="n">
        <v>9</v>
      </c>
      <c r="AK4" t="n">
        <v>9</v>
      </c>
      <c r="AL4" t="n">
        <v>23</v>
      </c>
      <c r="AM4" t="n">
        <v>24</v>
      </c>
      <c r="AN4" t="n">
        <v>8</v>
      </c>
      <c r="AO4" t="n">
        <v>8</v>
      </c>
      <c r="AP4" t="n">
        <v>2</v>
      </c>
      <c r="AQ4" t="n">
        <v>2</v>
      </c>
      <c r="AR4" t="inlineStr">
        <is>
          <t>No</t>
        </is>
      </c>
      <c r="AS4" t="inlineStr">
        <is>
          <t>Yes</t>
        </is>
      </c>
      <c r="AT4">
        <f>HYPERLINK("http://catalog.hathitrust.org/Record/001387416","HathiTrust Record")</f>
        <v/>
      </c>
      <c r="AU4">
        <f>HYPERLINK("https://creighton-primo.hosted.exlibrisgroup.com/primo-explore/search?tab=default_tab&amp;search_scope=EVERYTHING&amp;vid=01CRU&amp;lang=en_US&amp;offset=0&amp;query=any,contains,991000941619702656","Catalog Record")</f>
        <v/>
      </c>
      <c r="AV4">
        <f>HYPERLINK("http://www.worldcat.org/oclc/166297","WorldCat Record")</f>
        <v/>
      </c>
      <c r="AW4" t="inlineStr">
        <is>
          <t>828471:eng</t>
        </is>
      </c>
      <c r="AX4" t="inlineStr">
        <is>
          <t>166297</t>
        </is>
      </c>
      <c r="AY4" t="inlineStr">
        <is>
          <t>991000941619702656</t>
        </is>
      </c>
      <c r="AZ4" t="inlineStr">
        <is>
          <t>991000941619702656</t>
        </is>
      </c>
      <c r="BA4" t="inlineStr">
        <is>
          <t>2271308720002656</t>
        </is>
      </c>
      <c r="BB4" t="inlineStr">
        <is>
          <t>BOOK</t>
        </is>
      </c>
      <c r="BE4" t="inlineStr">
        <is>
          <t>32285000255942</t>
        </is>
      </c>
      <c r="BF4" t="inlineStr">
        <is>
          <t>893534366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BC108 .C7</t>
        </is>
      </c>
      <c r="E5" t="inlineStr">
        <is>
          <t>0                      BC 0108000C  7</t>
        </is>
      </c>
      <c r="F5" t="inlineStr">
        <is>
          <t>A brief text-book of logic and mental philosophy.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Coppens, Charles, 1835-1920.</t>
        </is>
      </c>
      <c r="N5" t="inlineStr">
        <is>
          <t>New York : Schwartz, Kirwin &amp; Fauss, [1891]</t>
        </is>
      </c>
      <c r="O5" t="inlineStr">
        <is>
          <t>1891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BC </t>
        </is>
      </c>
      <c r="U5" t="n">
        <v>3</v>
      </c>
      <c r="V5" t="n">
        <v>3</v>
      </c>
      <c r="W5" t="inlineStr">
        <is>
          <t>1994-11-07</t>
        </is>
      </c>
      <c r="X5" t="inlineStr">
        <is>
          <t>1994-11-07</t>
        </is>
      </c>
      <c r="Y5" t="inlineStr">
        <is>
          <t>1990-08-16</t>
        </is>
      </c>
      <c r="Z5" t="inlineStr">
        <is>
          <t>1990-08-16</t>
        </is>
      </c>
      <c r="AA5" t="n">
        <v>105</v>
      </c>
      <c r="AB5" t="n">
        <v>90</v>
      </c>
      <c r="AC5" t="n">
        <v>221</v>
      </c>
      <c r="AD5" t="n">
        <v>2</v>
      </c>
      <c r="AE5" t="n">
        <v>4</v>
      </c>
      <c r="AF5" t="n">
        <v>20</v>
      </c>
      <c r="AG5" t="n">
        <v>27</v>
      </c>
      <c r="AH5" t="n">
        <v>6</v>
      </c>
      <c r="AI5" t="n">
        <v>9</v>
      </c>
      <c r="AJ5" t="n">
        <v>3</v>
      </c>
      <c r="AK5" t="n">
        <v>4</v>
      </c>
      <c r="AL5" t="n">
        <v>17</v>
      </c>
      <c r="AM5" t="n">
        <v>19</v>
      </c>
      <c r="AN5" t="n">
        <v>0</v>
      </c>
      <c r="AO5" t="n">
        <v>2</v>
      </c>
      <c r="AP5" t="n">
        <v>0</v>
      </c>
      <c r="AQ5" t="n">
        <v>0</v>
      </c>
      <c r="AR5" t="inlineStr">
        <is>
          <t>Yes</t>
        </is>
      </c>
      <c r="AS5" t="inlineStr">
        <is>
          <t>No</t>
        </is>
      </c>
      <c r="AT5">
        <f>HYPERLINK("http://catalog.hathitrust.org/Record/009259753","HathiTrust Record")</f>
        <v/>
      </c>
      <c r="AU5">
        <f>HYPERLINK("https://creighton-primo.hosted.exlibrisgroup.com/primo-explore/search?tab=default_tab&amp;search_scope=EVERYTHING&amp;vid=01CRU&amp;lang=en_US&amp;offset=0&amp;query=any,contains,991004226199702656","Catalog Record")</f>
        <v/>
      </c>
      <c r="AV5">
        <f>HYPERLINK("http://www.worldcat.org/oclc/33204800","WorldCat Record")</f>
        <v/>
      </c>
      <c r="AW5" t="inlineStr">
        <is>
          <t>14972729:eng</t>
        </is>
      </c>
      <c r="AX5" t="inlineStr">
        <is>
          <t>33204800</t>
        </is>
      </c>
      <c r="AY5" t="inlineStr">
        <is>
          <t>991004226199702656</t>
        </is>
      </c>
      <c r="AZ5" t="inlineStr">
        <is>
          <t>991004226199702656</t>
        </is>
      </c>
      <c r="BA5" t="inlineStr">
        <is>
          <t>2256857910002656</t>
        </is>
      </c>
      <c r="BB5" t="inlineStr">
        <is>
          <t>BOOK</t>
        </is>
      </c>
      <c r="BE5" t="inlineStr">
        <is>
          <t>32285000255983</t>
        </is>
      </c>
      <c r="BF5" t="inlineStr">
        <is>
          <t>893318954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BC108 .O35</t>
        </is>
      </c>
      <c r="E6" t="inlineStr">
        <is>
          <t>0                      BC 0108000O  35</t>
        </is>
      </c>
      <c r="F6" t="inlineStr">
        <is>
          <t>Logic, the art of defining and reasoning.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Oesterle, John A.</t>
        </is>
      </c>
      <c r="N6" t="inlineStr">
        <is>
          <t>New York : Prentice-Hall, 1952.</t>
        </is>
      </c>
      <c r="O6" t="inlineStr">
        <is>
          <t>1952</t>
        </is>
      </c>
      <c r="Q6" t="inlineStr">
        <is>
          <t>eng</t>
        </is>
      </c>
      <c r="R6" t="inlineStr">
        <is>
          <t xml:space="preserve">xx </t>
        </is>
      </c>
      <c r="T6" t="inlineStr">
        <is>
          <t xml:space="preserve">BC </t>
        </is>
      </c>
      <c r="U6" t="n">
        <v>1</v>
      </c>
      <c r="V6" t="n">
        <v>1</v>
      </c>
      <c r="W6" t="inlineStr">
        <is>
          <t>2009-05-26</t>
        </is>
      </c>
      <c r="X6" t="inlineStr">
        <is>
          <t>2009-05-26</t>
        </is>
      </c>
      <c r="Y6" t="inlineStr">
        <is>
          <t>1990-08-16</t>
        </is>
      </c>
      <c r="Z6" t="inlineStr">
        <is>
          <t>1990-08-16</t>
        </is>
      </c>
      <c r="AA6" t="n">
        <v>94</v>
      </c>
      <c r="AB6" t="n">
        <v>82</v>
      </c>
      <c r="AC6" t="n">
        <v>234</v>
      </c>
      <c r="AD6" t="n">
        <v>1</v>
      </c>
      <c r="AE6" t="n">
        <v>2</v>
      </c>
      <c r="AF6" t="n">
        <v>15</v>
      </c>
      <c r="AG6" t="n">
        <v>20</v>
      </c>
      <c r="AH6" t="n">
        <v>6</v>
      </c>
      <c r="AI6" t="n">
        <v>9</v>
      </c>
      <c r="AJ6" t="n">
        <v>4</v>
      </c>
      <c r="AK6" t="n">
        <v>5</v>
      </c>
      <c r="AL6" t="n">
        <v>9</v>
      </c>
      <c r="AM6" t="n">
        <v>13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HYPERLINK("https://creighton-primo.hosted.exlibrisgroup.com/primo-explore/search?tab=default_tab&amp;search_scope=EVERYTHING&amp;vid=01CRU&amp;lang=en_US&amp;offset=0&amp;query=any,contains,991003708479702656","Catalog Record")</f>
        <v/>
      </c>
      <c r="AV6">
        <f>HYPERLINK("http://www.worldcat.org/oclc/1346778","WorldCat Record")</f>
        <v/>
      </c>
      <c r="AW6" t="inlineStr">
        <is>
          <t>2242804:eng</t>
        </is>
      </c>
      <c r="AX6" t="inlineStr">
        <is>
          <t>1346778</t>
        </is>
      </c>
      <c r="AY6" t="inlineStr">
        <is>
          <t>991003708479702656</t>
        </is>
      </c>
      <c r="AZ6" t="inlineStr">
        <is>
          <t>991003708479702656</t>
        </is>
      </c>
      <c r="BA6" t="inlineStr">
        <is>
          <t>2258275660002656</t>
        </is>
      </c>
      <c r="BB6" t="inlineStr">
        <is>
          <t>BOOK</t>
        </is>
      </c>
      <c r="BE6" t="inlineStr">
        <is>
          <t>32285000256676</t>
        </is>
      </c>
      <c r="BF6" t="inlineStr">
        <is>
          <t>893806115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BC128 .H85 1971</t>
        </is>
      </c>
      <c r="E7" t="inlineStr">
        <is>
          <t>0                      BC 0128000H  85          1971</t>
        </is>
      </c>
      <c r="F7" t="inlineStr">
        <is>
          <t>Metalogic : an introduction to the metatheory of standard first order logic.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Hunter, Geoffrey.</t>
        </is>
      </c>
      <c r="N7" t="inlineStr">
        <is>
          <t>Berkeley : University of California Press, 1971.</t>
        </is>
      </c>
      <c r="O7" t="inlineStr">
        <is>
          <t>1971</t>
        </is>
      </c>
      <c r="Q7" t="inlineStr">
        <is>
          <t>eng</t>
        </is>
      </c>
      <c r="R7" t="inlineStr">
        <is>
          <t>cau</t>
        </is>
      </c>
      <c r="T7" t="inlineStr">
        <is>
          <t xml:space="preserve">BC </t>
        </is>
      </c>
      <c r="U7" t="n">
        <v>2</v>
      </c>
      <c r="V7" t="n">
        <v>2</v>
      </c>
      <c r="W7" t="inlineStr">
        <is>
          <t>2001-04-11</t>
        </is>
      </c>
      <c r="X7" t="inlineStr">
        <is>
          <t>2001-04-11</t>
        </is>
      </c>
      <c r="Y7" t="inlineStr">
        <is>
          <t>1990-11-28</t>
        </is>
      </c>
      <c r="Z7" t="inlineStr">
        <is>
          <t>1990-11-28</t>
        </is>
      </c>
      <c r="AA7" t="n">
        <v>506</v>
      </c>
      <c r="AB7" t="n">
        <v>442</v>
      </c>
      <c r="AC7" t="n">
        <v>521</v>
      </c>
      <c r="AD7" t="n">
        <v>4</v>
      </c>
      <c r="AE7" t="n">
        <v>4</v>
      </c>
      <c r="AF7" t="n">
        <v>21</v>
      </c>
      <c r="AG7" t="n">
        <v>26</v>
      </c>
      <c r="AH7" t="n">
        <v>4</v>
      </c>
      <c r="AI7" t="n">
        <v>6</v>
      </c>
      <c r="AJ7" t="n">
        <v>6</v>
      </c>
      <c r="AK7" t="n">
        <v>7</v>
      </c>
      <c r="AL7" t="n">
        <v>14</v>
      </c>
      <c r="AM7" t="n">
        <v>19</v>
      </c>
      <c r="AN7" t="n">
        <v>3</v>
      </c>
      <c r="AO7" t="n">
        <v>3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HYPERLINK("http://catalog.hathitrust.org/Record/001387479","HathiTrust Record")</f>
        <v/>
      </c>
      <c r="AU7">
        <f>HYPERLINK("https://creighton-primo.hosted.exlibrisgroup.com/primo-explore/search?tab=default_tab&amp;search_scope=EVERYTHING&amp;vid=01CRU&amp;lang=en_US&amp;offset=0&amp;query=any,contains,991000801809702656","Catalog Record")</f>
        <v/>
      </c>
      <c r="AV7">
        <f>HYPERLINK("http://www.worldcat.org/oclc/139234","WorldCat Record")</f>
        <v/>
      </c>
      <c r="AW7" t="inlineStr">
        <is>
          <t>885157:eng</t>
        </is>
      </c>
      <c r="AX7" t="inlineStr">
        <is>
          <t>139234</t>
        </is>
      </c>
      <c r="AY7" t="inlineStr">
        <is>
          <t>991000801809702656</t>
        </is>
      </c>
      <c r="AZ7" t="inlineStr">
        <is>
          <t>991000801809702656</t>
        </is>
      </c>
      <c r="BA7" t="inlineStr">
        <is>
          <t>2260951890002656</t>
        </is>
      </c>
      <c r="BB7" t="inlineStr">
        <is>
          <t>BOOK</t>
        </is>
      </c>
      <c r="BD7" t="inlineStr">
        <is>
          <t>9780520018228</t>
        </is>
      </c>
      <c r="BE7" t="inlineStr">
        <is>
          <t>32285000435080</t>
        </is>
      </c>
      <c r="BF7" t="inlineStr">
        <is>
          <t>893327599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BC135 .A5 1971</t>
        </is>
      </c>
      <c r="E8" t="inlineStr">
        <is>
          <t>0                      BC 0135000A  5           1971</t>
        </is>
      </c>
      <c r="F8" t="inlineStr">
        <is>
          <t>An introduction to Wittgenstein's Tractatus / [by] G.E.M. Anscombe.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Yes</t>
        </is>
      </c>
      <c r="L8" t="inlineStr">
        <is>
          <t>0</t>
        </is>
      </c>
      <c r="M8" t="inlineStr">
        <is>
          <t>Anscombe, G. E. M. (Gertrude Elizabeth Margaret)</t>
        </is>
      </c>
      <c r="N8" t="inlineStr">
        <is>
          <t>Philadelphia : University of Pennsylvania Press, [1971]</t>
        </is>
      </c>
      <c r="O8" t="inlineStr">
        <is>
          <t>1971</t>
        </is>
      </c>
      <c r="Q8" t="inlineStr">
        <is>
          <t>eng</t>
        </is>
      </c>
      <c r="R8" t="inlineStr">
        <is>
          <t>pau</t>
        </is>
      </c>
      <c r="S8" t="inlineStr">
        <is>
          <t>Pennsylvania paperback 1019.</t>
        </is>
      </c>
      <c r="T8" t="inlineStr">
        <is>
          <t xml:space="preserve">BC </t>
        </is>
      </c>
      <c r="U8" t="n">
        <v>3</v>
      </c>
      <c r="V8" t="n">
        <v>3</v>
      </c>
      <c r="W8" t="inlineStr">
        <is>
          <t>2007-11-14</t>
        </is>
      </c>
      <c r="X8" t="inlineStr">
        <is>
          <t>2007-11-14</t>
        </is>
      </c>
      <c r="Y8" t="inlineStr">
        <is>
          <t>1990-03-01</t>
        </is>
      </c>
      <c r="Z8" t="inlineStr">
        <is>
          <t>1990-03-01</t>
        </is>
      </c>
      <c r="AA8" t="n">
        <v>174</v>
      </c>
      <c r="AB8" t="n">
        <v>143</v>
      </c>
      <c r="AC8" t="n">
        <v>846</v>
      </c>
      <c r="AD8" t="n">
        <v>3</v>
      </c>
      <c r="AE8" t="n">
        <v>5</v>
      </c>
      <c r="AF8" t="n">
        <v>8</v>
      </c>
      <c r="AG8" t="n">
        <v>49</v>
      </c>
      <c r="AH8" t="n">
        <v>3</v>
      </c>
      <c r="AI8" t="n">
        <v>22</v>
      </c>
      <c r="AJ8" t="n">
        <v>4</v>
      </c>
      <c r="AK8" t="n">
        <v>11</v>
      </c>
      <c r="AL8" t="n">
        <v>4</v>
      </c>
      <c r="AM8" t="n">
        <v>27</v>
      </c>
      <c r="AN8" t="n">
        <v>1</v>
      </c>
      <c r="AO8" t="n">
        <v>3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HYPERLINK("http://catalog.hathitrust.org/Record/007135591","HathiTrust Record")</f>
        <v/>
      </c>
      <c r="AU8">
        <f>HYPERLINK("https://creighton-primo.hosted.exlibrisgroup.com/primo-explore/search?tab=default_tab&amp;search_scope=EVERYTHING&amp;vid=01CRU&amp;lang=en_US&amp;offset=0&amp;query=any,contains,991003438599702656","Catalog Record")</f>
        <v/>
      </c>
      <c r="AV8">
        <f>HYPERLINK("http://www.worldcat.org/oclc/32769974","WorldCat Record")</f>
        <v/>
      </c>
      <c r="AW8" t="inlineStr">
        <is>
          <t>1916383:eng</t>
        </is>
      </c>
      <c r="AX8" t="inlineStr">
        <is>
          <t>32769974</t>
        </is>
      </c>
      <c r="AY8" t="inlineStr">
        <is>
          <t>991003438599702656</t>
        </is>
      </c>
      <c r="AZ8" t="inlineStr">
        <is>
          <t>991003438599702656</t>
        </is>
      </c>
      <c r="BA8" t="inlineStr">
        <is>
          <t>2257864000002656</t>
        </is>
      </c>
      <c r="BB8" t="inlineStr">
        <is>
          <t>BOOK</t>
        </is>
      </c>
      <c r="BE8" t="inlineStr">
        <is>
          <t>32285000042761</t>
        </is>
      </c>
      <c r="BF8" t="inlineStr">
        <is>
          <t>893611040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BC135 .B7 1958</t>
        </is>
      </c>
      <c r="E9" t="inlineStr">
        <is>
          <t>0                      BC 0135000B  7           1958</t>
        </is>
      </c>
      <c r="F9" t="inlineStr">
        <is>
          <t>An investigation of the laws of thought : on which are founded the mathematical theories of logic and probabilities / by George Boole.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Boole, George, 1815-1864.</t>
        </is>
      </c>
      <c r="N9" t="inlineStr">
        <is>
          <t>New York : Dover Publications, inc., [1958]</t>
        </is>
      </c>
      <c r="O9" t="inlineStr">
        <is>
          <t>1958</t>
        </is>
      </c>
      <c r="Q9" t="inlineStr">
        <is>
          <t>eng</t>
        </is>
      </c>
      <c r="R9" t="inlineStr">
        <is>
          <t xml:space="preserve">xx </t>
        </is>
      </c>
      <c r="T9" t="inlineStr">
        <is>
          <t xml:space="preserve">BC </t>
        </is>
      </c>
      <c r="U9" t="n">
        <v>1</v>
      </c>
      <c r="V9" t="n">
        <v>1</v>
      </c>
      <c r="W9" t="inlineStr">
        <is>
          <t>2010-06-21</t>
        </is>
      </c>
      <c r="X9" t="inlineStr">
        <is>
          <t>2010-06-21</t>
        </is>
      </c>
      <c r="Y9" t="inlineStr">
        <is>
          <t>1990-11-28</t>
        </is>
      </c>
      <c r="Z9" t="inlineStr">
        <is>
          <t>1990-11-28</t>
        </is>
      </c>
      <c r="AA9" t="n">
        <v>319</v>
      </c>
      <c r="AB9" t="n">
        <v>210</v>
      </c>
      <c r="AC9" t="n">
        <v>1029</v>
      </c>
      <c r="AD9" t="n">
        <v>3</v>
      </c>
      <c r="AE9" t="n">
        <v>7</v>
      </c>
      <c r="AF9" t="n">
        <v>9</v>
      </c>
      <c r="AG9" t="n">
        <v>40</v>
      </c>
      <c r="AH9" t="n">
        <v>2</v>
      </c>
      <c r="AI9" t="n">
        <v>18</v>
      </c>
      <c r="AJ9" t="n">
        <v>1</v>
      </c>
      <c r="AK9" t="n">
        <v>7</v>
      </c>
      <c r="AL9" t="n">
        <v>4</v>
      </c>
      <c r="AM9" t="n">
        <v>19</v>
      </c>
      <c r="AN9" t="n">
        <v>2</v>
      </c>
      <c r="AO9" t="n">
        <v>6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HYPERLINK("https://creighton-primo.hosted.exlibrisgroup.com/primo-explore/search?tab=default_tab&amp;search_scope=EVERYTHING&amp;vid=01CRU&amp;lang=en_US&amp;offset=0&amp;query=any,contains,991004233799702656","Catalog Record")</f>
        <v/>
      </c>
      <c r="AV9">
        <f>HYPERLINK("http://www.worldcat.org/oclc/2757758","WorldCat Record")</f>
        <v/>
      </c>
      <c r="AW9" t="inlineStr">
        <is>
          <t>495143:eng</t>
        </is>
      </c>
      <c r="AX9" t="inlineStr">
        <is>
          <t>2757758</t>
        </is>
      </c>
      <c r="AY9" t="inlineStr">
        <is>
          <t>991004233799702656</t>
        </is>
      </c>
      <c r="AZ9" t="inlineStr">
        <is>
          <t>991004233799702656</t>
        </is>
      </c>
      <c r="BA9" t="inlineStr">
        <is>
          <t>2261215990002656</t>
        </is>
      </c>
      <c r="BB9" t="inlineStr">
        <is>
          <t>BOOK</t>
        </is>
      </c>
      <c r="BE9" t="inlineStr">
        <is>
          <t>32285000435155</t>
        </is>
      </c>
      <c r="BF9" t="inlineStr">
        <is>
          <t>893349769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BC135 .Q46 1965</t>
        </is>
      </c>
      <c r="E10" t="inlineStr">
        <is>
          <t>0                      BC 0135000Q  46          1965</t>
        </is>
      </c>
      <c r="F10" t="inlineStr">
        <is>
          <t>Elementary logic.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Quine, W. V. (Willard Van Orman)</t>
        </is>
      </c>
      <c r="N10" t="inlineStr">
        <is>
          <t>New York : Harper &amp; Row, [1965]</t>
        </is>
      </c>
      <c r="O10" t="inlineStr">
        <is>
          <t>1965</t>
        </is>
      </c>
      <c r="P10" t="inlineStr">
        <is>
          <t>Rev. ed.</t>
        </is>
      </c>
      <c r="Q10" t="inlineStr">
        <is>
          <t>eng</t>
        </is>
      </c>
      <c r="R10" t="inlineStr">
        <is>
          <t>nyu</t>
        </is>
      </c>
      <c r="S10" t="inlineStr">
        <is>
          <t>Harper torchbooks. The science library, TB577J</t>
        </is>
      </c>
      <c r="T10" t="inlineStr">
        <is>
          <t xml:space="preserve">BC </t>
        </is>
      </c>
      <c r="U10" t="n">
        <v>5</v>
      </c>
      <c r="V10" t="n">
        <v>5</v>
      </c>
      <c r="W10" t="inlineStr">
        <is>
          <t>2003-06-16</t>
        </is>
      </c>
      <c r="X10" t="inlineStr">
        <is>
          <t>2003-06-16</t>
        </is>
      </c>
      <c r="Y10" t="inlineStr">
        <is>
          <t>1991-02-21</t>
        </is>
      </c>
      <c r="Z10" t="inlineStr">
        <is>
          <t>1991-02-21</t>
        </is>
      </c>
      <c r="AA10" t="n">
        <v>411</v>
      </c>
      <c r="AB10" t="n">
        <v>337</v>
      </c>
      <c r="AC10" t="n">
        <v>771</v>
      </c>
      <c r="AD10" t="n">
        <v>4</v>
      </c>
      <c r="AE10" t="n">
        <v>5</v>
      </c>
      <c r="AF10" t="n">
        <v>17</v>
      </c>
      <c r="AG10" t="n">
        <v>32</v>
      </c>
      <c r="AH10" t="n">
        <v>7</v>
      </c>
      <c r="AI10" t="n">
        <v>12</v>
      </c>
      <c r="AJ10" t="n">
        <v>4</v>
      </c>
      <c r="AK10" t="n">
        <v>7</v>
      </c>
      <c r="AL10" t="n">
        <v>6</v>
      </c>
      <c r="AM10" t="n">
        <v>19</v>
      </c>
      <c r="AN10" t="n">
        <v>3</v>
      </c>
      <c r="AO10" t="n">
        <v>4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HYPERLINK("http://catalog.hathitrust.org/Record/001387564","HathiTrust Record")</f>
        <v/>
      </c>
      <c r="AU10">
        <f>HYPERLINK("https://creighton-primo.hosted.exlibrisgroup.com/primo-explore/search?tab=default_tab&amp;search_scope=EVERYTHING&amp;vid=01CRU&amp;lang=en_US&amp;offset=0&amp;query=any,contains,991003474199702656","Catalog Record")</f>
        <v/>
      </c>
      <c r="AV10">
        <f>HYPERLINK("http://www.worldcat.org/oclc/1017699","WorldCat Record")</f>
        <v/>
      </c>
      <c r="AW10" t="inlineStr">
        <is>
          <t>259116:eng</t>
        </is>
      </c>
      <c r="AX10" t="inlineStr">
        <is>
          <t>1017699</t>
        </is>
      </c>
      <c r="AY10" t="inlineStr">
        <is>
          <t>991003474199702656</t>
        </is>
      </c>
      <c r="AZ10" t="inlineStr">
        <is>
          <t>991003474199702656</t>
        </is>
      </c>
      <c r="BA10" t="inlineStr">
        <is>
          <t>2259042930002656</t>
        </is>
      </c>
      <c r="BB10" t="inlineStr">
        <is>
          <t>BOOK</t>
        </is>
      </c>
      <c r="BE10" t="inlineStr">
        <is>
          <t>32285000435353</t>
        </is>
      </c>
      <c r="BF10" t="inlineStr">
        <is>
          <t>893868445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BC135 A5</t>
        </is>
      </c>
      <c r="E11" t="inlineStr">
        <is>
          <t>0                      BC 0135000A  5</t>
        </is>
      </c>
      <c r="F11" t="inlineStr">
        <is>
          <t>An introduction to Wittgenstein's Tractatus.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Yes</t>
        </is>
      </c>
      <c r="L11" t="inlineStr">
        <is>
          <t>0</t>
        </is>
      </c>
      <c r="M11" t="inlineStr">
        <is>
          <t>Anscombe, G. E. M. (Gertrude Elizabeth Margaret)</t>
        </is>
      </c>
      <c r="N11" t="inlineStr">
        <is>
          <t>London : Hutchinson University Library, [1959]</t>
        </is>
      </c>
      <c r="O11" t="inlineStr">
        <is>
          <t>1959</t>
        </is>
      </c>
      <c r="Q11" t="inlineStr">
        <is>
          <t>eng</t>
        </is>
      </c>
      <c r="R11" t="inlineStr">
        <is>
          <t xml:space="preserve">xx </t>
        </is>
      </c>
      <c r="S11" t="inlineStr">
        <is>
          <t>Hutchinson University Library. Philosophy</t>
        </is>
      </c>
      <c r="T11" t="inlineStr">
        <is>
          <t xml:space="preserve">BC </t>
        </is>
      </c>
      <c r="U11" t="n">
        <v>3</v>
      </c>
      <c r="V11" t="n">
        <v>3</v>
      </c>
      <c r="W11" t="inlineStr">
        <is>
          <t>2007-11-14</t>
        </is>
      </c>
      <c r="X11" t="inlineStr">
        <is>
          <t>2007-11-14</t>
        </is>
      </c>
      <c r="Y11" t="inlineStr">
        <is>
          <t>1990-11-28</t>
        </is>
      </c>
      <c r="Z11" t="inlineStr">
        <is>
          <t>1990-11-28</t>
        </is>
      </c>
      <c r="AA11" t="n">
        <v>443</v>
      </c>
      <c r="AB11" t="n">
        <v>303</v>
      </c>
      <c r="AC11" t="n">
        <v>846</v>
      </c>
      <c r="AD11" t="n">
        <v>1</v>
      </c>
      <c r="AE11" t="n">
        <v>5</v>
      </c>
      <c r="AF11" t="n">
        <v>20</v>
      </c>
      <c r="AG11" t="n">
        <v>49</v>
      </c>
      <c r="AH11" t="n">
        <v>7</v>
      </c>
      <c r="AI11" t="n">
        <v>22</v>
      </c>
      <c r="AJ11" t="n">
        <v>5</v>
      </c>
      <c r="AK11" t="n">
        <v>11</v>
      </c>
      <c r="AL11" t="n">
        <v>13</v>
      </c>
      <c r="AM11" t="n">
        <v>27</v>
      </c>
      <c r="AN11" t="n">
        <v>0</v>
      </c>
      <c r="AO11" t="n">
        <v>3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HYPERLINK("http://catalog.hathitrust.org/Record/001396568","HathiTrust Record")</f>
        <v/>
      </c>
      <c r="AU11">
        <f>HYPERLINK("https://creighton-primo.hosted.exlibrisgroup.com/primo-explore/search?tab=default_tab&amp;search_scope=EVERYTHING&amp;vid=01CRU&amp;lang=en_US&amp;offset=0&amp;query=any,contains,991004329769702656","Catalog Record")</f>
        <v/>
      </c>
      <c r="AV11">
        <f>HYPERLINK("http://www.worldcat.org/oclc/3056095","WorldCat Record")</f>
        <v/>
      </c>
      <c r="AW11" t="inlineStr">
        <is>
          <t>1916383:eng</t>
        </is>
      </c>
      <c r="AX11" t="inlineStr">
        <is>
          <t>3056095</t>
        </is>
      </c>
      <c r="AY11" t="inlineStr">
        <is>
          <t>991004329769702656</t>
        </is>
      </c>
      <c r="AZ11" t="inlineStr">
        <is>
          <t>991004329769702656</t>
        </is>
      </c>
      <c r="BA11" t="inlineStr">
        <is>
          <t>2265365320002656</t>
        </is>
      </c>
      <c r="BB11" t="inlineStr">
        <is>
          <t>BOOK</t>
        </is>
      </c>
      <c r="BE11" t="inlineStr">
        <is>
          <t>32285000435098</t>
        </is>
      </c>
      <c r="BF11" t="inlineStr">
        <is>
          <t>893806937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BC135.W52 S8</t>
        </is>
      </c>
      <c r="E12" t="inlineStr">
        <is>
          <t>0                      BC 0135000W  52                 S  8</t>
        </is>
      </c>
      <c r="F12" t="inlineStr">
        <is>
          <t>Wittgenstein's Tractatus : a critical exposition of its main lines of thought.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Stenius, Erik.</t>
        </is>
      </c>
      <c r="N12" t="inlineStr">
        <is>
          <t>Ithaca, N.Y. : Cornell University Press, 1964, c1960.</t>
        </is>
      </c>
      <c r="O12" t="inlineStr">
        <is>
          <t>1960</t>
        </is>
      </c>
      <c r="Q12" t="inlineStr">
        <is>
          <t>eng</t>
        </is>
      </c>
      <c r="R12" t="inlineStr">
        <is>
          <t xml:space="preserve">xx </t>
        </is>
      </c>
      <c r="T12" t="inlineStr">
        <is>
          <t xml:space="preserve">BC </t>
        </is>
      </c>
      <c r="U12" t="n">
        <v>2</v>
      </c>
      <c r="V12" t="n">
        <v>2</v>
      </c>
      <c r="W12" t="inlineStr">
        <is>
          <t>1995-01-31</t>
        </is>
      </c>
      <c r="X12" t="inlineStr">
        <is>
          <t>1995-01-31</t>
        </is>
      </c>
      <c r="Y12" t="inlineStr">
        <is>
          <t>1991-02-21</t>
        </is>
      </c>
      <c r="Z12" t="inlineStr">
        <is>
          <t>1991-02-21</t>
        </is>
      </c>
      <c r="AA12" t="n">
        <v>418</v>
      </c>
      <c r="AB12" t="n">
        <v>397</v>
      </c>
      <c r="AC12" t="n">
        <v>687</v>
      </c>
      <c r="AD12" t="n">
        <v>5</v>
      </c>
      <c r="AE12" t="n">
        <v>7</v>
      </c>
      <c r="AF12" t="n">
        <v>24</v>
      </c>
      <c r="AG12" t="n">
        <v>42</v>
      </c>
      <c r="AH12" t="n">
        <v>8</v>
      </c>
      <c r="AI12" t="n">
        <v>15</v>
      </c>
      <c r="AJ12" t="n">
        <v>5</v>
      </c>
      <c r="AK12" t="n">
        <v>8</v>
      </c>
      <c r="AL12" t="n">
        <v>11</v>
      </c>
      <c r="AM12" t="n">
        <v>26</v>
      </c>
      <c r="AN12" t="n">
        <v>3</v>
      </c>
      <c r="AO12" t="n">
        <v>5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T12">
        <f>HYPERLINK("http://catalog.hathitrust.org/Record/001396570","HathiTrust Record")</f>
        <v/>
      </c>
      <c r="AU12">
        <f>HYPERLINK("https://creighton-primo.hosted.exlibrisgroup.com/primo-explore/search?tab=default_tab&amp;search_scope=EVERYTHING&amp;vid=01CRU&amp;lang=en_US&amp;offset=0&amp;query=any,contains,991002567759702656","Catalog Record")</f>
        <v/>
      </c>
      <c r="AV12">
        <f>HYPERLINK("http://www.worldcat.org/oclc/372945","WorldCat Record")</f>
        <v/>
      </c>
      <c r="AW12" t="inlineStr">
        <is>
          <t>2550133:eng</t>
        </is>
      </c>
      <c r="AX12" t="inlineStr">
        <is>
          <t>372945</t>
        </is>
      </c>
      <c r="AY12" t="inlineStr">
        <is>
          <t>991002567759702656</t>
        </is>
      </c>
      <c r="AZ12" t="inlineStr">
        <is>
          <t>991002567759702656</t>
        </is>
      </c>
      <c r="BA12" t="inlineStr">
        <is>
          <t>2261608660002656</t>
        </is>
      </c>
      <c r="BB12" t="inlineStr">
        <is>
          <t>BOOK</t>
        </is>
      </c>
      <c r="BE12" t="inlineStr">
        <is>
          <t>32285000435650</t>
        </is>
      </c>
      <c r="BF12" t="inlineStr">
        <is>
          <t>893316989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BC141 .K55</t>
        </is>
      </c>
      <c r="E13" t="inlineStr">
        <is>
          <t>0                      BC 0141000K  55</t>
        </is>
      </c>
      <c r="F13" t="inlineStr">
        <is>
          <t>Probability and induction.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Kneale, W. C. (William Calvert)</t>
        </is>
      </c>
      <c r="N13" t="inlineStr">
        <is>
          <t>Oxford : Clarendon Press, 1949.</t>
        </is>
      </c>
      <c r="O13" t="inlineStr">
        <is>
          <t>1949</t>
        </is>
      </c>
      <c r="Q13" t="inlineStr">
        <is>
          <t>eng</t>
        </is>
      </c>
      <c r="R13" t="inlineStr">
        <is>
          <t>enk</t>
        </is>
      </c>
      <c r="T13" t="inlineStr">
        <is>
          <t xml:space="preserve">BC </t>
        </is>
      </c>
      <c r="U13" t="n">
        <v>3</v>
      </c>
      <c r="V13" t="n">
        <v>3</v>
      </c>
      <c r="W13" t="inlineStr">
        <is>
          <t>1998-08-28</t>
        </is>
      </c>
      <c r="X13" t="inlineStr">
        <is>
          <t>1998-08-28</t>
        </is>
      </c>
      <c r="Y13" t="inlineStr">
        <is>
          <t>1991-02-21</t>
        </is>
      </c>
      <c r="Z13" t="inlineStr">
        <is>
          <t>1991-02-21</t>
        </is>
      </c>
      <c r="AA13" t="n">
        <v>454</v>
      </c>
      <c r="AB13" t="n">
        <v>335</v>
      </c>
      <c r="AC13" t="n">
        <v>473</v>
      </c>
      <c r="AD13" t="n">
        <v>3</v>
      </c>
      <c r="AE13" t="n">
        <v>3</v>
      </c>
      <c r="AF13" t="n">
        <v>17</v>
      </c>
      <c r="AG13" t="n">
        <v>24</v>
      </c>
      <c r="AH13" t="n">
        <v>7</v>
      </c>
      <c r="AI13" t="n">
        <v>9</v>
      </c>
      <c r="AJ13" t="n">
        <v>3</v>
      </c>
      <c r="AK13" t="n">
        <v>4</v>
      </c>
      <c r="AL13" t="n">
        <v>11</v>
      </c>
      <c r="AM13" t="n">
        <v>17</v>
      </c>
      <c r="AN13" t="n">
        <v>2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HYPERLINK("http://catalog.hathitrust.org/Record/001387620","HathiTrust Record")</f>
        <v/>
      </c>
      <c r="AU13">
        <f>HYPERLINK("https://creighton-primo.hosted.exlibrisgroup.com/primo-explore/search?tab=default_tab&amp;search_scope=EVERYTHING&amp;vid=01CRU&amp;lang=en_US&amp;offset=0&amp;query=any,contains,991003371469702656","Catalog Record")</f>
        <v/>
      </c>
      <c r="AV13">
        <f>HYPERLINK("http://www.worldcat.org/oclc/907671","WorldCat Record")</f>
        <v/>
      </c>
      <c r="AW13" t="inlineStr">
        <is>
          <t>48545417:eng</t>
        </is>
      </c>
      <c r="AX13" t="inlineStr">
        <is>
          <t>907671</t>
        </is>
      </c>
      <c r="AY13" t="inlineStr">
        <is>
          <t>991003371469702656</t>
        </is>
      </c>
      <c r="AZ13" t="inlineStr">
        <is>
          <t>991003371469702656</t>
        </is>
      </c>
      <c r="BA13" t="inlineStr">
        <is>
          <t>2258445750002656</t>
        </is>
      </c>
      <c r="BB13" t="inlineStr">
        <is>
          <t>BOOK</t>
        </is>
      </c>
      <c r="BE13" t="inlineStr">
        <is>
          <t>32285000435775</t>
        </is>
      </c>
      <c r="BF13" t="inlineStr">
        <is>
          <t>893422517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BC141 .K9</t>
        </is>
      </c>
      <c r="E14" t="inlineStr">
        <is>
          <t>0                      BC 0141000K  9</t>
        </is>
      </c>
      <c r="F14" t="inlineStr">
        <is>
          <t>Probability and the logic of rational belief.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Kyburg, Henry Ely, 1928-</t>
        </is>
      </c>
      <c r="N14" t="inlineStr">
        <is>
          <t>Middletown, Conn. : Wesleyan University Press, [1961]</t>
        </is>
      </c>
      <c r="O14" t="inlineStr">
        <is>
          <t>1961</t>
        </is>
      </c>
      <c r="P14" t="inlineStr">
        <is>
          <t>[1st ed.].</t>
        </is>
      </c>
      <c r="Q14" t="inlineStr">
        <is>
          <t>eng</t>
        </is>
      </c>
      <c r="R14" t="inlineStr">
        <is>
          <t>ctu</t>
        </is>
      </c>
      <c r="T14" t="inlineStr">
        <is>
          <t xml:space="preserve">BC </t>
        </is>
      </c>
      <c r="U14" t="n">
        <v>1</v>
      </c>
      <c r="V14" t="n">
        <v>1</v>
      </c>
      <c r="W14" t="inlineStr">
        <is>
          <t>2009-04-16</t>
        </is>
      </c>
      <c r="X14" t="inlineStr">
        <is>
          <t>2009-04-16</t>
        </is>
      </c>
      <c r="Y14" t="inlineStr">
        <is>
          <t>1991-02-21</t>
        </is>
      </c>
      <c r="Z14" t="inlineStr">
        <is>
          <t>1991-02-21</t>
        </is>
      </c>
      <c r="AA14" t="n">
        <v>457</v>
      </c>
      <c r="AB14" t="n">
        <v>379</v>
      </c>
      <c r="AC14" t="n">
        <v>389</v>
      </c>
      <c r="AD14" t="n">
        <v>2</v>
      </c>
      <c r="AE14" t="n">
        <v>2</v>
      </c>
      <c r="AF14" t="n">
        <v>15</v>
      </c>
      <c r="AG14" t="n">
        <v>15</v>
      </c>
      <c r="AH14" t="n">
        <v>3</v>
      </c>
      <c r="AI14" t="n">
        <v>3</v>
      </c>
      <c r="AJ14" t="n">
        <v>3</v>
      </c>
      <c r="AK14" t="n">
        <v>3</v>
      </c>
      <c r="AL14" t="n">
        <v>12</v>
      </c>
      <c r="AM14" t="n">
        <v>12</v>
      </c>
      <c r="AN14" t="n">
        <v>1</v>
      </c>
      <c r="AO14" t="n">
        <v>1</v>
      </c>
      <c r="AP14" t="n">
        <v>0</v>
      </c>
      <c r="AQ14" t="n">
        <v>0</v>
      </c>
      <c r="AR14" t="inlineStr">
        <is>
          <t>Yes</t>
        </is>
      </c>
      <c r="AS14" t="inlineStr">
        <is>
          <t>No</t>
        </is>
      </c>
      <c r="AT14">
        <f>HYPERLINK("http://catalog.hathitrust.org/Record/001387621","HathiTrust Record")</f>
        <v/>
      </c>
      <c r="AU14">
        <f>HYPERLINK("https://creighton-primo.hosted.exlibrisgroup.com/primo-explore/search?tab=default_tab&amp;search_scope=EVERYTHING&amp;vid=01CRU&amp;lang=en_US&amp;offset=0&amp;query=any,contains,991002569149702656","Catalog Record")</f>
        <v/>
      </c>
      <c r="AV14">
        <f>HYPERLINK("http://www.worldcat.org/oclc/373252","WorldCat Record")</f>
        <v/>
      </c>
      <c r="AW14" t="inlineStr">
        <is>
          <t>1455588:eng</t>
        </is>
      </c>
      <c r="AX14" t="inlineStr">
        <is>
          <t>373252</t>
        </is>
      </c>
      <c r="AY14" t="inlineStr">
        <is>
          <t>991002569149702656</t>
        </is>
      </c>
      <c r="AZ14" t="inlineStr">
        <is>
          <t>991002569149702656</t>
        </is>
      </c>
      <c r="BA14" t="inlineStr">
        <is>
          <t>2260999710002656</t>
        </is>
      </c>
      <c r="BB14" t="inlineStr">
        <is>
          <t>BOOK</t>
        </is>
      </c>
      <c r="BE14" t="inlineStr">
        <is>
          <t>32285000435783</t>
        </is>
      </c>
      <c r="BF14" t="inlineStr">
        <is>
          <t>893798733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BC15 .K55</t>
        </is>
      </c>
      <c r="E15" t="inlineStr">
        <is>
          <t>0                      BC 0015000K  55</t>
        </is>
      </c>
      <c r="F15" t="inlineStr">
        <is>
          <t>The development of logic / by William Kneale and Martha Kneale.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Kneale, W. C. (William Calvert)</t>
        </is>
      </c>
      <c r="N15" t="inlineStr">
        <is>
          <t>Oxford, [Eng.] : Clarendon Press, 1962.</t>
        </is>
      </c>
      <c r="O15" t="inlineStr">
        <is>
          <t>1962</t>
        </is>
      </c>
      <c r="Q15" t="inlineStr">
        <is>
          <t>eng</t>
        </is>
      </c>
      <c r="R15" t="inlineStr">
        <is>
          <t>enk</t>
        </is>
      </c>
      <c r="T15" t="inlineStr">
        <is>
          <t xml:space="preserve">BC </t>
        </is>
      </c>
      <c r="U15" t="n">
        <v>1</v>
      </c>
      <c r="V15" t="n">
        <v>1</v>
      </c>
      <c r="W15" t="inlineStr">
        <is>
          <t>2005-04-29</t>
        </is>
      </c>
      <c r="X15" t="inlineStr">
        <is>
          <t>2005-04-29</t>
        </is>
      </c>
      <c r="Y15" t="inlineStr">
        <is>
          <t>1991-03-06</t>
        </is>
      </c>
      <c r="Z15" t="inlineStr">
        <is>
          <t>1991-03-06</t>
        </is>
      </c>
      <c r="AA15" t="n">
        <v>890</v>
      </c>
      <c r="AB15" t="n">
        <v>730</v>
      </c>
      <c r="AC15" t="n">
        <v>1067</v>
      </c>
      <c r="AD15" t="n">
        <v>5</v>
      </c>
      <c r="AE15" t="n">
        <v>8</v>
      </c>
      <c r="AF15" t="n">
        <v>34</v>
      </c>
      <c r="AG15" t="n">
        <v>46</v>
      </c>
      <c r="AH15" t="n">
        <v>14</v>
      </c>
      <c r="AI15" t="n">
        <v>18</v>
      </c>
      <c r="AJ15" t="n">
        <v>5</v>
      </c>
      <c r="AK15" t="n">
        <v>10</v>
      </c>
      <c r="AL15" t="n">
        <v>19</v>
      </c>
      <c r="AM15" t="n">
        <v>24</v>
      </c>
      <c r="AN15" t="n">
        <v>4</v>
      </c>
      <c r="AO15" t="n">
        <v>6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HYPERLINK("https://creighton-primo.hosted.exlibrisgroup.com/primo-explore/search?tab=default_tab&amp;search_scope=EVERYTHING&amp;vid=01CRU&amp;lang=en_US&amp;offset=0&amp;query=any,contains,991002568699702656","Catalog Record")</f>
        <v/>
      </c>
      <c r="AV15">
        <f>HYPERLINK("http://www.worldcat.org/oclc/373178","WorldCat Record")</f>
        <v/>
      </c>
      <c r="AW15" t="inlineStr">
        <is>
          <t>180667:eng</t>
        </is>
      </c>
      <c r="AX15" t="inlineStr">
        <is>
          <t>373178</t>
        </is>
      </c>
      <c r="AY15" t="inlineStr">
        <is>
          <t>991002568699702656</t>
        </is>
      </c>
      <c r="AZ15" t="inlineStr">
        <is>
          <t>991002568699702656</t>
        </is>
      </c>
      <c r="BA15" t="inlineStr">
        <is>
          <t>2261153040002656</t>
        </is>
      </c>
      <c r="BB15" t="inlineStr">
        <is>
          <t>BOOK</t>
        </is>
      </c>
      <c r="BE15" t="inlineStr">
        <is>
          <t>32285000526649</t>
        </is>
      </c>
      <c r="BF15" t="inlineStr">
        <is>
          <t>893898932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BC161.T4 N48 1992</t>
        </is>
      </c>
      <c r="E16" t="inlineStr">
        <is>
          <t>0                      BC 0161000T  4                  N  48          1992</t>
        </is>
      </c>
      <c r="F16" t="inlineStr">
        <is>
          <t>Inductive reasoning in the secondary classroom / by Gloria A. Neubert and James B. Binko.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Neubert, Gloria A.</t>
        </is>
      </c>
      <c r="N16" t="inlineStr">
        <is>
          <t>Washington, D.C. : NEA Professional Library, National Education Association, c1992.</t>
        </is>
      </c>
      <c r="O16" t="inlineStr">
        <is>
          <t>1991</t>
        </is>
      </c>
      <c r="Q16" t="inlineStr">
        <is>
          <t>eng</t>
        </is>
      </c>
      <c r="R16" t="inlineStr">
        <is>
          <t>dcu</t>
        </is>
      </c>
      <c r="S16" t="inlineStr">
        <is>
          <t>NEA aspects of learning</t>
        </is>
      </c>
      <c r="T16" t="inlineStr">
        <is>
          <t xml:space="preserve">BC </t>
        </is>
      </c>
      <c r="U16" t="n">
        <v>1</v>
      </c>
      <c r="V16" t="n">
        <v>1</v>
      </c>
      <c r="W16" t="inlineStr">
        <is>
          <t>1994-07-12</t>
        </is>
      </c>
      <c r="X16" t="inlineStr">
        <is>
          <t>1994-07-12</t>
        </is>
      </c>
      <c r="Y16" t="inlineStr">
        <is>
          <t>1992-03-17</t>
        </is>
      </c>
      <c r="Z16" t="inlineStr">
        <is>
          <t>1992-03-17</t>
        </is>
      </c>
      <c r="AA16" t="n">
        <v>384</v>
      </c>
      <c r="AB16" t="n">
        <v>374</v>
      </c>
      <c r="AC16" t="n">
        <v>388</v>
      </c>
      <c r="AD16" t="n">
        <v>7</v>
      </c>
      <c r="AE16" t="n">
        <v>7</v>
      </c>
      <c r="AF16" t="n">
        <v>22</v>
      </c>
      <c r="AG16" t="n">
        <v>22</v>
      </c>
      <c r="AH16" t="n">
        <v>8</v>
      </c>
      <c r="AI16" t="n">
        <v>8</v>
      </c>
      <c r="AJ16" t="n">
        <v>4</v>
      </c>
      <c r="AK16" t="n">
        <v>4</v>
      </c>
      <c r="AL16" t="n">
        <v>10</v>
      </c>
      <c r="AM16" t="n">
        <v>10</v>
      </c>
      <c r="AN16" t="n">
        <v>6</v>
      </c>
      <c r="AO16" t="n">
        <v>6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HYPERLINK("http://catalog.hathitrust.org/Record/002533173","HathiTrust Record")</f>
        <v/>
      </c>
      <c r="AU16">
        <f>HYPERLINK("https://creighton-primo.hosted.exlibrisgroup.com/primo-explore/search?tab=default_tab&amp;search_scope=EVERYTHING&amp;vid=01CRU&amp;lang=en_US&amp;offset=0&amp;query=any,contains,991001820049702656","Catalog Record")</f>
        <v/>
      </c>
      <c r="AV16">
        <f>HYPERLINK("http://www.worldcat.org/oclc/22887924","WorldCat Record")</f>
        <v/>
      </c>
      <c r="AW16" t="inlineStr">
        <is>
          <t>1075999:eng</t>
        </is>
      </c>
      <c r="AX16" t="inlineStr">
        <is>
          <t>22887924</t>
        </is>
      </c>
      <c r="AY16" t="inlineStr">
        <is>
          <t>991001820049702656</t>
        </is>
      </c>
      <c r="AZ16" t="inlineStr">
        <is>
          <t>991001820049702656</t>
        </is>
      </c>
      <c r="BA16" t="inlineStr">
        <is>
          <t>2268700480002656</t>
        </is>
      </c>
      <c r="BB16" t="inlineStr">
        <is>
          <t>BOOK</t>
        </is>
      </c>
      <c r="BD16" t="inlineStr">
        <is>
          <t>9780810630109</t>
        </is>
      </c>
      <c r="BE16" t="inlineStr">
        <is>
          <t>32285001000479</t>
        </is>
      </c>
      <c r="BF16" t="inlineStr">
        <is>
          <t>893346813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BC171 .M24</t>
        </is>
      </c>
      <c r="E17" t="inlineStr">
        <is>
          <t>0                      BC 0171000M  24</t>
        </is>
      </c>
      <c r="F17" t="inlineStr">
        <is>
          <t>Truth, probability and paradox : studies in philosophical logic / [by] J. L. Mackie.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Mackie, J. L. (John Leslie)</t>
        </is>
      </c>
      <c r="N17" t="inlineStr">
        <is>
          <t>Oxford : Clarendon Press, 1973.</t>
        </is>
      </c>
      <c r="O17" t="inlineStr">
        <is>
          <t>1973</t>
        </is>
      </c>
      <c r="Q17" t="inlineStr">
        <is>
          <t>eng</t>
        </is>
      </c>
      <c r="R17" t="inlineStr">
        <is>
          <t>enk</t>
        </is>
      </c>
      <c r="S17" t="inlineStr">
        <is>
          <t>Clarendon library of logic and philosophy</t>
        </is>
      </c>
      <c r="T17" t="inlineStr">
        <is>
          <t xml:space="preserve">BC </t>
        </is>
      </c>
      <c r="U17" t="n">
        <v>4</v>
      </c>
      <c r="V17" t="n">
        <v>4</v>
      </c>
      <c r="W17" t="inlineStr">
        <is>
          <t>1998-08-28</t>
        </is>
      </c>
      <c r="X17" t="inlineStr">
        <is>
          <t>1998-08-28</t>
        </is>
      </c>
      <c r="Y17" t="inlineStr">
        <is>
          <t>1991-02-21</t>
        </is>
      </c>
      <c r="Z17" t="inlineStr">
        <is>
          <t>1991-02-21</t>
        </is>
      </c>
      <c r="AA17" t="n">
        <v>699</v>
      </c>
      <c r="AB17" t="n">
        <v>536</v>
      </c>
      <c r="AC17" t="n">
        <v>538</v>
      </c>
      <c r="AD17" t="n">
        <v>5</v>
      </c>
      <c r="AE17" t="n">
        <v>5</v>
      </c>
      <c r="AF17" t="n">
        <v>30</v>
      </c>
      <c r="AG17" t="n">
        <v>30</v>
      </c>
      <c r="AH17" t="n">
        <v>9</v>
      </c>
      <c r="AI17" t="n">
        <v>9</v>
      </c>
      <c r="AJ17" t="n">
        <v>8</v>
      </c>
      <c r="AK17" t="n">
        <v>8</v>
      </c>
      <c r="AL17" t="n">
        <v>17</v>
      </c>
      <c r="AM17" t="n">
        <v>17</v>
      </c>
      <c r="AN17" t="n">
        <v>4</v>
      </c>
      <c r="AO17" t="n">
        <v>4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HYPERLINK("https://creighton-primo.hosted.exlibrisgroup.com/primo-explore/search?tab=default_tab&amp;search_scope=EVERYTHING&amp;vid=01CRU&amp;lang=en_US&amp;offset=0&amp;query=any,contains,991003045329702656","Catalog Record")</f>
        <v/>
      </c>
      <c r="AV17">
        <f>HYPERLINK("http://www.worldcat.org/oclc/606019","WorldCat Record")</f>
        <v/>
      </c>
      <c r="AW17" t="inlineStr">
        <is>
          <t>198957841:eng</t>
        </is>
      </c>
      <c r="AX17" t="inlineStr">
        <is>
          <t>606019</t>
        </is>
      </c>
      <c r="AY17" t="inlineStr">
        <is>
          <t>991003045329702656</t>
        </is>
      </c>
      <c r="AZ17" t="inlineStr">
        <is>
          <t>991003045329702656</t>
        </is>
      </c>
      <c r="BA17" t="inlineStr">
        <is>
          <t>2263928140002656</t>
        </is>
      </c>
      <c r="BB17" t="inlineStr">
        <is>
          <t>BOOK</t>
        </is>
      </c>
      <c r="BD17" t="inlineStr">
        <is>
          <t>9780198244028</t>
        </is>
      </c>
      <c r="BE17" t="inlineStr">
        <is>
          <t>32285000435890</t>
        </is>
      </c>
      <c r="BF17" t="inlineStr">
        <is>
          <t>893598214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BC175 .B813 1966</t>
        </is>
      </c>
      <c r="E18" t="inlineStr">
        <is>
          <t>0                      BC 0175000B  813         1966</t>
        </is>
      </c>
      <c r="F18" t="inlineStr">
        <is>
          <t>Sophisms on meaning and truth / [by] John Buridan. Translated and with an introd. by Theodore Kermit Scott.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Buridan, Jean, 1300-1358.</t>
        </is>
      </c>
      <c r="N18" t="inlineStr">
        <is>
          <t>New York : Appleton-Century-Crofts, [1966]</t>
        </is>
      </c>
      <c r="O18" t="inlineStr">
        <is>
          <t>1966</t>
        </is>
      </c>
      <c r="Q18" t="inlineStr">
        <is>
          <t>eng</t>
        </is>
      </c>
      <c r="R18" t="inlineStr">
        <is>
          <t>nyu</t>
        </is>
      </c>
      <c r="S18" t="inlineStr">
        <is>
          <t>Century philosophy sourcebooks</t>
        </is>
      </c>
      <c r="T18" t="inlineStr">
        <is>
          <t xml:space="preserve">BC </t>
        </is>
      </c>
      <c r="U18" t="n">
        <v>2</v>
      </c>
      <c r="V18" t="n">
        <v>2</v>
      </c>
      <c r="W18" t="inlineStr">
        <is>
          <t>1999-02-14</t>
        </is>
      </c>
      <c r="X18" t="inlineStr">
        <is>
          <t>1999-02-14</t>
        </is>
      </c>
      <c r="Y18" t="inlineStr">
        <is>
          <t>1991-02-21</t>
        </is>
      </c>
      <c r="Z18" t="inlineStr">
        <is>
          <t>1991-02-21</t>
        </is>
      </c>
      <c r="AA18" t="n">
        <v>417</v>
      </c>
      <c r="AB18" t="n">
        <v>351</v>
      </c>
      <c r="AC18" t="n">
        <v>359</v>
      </c>
      <c r="AD18" t="n">
        <v>3</v>
      </c>
      <c r="AE18" t="n">
        <v>3</v>
      </c>
      <c r="AF18" t="n">
        <v>26</v>
      </c>
      <c r="AG18" t="n">
        <v>26</v>
      </c>
      <c r="AH18" t="n">
        <v>9</v>
      </c>
      <c r="AI18" t="n">
        <v>9</v>
      </c>
      <c r="AJ18" t="n">
        <v>7</v>
      </c>
      <c r="AK18" t="n">
        <v>7</v>
      </c>
      <c r="AL18" t="n">
        <v>18</v>
      </c>
      <c r="AM18" t="n">
        <v>18</v>
      </c>
      <c r="AN18" t="n">
        <v>2</v>
      </c>
      <c r="AO18" t="n">
        <v>2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HYPERLINK("http://catalog.hathitrust.org/Record/001387644","HathiTrust Record")</f>
        <v/>
      </c>
      <c r="AU18">
        <f>HYPERLINK("https://creighton-primo.hosted.exlibrisgroup.com/primo-explore/search?tab=default_tab&amp;search_scope=EVERYTHING&amp;vid=01CRU&amp;lang=en_US&amp;offset=0&amp;query=any,contains,991003366269702656","Catalog Record")</f>
        <v/>
      </c>
      <c r="AV18">
        <f>HYPERLINK("http://www.worldcat.org/oclc/902125","WorldCat Record")</f>
        <v/>
      </c>
      <c r="AW18" t="inlineStr">
        <is>
          <t>320385216:eng</t>
        </is>
      </c>
      <c r="AX18" t="inlineStr">
        <is>
          <t>902125</t>
        </is>
      </c>
      <c r="AY18" t="inlineStr">
        <is>
          <t>991003366269702656</t>
        </is>
      </c>
      <c r="AZ18" t="inlineStr">
        <is>
          <t>991003366269702656</t>
        </is>
      </c>
      <c r="BA18" t="inlineStr">
        <is>
          <t>2262484900002656</t>
        </is>
      </c>
      <c r="BB18" t="inlineStr">
        <is>
          <t>BOOK</t>
        </is>
      </c>
      <c r="BE18" t="inlineStr">
        <is>
          <t>32285000435940</t>
        </is>
      </c>
      <c r="BF18" t="inlineStr">
        <is>
          <t>893610975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BC175 .H3 1970</t>
        </is>
      </c>
      <c r="E19" t="inlineStr">
        <is>
          <t>0                      BC 0175000H  3           1970</t>
        </is>
      </c>
      <c r="F19" t="inlineStr">
        <is>
          <t>Fallacies / by C. L. Hamblin.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Hamblin, C. L. (Charles Leonard), 1922-1985.</t>
        </is>
      </c>
      <c r="N19" t="inlineStr">
        <is>
          <t>[London] : Methuen, [1970]</t>
        </is>
      </c>
      <c r="O19" t="inlineStr">
        <is>
          <t>1970</t>
        </is>
      </c>
      <c r="Q19" t="inlineStr">
        <is>
          <t>eng</t>
        </is>
      </c>
      <c r="R19" t="inlineStr">
        <is>
          <t>enk</t>
        </is>
      </c>
      <c r="T19" t="inlineStr">
        <is>
          <t xml:space="preserve">BC </t>
        </is>
      </c>
      <c r="U19" t="n">
        <v>1</v>
      </c>
      <c r="V19" t="n">
        <v>1</v>
      </c>
      <c r="W19" t="inlineStr">
        <is>
          <t>2001-12-11</t>
        </is>
      </c>
      <c r="X19" t="inlineStr">
        <is>
          <t>2001-12-11</t>
        </is>
      </c>
      <c r="Y19" t="inlineStr">
        <is>
          <t>1991-02-21</t>
        </is>
      </c>
      <c r="Z19" t="inlineStr">
        <is>
          <t>1991-02-21</t>
        </is>
      </c>
      <c r="AA19" t="n">
        <v>518</v>
      </c>
      <c r="AB19" t="n">
        <v>338</v>
      </c>
      <c r="AC19" t="n">
        <v>400</v>
      </c>
      <c r="AD19" t="n">
        <v>3</v>
      </c>
      <c r="AE19" t="n">
        <v>3</v>
      </c>
      <c r="AF19" t="n">
        <v>16</v>
      </c>
      <c r="AG19" t="n">
        <v>21</v>
      </c>
      <c r="AH19" t="n">
        <v>3</v>
      </c>
      <c r="AI19" t="n">
        <v>5</v>
      </c>
      <c r="AJ19" t="n">
        <v>5</v>
      </c>
      <c r="AK19" t="n">
        <v>8</v>
      </c>
      <c r="AL19" t="n">
        <v>10</v>
      </c>
      <c r="AM19" t="n">
        <v>13</v>
      </c>
      <c r="AN19" t="n">
        <v>2</v>
      </c>
      <c r="AO19" t="n">
        <v>2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HYPERLINK("http://catalog.hathitrust.org/Record/001387646","HathiTrust Record")</f>
        <v/>
      </c>
      <c r="AU19">
        <f>HYPERLINK("https://creighton-primo.hosted.exlibrisgroup.com/primo-explore/search?tab=default_tab&amp;search_scope=EVERYTHING&amp;vid=01CRU&amp;lang=en_US&amp;offset=0&amp;query=any,contains,991000452749702656","Catalog Record")</f>
        <v/>
      </c>
      <c r="AV19">
        <f>HYPERLINK("http://www.worldcat.org/oclc/77094","WorldCat Record")</f>
        <v/>
      </c>
      <c r="AW19" t="inlineStr">
        <is>
          <t>5090549587:eng</t>
        </is>
      </c>
      <c r="AX19" t="inlineStr">
        <is>
          <t>77094</t>
        </is>
      </c>
      <c r="AY19" t="inlineStr">
        <is>
          <t>991000452749702656</t>
        </is>
      </c>
      <c r="AZ19" t="inlineStr">
        <is>
          <t>991000452749702656</t>
        </is>
      </c>
      <c r="BA19" t="inlineStr">
        <is>
          <t>2256738200002656</t>
        </is>
      </c>
      <c r="BB19" t="inlineStr">
        <is>
          <t>BOOK</t>
        </is>
      </c>
      <c r="BD19" t="inlineStr">
        <is>
          <t>9780416145700</t>
        </is>
      </c>
      <c r="BE19" t="inlineStr">
        <is>
          <t>32285000435965</t>
        </is>
      </c>
      <c r="BF19" t="inlineStr">
        <is>
          <t>893327298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BC177 .C66 1981</t>
        </is>
      </c>
      <c r="E20" t="inlineStr">
        <is>
          <t>0                      BC 0177000C  66          1981</t>
        </is>
      </c>
      <c r="F20" t="inlineStr">
        <is>
          <t>Reason and decision / Edited by the faculty of the Dept. of Philosophy, Bowling Green State University, John Ahrens ... [et al.] ; principal editors, Michael Bradie and Kenneth Sayre.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Conference on Reason and Decision (1981 : Bowling Green State University)</t>
        </is>
      </c>
      <c r="N20" t="inlineStr">
        <is>
          <t>Bowling Green, Ohio : Applied Philosophy Program, Bowling Green State University, c1982.</t>
        </is>
      </c>
      <c r="O20" t="inlineStr">
        <is>
          <t>1982</t>
        </is>
      </c>
      <c r="Q20" t="inlineStr">
        <is>
          <t>eng</t>
        </is>
      </c>
      <c r="R20" t="inlineStr">
        <is>
          <t>ohu</t>
        </is>
      </c>
      <c r="S20" t="inlineStr">
        <is>
          <t>Bowling Green studies in applied philosophy ; v. 3</t>
        </is>
      </c>
      <c r="T20" t="inlineStr">
        <is>
          <t xml:space="preserve">BC </t>
        </is>
      </c>
      <c r="U20" t="n">
        <v>1</v>
      </c>
      <c r="V20" t="n">
        <v>1</v>
      </c>
      <c r="W20" t="inlineStr">
        <is>
          <t>2004-12-08</t>
        </is>
      </c>
      <c r="X20" t="inlineStr">
        <is>
          <t>2004-12-08</t>
        </is>
      </c>
      <c r="Y20" t="inlineStr">
        <is>
          <t>1991-02-21</t>
        </is>
      </c>
      <c r="Z20" t="inlineStr">
        <is>
          <t>1991-02-21</t>
        </is>
      </c>
      <c r="AA20" t="n">
        <v>144</v>
      </c>
      <c r="AB20" t="n">
        <v>135</v>
      </c>
      <c r="AC20" t="n">
        <v>137</v>
      </c>
      <c r="AD20" t="n">
        <v>2</v>
      </c>
      <c r="AE20" t="n">
        <v>2</v>
      </c>
      <c r="AF20" t="n">
        <v>11</v>
      </c>
      <c r="AG20" t="n">
        <v>11</v>
      </c>
      <c r="AH20" t="n">
        <v>3</v>
      </c>
      <c r="AI20" t="n">
        <v>3</v>
      </c>
      <c r="AJ20" t="n">
        <v>4</v>
      </c>
      <c r="AK20" t="n">
        <v>4</v>
      </c>
      <c r="AL20" t="n">
        <v>7</v>
      </c>
      <c r="AM20" t="n">
        <v>7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HYPERLINK("http://catalog.hathitrust.org/Record/000201210","HathiTrust Record")</f>
        <v/>
      </c>
      <c r="AU20">
        <f>HYPERLINK("https://creighton-primo.hosted.exlibrisgroup.com/primo-explore/search?tab=default_tab&amp;search_scope=EVERYTHING&amp;vid=01CRU&amp;lang=en_US&amp;offset=0&amp;query=any,contains,991000040679702656","Catalog Record")</f>
        <v/>
      </c>
      <c r="AV20">
        <f>HYPERLINK("http://www.worldcat.org/oclc/8650525","WorldCat Record")</f>
        <v/>
      </c>
      <c r="AW20" t="inlineStr">
        <is>
          <t>427489574:eng</t>
        </is>
      </c>
      <c r="AX20" t="inlineStr">
        <is>
          <t>8650525</t>
        </is>
      </c>
      <c r="AY20" t="inlineStr">
        <is>
          <t>991000040679702656</t>
        </is>
      </c>
      <c r="AZ20" t="inlineStr">
        <is>
          <t>991000040679702656</t>
        </is>
      </c>
      <c r="BA20" t="inlineStr">
        <is>
          <t>2272419700002656</t>
        </is>
      </c>
      <c r="BB20" t="inlineStr">
        <is>
          <t>BOOK</t>
        </is>
      </c>
      <c r="BD20" t="inlineStr">
        <is>
          <t>9780935756043</t>
        </is>
      </c>
      <c r="BE20" t="inlineStr">
        <is>
          <t>32285000435999</t>
        </is>
      </c>
      <c r="BF20" t="inlineStr">
        <is>
          <t>893339206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BC177 .G6</t>
        </is>
      </c>
      <c r="E21" t="inlineStr">
        <is>
          <t>0                      BC 0177000G  6</t>
        </is>
      </c>
      <c r="F21" t="inlineStr">
        <is>
          <t>The logic of choice; an investigation of the concepts of rule and rationality.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M21" t="inlineStr">
        <is>
          <t>Gottlieb, Gidon.</t>
        </is>
      </c>
      <c r="N21" t="inlineStr">
        <is>
          <t>New York, Macmillan [1968]</t>
        </is>
      </c>
      <c r="O21" t="inlineStr">
        <is>
          <t>1968</t>
        </is>
      </c>
      <c r="Q21" t="inlineStr">
        <is>
          <t>eng</t>
        </is>
      </c>
      <c r="R21" t="inlineStr">
        <is>
          <t>nyu</t>
        </is>
      </c>
      <c r="T21" t="inlineStr">
        <is>
          <t xml:space="preserve">BC </t>
        </is>
      </c>
      <c r="U21" t="n">
        <v>0</v>
      </c>
      <c r="V21" t="n">
        <v>1</v>
      </c>
      <c r="X21" t="inlineStr">
        <is>
          <t>1991-11-23</t>
        </is>
      </c>
      <c r="Y21" t="inlineStr">
        <is>
          <t>1991-02-21</t>
        </is>
      </c>
      <c r="Z21" t="inlineStr">
        <is>
          <t>1991-08-12</t>
        </is>
      </c>
      <c r="AA21" t="n">
        <v>338</v>
      </c>
      <c r="AB21" t="n">
        <v>318</v>
      </c>
      <c r="AC21" t="n">
        <v>426</v>
      </c>
      <c r="AD21" t="n">
        <v>6</v>
      </c>
      <c r="AE21" t="n">
        <v>6</v>
      </c>
      <c r="AF21" t="n">
        <v>26</v>
      </c>
      <c r="AG21" t="n">
        <v>30</v>
      </c>
      <c r="AH21" t="n">
        <v>5</v>
      </c>
      <c r="AI21" t="n">
        <v>5</v>
      </c>
      <c r="AJ21" t="n">
        <v>1</v>
      </c>
      <c r="AK21" t="n">
        <v>3</v>
      </c>
      <c r="AL21" t="n">
        <v>7</v>
      </c>
      <c r="AM21" t="n">
        <v>10</v>
      </c>
      <c r="AN21" t="n">
        <v>3</v>
      </c>
      <c r="AO21" t="n">
        <v>3</v>
      </c>
      <c r="AP21" t="n">
        <v>11</v>
      </c>
      <c r="AQ21" t="n">
        <v>12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HYPERLINK("https://creighton-primo.hosted.exlibrisgroup.com/primo-explore/search?tab=default_tab&amp;search_scope=EVERYTHING&amp;vid=01CRU&amp;lang=en_US&amp;offset=0&amp;query=any,contains,991001638429702656","Catalog Record")</f>
        <v/>
      </c>
      <c r="AV21">
        <f>HYPERLINK("http://www.worldcat.org/oclc/435984","WorldCat Record")</f>
        <v/>
      </c>
      <c r="AW21" t="inlineStr">
        <is>
          <t>1480410:eng</t>
        </is>
      </c>
      <c r="AX21" t="inlineStr">
        <is>
          <t>435984</t>
        </is>
      </c>
      <c r="AY21" t="inlineStr">
        <is>
          <t>991001638429702656</t>
        </is>
      </c>
      <c r="AZ21" t="inlineStr">
        <is>
          <t>991001638429702656</t>
        </is>
      </c>
      <c r="BA21" t="inlineStr">
        <is>
          <t>2269316100002656</t>
        </is>
      </c>
      <c r="BB21" t="inlineStr">
        <is>
          <t>BOOK</t>
        </is>
      </c>
      <c r="BE21" t="inlineStr">
        <is>
          <t>32285000436021</t>
        </is>
      </c>
      <c r="BF21" t="inlineStr">
        <is>
          <t>893872651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BC177 .P38413</t>
        </is>
      </c>
      <c r="E22" t="inlineStr">
        <is>
          <t>0                      BC 0177000P  38413</t>
        </is>
      </c>
      <c r="F22" t="inlineStr">
        <is>
          <t>The realm of rhetoric / Ch. Perelman ; translated by William Kluback ; introduction by Carroll C. Arnold.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Perelman, Chaïm.</t>
        </is>
      </c>
      <c r="N22" t="inlineStr">
        <is>
          <t>Notre Dame, Ind. : University of Notre Dame Press, c1982.</t>
        </is>
      </c>
      <c r="O22" t="inlineStr">
        <is>
          <t>1982</t>
        </is>
      </c>
      <c r="Q22" t="inlineStr">
        <is>
          <t>eng</t>
        </is>
      </c>
      <c r="R22" t="inlineStr">
        <is>
          <t>inu</t>
        </is>
      </c>
      <c r="T22" t="inlineStr">
        <is>
          <t xml:space="preserve">BC </t>
        </is>
      </c>
      <c r="U22" t="n">
        <v>3</v>
      </c>
      <c r="V22" t="n">
        <v>3</v>
      </c>
      <c r="W22" t="inlineStr">
        <is>
          <t>2004-01-20</t>
        </is>
      </c>
      <c r="X22" t="inlineStr">
        <is>
          <t>2004-01-20</t>
        </is>
      </c>
      <c r="Y22" t="inlineStr">
        <is>
          <t>1991-03-07</t>
        </is>
      </c>
      <c r="Z22" t="inlineStr">
        <is>
          <t>1991-03-07</t>
        </is>
      </c>
      <c r="AA22" t="n">
        <v>597</v>
      </c>
      <c r="AB22" t="n">
        <v>505</v>
      </c>
      <c r="AC22" t="n">
        <v>532</v>
      </c>
      <c r="AD22" t="n">
        <v>4</v>
      </c>
      <c r="AE22" t="n">
        <v>4</v>
      </c>
      <c r="AF22" t="n">
        <v>29</v>
      </c>
      <c r="AG22" t="n">
        <v>30</v>
      </c>
      <c r="AH22" t="n">
        <v>12</v>
      </c>
      <c r="AI22" t="n">
        <v>13</v>
      </c>
      <c r="AJ22" t="n">
        <v>7</v>
      </c>
      <c r="AK22" t="n">
        <v>8</v>
      </c>
      <c r="AL22" t="n">
        <v>11</v>
      </c>
      <c r="AM22" t="n">
        <v>11</v>
      </c>
      <c r="AN22" t="n">
        <v>3</v>
      </c>
      <c r="AO22" t="n">
        <v>3</v>
      </c>
      <c r="AP22" t="n">
        <v>2</v>
      </c>
      <c r="AQ22" t="n">
        <v>2</v>
      </c>
      <c r="AR22" t="inlineStr">
        <is>
          <t>No</t>
        </is>
      </c>
      <c r="AS22" t="inlineStr">
        <is>
          <t>Yes</t>
        </is>
      </c>
      <c r="AT22">
        <f>HYPERLINK("http://catalog.hathitrust.org/Record/000271171","HathiTrust Record")</f>
        <v/>
      </c>
      <c r="AU22">
        <f>HYPERLINK("https://creighton-primo.hosted.exlibrisgroup.com/primo-explore/search?tab=default_tab&amp;search_scope=EVERYTHING&amp;vid=01CRU&amp;lang=en_US&amp;offset=0&amp;query=any,contains,991005223199702656","Catalog Record")</f>
        <v/>
      </c>
      <c r="AV22">
        <f>HYPERLINK("http://www.worldcat.org/oclc/8249544","WorldCat Record")</f>
        <v/>
      </c>
      <c r="AW22" t="inlineStr">
        <is>
          <t>5090393790:eng</t>
        </is>
      </c>
      <c r="AX22" t="inlineStr">
        <is>
          <t>8249544</t>
        </is>
      </c>
      <c r="AY22" t="inlineStr">
        <is>
          <t>991005223199702656</t>
        </is>
      </c>
      <c r="AZ22" t="inlineStr">
        <is>
          <t>991005223199702656</t>
        </is>
      </c>
      <c r="BA22" t="inlineStr">
        <is>
          <t>2261554070002656</t>
        </is>
      </c>
      <c r="BB22" t="inlineStr">
        <is>
          <t>BOOK</t>
        </is>
      </c>
      <c r="BD22" t="inlineStr">
        <is>
          <t>9780268016043</t>
        </is>
      </c>
      <c r="BE22" t="inlineStr">
        <is>
          <t>32285000546423</t>
        </is>
      </c>
      <c r="BF22" t="inlineStr">
        <is>
          <t>893536482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BC177 .P4</t>
        </is>
      </c>
      <c r="E23" t="inlineStr">
        <is>
          <t>0                      BC 0177000P  4</t>
        </is>
      </c>
      <c r="F23" t="inlineStr">
        <is>
          <t>The new rhetoric : a treatise on argumentation / [by] Ch. Perelman and L. Olbrechts-Tyteca. Translated by John Wilkinson and Purcell Weaver.</t>
        </is>
      </c>
      <c r="H23" t="inlineStr">
        <is>
          <t>No</t>
        </is>
      </c>
      <c r="I23" t="inlineStr">
        <is>
          <t>1</t>
        </is>
      </c>
      <c r="J23" t="inlineStr">
        <is>
          <t>Yes</t>
        </is>
      </c>
      <c r="K23" t="inlineStr">
        <is>
          <t>No</t>
        </is>
      </c>
      <c r="L23" t="inlineStr">
        <is>
          <t>0</t>
        </is>
      </c>
      <c r="M23" t="inlineStr">
        <is>
          <t>Perelman, Chaïm.</t>
        </is>
      </c>
      <c r="N23" t="inlineStr">
        <is>
          <t>Notre Dame, [Ind.] : University of Notre Dame Press, [1969]</t>
        </is>
      </c>
      <c r="O23" t="inlineStr">
        <is>
          <t>1969</t>
        </is>
      </c>
      <c r="Q23" t="inlineStr">
        <is>
          <t>eng</t>
        </is>
      </c>
      <c r="R23" t="inlineStr">
        <is>
          <t>inu</t>
        </is>
      </c>
      <c r="T23" t="inlineStr">
        <is>
          <t xml:space="preserve">BC </t>
        </is>
      </c>
      <c r="U23" t="n">
        <v>4</v>
      </c>
      <c r="V23" t="n">
        <v>4</v>
      </c>
      <c r="W23" t="inlineStr">
        <is>
          <t>2009-04-05</t>
        </is>
      </c>
      <c r="X23" t="inlineStr">
        <is>
          <t>2009-04-05</t>
        </is>
      </c>
      <c r="Y23" t="inlineStr">
        <is>
          <t>1991-03-07</t>
        </is>
      </c>
      <c r="Z23" t="inlineStr">
        <is>
          <t>1991-08-06</t>
        </is>
      </c>
      <c r="AA23" t="n">
        <v>848</v>
      </c>
      <c r="AB23" t="n">
        <v>732</v>
      </c>
      <c r="AC23" t="n">
        <v>954</v>
      </c>
      <c r="AD23" t="n">
        <v>6</v>
      </c>
      <c r="AE23" t="n">
        <v>6</v>
      </c>
      <c r="AF23" t="n">
        <v>47</v>
      </c>
      <c r="AG23" t="n">
        <v>54</v>
      </c>
      <c r="AH23" t="n">
        <v>17</v>
      </c>
      <c r="AI23" t="n">
        <v>22</v>
      </c>
      <c r="AJ23" t="n">
        <v>10</v>
      </c>
      <c r="AK23" t="n">
        <v>11</v>
      </c>
      <c r="AL23" t="n">
        <v>21</v>
      </c>
      <c r="AM23" t="n">
        <v>23</v>
      </c>
      <c r="AN23" t="n">
        <v>4</v>
      </c>
      <c r="AO23" t="n">
        <v>4</v>
      </c>
      <c r="AP23" t="n">
        <v>5</v>
      </c>
      <c r="AQ23" t="n">
        <v>5</v>
      </c>
      <c r="AR23" t="inlineStr">
        <is>
          <t>No</t>
        </is>
      </c>
      <c r="AS23" t="inlineStr">
        <is>
          <t>Yes</t>
        </is>
      </c>
      <c r="AT23">
        <f>HYPERLINK("http://catalog.hathitrust.org/Record/001387672","HathiTrust Record")</f>
        <v/>
      </c>
      <c r="AU23">
        <f>HYPERLINK("https://creighton-primo.hosted.exlibrisgroup.com/primo-explore/search?tab=default_tab&amp;search_scope=EVERYTHING&amp;vid=01CRU&amp;lang=en_US&amp;offset=0&amp;query=any,contains,991001812779702656","Catalog Record")</f>
        <v/>
      </c>
      <c r="AV23">
        <f>HYPERLINK("http://www.worldcat.org/oclc/21425","WorldCat Record")</f>
        <v/>
      </c>
      <c r="AW23" t="inlineStr">
        <is>
          <t>4494889307:eng</t>
        </is>
      </c>
      <c r="AX23" t="inlineStr">
        <is>
          <t>21425</t>
        </is>
      </c>
      <c r="AY23" t="inlineStr">
        <is>
          <t>991001812779702656</t>
        </is>
      </c>
      <c r="AZ23" t="inlineStr">
        <is>
          <t>991001812779702656</t>
        </is>
      </c>
      <c r="BA23" t="inlineStr">
        <is>
          <t>2261501170002656</t>
        </is>
      </c>
      <c r="BB23" t="inlineStr">
        <is>
          <t>BOOK</t>
        </is>
      </c>
      <c r="BE23" t="inlineStr">
        <is>
          <t>32285000546431</t>
        </is>
      </c>
      <c r="BF23" t="inlineStr">
        <is>
          <t>893803930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BC177 .W347 1989</t>
        </is>
      </c>
      <c r="E24" t="inlineStr">
        <is>
          <t>0                      BC 0177000W  347         1989</t>
        </is>
      </c>
      <c r="F24" t="inlineStr">
        <is>
          <t>Philosophical finesse : studies in the art of rational persuasion / Martin Warner.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Warner, Martin.</t>
        </is>
      </c>
      <c r="N24" t="inlineStr">
        <is>
          <t>Oxford [England] : Clarendon Press ; New York : Oxford University Press, 1989.</t>
        </is>
      </c>
      <c r="O24" t="inlineStr">
        <is>
          <t>1989</t>
        </is>
      </c>
      <c r="Q24" t="inlineStr">
        <is>
          <t>eng</t>
        </is>
      </c>
      <c r="R24" t="inlineStr">
        <is>
          <t>enk</t>
        </is>
      </c>
      <c r="T24" t="inlineStr">
        <is>
          <t xml:space="preserve">BC </t>
        </is>
      </c>
      <c r="U24" t="n">
        <v>4</v>
      </c>
      <c r="V24" t="n">
        <v>4</v>
      </c>
      <c r="W24" t="inlineStr">
        <is>
          <t>1999-11-08</t>
        </is>
      </c>
      <c r="X24" t="inlineStr">
        <is>
          <t>1999-11-08</t>
        </is>
      </c>
      <c r="Y24" t="inlineStr">
        <is>
          <t>1990-02-16</t>
        </is>
      </c>
      <c r="Z24" t="inlineStr">
        <is>
          <t>1990-02-16</t>
        </is>
      </c>
      <c r="AA24" t="n">
        <v>287</v>
      </c>
      <c r="AB24" t="n">
        <v>205</v>
      </c>
      <c r="AC24" t="n">
        <v>211</v>
      </c>
      <c r="AD24" t="n">
        <v>3</v>
      </c>
      <c r="AE24" t="n">
        <v>3</v>
      </c>
      <c r="AF24" t="n">
        <v>11</v>
      </c>
      <c r="AG24" t="n">
        <v>11</v>
      </c>
      <c r="AH24" t="n">
        <v>2</v>
      </c>
      <c r="AI24" t="n">
        <v>2</v>
      </c>
      <c r="AJ24" t="n">
        <v>3</v>
      </c>
      <c r="AK24" t="n">
        <v>3</v>
      </c>
      <c r="AL24" t="n">
        <v>7</v>
      </c>
      <c r="AM24" t="n">
        <v>7</v>
      </c>
      <c r="AN24" t="n">
        <v>2</v>
      </c>
      <c r="AO24" t="n">
        <v>2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HYPERLINK("http://catalog.hathitrust.org/Record/001295826","HathiTrust Record")</f>
        <v/>
      </c>
      <c r="AU24">
        <f>HYPERLINK("https://creighton-primo.hosted.exlibrisgroup.com/primo-explore/search?tab=default_tab&amp;search_scope=EVERYTHING&amp;vid=01CRU&amp;lang=en_US&amp;offset=0&amp;query=any,contains,991001402869702656","Catalog Record")</f>
        <v/>
      </c>
      <c r="AV24">
        <f>HYPERLINK("http://www.worldcat.org/oclc/18833514","WorldCat Record")</f>
        <v/>
      </c>
      <c r="AW24" t="inlineStr">
        <is>
          <t>836752462:eng</t>
        </is>
      </c>
      <c r="AX24" t="inlineStr">
        <is>
          <t>18833514</t>
        </is>
      </c>
      <c r="AY24" t="inlineStr">
        <is>
          <t>991001402869702656</t>
        </is>
      </c>
      <c r="AZ24" t="inlineStr">
        <is>
          <t>991001402869702656</t>
        </is>
      </c>
      <c r="BA24" t="inlineStr">
        <is>
          <t>2256410400002656</t>
        </is>
      </c>
      <c r="BB24" t="inlineStr">
        <is>
          <t>BOOK</t>
        </is>
      </c>
      <c r="BD24" t="inlineStr">
        <is>
          <t>9780198244554</t>
        </is>
      </c>
      <c r="BE24" t="inlineStr">
        <is>
          <t>32285000039106</t>
        </is>
      </c>
      <c r="BF24" t="inlineStr">
        <is>
          <t>893885283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BC181 .P75 1988</t>
        </is>
      </c>
      <c r="E25" t="inlineStr">
        <is>
          <t>0                      BC 0181000P  75          1988</t>
        </is>
      </c>
      <c r="F25" t="inlineStr">
        <is>
          <t>Propositions and attitudes / edited by Nathan Salmon and Scott Soames.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Oxford ; New York : Oxford University Press, 1988.</t>
        </is>
      </c>
      <c r="O25" t="inlineStr">
        <is>
          <t>1988</t>
        </is>
      </c>
      <c r="Q25" t="inlineStr">
        <is>
          <t>eng</t>
        </is>
      </c>
      <c r="R25" t="inlineStr">
        <is>
          <t>enk</t>
        </is>
      </c>
      <c r="S25" t="inlineStr">
        <is>
          <t>Oxford readings in philosophy</t>
        </is>
      </c>
      <c r="T25" t="inlineStr">
        <is>
          <t xml:space="preserve">BC </t>
        </is>
      </c>
      <c r="U25" t="n">
        <v>1</v>
      </c>
      <c r="V25" t="n">
        <v>1</v>
      </c>
      <c r="W25" t="inlineStr">
        <is>
          <t>2007-12-07</t>
        </is>
      </c>
      <c r="X25" t="inlineStr">
        <is>
          <t>2007-12-07</t>
        </is>
      </c>
      <c r="Y25" t="inlineStr">
        <is>
          <t>1994-05-06</t>
        </is>
      </c>
      <c r="Z25" t="inlineStr">
        <is>
          <t>1994-05-06</t>
        </is>
      </c>
      <c r="AA25" t="n">
        <v>392</v>
      </c>
      <c r="AB25" t="n">
        <v>264</v>
      </c>
      <c r="AC25" t="n">
        <v>271</v>
      </c>
      <c r="AD25" t="n">
        <v>2</v>
      </c>
      <c r="AE25" t="n">
        <v>2</v>
      </c>
      <c r="AF25" t="n">
        <v>16</v>
      </c>
      <c r="AG25" t="n">
        <v>16</v>
      </c>
      <c r="AH25" t="n">
        <v>4</v>
      </c>
      <c r="AI25" t="n">
        <v>4</v>
      </c>
      <c r="AJ25" t="n">
        <v>5</v>
      </c>
      <c r="AK25" t="n">
        <v>5</v>
      </c>
      <c r="AL25" t="n">
        <v>12</v>
      </c>
      <c r="AM25" t="n">
        <v>12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HYPERLINK("http://catalog.hathitrust.org/Record/001105270","HathiTrust Record")</f>
        <v/>
      </c>
      <c r="AU25">
        <f>HYPERLINK("https://creighton-primo.hosted.exlibrisgroup.com/primo-explore/search?tab=default_tab&amp;search_scope=EVERYTHING&amp;vid=01CRU&amp;lang=en_US&amp;offset=0&amp;query=any,contains,991001259459702656","Catalog Record")</f>
        <v/>
      </c>
      <c r="AV25">
        <f>HYPERLINK("http://www.worldcat.org/oclc/17765049","WorldCat Record")</f>
        <v/>
      </c>
      <c r="AW25" t="inlineStr">
        <is>
          <t>350177540:eng</t>
        </is>
      </c>
      <c r="AX25" t="inlineStr">
        <is>
          <t>17765049</t>
        </is>
      </c>
      <c r="AY25" t="inlineStr">
        <is>
          <t>991001259459702656</t>
        </is>
      </c>
      <c r="AZ25" t="inlineStr">
        <is>
          <t>991001259459702656</t>
        </is>
      </c>
      <c r="BA25" t="inlineStr">
        <is>
          <t>2255046250002656</t>
        </is>
      </c>
      <c r="BB25" t="inlineStr">
        <is>
          <t>BOOK</t>
        </is>
      </c>
      <c r="BD25" t="inlineStr">
        <is>
          <t>9780198750925</t>
        </is>
      </c>
      <c r="BE25" t="inlineStr">
        <is>
          <t>32285001878635</t>
        </is>
      </c>
      <c r="BF25" t="inlineStr">
        <is>
          <t>893250098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BC199.M6 C47</t>
        </is>
      </c>
      <c r="E26" t="inlineStr">
        <is>
          <t>0                      BC 0199000M  6                  C  47</t>
        </is>
      </c>
      <c r="F26" t="inlineStr">
        <is>
          <t>Modal logic : an introduction / Brian F. Chellas.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Chellas, Brian F.</t>
        </is>
      </c>
      <c r="N26" t="inlineStr">
        <is>
          <t>Cambridge [Eng.] ; New York : Cambridge University Press, [1980]</t>
        </is>
      </c>
      <c r="O26" t="inlineStr">
        <is>
          <t>1980</t>
        </is>
      </c>
      <c r="Q26" t="inlineStr">
        <is>
          <t>eng</t>
        </is>
      </c>
      <c r="R26" t="inlineStr">
        <is>
          <t>enk</t>
        </is>
      </c>
      <c r="T26" t="inlineStr">
        <is>
          <t xml:space="preserve">BC </t>
        </is>
      </c>
      <c r="U26" t="n">
        <v>3</v>
      </c>
      <c r="V26" t="n">
        <v>3</v>
      </c>
      <c r="W26" t="inlineStr">
        <is>
          <t>2010-03-19</t>
        </is>
      </c>
      <c r="X26" t="inlineStr">
        <is>
          <t>2010-03-19</t>
        </is>
      </c>
      <c r="Y26" t="inlineStr">
        <is>
          <t>1991-03-07</t>
        </is>
      </c>
      <c r="Z26" t="inlineStr">
        <is>
          <t>1991-03-07</t>
        </is>
      </c>
      <c r="AA26" t="n">
        <v>526</v>
      </c>
      <c r="AB26" t="n">
        <v>369</v>
      </c>
      <c r="AC26" t="n">
        <v>375</v>
      </c>
      <c r="AD26" t="n">
        <v>3</v>
      </c>
      <c r="AE26" t="n">
        <v>3</v>
      </c>
      <c r="AF26" t="n">
        <v>27</v>
      </c>
      <c r="AG26" t="n">
        <v>27</v>
      </c>
      <c r="AH26" t="n">
        <v>13</v>
      </c>
      <c r="AI26" t="n">
        <v>13</v>
      </c>
      <c r="AJ26" t="n">
        <v>6</v>
      </c>
      <c r="AK26" t="n">
        <v>6</v>
      </c>
      <c r="AL26" t="n">
        <v>16</v>
      </c>
      <c r="AM26" t="n">
        <v>16</v>
      </c>
      <c r="AN26" t="n">
        <v>2</v>
      </c>
      <c r="AO26" t="n">
        <v>2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HYPERLINK("https://creighton-primo.hosted.exlibrisgroup.com/primo-explore/search?tab=default_tab&amp;search_scope=EVERYTHING&amp;vid=01CRU&amp;lang=en_US&amp;offset=0&amp;query=any,contains,991004596149702656","Catalog Record")</f>
        <v/>
      </c>
      <c r="AV26">
        <f>HYPERLINK("http://www.worldcat.org/oclc/4137417","WorldCat Record")</f>
        <v/>
      </c>
      <c r="AW26" t="inlineStr">
        <is>
          <t>506028:eng</t>
        </is>
      </c>
      <c r="AX26" t="inlineStr">
        <is>
          <t>4137417</t>
        </is>
      </c>
      <c r="AY26" t="inlineStr">
        <is>
          <t>991004596149702656</t>
        </is>
      </c>
      <c r="AZ26" t="inlineStr">
        <is>
          <t>991004596149702656</t>
        </is>
      </c>
      <c r="BA26" t="inlineStr">
        <is>
          <t>2257540050002656</t>
        </is>
      </c>
      <c r="BB26" t="inlineStr">
        <is>
          <t>BOOK</t>
        </is>
      </c>
      <c r="BD26" t="inlineStr">
        <is>
          <t>9780521224765</t>
        </is>
      </c>
      <c r="BE26" t="inlineStr">
        <is>
          <t>32285000546779</t>
        </is>
      </c>
      <c r="BF26" t="inlineStr">
        <is>
          <t>893526272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BC199.M6 S59</t>
        </is>
      </c>
      <c r="E27" t="inlineStr">
        <is>
          <t>0                      BC 0199000M  6                  S  59</t>
        </is>
      </c>
      <c r="F27" t="inlineStr">
        <is>
          <t>Modal logic and its applications / [by] D. Paul Snyder.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Snyder, D. Paul, 1933-</t>
        </is>
      </c>
      <c r="N27" t="inlineStr">
        <is>
          <t>New York : Van Nostrand Reinhold, [1971]</t>
        </is>
      </c>
      <c r="O27" t="inlineStr">
        <is>
          <t>1971</t>
        </is>
      </c>
      <c r="Q27" t="inlineStr">
        <is>
          <t>eng</t>
        </is>
      </c>
      <c r="R27" t="inlineStr">
        <is>
          <t>nyu</t>
        </is>
      </c>
      <c r="T27" t="inlineStr">
        <is>
          <t xml:space="preserve">BC </t>
        </is>
      </c>
      <c r="U27" t="n">
        <v>4</v>
      </c>
      <c r="V27" t="n">
        <v>4</v>
      </c>
      <c r="W27" t="inlineStr">
        <is>
          <t>2005-05-18</t>
        </is>
      </c>
      <c r="X27" t="inlineStr">
        <is>
          <t>2005-05-18</t>
        </is>
      </c>
      <c r="Y27" t="inlineStr">
        <is>
          <t>1991-03-07</t>
        </is>
      </c>
      <c r="Z27" t="inlineStr">
        <is>
          <t>1991-03-07</t>
        </is>
      </c>
      <c r="AA27" t="n">
        <v>312</v>
      </c>
      <c r="AB27" t="n">
        <v>216</v>
      </c>
      <c r="AC27" t="n">
        <v>218</v>
      </c>
      <c r="AD27" t="n">
        <v>3</v>
      </c>
      <c r="AE27" t="n">
        <v>3</v>
      </c>
      <c r="AF27" t="n">
        <v>14</v>
      </c>
      <c r="AG27" t="n">
        <v>14</v>
      </c>
      <c r="AH27" t="n">
        <v>3</v>
      </c>
      <c r="AI27" t="n">
        <v>3</v>
      </c>
      <c r="AJ27" t="n">
        <v>4</v>
      </c>
      <c r="AK27" t="n">
        <v>4</v>
      </c>
      <c r="AL27" t="n">
        <v>10</v>
      </c>
      <c r="AM27" t="n">
        <v>10</v>
      </c>
      <c r="AN27" t="n">
        <v>2</v>
      </c>
      <c r="AO27" t="n">
        <v>2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HYPERLINK("http://catalog.hathitrust.org/Record/001387719","HathiTrust Record")</f>
        <v/>
      </c>
      <c r="AU27">
        <f>HYPERLINK("https://creighton-primo.hosted.exlibrisgroup.com/primo-explore/search?tab=default_tab&amp;search_scope=EVERYTHING&amp;vid=01CRU&amp;lang=en_US&amp;offset=0&amp;query=any,contains,991000678119702656","Catalog Record")</f>
        <v/>
      </c>
      <c r="AV27">
        <f>HYPERLINK("http://www.worldcat.org/oclc/120593","WorldCat Record")</f>
        <v/>
      </c>
      <c r="AW27" t="inlineStr">
        <is>
          <t>1241637:eng</t>
        </is>
      </c>
      <c r="AX27" t="inlineStr">
        <is>
          <t>120593</t>
        </is>
      </c>
      <c r="AY27" t="inlineStr">
        <is>
          <t>991000678119702656</t>
        </is>
      </c>
      <c r="AZ27" t="inlineStr">
        <is>
          <t>991000678119702656</t>
        </is>
      </c>
      <c r="BA27" t="inlineStr">
        <is>
          <t>2264117980002656</t>
        </is>
      </c>
      <c r="BB27" t="inlineStr">
        <is>
          <t>BOOK</t>
        </is>
      </c>
      <c r="BE27" t="inlineStr">
        <is>
          <t>32285000546811</t>
        </is>
      </c>
      <c r="BF27" t="inlineStr">
        <is>
          <t>893327489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BC199.N3 M33 1989</t>
        </is>
      </c>
      <c r="E28" t="inlineStr">
        <is>
          <t>0                      BC 0199000N  3                  M  33          1989</t>
        </is>
      </c>
      <c r="F28" t="inlineStr">
        <is>
          <t>The game of the name : introducing logic, language, and mind / Gregory McCulloch.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McCulloch, Gregory.</t>
        </is>
      </c>
      <c r="N28" t="inlineStr">
        <is>
          <t>Oxford : Clarendon Press ; New York : Oxford University Press, 1989.</t>
        </is>
      </c>
      <c r="O28" t="inlineStr">
        <is>
          <t>1989</t>
        </is>
      </c>
      <c r="Q28" t="inlineStr">
        <is>
          <t>eng</t>
        </is>
      </c>
      <c r="R28" t="inlineStr">
        <is>
          <t>enk</t>
        </is>
      </c>
      <c r="T28" t="inlineStr">
        <is>
          <t xml:space="preserve">BC </t>
        </is>
      </c>
      <c r="U28" t="n">
        <v>1</v>
      </c>
      <c r="V28" t="n">
        <v>1</v>
      </c>
      <c r="W28" t="inlineStr">
        <is>
          <t>2009-03-05</t>
        </is>
      </c>
      <c r="X28" t="inlineStr">
        <is>
          <t>2009-03-05</t>
        </is>
      </c>
      <c r="Y28" t="inlineStr">
        <is>
          <t>2009-03-05</t>
        </is>
      </c>
      <c r="Z28" t="inlineStr">
        <is>
          <t>2009-03-05</t>
        </is>
      </c>
      <c r="AA28" t="n">
        <v>528</v>
      </c>
      <c r="AB28" t="n">
        <v>373</v>
      </c>
      <c r="AC28" t="n">
        <v>374</v>
      </c>
      <c r="AD28" t="n">
        <v>2</v>
      </c>
      <c r="AE28" t="n">
        <v>2</v>
      </c>
      <c r="AF28" t="n">
        <v>17</v>
      </c>
      <c r="AG28" t="n">
        <v>17</v>
      </c>
      <c r="AH28" t="n">
        <v>5</v>
      </c>
      <c r="AI28" t="n">
        <v>5</v>
      </c>
      <c r="AJ28" t="n">
        <v>5</v>
      </c>
      <c r="AK28" t="n">
        <v>5</v>
      </c>
      <c r="AL28" t="n">
        <v>12</v>
      </c>
      <c r="AM28" t="n">
        <v>12</v>
      </c>
      <c r="AN28" t="n">
        <v>1</v>
      </c>
      <c r="AO28" t="n">
        <v>1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HYPERLINK("http://catalog.hathitrust.org/Record/001528369","HathiTrust Record")</f>
        <v/>
      </c>
      <c r="AU28">
        <f>HYPERLINK("https://creighton-primo.hosted.exlibrisgroup.com/primo-explore/search?tab=default_tab&amp;search_scope=EVERYTHING&amp;vid=01CRU&amp;lang=en_US&amp;offset=0&amp;query=any,contains,991005298809702656","Catalog Record")</f>
        <v/>
      </c>
      <c r="AV28">
        <f>HYPERLINK("http://www.worldcat.org/oclc/18948579","WorldCat Record")</f>
        <v/>
      </c>
      <c r="AW28" t="inlineStr">
        <is>
          <t>836763758:eng</t>
        </is>
      </c>
      <c r="AX28" t="inlineStr">
        <is>
          <t>18948579</t>
        </is>
      </c>
      <c r="AY28" t="inlineStr">
        <is>
          <t>991005298809702656</t>
        </is>
      </c>
      <c r="AZ28" t="inlineStr">
        <is>
          <t>991005298809702656</t>
        </is>
      </c>
      <c r="BA28" t="inlineStr">
        <is>
          <t>2271966540002656</t>
        </is>
      </c>
      <c r="BB28" t="inlineStr">
        <is>
          <t>BOOK</t>
        </is>
      </c>
      <c r="BD28" t="inlineStr">
        <is>
          <t>9780198750864</t>
        </is>
      </c>
      <c r="BE28" t="inlineStr">
        <is>
          <t>32285005507867</t>
        </is>
      </c>
      <c r="BF28" t="inlineStr">
        <is>
          <t>893701344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BC199.P7 R39 1975b</t>
        </is>
      </c>
      <c r="E29" t="inlineStr">
        <is>
          <t>0                      BC 0199000P  7                  R  39          1975b</t>
        </is>
      </c>
      <c r="F29" t="inlineStr">
        <is>
          <t>A theory of possibility : a constructivistic and conceptualistic account of possible individuals and possible worlds / Nicholas Rescher.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Rescher, Nicholas.</t>
        </is>
      </c>
      <c r="N29" t="inlineStr">
        <is>
          <t>[Pittsburgh] : University of Pittsburgh Press, 1975.</t>
        </is>
      </c>
      <c r="O29" t="inlineStr">
        <is>
          <t>1975</t>
        </is>
      </c>
      <c r="Q29" t="inlineStr">
        <is>
          <t>eng</t>
        </is>
      </c>
      <c r="R29" t="inlineStr">
        <is>
          <t>pau</t>
        </is>
      </c>
      <c r="T29" t="inlineStr">
        <is>
          <t xml:space="preserve">BC </t>
        </is>
      </c>
      <c r="U29" t="n">
        <v>2</v>
      </c>
      <c r="V29" t="n">
        <v>2</v>
      </c>
      <c r="W29" t="inlineStr">
        <is>
          <t>2007-11-26</t>
        </is>
      </c>
      <c r="X29" t="inlineStr">
        <is>
          <t>2007-11-26</t>
        </is>
      </c>
      <c r="Y29" t="inlineStr">
        <is>
          <t>1991-03-07</t>
        </is>
      </c>
      <c r="Z29" t="inlineStr">
        <is>
          <t>1991-03-07</t>
        </is>
      </c>
      <c r="AA29" t="n">
        <v>307</v>
      </c>
      <c r="AB29" t="n">
        <v>267</v>
      </c>
      <c r="AC29" t="n">
        <v>327</v>
      </c>
      <c r="AD29" t="n">
        <v>3</v>
      </c>
      <c r="AE29" t="n">
        <v>3</v>
      </c>
      <c r="AF29" t="n">
        <v>19</v>
      </c>
      <c r="AG29" t="n">
        <v>21</v>
      </c>
      <c r="AH29" t="n">
        <v>5</v>
      </c>
      <c r="AI29" t="n">
        <v>5</v>
      </c>
      <c r="AJ29" t="n">
        <v>6</v>
      </c>
      <c r="AK29" t="n">
        <v>7</v>
      </c>
      <c r="AL29" t="n">
        <v>13</v>
      </c>
      <c r="AM29" t="n">
        <v>14</v>
      </c>
      <c r="AN29" t="n">
        <v>2</v>
      </c>
      <c r="AO29" t="n">
        <v>2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HYPERLINK("http://catalog.hathitrust.org/Record/000694500","HathiTrust Record")</f>
        <v/>
      </c>
      <c r="AU29">
        <f>HYPERLINK("https://creighton-primo.hosted.exlibrisgroup.com/primo-explore/search?tab=default_tab&amp;search_scope=EVERYTHING&amp;vid=01CRU&amp;lang=en_US&amp;offset=0&amp;query=any,contains,991004052479702656","Catalog Record")</f>
        <v/>
      </c>
      <c r="AV29">
        <f>HYPERLINK("http://www.worldcat.org/oclc/2214803","WorldCat Record")</f>
        <v/>
      </c>
      <c r="AW29" t="inlineStr">
        <is>
          <t>4046109:eng</t>
        </is>
      </c>
      <c r="AX29" t="inlineStr">
        <is>
          <t>2214803</t>
        </is>
      </c>
      <c r="AY29" t="inlineStr">
        <is>
          <t>991004052479702656</t>
        </is>
      </c>
      <c r="AZ29" t="inlineStr">
        <is>
          <t>991004052479702656</t>
        </is>
      </c>
      <c r="BA29" t="inlineStr">
        <is>
          <t>2255293550002656</t>
        </is>
      </c>
      <c r="BB29" t="inlineStr">
        <is>
          <t>BOOK</t>
        </is>
      </c>
      <c r="BD29" t="inlineStr">
        <is>
          <t>9780822911227</t>
        </is>
      </c>
      <c r="BE29" t="inlineStr">
        <is>
          <t>32285000546837</t>
        </is>
      </c>
      <c r="BF29" t="inlineStr">
        <is>
          <t>893259276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BC34 .B6 1952b</t>
        </is>
      </c>
      <c r="E30" t="inlineStr">
        <is>
          <t>0                      BC 0034000B  6           1952b</t>
        </is>
      </c>
      <c r="F30" t="inlineStr">
        <is>
          <t>Medieval logic : an outline of its development from 1250 to c. 1400.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Boehner, Philotheus.</t>
        </is>
      </c>
      <c r="N30" t="inlineStr">
        <is>
          <t>Chicago : University of Chicago Press, [1952]</t>
        </is>
      </c>
      <c r="O30" t="inlineStr">
        <is>
          <t>1952</t>
        </is>
      </c>
      <c r="Q30" t="inlineStr">
        <is>
          <t>eng</t>
        </is>
      </c>
      <c r="R30" t="inlineStr">
        <is>
          <t xml:space="preserve">xx </t>
        </is>
      </c>
      <c r="T30" t="inlineStr">
        <is>
          <t xml:space="preserve">BC </t>
        </is>
      </c>
      <c r="U30" t="n">
        <v>2</v>
      </c>
      <c r="V30" t="n">
        <v>2</v>
      </c>
      <c r="W30" t="inlineStr">
        <is>
          <t>2007-04-30</t>
        </is>
      </c>
      <c r="X30" t="inlineStr">
        <is>
          <t>2007-04-30</t>
        </is>
      </c>
      <c r="Y30" t="inlineStr">
        <is>
          <t>1991-03-06</t>
        </is>
      </c>
      <c r="Z30" t="inlineStr">
        <is>
          <t>1991-03-06</t>
        </is>
      </c>
      <c r="AA30" t="n">
        <v>190</v>
      </c>
      <c r="AB30" t="n">
        <v>168</v>
      </c>
      <c r="AC30" t="n">
        <v>626</v>
      </c>
      <c r="AD30" t="n">
        <v>2</v>
      </c>
      <c r="AE30" t="n">
        <v>4</v>
      </c>
      <c r="AF30" t="n">
        <v>18</v>
      </c>
      <c r="AG30" t="n">
        <v>41</v>
      </c>
      <c r="AH30" t="n">
        <v>4</v>
      </c>
      <c r="AI30" t="n">
        <v>17</v>
      </c>
      <c r="AJ30" t="n">
        <v>4</v>
      </c>
      <c r="AK30" t="n">
        <v>10</v>
      </c>
      <c r="AL30" t="n">
        <v>13</v>
      </c>
      <c r="AM30" t="n">
        <v>25</v>
      </c>
      <c r="AN30" t="n">
        <v>1</v>
      </c>
      <c r="AO30" t="n">
        <v>2</v>
      </c>
      <c r="AP30" t="n">
        <v>0</v>
      </c>
      <c r="AQ30" t="n">
        <v>0</v>
      </c>
      <c r="AR30" t="inlineStr">
        <is>
          <t>Yes</t>
        </is>
      </c>
      <c r="AS30" t="inlineStr">
        <is>
          <t>No</t>
        </is>
      </c>
      <c r="AT30">
        <f>HYPERLINK("http://catalog.hathitrust.org/Record/002433787","HathiTrust Record")</f>
        <v/>
      </c>
      <c r="AU30">
        <f>HYPERLINK("https://creighton-primo.hosted.exlibrisgroup.com/primo-explore/search?tab=default_tab&amp;search_scope=EVERYTHING&amp;vid=01CRU&amp;lang=en_US&amp;offset=0&amp;query=any,contains,991003673579702656","Catalog Record")</f>
        <v/>
      </c>
      <c r="AV30">
        <f>HYPERLINK("http://www.worldcat.org/oclc/6170365","WorldCat Record")</f>
        <v/>
      </c>
      <c r="AW30" t="inlineStr">
        <is>
          <t>1455303:eng</t>
        </is>
      </c>
      <c r="AX30" t="inlineStr">
        <is>
          <t>6170365</t>
        </is>
      </c>
      <c r="AY30" t="inlineStr">
        <is>
          <t>991003673579702656</t>
        </is>
      </c>
      <c r="AZ30" t="inlineStr">
        <is>
          <t>991003673579702656</t>
        </is>
      </c>
      <c r="BA30" t="inlineStr">
        <is>
          <t>2254790710002656</t>
        </is>
      </c>
      <c r="BB30" t="inlineStr">
        <is>
          <t>BOOK</t>
        </is>
      </c>
      <c r="BE30" t="inlineStr">
        <is>
          <t>32285000526706</t>
        </is>
      </c>
      <c r="BF30" t="inlineStr">
        <is>
          <t>893531469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BC34 .H45</t>
        </is>
      </c>
      <c r="E31" t="inlineStr">
        <is>
          <t>0                      BC 0034000H  45</t>
        </is>
      </c>
      <c r="F31" t="inlineStr">
        <is>
          <t>Medieval logic and metaphysics: a modern introduction [by] D. P. Henry.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Henry, Desmond Paul.</t>
        </is>
      </c>
      <c r="N31" t="inlineStr">
        <is>
          <t>London, Hutchinson, 1972.</t>
        </is>
      </c>
      <c r="O31" t="inlineStr">
        <is>
          <t>1972</t>
        </is>
      </c>
      <c r="Q31" t="inlineStr">
        <is>
          <t>eng</t>
        </is>
      </c>
      <c r="R31" t="inlineStr">
        <is>
          <t>enk</t>
        </is>
      </c>
      <c r="S31" t="inlineStr">
        <is>
          <t>Philosophy</t>
        </is>
      </c>
      <c r="T31" t="inlineStr">
        <is>
          <t xml:space="preserve">BC </t>
        </is>
      </c>
      <c r="U31" t="n">
        <v>2</v>
      </c>
      <c r="V31" t="n">
        <v>2</v>
      </c>
      <c r="W31" t="inlineStr">
        <is>
          <t>1994-04-09</t>
        </is>
      </c>
      <c r="X31" t="inlineStr">
        <is>
          <t>1994-04-09</t>
        </is>
      </c>
      <c r="Y31" t="inlineStr">
        <is>
          <t>1991-03-06</t>
        </is>
      </c>
      <c r="Z31" t="inlineStr">
        <is>
          <t>1991-03-06</t>
        </is>
      </c>
      <c r="AA31" t="n">
        <v>489</v>
      </c>
      <c r="AB31" t="n">
        <v>336</v>
      </c>
      <c r="AC31" t="n">
        <v>362</v>
      </c>
      <c r="AD31" t="n">
        <v>5</v>
      </c>
      <c r="AE31" t="n">
        <v>5</v>
      </c>
      <c r="AF31" t="n">
        <v>27</v>
      </c>
      <c r="AG31" t="n">
        <v>27</v>
      </c>
      <c r="AH31" t="n">
        <v>9</v>
      </c>
      <c r="AI31" t="n">
        <v>9</v>
      </c>
      <c r="AJ31" t="n">
        <v>6</v>
      </c>
      <c r="AK31" t="n">
        <v>6</v>
      </c>
      <c r="AL31" t="n">
        <v>19</v>
      </c>
      <c r="AM31" t="n">
        <v>19</v>
      </c>
      <c r="AN31" t="n">
        <v>3</v>
      </c>
      <c r="AO31" t="n">
        <v>3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HYPERLINK("http://catalog.hathitrust.org/Record/001387216","HathiTrust Record")</f>
        <v/>
      </c>
      <c r="AU31">
        <f>HYPERLINK("https://creighton-primo.hosted.exlibrisgroup.com/primo-explore/search?tab=default_tab&amp;search_scope=EVERYTHING&amp;vid=01CRU&amp;lang=en_US&amp;offset=0&amp;query=any,contains,991002971019702656","Catalog Record")</f>
        <v/>
      </c>
      <c r="AV31">
        <f>HYPERLINK("http://www.worldcat.org/oclc/548975","WorldCat Record")</f>
        <v/>
      </c>
      <c r="AW31" t="inlineStr">
        <is>
          <t>308953994:eng</t>
        </is>
      </c>
      <c r="AX31" t="inlineStr">
        <is>
          <t>548975</t>
        </is>
      </c>
      <c r="AY31" t="inlineStr">
        <is>
          <t>991002971019702656</t>
        </is>
      </c>
      <c r="AZ31" t="inlineStr">
        <is>
          <t>991002971019702656</t>
        </is>
      </c>
      <c r="BA31" t="inlineStr">
        <is>
          <t>2265947550002656</t>
        </is>
      </c>
      <c r="BB31" t="inlineStr">
        <is>
          <t>BOOK</t>
        </is>
      </c>
      <c r="BE31" t="inlineStr">
        <is>
          <t>32285000526722</t>
        </is>
      </c>
      <c r="BF31" t="inlineStr">
        <is>
          <t>893227514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BC34 .R46</t>
        </is>
      </c>
      <c r="E32" t="inlineStr">
        <is>
          <t>0                      BC 0034000R  46</t>
        </is>
      </c>
      <c r="F32" t="inlineStr">
        <is>
          <t>Studies in the history of Arabic logic.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Rescher, Nicholas.</t>
        </is>
      </c>
      <c r="N32" t="inlineStr">
        <is>
          <t>[Pittsburgh] : University of Pittsburgh Press, 1963 [i.e. 1964]</t>
        </is>
      </c>
      <c r="O32" t="inlineStr">
        <is>
          <t>1964</t>
        </is>
      </c>
      <c r="Q32" t="inlineStr">
        <is>
          <t>eng</t>
        </is>
      </c>
      <c r="R32" t="inlineStr">
        <is>
          <t>pau</t>
        </is>
      </c>
      <c r="T32" t="inlineStr">
        <is>
          <t xml:space="preserve">BC </t>
        </is>
      </c>
      <c r="U32" t="n">
        <v>2</v>
      </c>
      <c r="V32" t="n">
        <v>2</v>
      </c>
      <c r="W32" t="inlineStr">
        <is>
          <t>2009-02-20</t>
        </is>
      </c>
      <c r="X32" t="inlineStr">
        <is>
          <t>2009-02-20</t>
        </is>
      </c>
      <c r="Y32" t="inlineStr">
        <is>
          <t>1991-03-06</t>
        </is>
      </c>
      <c r="Z32" t="inlineStr">
        <is>
          <t>1991-03-06</t>
        </is>
      </c>
      <c r="AA32" t="n">
        <v>314</v>
      </c>
      <c r="AB32" t="n">
        <v>293</v>
      </c>
      <c r="AC32" t="n">
        <v>331</v>
      </c>
      <c r="AD32" t="n">
        <v>2</v>
      </c>
      <c r="AE32" t="n">
        <v>2</v>
      </c>
      <c r="AF32" t="n">
        <v>20</v>
      </c>
      <c r="AG32" t="n">
        <v>22</v>
      </c>
      <c r="AH32" t="n">
        <v>6</v>
      </c>
      <c r="AI32" t="n">
        <v>7</v>
      </c>
      <c r="AJ32" t="n">
        <v>7</v>
      </c>
      <c r="AK32" t="n">
        <v>7</v>
      </c>
      <c r="AL32" t="n">
        <v>14</v>
      </c>
      <c r="AM32" t="n">
        <v>16</v>
      </c>
      <c r="AN32" t="n">
        <v>1</v>
      </c>
      <c r="AO32" t="n">
        <v>1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HYPERLINK("https://creighton-primo.hosted.exlibrisgroup.com/primo-explore/search?tab=default_tab&amp;search_scope=EVERYTHING&amp;vid=01CRU&amp;lang=en_US&amp;offset=0&amp;query=any,contains,991003436139702656","Catalog Record")</f>
        <v/>
      </c>
      <c r="AV32">
        <f>HYPERLINK("http://www.worldcat.org/oclc/971570","WorldCat Record")</f>
        <v/>
      </c>
      <c r="AW32" t="inlineStr">
        <is>
          <t>1929487:eng</t>
        </is>
      </c>
      <c r="AX32" t="inlineStr">
        <is>
          <t>971570</t>
        </is>
      </c>
      <c r="AY32" t="inlineStr">
        <is>
          <t>991003436139702656</t>
        </is>
      </c>
      <c r="AZ32" t="inlineStr">
        <is>
          <t>991003436139702656</t>
        </is>
      </c>
      <c r="BA32" t="inlineStr">
        <is>
          <t>2259237950002656</t>
        </is>
      </c>
      <c r="BB32" t="inlineStr">
        <is>
          <t>BOOK</t>
        </is>
      </c>
      <c r="BE32" t="inlineStr">
        <is>
          <t>32285000526730</t>
        </is>
      </c>
      <c r="BF32" t="inlineStr">
        <is>
          <t>893330297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BC34 .S88 1989</t>
        </is>
      </c>
      <c r="E33" t="inlineStr">
        <is>
          <t>0                      BC 0034000S  88          1989</t>
        </is>
      </c>
      <c r="F33" t="inlineStr">
        <is>
          <t>Dialectic and its place in the development of medieval logic / Eleonore Stump.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Stump, Eleonore, 1947-</t>
        </is>
      </c>
      <c r="N33" t="inlineStr">
        <is>
          <t>Ithaca, N.Y. : Cornell University Press, 1989.</t>
        </is>
      </c>
      <c r="O33" t="inlineStr">
        <is>
          <t>1989</t>
        </is>
      </c>
      <c r="Q33" t="inlineStr">
        <is>
          <t>eng</t>
        </is>
      </c>
      <c r="R33" t="inlineStr">
        <is>
          <t>nyu</t>
        </is>
      </c>
      <c r="T33" t="inlineStr">
        <is>
          <t xml:space="preserve">BC </t>
        </is>
      </c>
      <c r="U33" t="n">
        <v>5</v>
      </c>
      <c r="V33" t="n">
        <v>5</v>
      </c>
      <c r="W33" t="inlineStr">
        <is>
          <t>2004-10-24</t>
        </is>
      </c>
      <c r="X33" t="inlineStr">
        <is>
          <t>2004-10-24</t>
        </is>
      </c>
      <c r="Y33" t="inlineStr">
        <is>
          <t>1991-03-14</t>
        </is>
      </c>
      <c r="Z33" t="inlineStr">
        <is>
          <t>1991-03-14</t>
        </is>
      </c>
      <c r="AA33" t="n">
        <v>298</v>
      </c>
      <c r="AB33" t="n">
        <v>237</v>
      </c>
      <c r="AC33" t="n">
        <v>424</v>
      </c>
      <c r="AD33" t="n">
        <v>3</v>
      </c>
      <c r="AE33" t="n">
        <v>3</v>
      </c>
      <c r="AF33" t="n">
        <v>20</v>
      </c>
      <c r="AG33" t="n">
        <v>28</v>
      </c>
      <c r="AH33" t="n">
        <v>5</v>
      </c>
      <c r="AI33" t="n">
        <v>11</v>
      </c>
      <c r="AJ33" t="n">
        <v>7</v>
      </c>
      <c r="AK33" t="n">
        <v>9</v>
      </c>
      <c r="AL33" t="n">
        <v>13</v>
      </c>
      <c r="AM33" t="n">
        <v>16</v>
      </c>
      <c r="AN33" t="n">
        <v>2</v>
      </c>
      <c r="AO33" t="n">
        <v>2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HYPERLINK("https://creighton-primo.hosted.exlibrisgroup.com/primo-explore/search?tab=default_tab&amp;search_scope=EVERYTHING&amp;vid=01CRU&amp;lang=en_US&amp;offset=0&amp;query=any,contains,991001384329702656","Catalog Record")</f>
        <v/>
      </c>
      <c r="AV33">
        <f>HYPERLINK("http://www.worldcat.org/oclc/18715066","WorldCat Record")</f>
        <v/>
      </c>
      <c r="AW33" t="inlineStr">
        <is>
          <t>18336351:eng</t>
        </is>
      </c>
      <c r="AX33" t="inlineStr">
        <is>
          <t>18715066</t>
        </is>
      </c>
      <c r="AY33" t="inlineStr">
        <is>
          <t>991001384329702656</t>
        </is>
      </c>
      <c r="AZ33" t="inlineStr">
        <is>
          <t>991001384329702656</t>
        </is>
      </c>
      <c r="BA33" t="inlineStr">
        <is>
          <t>2262940560002656</t>
        </is>
      </c>
      <c r="BB33" t="inlineStr">
        <is>
          <t>BOOK</t>
        </is>
      </c>
      <c r="BD33" t="inlineStr">
        <is>
          <t>9780801420368</t>
        </is>
      </c>
      <c r="BE33" t="inlineStr">
        <is>
          <t>32285000511211</t>
        </is>
      </c>
      <c r="BF33" t="inlineStr">
        <is>
          <t>893328098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BC34 .V5813 1979</t>
        </is>
      </c>
      <c r="E34" t="inlineStr">
        <is>
          <t>0                      BC 0034000V  5813        1979</t>
        </is>
      </c>
      <c r="F34" t="inlineStr">
        <is>
          <t>In pseudodialecticos : a critical edition / Juan Luis Vives ; introduction, translation, and commentary by Charles Fantazzi.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Vives, Juan Luis, 1492-1540.</t>
        </is>
      </c>
      <c r="N34" t="inlineStr">
        <is>
          <t>Leiden : Brill, c1979.</t>
        </is>
      </c>
      <c r="O34" t="inlineStr">
        <is>
          <t>1979</t>
        </is>
      </c>
      <c r="Q34" t="inlineStr">
        <is>
          <t>eng</t>
        </is>
      </c>
      <c r="R34" t="inlineStr">
        <is>
          <t xml:space="preserve">ne </t>
        </is>
      </c>
      <c r="S34" t="inlineStr">
        <is>
          <t>Studies in medieval and Reformation thought ; v. 27</t>
        </is>
      </c>
      <c r="T34" t="inlineStr">
        <is>
          <t xml:space="preserve">BC </t>
        </is>
      </c>
      <c r="U34" t="n">
        <v>1</v>
      </c>
      <c r="V34" t="n">
        <v>1</v>
      </c>
      <c r="W34" t="inlineStr">
        <is>
          <t>1993-11-26</t>
        </is>
      </c>
      <c r="X34" t="inlineStr">
        <is>
          <t>1993-11-26</t>
        </is>
      </c>
      <c r="Y34" t="inlineStr">
        <is>
          <t>1991-03-06</t>
        </is>
      </c>
      <c r="Z34" t="inlineStr">
        <is>
          <t>1991-03-06</t>
        </is>
      </c>
      <c r="AA34" t="n">
        <v>205</v>
      </c>
      <c r="AB34" t="n">
        <v>177</v>
      </c>
      <c r="AC34" t="n">
        <v>195</v>
      </c>
      <c r="AD34" t="n">
        <v>2</v>
      </c>
      <c r="AE34" t="n">
        <v>2</v>
      </c>
      <c r="AF34" t="n">
        <v>16</v>
      </c>
      <c r="AG34" t="n">
        <v>16</v>
      </c>
      <c r="AH34" t="n">
        <v>3</v>
      </c>
      <c r="AI34" t="n">
        <v>3</v>
      </c>
      <c r="AJ34" t="n">
        <v>4</v>
      </c>
      <c r="AK34" t="n">
        <v>4</v>
      </c>
      <c r="AL34" t="n">
        <v>12</v>
      </c>
      <c r="AM34" t="n">
        <v>12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HYPERLINK("https://creighton-primo.hosted.exlibrisgroup.com/primo-explore/search?tab=default_tab&amp;search_scope=EVERYTHING&amp;vid=01CRU&amp;lang=en_US&amp;offset=0&amp;query=any,contains,991004868129702656","Catalog Record")</f>
        <v/>
      </c>
      <c r="AV34">
        <f>HYPERLINK("http://www.worldcat.org/oclc/12023858","WorldCat Record")</f>
        <v/>
      </c>
      <c r="AW34" t="inlineStr">
        <is>
          <t>4539446:eng</t>
        </is>
      </c>
      <c r="AX34" t="inlineStr">
        <is>
          <t>12023858</t>
        </is>
      </c>
      <c r="AY34" t="inlineStr">
        <is>
          <t>991004868129702656</t>
        </is>
      </c>
      <c r="AZ34" t="inlineStr">
        <is>
          <t>991004868129702656</t>
        </is>
      </c>
      <c r="BA34" t="inlineStr">
        <is>
          <t>2264398430002656</t>
        </is>
      </c>
      <c r="BB34" t="inlineStr">
        <is>
          <t>BOOK</t>
        </is>
      </c>
      <c r="BD34" t="inlineStr">
        <is>
          <t>9789004059771</t>
        </is>
      </c>
      <c r="BE34" t="inlineStr">
        <is>
          <t>32285000526763</t>
        </is>
      </c>
      <c r="BF34" t="inlineStr">
        <is>
          <t>893606543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BC38 .H6</t>
        </is>
      </c>
      <c r="E35" t="inlineStr">
        <is>
          <t>0                      BC 0038000H  6</t>
        </is>
      </c>
      <c r="F35" t="inlineStr">
        <is>
          <t>Logic and rhetoric in England, 1500-1700.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Howell, Wilbur Samuel, 1904-</t>
        </is>
      </c>
      <c r="N35" t="inlineStr">
        <is>
          <t>Princeton, Princeton University Press, l956.</t>
        </is>
      </c>
      <c r="O35" t="inlineStr">
        <is>
          <t>1956</t>
        </is>
      </c>
      <c r="Q35" t="inlineStr">
        <is>
          <t>eng</t>
        </is>
      </c>
      <c r="R35" t="inlineStr">
        <is>
          <t>nju</t>
        </is>
      </c>
      <c r="T35" t="inlineStr">
        <is>
          <t xml:space="preserve">BC </t>
        </is>
      </c>
      <c r="U35" t="n">
        <v>1</v>
      </c>
      <c r="V35" t="n">
        <v>1</v>
      </c>
      <c r="W35" t="inlineStr">
        <is>
          <t>2001-11-08</t>
        </is>
      </c>
      <c r="X35" t="inlineStr">
        <is>
          <t>2001-11-08</t>
        </is>
      </c>
      <c r="Y35" t="inlineStr">
        <is>
          <t>1991-03-07</t>
        </is>
      </c>
      <c r="Z35" t="inlineStr">
        <is>
          <t>1991-03-07</t>
        </is>
      </c>
      <c r="AA35" t="n">
        <v>508</v>
      </c>
      <c r="AB35" t="n">
        <v>442</v>
      </c>
      <c r="AC35" t="n">
        <v>847</v>
      </c>
      <c r="AD35" t="n">
        <v>4</v>
      </c>
      <c r="AE35" t="n">
        <v>8</v>
      </c>
      <c r="AF35" t="n">
        <v>33</v>
      </c>
      <c r="AG35" t="n">
        <v>49</v>
      </c>
      <c r="AH35" t="n">
        <v>11</v>
      </c>
      <c r="AI35" t="n">
        <v>18</v>
      </c>
      <c r="AJ35" t="n">
        <v>6</v>
      </c>
      <c r="AK35" t="n">
        <v>10</v>
      </c>
      <c r="AL35" t="n">
        <v>20</v>
      </c>
      <c r="AM35" t="n">
        <v>24</v>
      </c>
      <c r="AN35" t="n">
        <v>3</v>
      </c>
      <c r="AO35" t="n">
        <v>7</v>
      </c>
      <c r="AP35" t="n">
        <v>1</v>
      </c>
      <c r="AQ35" t="n">
        <v>2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HYPERLINK("https://creighton-primo.hosted.exlibrisgroup.com/primo-explore/search?tab=default_tab&amp;search_scope=EVERYTHING&amp;vid=01CRU&amp;lang=en_US&amp;offset=0&amp;query=any,contains,991003768219702656","Catalog Record")</f>
        <v/>
      </c>
      <c r="AV35">
        <f>HYPERLINK("http://www.worldcat.org/oclc/1463236","WorldCat Record")</f>
        <v/>
      </c>
      <c r="AW35" t="inlineStr">
        <is>
          <t>1800537:eng</t>
        </is>
      </c>
      <c r="AX35" t="inlineStr">
        <is>
          <t>1463236</t>
        </is>
      </c>
      <c r="AY35" t="inlineStr">
        <is>
          <t>991003768219702656</t>
        </is>
      </c>
      <c r="AZ35" t="inlineStr">
        <is>
          <t>991003768219702656</t>
        </is>
      </c>
      <c r="BA35" t="inlineStr">
        <is>
          <t>2258995290002656</t>
        </is>
      </c>
      <c r="BB35" t="inlineStr">
        <is>
          <t>BOOK</t>
        </is>
      </c>
      <c r="BE35" t="inlineStr">
        <is>
          <t>32285000526805</t>
        </is>
      </c>
      <c r="BF35" t="inlineStr">
        <is>
          <t>893240579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BC50 .G38</t>
        </is>
      </c>
      <c r="E36" t="inlineStr">
        <is>
          <t>0                      BC 0050000G  38</t>
        </is>
      </c>
      <c r="F36" t="inlineStr">
        <is>
          <t>Logic matters / [by] P. T. Geach.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Geach, P. T. (Peter Thomas), 1916-2013.</t>
        </is>
      </c>
      <c r="N36" t="inlineStr">
        <is>
          <t>Oxford : Blackwell, 1972.</t>
        </is>
      </c>
      <c r="O36" t="inlineStr">
        <is>
          <t>1972</t>
        </is>
      </c>
      <c r="Q36" t="inlineStr">
        <is>
          <t>eng</t>
        </is>
      </c>
      <c r="R36" t="inlineStr">
        <is>
          <t>enk</t>
        </is>
      </c>
      <c r="T36" t="inlineStr">
        <is>
          <t xml:space="preserve">BC </t>
        </is>
      </c>
      <c r="U36" t="n">
        <v>1</v>
      </c>
      <c r="V36" t="n">
        <v>1</v>
      </c>
      <c r="W36" t="inlineStr">
        <is>
          <t>2006-09-24</t>
        </is>
      </c>
      <c r="X36" t="inlineStr">
        <is>
          <t>2006-09-24</t>
        </is>
      </c>
      <c r="Y36" t="inlineStr">
        <is>
          <t>1991-03-07</t>
        </is>
      </c>
      <c r="Z36" t="inlineStr">
        <is>
          <t>1991-03-07</t>
        </is>
      </c>
      <c r="AA36" t="n">
        <v>181</v>
      </c>
      <c r="AB36" t="n">
        <v>45</v>
      </c>
      <c r="AC36" t="n">
        <v>517</v>
      </c>
      <c r="AD36" t="n">
        <v>1</v>
      </c>
      <c r="AE36" t="n">
        <v>4</v>
      </c>
      <c r="AF36" t="n">
        <v>1</v>
      </c>
      <c r="AG36" t="n">
        <v>31</v>
      </c>
      <c r="AH36" t="n">
        <v>1</v>
      </c>
      <c r="AI36" t="n">
        <v>10</v>
      </c>
      <c r="AJ36" t="n">
        <v>0</v>
      </c>
      <c r="AK36" t="n">
        <v>7</v>
      </c>
      <c r="AL36" t="n">
        <v>1</v>
      </c>
      <c r="AM36" t="n">
        <v>21</v>
      </c>
      <c r="AN36" t="n">
        <v>0</v>
      </c>
      <c r="AO36" t="n">
        <v>3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HYPERLINK("https://creighton-primo.hosted.exlibrisgroup.com/primo-explore/search?tab=default_tab&amp;search_scope=EVERYTHING&amp;vid=01CRU&amp;lang=en_US&amp;offset=0&amp;query=any,contains,991004224009702656","Catalog Record")</f>
        <v/>
      </c>
      <c r="AV36">
        <f>HYPERLINK("http://www.worldcat.org/oclc/2722362","WorldCat Record")</f>
        <v/>
      </c>
      <c r="AW36" t="inlineStr">
        <is>
          <t>501940:eng</t>
        </is>
      </c>
      <c r="AX36" t="inlineStr">
        <is>
          <t>2722362</t>
        </is>
      </c>
      <c r="AY36" t="inlineStr">
        <is>
          <t>991004224009702656</t>
        </is>
      </c>
      <c r="AZ36" t="inlineStr">
        <is>
          <t>991004224009702656</t>
        </is>
      </c>
      <c r="BA36" t="inlineStr">
        <is>
          <t>2259206980002656</t>
        </is>
      </c>
      <c r="BB36" t="inlineStr">
        <is>
          <t>BOOK</t>
        </is>
      </c>
      <c r="BD36" t="inlineStr">
        <is>
          <t>9780631130109</t>
        </is>
      </c>
      <c r="BE36" t="inlineStr">
        <is>
          <t>32285000526862</t>
        </is>
      </c>
      <c r="BF36" t="inlineStr">
        <is>
          <t>893788438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BC50 .H55</t>
        </is>
      </c>
      <c r="E37" t="inlineStr">
        <is>
          <t>0                      BC 0050000H  55</t>
        </is>
      </c>
      <c r="F37" t="inlineStr">
        <is>
          <t>The intentions of intentionality and other new models for modalities / Jaakko Hintikka.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Hintikka, Jaakko, 1929-2015.</t>
        </is>
      </c>
      <c r="N37" t="inlineStr">
        <is>
          <t>Dordrecht ; Boston : D. Reidel Pub. Co., c1975.</t>
        </is>
      </c>
      <c r="O37" t="inlineStr">
        <is>
          <t>1975</t>
        </is>
      </c>
      <c r="Q37" t="inlineStr">
        <is>
          <t>eng</t>
        </is>
      </c>
      <c r="R37" t="inlineStr">
        <is>
          <t xml:space="preserve">ne </t>
        </is>
      </c>
      <c r="S37" t="inlineStr">
        <is>
          <t>Synthese library ; v. 90</t>
        </is>
      </c>
      <c r="T37" t="inlineStr">
        <is>
          <t xml:space="preserve">BC </t>
        </is>
      </c>
      <c r="U37" t="n">
        <v>1</v>
      </c>
      <c r="V37" t="n">
        <v>1</v>
      </c>
      <c r="W37" t="inlineStr">
        <is>
          <t>2004-02-13</t>
        </is>
      </c>
      <c r="X37" t="inlineStr">
        <is>
          <t>2004-02-13</t>
        </is>
      </c>
      <c r="Y37" t="inlineStr">
        <is>
          <t>1991-03-13</t>
        </is>
      </c>
      <c r="Z37" t="inlineStr">
        <is>
          <t>1991-03-13</t>
        </is>
      </c>
      <c r="AA37" t="n">
        <v>345</v>
      </c>
      <c r="AB37" t="n">
        <v>232</v>
      </c>
      <c r="AC37" t="n">
        <v>239</v>
      </c>
      <c r="AD37" t="n">
        <v>2</v>
      </c>
      <c r="AE37" t="n">
        <v>2</v>
      </c>
      <c r="AF37" t="n">
        <v>12</v>
      </c>
      <c r="AG37" t="n">
        <v>12</v>
      </c>
      <c r="AH37" t="n">
        <v>1</v>
      </c>
      <c r="AI37" t="n">
        <v>1</v>
      </c>
      <c r="AJ37" t="n">
        <v>5</v>
      </c>
      <c r="AK37" t="n">
        <v>5</v>
      </c>
      <c r="AL37" t="n">
        <v>9</v>
      </c>
      <c r="AM37" t="n">
        <v>9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HYPERLINK("http://catalog.hathitrust.org/Record/000038779","HathiTrust Record")</f>
        <v/>
      </c>
      <c r="AU37">
        <f>HYPERLINK("https://creighton-primo.hosted.exlibrisgroup.com/primo-explore/search?tab=default_tab&amp;search_scope=EVERYTHING&amp;vid=01CRU&amp;lang=en_US&amp;offset=0&amp;query=any,contains,991003884159702656","Catalog Record")</f>
        <v/>
      </c>
      <c r="AV37">
        <f>HYPERLINK("http://www.worldcat.org/oclc/1733545","WorldCat Record")</f>
        <v/>
      </c>
      <c r="AW37" t="inlineStr">
        <is>
          <t>2707071:eng</t>
        </is>
      </c>
      <c r="AX37" t="inlineStr">
        <is>
          <t>1733545</t>
        </is>
      </c>
      <c r="AY37" t="inlineStr">
        <is>
          <t>991003884159702656</t>
        </is>
      </c>
      <c r="AZ37" t="inlineStr">
        <is>
          <t>991003884159702656</t>
        </is>
      </c>
      <c r="BA37" t="inlineStr">
        <is>
          <t>2256830570002656</t>
        </is>
      </c>
      <c r="BB37" t="inlineStr">
        <is>
          <t>BOOK</t>
        </is>
      </c>
      <c r="BD37" t="inlineStr">
        <is>
          <t>9789027705839</t>
        </is>
      </c>
      <c r="BE37" t="inlineStr">
        <is>
          <t>32285000526870</t>
        </is>
      </c>
      <c r="BF37" t="inlineStr">
        <is>
          <t>893441880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BC50 .S82</t>
        </is>
      </c>
      <c r="E38" t="inlineStr">
        <is>
          <t>0                      BC 0050000S  82</t>
        </is>
      </c>
      <c r="F38" t="inlineStr">
        <is>
          <t>Studies in logical theory : essays / by James W. Cornman [and others].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Oxford : Blackwell, 1968.</t>
        </is>
      </c>
      <c r="O38" t="inlineStr">
        <is>
          <t>1968</t>
        </is>
      </c>
      <c r="Q38" t="inlineStr">
        <is>
          <t>eng</t>
        </is>
      </c>
      <c r="R38" t="inlineStr">
        <is>
          <t>enk</t>
        </is>
      </c>
      <c r="S38" t="inlineStr">
        <is>
          <t>American philosophical quarterly monograph series ; 2</t>
        </is>
      </c>
      <c r="T38" t="inlineStr">
        <is>
          <t xml:space="preserve">BC </t>
        </is>
      </c>
      <c r="U38" t="n">
        <v>2</v>
      </c>
      <c r="V38" t="n">
        <v>2</v>
      </c>
      <c r="W38" t="inlineStr">
        <is>
          <t>2003-09-30</t>
        </is>
      </c>
      <c r="X38" t="inlineStr">
        <is>
          <t>2003-09-30</t>
        </is>
      </c>
      <c r="Y38" t="inlineStr">
        <is>
          <t>1991-03-13</t>
        </is>
      </c>
      <c r="Z38" t="inlineStr">
        <is>
          <t>1991-03-13</t>
        </is>
      </c>
      <c r="AA38" t="n">
        <v>302</v>
      </c>
      <c r="AB38" t="n">
        <v>223</v>
      </c>
      <c r="AC38" t="n">
        <v>228</v>
      </c>
      <c r="AD38" t="n">
        <v>3</v>
      </c>
      <c r="AE38" t="n">
        <v>3</v>
      </c>
      <c r="AF38" t="n">
        <v>16</v>
      </c>
      <c r="AG38" t="n">
        <v>16</v>
      </c>
      <c r="AH38" t="n">
        <v>3</v>
      </c>
      <c r="AI38" t="n">
        <v>3</v>
      </c>
      <c r="AJ38" t="n">
        <v>4</v>
      </c>
      <c r="AK38" t="n">
        <v>4</v>
      </c>
      <c r="AL38" t="n">
        <v>11</v>
      </c>
      <c r="AM38" t="n">
        <v>11</v>
      </c>
      <c r="AN38" t="n">
        <v>2</v>
      </c>
      <c r="AO38" t="n">
        <v>2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HYPERLINK("https://creighton-primo.hosted.exlibrisgroup.com/primo-explore/search?tab=default_tab&amp;search_scope=EVERYTHING&amp;vid=01CRU&amp;lang=en_US&amp;offset=0&amp;query=any,contains,991000120799702656","Catalog Record")</f>
        <v/>
      </c>
      <c r="AV38">
        <f>HYPERLINK("http://www.worldcat.org/oclc/50082","WorldCat Record")</f>
        <v/>
      </c>
      <c r="AW38" t="inlineStr">
        <is>
          <t>503013564:eng</t>
        </is>
      </c>
      <c r="AX38" t="inlineStr">
        <is>
          <t>50082</t>
        </is>
      </c>
      <c r="AY38" t="inlineStr">
        <is>
          <t>991000120799702656</t>
        </is>
      </c>
      <c r="AZ38" t="inlineStr">
        <is>
          <t>991000120799702656</t>
        </is>
      </c>
      <c r="BA38" t="inlineStr">
        <is>
          <t>2256053990002656</t>
        </is>
      </c>
      <c r="BB38" t="inlineStr">
        <is>
          <t>BOOK</t>
        </is>
      </c>
      <c r="BD38" t="inlineStr">
        <is>
          <t>9780631114604</t>
        </is>
      </c>
      <c r="BE38" t="inlineStr">
        <is>
          <t>32285000526904</t>
        </is>
      </c>
      <c r="BF38" t="inlineStr">
        <is>
          <t>893620198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BC51 .M37 1971</t>
        </is>
      </c>
      <c r="E39" t="inlineStr">
        <is>
          <t>0                      BC 0051000M  37          1971</t>
        </is>
      </c>
      <c r="F39" t="inlineStr">
        <is>
          <t>Logic, language, and metaphysics / [by] R. M. Martin.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Martin, R. M. (Richard Milton), 1916-1985.</t>
        </is>
      </c>
      <c r="N39" t="inlineStr">
        <is>
          <t>New York : New York University Press, 1971.</t>
        </is>
      </c>
      <c r="O39" t="inlineStr">
        <is>
          <t>1971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BC </t>
        </is>
      </c>
      <c r="U39" t="n">
        <v>1</v>
      </c>
      <c r="V39" t="n">
        <v>1</v>
      </c>
      <c r="W39" t="inlineStr">
        <is>
          <t>2008-04-30</t>
        </is>
      </c>
      <c r="X39" t="inlineStr">
        <is>
          <t>2008-04-30</t>
        </is>
      </c>
      <c r="Y39" t="inlineStr">
        <is>
          <t>1991-03-13</t>
        </is>
      </c>
      <c r="Z39" t="inlineStr">
        <is>
          <t>1991-03-13</t>
        </is>
      </c>
      <c r="AA39" t="n">
        <v>458</v>
      </c>
      <c r="AB39" t="n">
        <v>365</v>
      </c>
      <c r="AC39" t="n">
        <v>372</v>
      </c>
      <c r="AD39" t="n">
        <v>4</v>
      </c>
      <c r="AE39" t="n">
        <v>4</v>
      </c>
      <c r="AF39" t="n">
        <v>20</v>
      </c>
      <c r="AG39" t="n">
        <v>20</v>
      </c>
      <c r="AH39" t="n">
        <v>6</v>
      </c>
      <c r="AI39" t="n">
        <v>6</v>
      </c>
      <c r="AJ39" t="n">
        <v>7</v>
      </c>
      <c r="AK39" t="n">
        <v>7</v>
      </c>
      <c r="AL39" t="n">
        <v>11</v>
      </c>
      <c r="AM39" t="n">
        <v>11</v>
      </c>
      <c r="AN39" t="n">
        <v>3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HYPERLINK("https://creighton-primo.hosted.exlibrisgroup.com/primo-explore/search?tab=default_tab&amp;search_scope=EVERYTHING&amp;vid=01CRU&amp;lang=en_US&amp;offset=0&amp;query=any,contains,991000774429702656","Catalog Record")</f>
        <v/>
      </c>
      <c r="AV39">
        <f>HYPERLINK("http://www.worldcat.org/oclc/131957","WorldCat Record")</f>
        <v/>
      </c>
      <c r="AW39" t="inlineStr">
        <is>
          <t>1270569:eng</t>
        </is>
      </c>
      <c r="AX39" t="inlineStr">
        <is>
          <t>131957</t>
        </is>
      </c>
      <c r="AY39" t="inlineStr">
        <is>
          <t>991000774429702656</t>
        </is>
      </c>
      <c r="AZ39" t="inlineStr">
        <is>
          <t>991000774429702656</t>
        </is>
      </c>
      <c r="BA39" t="inlineStr">
        <is>
          <t>2256434990002656</t>
        </is>
      </c>
      <c r="BB39" t="inlineStr">
        <is>
          <t>BOOK</t>
        </is>
      </c>
      <c r="BD39" t="inlineStr">
        <is>
          <t>9780814753507</t>
        </is>
      </c>
      <c r="BE39" t="inlineStr">
        <is>
          <t>32285000526961</t>
        </is>
      </c>
      <c r="BF39" t="inlineStr">
        <is>
          <t>893351655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BC51 .P88 1971</t>
        </is>
      </c>
      <c r="E40" t="inlineStr">
        <is>
          <t>0                      BC 0051000P  88          1971</t>
        </is>
      </c>
      <c r="F40" t="inlineStr">
        <is>
          <t>Philosophy of logic.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Putnam, Hilary.</t>
        </is>
      </c>
      <c r="N40" t="inlineStr">
        <is>
          <t>New York : Harper &amp; Row, [1971]</t>
        </is>
      </c>
      <c r="O40" t="inlineStr">
        <is>
          <t>1971</t>
        </is>
      </c>
      <c r="Q40" t="inlineStr">
        <is>
          <t>eng</t>
        </is>
      </c>
      <c r="R40" t="inlineStr">
        <is>
          <t>nyu</t>
        </is>
      </c>
      <c r="S40" t="inlineStr">
        <is>
          <t>Harper essays in philosophy</t>
        </is>
      </c>
      <c r="T40" t="inlineStr">
        <is>
          <t xml:space="preserve">BC </t>
        </is>
      </c>
      <c r="U40" t="n">
        <v>3</v>
      </c>
      <c r="V40" t="n">
        <v>3</v>
      </c>
      <c r="W40" t="inlineStr">
        <is>
          <t>2008-03-31</t>
        </is>
      </c>
      <c r="X40" t="inlineStr">
        <is>
          <t>2008-03-31</t>
        </is>
      </c>
      <c r="Y40" t="inlineStr">
        <is>
          <t>1991-03-13</t>
        </is>
      </c>
      <c r="Z40" t="inlineStr">
        <is>
          <t>1991-03-13</t>
        </is>
      </c>
      <c r="AA40" t="n">
        <v>555</v>
      </c>
      <c r="AB40" t="n">
        <v>474</v>
      </c>
      <c r="AC40" t="n">
        <v>521</v>
      </c>
      <c r="AD40" t="n">
        <v>4</v>
      </c>
      <c r="AE40" t="n">
        <v>4</v>
      </c>
      <c r="AF40" t="n">
        <v>23</v>
      </c>
      <c r="AG40" t="n">
        <v>24</v>
      </c>
      <c r="AH40" t="n">
        <v>7</v>
      </c>
      <c r="AI40" t="n">
        <v>7</v>
      </c>
      <c r="AJ40" t="n">
        <v>7</v>
      </c>
      <c r="AK40" t="n">
        <v>7</v>
      </c>
      <c r="AL40" t="n">
        <v>10</v>
      </c>
      <c r="AM40" t="n">
        <v>11</v>
      </c>
      <c r="AN40" t="n">
        <v>3</v>
      </c>
      <c r="AO40" t="n">
        <v>3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HYPERLINK("http://catalog.hathitrust.org/Record/001387241","HathiTrust Record")</f>
        <v/>
      </c>
      <c r="AU40">
        <f>HYPERLINK("https://creighton-primo.hosted.exlibrisgroup.com/primo-explore/search?tab=default_tab&amp;search_scope=EVERYTHING&amp;vid=01CRU&amp;lang=en_US&amp;offset=0&amp;query=any,contains,991000832289702656","Catalog Record")</f>
        <v/>
      </c>
      <c r="AV40">
        <f>HYPERLINK("http://www.worldcat.org/oclc/148212","WorldCat Record")</f>
        <v/>
      </c>
      <c r="AW40" t="inlineStr">
        <is>
          <t>1333163:eng</t>
        </is>
      </c>
      <c r="AX40" t="inlineStr">
        <is>
          <t>148212</t>
        </is>
      </c>
      <c r="AY40" t="inlineStr">
        <is>
          <t>991000832289702656</t>
        </is>
      </c>
      <c r="AZ40" t="inlineStr">
        <is>
          <t>991000832289702656</t>
        </is>
      </c>
      <c r="BA40" t="inlineStr">
        <is>
          <t>2260020470002656</t>
        </is>
      </c>
      <c r="BB40" t="inlineStr">
        <is>
          <t>BOOK</t>
        </is>
      </c>
      <c r="BD40" t="inlineStr">
        <is>
          <t>9780061360428</t>
        </is>
      </c>
      <c r="BE40" t="inlineStr">
        <is>
          <t>32285000526987</t>
        </is>
      </c>
      <c r="BF40" t="inlineStr">
        <is>
          <t>893333823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BC57 .A85 1989</t>
        </is>
      </c>
      <c r="E41" t="inlineStr">
        <is>
          <t>0                      BC 0057000A  85          1989</t>
        </is>
      </c>
      <c r="F41" t="inlineStr">
        <is>
          <t>Philosophy without ambiguity : a logico-linguistic essay / Jay David Atlas.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Atlas, Jay David.</t>
        </is>
      </c>
      <c r="N41" t="inlineStr">
        <is>
          <t>Oxford : Clarendon Press ; Oxford ; New York : Oxford University Press, 1989.</t>
        </is>
      </c>
      <c r="O41" t="inlineStr">
        <is>
          <t>1989</t>
        </is>
      </c>
      <c r="Q41" t="inlineStr">
        <is>
          <t>eng</t>
        </is>
      </c>
      <c r="R41" t="inlineStr">
        <is>
          <t>enk</t>
        </is>
      </c>
      <c r="S41" t="inlineStr">
        <is>
          <t>Clarendon library of logic and philosophy</t>
        </is>
      </c>
      <c r="T41" t="inlineStr">
        <is>
          <t xml:space="preserve">BC </t>
        </is>
      </c>
      <c r="U41" t="n">
        <v>2</v>
      </c>
      <c r="V41" t="n">
        <v>2</v>
      </c>
      <c r="W41" t="inlineStr">
        <is>
          <t>1999-10-12</t>
        </is>
      </c>
      <c r="X41" t="inlineStr">
        <is>
          <t>1999-10-12</t>
        </is>
      </c>
      <c r="Y41" t="inlineStr">
        <is>
          <t>1990-05-08</t>
        </is>
      </c>
      <c r="Z41" t="inlineStr">
        <is>
          <t>1990-05-08</t>
        </is>
      </c>
      <c r="AA41" t="n">
        <v>322</v>
      </c>
      <c r="AB41" t="n">
        <v>217</v>
      </c>
      <c r="AC41" t="n">
        <v>218</v>
      </c>
      <c r="AD41" t="n">
        <v>2</v>
      </c>
      <c r="AE41" t="n">
        <v>2</v>
      </c>
      <c r="AF41" t="n">
        <v>11</v>
      </c>
      <c r="AG41" t="n">
        <v>11</v>
      </c>
      <c r="AH41" t="n">
        <v>2</v>
      </c>
      <c r="AI41" t="n">
        <v>2</v>
      </c>
      <c r="AJ41" t="n">
        <v>5</v>
      </c>
      <c r="AK41" t="n">
        <v>5</v>
      </c>
      <c r="AL41" t="n">
        <v>6</v>
      </c>
      <c r="AM41" t="n">
        <v>6</v>
      </c>
      <c r="AN41" t="n">
        <v>1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HYPERLINK("http://catalog.hathitrust.org/Record/001543322","HathiTrust Record")</f>
        <v/>
      </c>
      <c r="AU41">
        <f>HYPERLINK("https://creighton-primo.hosted.exlibrisgroup.com/primo-explore/search?tab=default_tab&amp;search_scope=EVERYTHING&amp;vid=01CRU&amp;lang=en_US&amp;offset=0&amp;query=any,contains,991001400779702656","Catalog Record")</f>
        <v/>
      </c>
      <c r="AV41">
        <f>HYPERLINK("http://www.worldcat.org/oclc/18817251","WorldCat Record")</f>
        <v/>
      </c>
      <c r="AW41" t="inlineStr">
        <is>
          <t>836751258:eng</t>
        </is>
      </c>
      <c r="AX41" t="inlineStr">
        <is>
          <t>18817251</t>
        </is>
      </c>
      <c r="AY41" t="inlineStr">
        <is>
          <t>991001400779702656</t>
        </is>
      </c>
      <c r="AZ41" t="inlineStr">
        <is>
          <t>991001400779702656</t>
        </is>
      </c>
      <c r="BA41" t="inlineStr">
        <is>
          <t>2268736590002656</t>
        </is>
      </c>
      <c r="BB41" t="inlineStr">
        <is>
          <t>BOOK</t>
        </is>
      </c>
      <c r="BD41" t="inlineStr">
        <is>
          <t>9780198244547</t>
        </is>
      </c>
      <c r="BE41" t="inlineStr">
        <is>
          <t>32285000135417</t>
        </is>
      </c>
      <c r="BF41" t="inlineStr">
        <is>
          <t>893256222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BC60 .J5723</t>
        </is>
      </c>
      <c r="E42" t="inlineStr">
        <is>
          <t>0                      BC 0060000J  5723</t>
        </is>
      </c>
      <c r="F42" t="inlineStr">
        <is>
          <t>Outlines of formal logic.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John of St. Thomas, 1589-1644.</t>
        </is>
      </c>
      <c r="N42" t="inlineStr">
        <is>
          <t>Milwaukee : Marquette University Press, 1955.</t>
        </is>
      </c>
      <c r="O42" t="inlineStr">
        <is>
          <t>1955</t>
        </is>
      </c>
      <c r="Q42" t="inlineStr">
        <is>
          <t>eng</t>
        </is>
      </c>
      <c r="R42" t="inlineStr">
        <is>
          <t>wiu</t>
        </is>
      </c>
      <c r="S42" t="inlineStr">
        <is>
          <t>Mediaeval philosophical texts in translation ; no. 8</t>
        </is>
      </c>
      <c r="T42" t="inlineStr">
        <is>
          <t xml:space="preserve">BC </t>
        </is>
      </c>
      <c r="U42" t="n">
        <v>2</v>
      </c>
      <c r="V42" t="n">
        <v>2</v>
      </c>
      <c r="W42" t="inlineStr">
        <is>
          <t>2001-04-27</t>
        </is>
      </c>
      <c r="X42" t="inlineStr">
        <is>
          <t>2001-04-27</t>
        </is>
      </c>
      <c r="Y42" t="inlineStr">
        <is>
          <t>1991-03-13</t>
        </is>
      </c>
      <c r="Z42" t="inlineStr">
        <is>
          <t>1991-03-13</t>
        </is>
      </c>
      <c r="AA42" t="n">
        <v>355</v>
      </c>
      <c r="AB42" t="n">
        <v>311</v>
      </c>
      <c r="AC42" t="n">
        <v>732</v>
      </c>
      <c r="AD42" t="n">
        <v>3</v>
      </c>
      <c r="AE42" t="n">
        <v>4</v>
      </c>
      <c r="AF42" t="n">
        <v>34</v>
      </c>
      <c r="AG42" t="n">
        <v>39</v>
      </c>
      <c r="AH42" t="n">
        <v>11</v>
      </c>
      <c r="AI42" t="n">
        <v>15</v>
      </c>
      <c r="AJ42" t="n">
        <v>9</v>
      </c>
      <c r="AK42" t="n">
        <v>9</v>
      </c>
      <c r="AL42" t="n">
        <v>25</v>
      </c>
      <c r="AM42" t="n">
        <v>25</v>
      </c>
      <c r="AN42" t="n">
        <v>1</v>
      </c>
      <c r="AO42" t="n">
        <v>2</v>
      </c>
      <c r="AP42" t="n">
        <v>0</v>
      </c>
      <c r="AQ42" t="n">
        <v>0</v>
      </c>
      <c r="AR42" t="inlineStr">
        <is>
          <t>Yes</t>
        </is>
      </c>
      <c r="AS42" t="inlineStr">
        <is>
          <t>No</t>
        </is>
      </c>
      <c r="AT42">
        <f>HYPERLINK("http://catalog.hathitrust.org/Record/001681900","HathiTrust Record")</f>
        <v/>
      </c>
      <c r="AU42">
        <f>HYPERLINK("https://creighton-primo.hosted.exlibrisgroup.com/primo-explore/search?tab=default_tab&amp;search_scope=EVERYTHING&amp;vid=01CRU&amp;lang=en_US&amp;offset=0&amp;query=any,contains,991002998089702656","Catalog Record")</f>
        <v/>
      </c>
      <c r="AV42">
        <f>HYPERLINK("http://www.worldcat.org/oclc/566518","WorldCat Record")</f>
        <v/>
      </c>
      <c r="AW42" t="inlineStr">
        <is>
          <t>151425083:eng</t>
        </is>
      </c>
      <c r="AX42" t="inlineStr">
        <is>
          <t>566518</t>
        </is>
      </c>
      <c r="AY42" t="inlineStr">
        <is>
          <t>991002998089702656</t>
        </is>
      </c>
      <c r="AZ42" t="inlineStr">
        <is>
          <t>991002998089702656</t>
        </is>
      </c>
      <c r="BA42" t="inlineStr">
        <is>
          <t>2256310270002656</t>
        </is>
      </c>
      <c r="BB42" t="inlineStr">
        <is>
          <t>BOOK</t>
        </is>
      </c>
      <c r="BD42" t="inlineStr">
        <is>
          <t>9780874622089</t>
        </is>
      </c>
      <c r="BE42" t="inlineStr">
        <is>
          <t>32285000527100</t>
        </is>
      </c>
      <c r="BF42" t="inlineStr">
        <is>
          <t>893434543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BC60 .L64 1988</t>
        </is>
      </c>
      <c r="E43" t="inlineStr">
        <is>
          <t>0                      BC 0060000L  64          1988</t>
        </is>
      </c>
      <c r="F43" t="inlineStr">
        <is>
          <t>Logic and the philosophy of language / editors, Norman Kretzmann, Eleonore Stump.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N43" t="inlineStr">
        <is>
          <t>Cambridge [Cambridgeshire] ; New York : Cambridge University Press, 1988.</t>
        </is>
      </c>
      <c r="O43" t="inlineStr">
        <is>
          <t>1988</t>
        </is>
      </c>
      <c r="Q43" t="inlineStr">
        <is>
          <t>eng</t>
        </is>
      </c>
      <c r="R43" t="inlineStr">
        <is>
          <t>enk</t>
        </is>
      </c>
      <c r="S43" t="inlineStr">
        <is>
          <t>The Cambridge translations of medieval philosophical texts ; v. 1</t>
        </is>
      </c>
      <c r="T43" t="inlineStr">
        <is>
          <t xml:space="preserve">BC </t>
        </is>
      </c>
      <c r="U43" t="n">
        <v>5</v>
      </c>
      <c r="V43" t="n">
        <v>5</v>
      </c>
      <c r="W43" t="inlineStr">
        <is>
          <t>2005-02-19</t>
        </is>
      </c>
      <c r="X43" t="inlineStr">
        <is>
          <t>2005-02-19</t>
        </is>
      </c>
      <c r="Y43" t="inlineStr">
        <is>
          <t>1990-04-02</t>
        </is>
      </c>
      <c r="Z43" t="inlineStr">
        <is>
          <t>1990-04-02</t>
        </is>
      </c>
      <c r="AA43" t="n">
        <v>458</v>
      </c>
      <c r="AB43" t="n">
        <v>374</v>
      </c>
      <c r="AC43" t="n">
        <v>380</v>
      </c>
      <c r="AD43" t="n">
        <v>2</v>
      </c>
      <c r="AE43" t="n">
        <v>2</v>
      </c>
      <c r="AF43" t="n">
        <v>26</v>
      </c>
      <c r="AG43" t="n">
        <v>26</v>
      </c>
      <c r="AH43" t="n">
        <v>8</v>
      </c>
      <c r="AI43" t="n">
        <v>8</v>
      </c>
      <c r="AJ43" t="n">
        <v>8</v>
      </c>
      <c r="AK43" t="n">
        <v>8</v>
      </c>
      <c r="AL43" t="n">
        <v>19</v>
      </c>
      <c r="AM43" t="n">
        <v>19</v>
      </c>
      <c r="AN43" t="n">
        <v>1</v>
      </c>
      <c r="AO43" t="n">
        <v>1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HYPERLINK("https://creighton-primo.hosted.exlibrisgroup.com/primo-explore/search?tab=default_tab&amp;search_scope=EVERYTHING&amp;vid=01CRU&amp;lang=en_US&amp;offset=0&amp;query=any,contains,991001178219702656","Catalog Record")</f>
        <v/>
      </c>
      <c r="AV43">
        <f>HYPERLINK("http://www.worldcat.org/oclc/17105328","WorldCat Record")</f>
        <v/>
      </c>
      <c r="AW43" t="inlineStr">
        <is>
          <t>475718888:eng</t>
        </is>
      </c>
      <c r="AX43" t="inlineStr">
        <is>
          <t>17105328</t>
        </is>
      </c>
      <c r="AY43" t="inlineStr">
        <is>
          <t>991001178219702656</t>
        </is>
      </c>
      <c r="AZ43" t="inlineStr">
        <is>
          <t>991001178219702656</t>
        </is>
      </c>
      <c r="BA43" t="inlineStr">
        <is>
          <t>2267206890002656</t>
        </is>
      </c>
      <c r="BB43" t="inlineStr">
        <is>
          <t>BOOK</t>
        </is>
      </c>
      <c r="BD43" t="inlineStr">
        <is>
          <t>9780521280631</t>
        </is>
      </c>
      <c r="BE43" t="inlineStr">
        <is>
          <t>32285000092840</t>
        </is>
      </c>
      <c r="BF43" t="inlineStr">
        <is>
          <t>893509448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BC71 .R47</t>
        </is>
      </c>
      <c r="E44" t="inlineStr">
        <is>
          <t>0                      BC 0071000R  47</t>
        </is>
      </c>
      <c r="F44" t="inlineStr">
        <is>
          <t>Elementary logic / [by] Michael D. Resnik.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Resnik, Michael D.</t>
        </is>
      </c>
      <c r="N44" t="inlineStr">
        <is>
          <t>New York : McGraw-Hill, [c1970]</t>
        </is>
      </c>
      <c r="O44" t="inlineStr">
        <is>
          <t>1970</t>
        </is>
      </c>
      <c r="Q44" t="inlineStr">
        <is>
          <t>eng</t>
        </is>
      </c>
      <c r="R44" t="inlineStr">
        <is>
          <t>nyu</t>
        </is>
      </c>
      <c r="T44" t="inlineStr">
        <is>
          <t xml:space="preserve">BC </t>
        </is>
      </c>
      <c r="U44" t="n">
        <v>1</v>
      </c>
      <c r="V44" t="n">
        <v>1</v>
      </c>
      <c r="W44" t="inlineStr">
        <is>
          <t>2000-09-07</t>
        </is>
      </c>
      <c r="X44" t="inlineStr">
        <is>
          <t>2000-09-07</t>
        </is>
      </c>
      <c r="Y44" t="inlineStr">
        <is>
          <t>1991-03-26</t>
        </is>
      </c>
      <c r="Z44" t="inlineStr">
        <is>
          <t>1991-03-26</t>
        </is>
      </c>
      <c r="AA44" t="n">
        <v>307</v>
      </c>
      <c r="AB44" t="n">
        <v>235</v>
      </c>
      <c r="AC44" t="n">
        <v>242</v>
      </c>
      <c r="AD44" t="n">
        <v>2</v>
      </c>
      <c r="AE44" t="n">
        <v>2</v>
      </c>
      <c r="AF44" t="n">
        <v>15</v>
      </c>
      <c r="AG44" t="n">
        <v>15</v>
      </c>
      <c r="AH44" t="n">
        <v>7</v>
      </c>
      <c r="AI44" t="n">
        <v>7</v>
      </c>
      <c r="AJ44" t="n">
        <v>4</v>
      </c>
      <c r="AK44" t="n">
        <v>4</v>
      </c>
      <c r="AL44" t="n">
        <v>7</v>
      </c>
      <c r="AM44" t="n">
        <v>7</v>
      </c>
      <c r="AN44" t="n">
        <v>1</v>
      </c>
      <c r="AO44" t="n">
        <v>1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HYPERLINK("http://catalog.hathitrust.org/Record/001387308","HathiTrust Record")</f>
        <v/>
      </c>
      <c r="AU44">
        <f>HYPERLINK("https://creighton-primo.hosted.exlibrisgroup.com/primo-explore/search?tab=default_tab&amp;search_scope=EVERYTHING&amp;vid=01CRU&amp;lang=en_US&amp;offset=0&amp;query=any,contains,991000103549702656","Catalog Record")</f>
        <v/>
      </c>
      <c r="AV44">
        <f>HYPERLINK("http://www.worldcat.org/oclc/45523","WorldCat Record")</f>
        <v/>
      </c>
      <c r="AW44" t="inlineStr">
        <is>
          <t>3901406409:eng</t>
        </is>
      </c>
      <c r="AX44" t="inlineStr">
        <is>
          <t>45523</t>
        </is>
      </c>
      <c r="AY44" t="inlineStr">
        <is>
          <t>991000103549702656</t>
        </is>
      </c>
      <c r="AZ44" t="inlineStr">
        <is>
          <t>991000103549702656</t>
        </is>
      </c>
      <c r="BA44" t="inlineStr">
        <is>
          <t>2261499360002656</t>
        </is>
      </c>
      <c r="BB44" t="inlineStr">
        <is>
          <t>BOOK</t>
        </is>
      </c>
      <c r="BE44" t="inlineStr">
        <is>
          <t>32285000527639</t>
        </is>
      </c>
      <c r="BF44" t="inlineStr">
        <is>
          <t>893224731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BC71 .S53</t>
        </is>
      </c>
      <c r="E45" t="inlineStr">
        <is>
          <t>0                      BC 0071000S  53</t>
        </is>
      </c>
      <c r="F45" t="inlineStr">
        <is>
          <t>The scientific art of logic : an introduction to the principles of formal and material logic.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Simmons, Edward Dwyer, 1924-</t>
        </is>
      </c>
      <c r="N45" t="inlineStr">
        <is>
          <t>Milwaukee : Bruce Pub. Co., [1961]</t>
        </is>
      </c>
      <c r="O45" t="inlineStr">
        <is>
          <t>1961</t>
        </is>
      </c>
      <c r="Q45" t="inlineStr">
        <is>
          <t>eng</t>
        </is>
      </c>
      <c r="R45" t="inlineStr">
        <is>
          <t xml:space="preserve">xx </t>
        </is>
      </c>
      <c r="S45" t="inlineStr">
        <is>
          <t>Christian culture and philosophy series</t>
        </is>
      </c>
      <c r="T45" t="inlineStr">
        <is>
          <t xml:space="preserve">BC </t>
        </is>
      </c>
      <c r="U45" t="n">
        <v>1</v>
      </c>
      <c r="V45" t="n">
        <v>1</v>
      </c>
      <c r="W45" t="inlineStr">
        <is>
          <t>2005-09-01</t>
        </is>
      </c>
      <c r="X45" t="inlineStr">
        <is>
          <t>2005-09-01</t>
        </is>
      </c>
      <c r="Y45" t="inlineStr">
        <is>
          <t>1991-03-26</t>
        </is>
      </c>
      <c r="Z45" t="inlineStr">
        <is>
          <t>1991-03-26</t>
        </is>
      </c>
      <c r="AA45" t="n">
        <v>194</v>
      </c>
      <c r="AB45" t="n">
        <v>169</v>
      </c>
      <c r="AC45" t="n">
        <v>177</v>
      </c>
      <c r="AD45" t="n">
        <v>1</v>
      </c>
      <c r="AE45" t="n">
        <v>1</v>
      </c>
      <c r="AF45" t="n">
        <v>20</v>
      </c>
      <c r="AG45" t="n">
        <v>20</v>
      </c>
      <c r="AH45" t="n">
        <v>7</v>
      </c>
      <c r="AI45" t="n">
        <v>7</v>
      </c>
      <c r="AJ45" t="n">
        <v>4</v>
      </c>
      <c r="AK45" t="n">
        <v>4</v>
      </c>
      <c r="AL45" t="n">
        <v>16</v>
      </c>
      <c r="AM45" t="n">
        <v>16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HYPERLINK("http://catalog.hathitrust.org/Record/009465977","HathiTrust Record")</f>
        <v/>
      </c>
      <c r="AU45">
        <f>HYPERLINK("https://creighton-primo.hosted.exlibrisgroup.com/primo-explore/search?tab=default_tab&amp;search_scope=EVERYTHING&amp;vid=01CRU&amp;lang=en_US&amp;offset=0&amp;query=any,contains,991003708229702656","Catalog Record")</f>
        <v/>
      </c>
      <c r="AV45">
        <f>HYPERLINK("http://www.worldcat.org/oclc/1346565","WorldCat Record")</f>
        <v/>
      </c>
      <c r="AW45" t="inlineStr">
        <is>
          <t>9002:eng</t>
        </is>
      </c>
      <c r="AX45" t="inlineStr">
        <is>
          <t>1346565</t>
        </is>
      </c>
      <c r="AY45" t="inlineStr">
        <is>
          <t>991003708229702656</t>
        </is>
      </c>
      <c r="AZ45" t="inlineStr">
        <is>
          <t>991003708229702656</t>
        </is>
      </c>
      <c r="BA45" t="inlineStr">
        <is>
          <t>2258259880002656</t>
        </is>
      </c>
      <c r="BB45" t="inlineStr">
        <is>
          <t>BOOK</t>
        </is>
      </c>
      <c r="BE45" t="inlineStr">
        <is>
          <t>32285000527688</t>
        </is>
      </c>
      <c r="BF45" t="inlineStr">
        <is>
          <t>893531507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BC71 .V38</t>
        </is>
      </c>
      <c r="E46" t="inlineStr">
        <is>
          <t>0                      BC 0071000V  38</t>
        </is>
      </c>
      <c r="F46" t="inlineStr">
        <is>
          <t>Two logics : the conflict between classical and neo-analytic philosophy / [by] Henry B. Veatch.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Veatch, Henry Babcock.</t>
        </is>
      </c>
      <c r="N46" t="inlineStr">
        <is>
          <t>Evanston : Northwestern University Press, 1969.</t>
        </is>
      </c>
      <c r="O46" t="inlineStr">
        <is>
          <t>1969</t>
        </is>
      </c>
      <c r="Q46" t="inlineStr">
        <is>
          <t>eng</t>
        </is>
      </c>
      <c r="R46" t="inlineStr">
        <is>
          <t>ilu</t>
        </is>
      </c>
      <c r="T46" t="inlineStr">
        <is>
          <t xml:space="preserve">BC </t>
        </is>
      </c>
      <c r="U46" t="n">
        <v>3</v>
      </c>
      <c r="V46" t="n">
        <v>3</v>
      </c>
      <c r="W46" t="inlineStr">
        <is>
          <t>2004-09-27</t>
        </is>
      </c>
      <c r="X46" t="inlineStr">
        <is>
          <t>2004-09-27</t>
        </is>
      </c>
      <c r="Y46" t="inlineStr">
        <is>
          <t>1991-03-26</t>
        </is>
      </c>
      <c r="Z46" t="inlineStr">
        <is>
          <t>1991-03-26</t>
        </is>
      </c>
      <c r="AA46" t="n">
        <v>654</v>
      </c>
      <c r="AB46" t="n">
        <v>556</v>
      </c>
      <c r="AC46" t="n">
        <v>560</v>
      </c>
      <c r="AD46" t="n">
        <v>6</v>
      </c>
      <c r="AE46" t="n">
        <v>6</v>
      </c>
      <c r="AF46" t="n">
        <v>38</v>
      </c>
      <c r="AG46" t="n">
        <v>38</v>
      </c>
      <c r="AH46" t="n">
        <v>12</v>
      </c>
      <c r="AI46" t="n">
        <v>12</v>
      </c>
      <c r="AJ46" t="n">
        <v>9</v>
      </c>
      <c r="AK46" t="n">
        <v>9</v>
      </c>
      <c r="AL46" t="n">
        <v>23</v>
      </c>
      <c r="AM46" t="n">
        <v>23</v>
      </c>
      <c r="AN46" t="n">
        <v>4</v>
      </c>
      <c r="AO46" t="n">
        <v>4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HYPERLINK("http://catalog.hathitrust.org/Record/001387321","HathiTrust Record")</f>
        <v/>
      </c>
      <c r="AU46">
        <f>HYPERLINK("https://creighton-primo.hosted.exlibrisgroup.com/primo-explore/search?tab=default_tab&amp;search_scope=EVERYTHING&amp;vid=01CRU&amp;lang=en_US&amp;offset=0&amp;query=any,contains,991005432239702656","Catalog Record")</f>
        <v/>
      </c>
      <c r="AV46">
        <f>HYPERLINK("http://www.worldcat.org/oclc/1006","WorldCat Record")</f>
        <v/>
      </c>
      <c r="AW46" t="inlineStr">
        <is>
          <t>294034261:eng</t>
        </is>
      </c>
      <c r="AX46" t="inlineStr">
        <is>
          <t>1006</t>
        </is>
      </c>
      <c r="AY46" t="inlineStr">
        <is>
          <t>991005432239702656</t>
        </is>
      </c>
      <c r="AZ46" t="inlineStr">
        <is>
          <t>991005432239702656</t>
        </is>
      </c>
      <c r="BA46" t="inlineStr">
        <is>
          <t>2271417340002656</t>
        </is>
      </c>
      <c r="BB46" t="inlineStr">
        <is>
          <t>BOOK</t>
        </is>
      </c>
      <c r="BE46" t="inlineStr">
        <is>
          <t>32285000527738</t>
        </is>
      </c>
      <c r="BF46" t="inlineStr">
        <is>
          <t>893412889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BC71 .W4</t>
        </is>
      </c>
      <c r="E47" t="inlineStr">
        <is>
          <t>0                      BC 0071000W  4</t>
        </is>
      </c>
      <c r="F47" t="inlineStr">
        <is>
          <t>An introduction to critical thinking : a beginner's text in logic.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Werkmeister, W. H. (William Henry), 1901-1993.</t>
        </is>
      </c>
      <c r="N47" t="inlineStr">
        <is>
          <t>Lincoln, Neb. : Johnsen Pub. Co., [1948]</t>
        </is>
      </c>
      <c r="O47" t="inlineStr">
        <is>
          <t>1948</t>
        </is>
      </c>
      <c r="Q47" t="inlineStr">
        <is>
          <t>eng</t>
        </is>
      </c>
      <c r="R47" t="inlineStr">
        <is>
          <t>nbu</t>
        </is>
      </c>
      <c r="T47" t="inlineStr">
        <is>
          <t xml:space="preserve">BC </t>
        </is>
      </c>
      <c r="U47" t="n">
        <v>1</v>
      </c>
      <c r="V47" t="n">
        <v>1</v>
      </c>
      <c r="W47" t="inlineStr">
        <is>
          <t>2001-11-08</t>
        </is>
      </c>
      <c r="X47" t="inlineStr">
        <is>
          <t>2001-11-08</t>
        </is>
      </c>
      <c r="Y47" t="inlineStr">
        <is>
          <t>1991-03-26</t>
        </is>
      </c>
      <c r="Z47" t="inlineStr">
        <is>
          <t>1991-03-26</t>
        </is>
      </c>
      <c r="AA47" t="n">
        <v>175</v>
      </c>
      <c r="AB47" t="n">
        <v>161</v>
      </c>
      <c r="AC47" t="n">
        <v>346</v>
      </c>
      <c r="AD47" t="n">
        <v>4</v>
      </c>
      <c r="AE47" t="n">
        <v>5</v>
      </c>
      <c r="AF47" t="n">
        <v>19</v>
      </c>
      <c r="AG47" t="n">
        <v>25</v>
      </c>
      <c r="AH47" t="n">
        <v>6</v>
      </c>
      <c r="AI47" t="n">
        <v>8</v>
      </c>
      <c r="AJ47" t="n">
        <v>7</v>
      </c>
      <c r="AK47" t="n">
        <v>8</v>
      </c>
      <c r="AL47" t="n">
        <v>10</v>
      </c>
      <c r="AM47" t="n">
        <v>14</v>
      </c>
      <c r="AN47" t="n">
        <v>2</v>
      </c>
      <c r="AO47" t="n">
        <v>3</v>
      </c>
      <c r="AP47" t="n">
        <v>2</v>
      </c>
      <c r="AQ47" t="n">
        <v>2</v>
      </c>
      <c r="AR47" t="inlineStr">
        <is>
          <t>No</t>
        </is>
      </c>
      <c r="AS47" t="inlineStr">
        <is>
          <t>No</t>
        </is>
      </c>
      <c r="AT47">
        <f>HYPERLINK("http://catalog.hathitrust.org/Record/001387461","HathiTrust Record")</f>
        <v/>
      </c>
      <c r="AU47">
        <f>HYPERLINK("https://creighton-primo.hosted.exlibrisgroup.com/primo-explore/search?tab=default_tab&amp;search_scope=EVERYTHING&amp;vid=01CRU&amp;lang=en_US&amp;offset=0&amp;query=any,contains,991003436579702656","Catalog Record")</f>
        <v/>
      </c>
      <c r="AV47">
        <f>HYPERLINK("http://www.worldcat.org/oclc/972105","WorldCat Record")</f>
        <v/>
      </c>
      <c r="AW47" t="inlineStr">
        <is>
          <t>1357958:eng</t>
        </is>
      </c>
      <c r="AX47" t="inlineStr">
        <is>
          <t>972105</t>
        </is>
      </c>
      <c r="AY47" t="inlineStr">
        <is>
          <t>991003436579702656</t>
        </is>
      </c>
      <c r="AZ47" t="inlineStr">
        <is>
          <t>991003436579702656</t>
        </is>
      </c>
      <c r="BA47" t="inlineStr">
        <is>
          <t>2258944390002656</t>
        </is>
      </c>
      <c r="BB47" t="inlineStr">
        <is>
          <t>BOOK</t>
        </is>
      </c>
      <c r="BE47" t="inlineStr">
        <is>
          <t>32285000527746</t>
        </is>
      </c>
      <c r="BF47" t="inlineStr">
        <is>
          <t>893598579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BC72 .I513 1969</t>
        </is>
      </c>
      <c r="E48" t="inlineStr">
        <is>
          <t>0                      BC 0072000I  513         1969</t>
        </is>
      </c>
      <c r="F48" t="inlineStr">
        <is>
          <t>The early growth of logic in the child : classification and seriation / by Bärbel Inhelder and Jean Piaget. Translated from the French by E. A. Lunzer and D. Papert.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Inhelder, Bärbel.</t>
        </is>
      </c>
      <c r="N48" t="inlineStr">
        <is>
          <t>New York : W. W. Norton, [1969, c1964]</t>
        </is>
      </c>
      <c r="O48" t="inlineStr">
        <is>
          <t>1969</t>
        </is>
      </c>
      <c r="Q48" t="inlineStr">
        <is>
          <t>eng</t>
        </is>
      </c>
      <c r="R48" t="inlineStr">
        <is>
          <t xml:space="preserve">xx </t>
        </is>
      </c>
      <c r="T48" t="inlineStr">
        <is>
          <t xml:space="preserve">BC </t>
        </is>
      </c>
      <c r="U48" t="n">
        <v>4</v>
      </c>
      <c r="V48" t="n">
        <v>4</v>
      </c>
      <c r="W48" t="inlineStr">
        <is>
          <t>1995-10-09</t>
        </is>
      </c>
      <c r="X48" t="inlineStr">
        <is>
          <t>1995-10-09</t>
        </is>
      </c>
      <c r="Y48" t="inlineStr">
        <is>
          <t>1990-07-11</t>
        </is>
      </c>
      <c r="Z48" t="inlineStr">
        <is>
          <t>1990-07-11</t>
        </is>
      </c>
      <c r="AA48" t="n">
        <v>390</v>
      </c>
      <c r="AB48" t="n">
        <v>365</v>
      </c>
      <c r="AC48" t="n">
        <v>392</v>
      </c>
      <c r="AD48" t="n">
        <v>4</v>
      </c>
      <c r="AE48" t="n">
        <v>4</v>
      </c>
      <c r="AF48" t="n">
        <v>14</v>
      </c>
      <c r="AG48" t="n">
        <v>15</v>
      </c>
      <c r="AH48" t="n">
        <v>5</v>
      </c>
      <c r="AI48" t="n">
        <v>6</v>
      </c>
      <c r="AJ48" t="n">
        <v>2</v>
      </c>
      <c r="AK48" t="n">
        <v>2</v>
      </c>
      <c r="AL48" t="n">
        <v>8</v>
      </c>
      <c r="AM48" t="n">
        <v>8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HYPERLINK("https://creighton-primo.hosted.exlibrisgroup.com/primo-explore/search?tab=default_tab&amp;search_scope=EVERYTHING&amp;vid=01CRU&amp;lang=en_US&amp;offset=0&amp;query=any,contains,991003477759702656","Catalog Record")</f>
        <v/>
      </c>
      <c r="AV48">
        <f>HYPERLINK("http://www.worldcat.org/oclc/1023260","WorldCat Record")</f>
        <v/>
      </c>
      <c r="AW48" t="inlineStr">
        <is>
          <t>8909177350:eng</t>
        </is>
      </c>
      <c r="AX48" t="inlineStr">
        <is>
          <t>1023260</t>
        </is>
      </c>
      <c r="AY48" t="inlineStr">
        <is>
          <t>991003477759702656</t>
        </is>
      </c>
      <c r="AZ48" t="inlineStr">
        <is>
          <t>991003477759702656</t>
        </is>
      </c>
      <c r="BA48" t="inlineStr">
        <is>
          <t>2272007480002656</t>
        </is>
      </c>
      <c r="BB48" t="inlineStr">
        <is>
          <t>BOOK</t>
        </is>
      </c>
      <c r="BE48" t="inlineStr">
        <is>
          <t>32285000188895</t>
        </is>
      </c>
      <c r="BF48" t="inlineStr">
        <is>
          <t>893410314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BC91 .C6 1989</t>
        </is>
      </c>
      <c r="E49" t="inlineStr">
        <is>
          <t>0                      BC 0091000C  6           1989</t>
        </is>
      </c>
      <c r="F49" t="inlineStr">
        <is>
          <t>An introduction to the philosophy of induction and probability / L. Jonathan Cohen.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Cohen, L. Jonathan (Laurence Jonathan)</t>
        </is>
      </c>
      <c r="N49" t="inlineStr">
        <is>
          <t>Oxford ; New York : Clarendon Press, 1989.</t>
        </is>
      </c>
      <c r="O49" t="inlineStr">
        <is>
          <t>1989</t>
        </is>
      </c>
      <c r="Q49" t="inlineStr">
        <is>
          <t>eng</t>
        </is>
      </c>
      <c r="R49" t="inlineStr">
        <is>
          <t>enk</t>
        </is>
      </c>
      <c r="T49" t="inlineStr">
        <is>
          <t xml:space="preserve">BC </t>
        </is>
      </c>
      <c r="U49" t="n">
        <v>5</v>
      </c>
      <c r="V49" t="n">
        <v>5</v>
      </c>
      <c r="W49" t="inlineStr">
        <is>
          <t>1996-03-09</t>
        </is>
      </c>
      <c r="X49" t="inlineStr">
        <is>
          <t>1996-03-09</t>
        </is>
      </c>
      <c r="Y49" t="inlineStr">
        <is>
          <t>1990-07-11</t>
        </is>
      </c>
      <c r="Z49" t="inlineStr">
        <is>
          <t>1990-07-11</t>
        </is>
      </c>
      <c r="AA49" t="n">
        <v>598</v>
      </c>
      <c r="AB49" t="n">
        <v>443</v>
      </c>
      <c r="AC49" t="n">
        <v>455</v>
      </c>
      <c r="AD49" t="n">
        <v>2</v>
      </c>
      <c r="AE49" t="n">
        <v>2</v>
      </c>
      <c r="AF49" t="n">
        <v>32</v>
      </c>
      <c r="AG49" t="n">
        <v>32</v>
      </c>
      <c r="AH49" t="n">
        <v>8</v>
      </c>
      <c r="AI49" t="n">
        <v>8</v>
      </c>
      <c r="AJ49" t="n">
        <v>7</v>
      </c>
      <c r="AK49" t="n">
        <v>7</v>
      </c>
      <c r="AL49" t="n">
        <v>16</v>
      </c>
      <c r="AM49" t="n">
        <v>16</v>
      </c>
      <c r="AN49" t="n">
        <v>1</v>
      </c>
      <c r="AO49" t="n">
        <v>1</v>
      </c>
      <c r="AP49" t="n">
        <v>7</v>
      </c>
      <c r="AQ49" t="n">
        <v>7</v>
      </c>
      <c r="AR49" t="inlineStr">
        <is>
          <t>No</t>
        </is>
      </c>
      <c r="AS49" t="inlineStr">
        <is>
          <t>Yes</t>
        </is>
      </c>
      <c r="AT49">
        <f>HYPERLINK("http://catalog.hathitrust.org/Record/001088232","HathiTrust Record")</f>
        <v/>
      </c>
      <c r="AU49">
        <f>HYPERLINK("https://creighton-primo.hosted.exlibrisgroup.com/primo-explore/search?tab=default_tab&amp;search_scope=EVERYTHING&amp;vid=01CRU&amp;lang=en_US&amp;offset=0&amp;query=any,contains,991001318569702656","Catalog Record")</f>
        <v/>
      </c>
      <c r="AV49">
        <f>HYPERLINK("http://www.worldcat.org/oclc/18192464","WorldCat Record")</f>
        <v/>
      </c>
      <c r="AW49" t="inlineStr">
        <is>
          <t>17116980:eng</t>
        </is>
      </c>
      <c r="AX49" t="inlineStr">
        <is>
          <t>18192464</t>
        </is>
      </c>
      <c r="AY49" t="inlineStr">
        <is>
          <t>991001318569702656</t>
        </is>
      </c>
      <c r="AZ49" t="inlineStr">
        <is>
          <t>991001318569702656</t>
        </is>
      </c>
      <c r="BA49" t="inlineStr">
        <is>
          <t>2269505580002656</t>
        </is>
      </c>
      <c r="BB49" t="inlineStr">
        <is>
          <t>BOOK</t>
        </is>
      </c>
      <c r="BD49" t="inlineStr">
        <is>
          <t>9780198750789</t>
        </is>
      </c>
      <c r="BE49" t="inlineStr">
        <is>
          <t>32285000188986</t>
        </is>
      </c>
      <c r="BF49" t="inlineStr">
        <is>
          <t>893334249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