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BP130 .G6 1970</t>
        </is>
      </c>
      <c r="E2" t="inlineStr">
        <is>
          <t>0                      BP 0130000G  6           1970</t>
        </is>
      </c>
      <c r="F2" t="inlineStr">
        <is>
          <t>Die Richtungen der Islamischen Koranauslegung : an der Universität Upsala gehaltene Olaus-Petri-Vorlesungen / von Ignaz Goldziher.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Goldziher, Ignác, 1850-1921.</t>
        </is>
      </c>
      <c r="N2" t="inlineStr">
        <is>
          <t>Leiden : Brill, 1920, t.p. 1970.</t>
        </is>
      </c>
      <c r="O2" t="inlineStr">
        <is>
          <t>1970</t>
        </is>
      </c>
      <c r="Q2" t="inlineStr">
        <is>
          <t>ger</t>
        </is>
      </c>
      <c r="R2" t="inlineStr">
        <is>
          <t xml:space="preserve">ne </t>
        </is>
      </c>
      <c r="S2" t="inlineStr">
        <is>
          <t>Veröffentlichungen der "De Goeje-Stiftung" ; no. 6</t>
        </is>
      </c>
      <c r="T2" t="inlineStr">
        <is>
          <t xml:space="preserve">BP </t>
        </is>
      </c>
      <c r="U2" t="n">
        <v>1</v>
      </c>
      <c r="V2" t="n">
        <v>1</v>
      </c>
      <c r="W2" t="inlineStr">
        <is>
          <t>1997-04-06</t>
        </is>
      </c>
      <c r="X2" t="inlineStr">
        <is>
          <t>1997-04-06</t>
        </is>
      </c>
      <c r="Y2" t="inlineStr">
        <is>
          <t>1990-11-12</t>
        </is>
      </c>
      <c r="Z2" t="inlineStr">
        <is>
          <t>1990-11-12</t>
        </is>
      </c>
      <c r="AA2" t="n">
        <v>25</v>
      </c>
      <c r="AB2" t="n">
        <v>17</v>
      </c>
      <c r="AC2" t="n">
        <v>82</v>
      </c>
      <c r="AD2" t="n">
        <v>1</v>
      </c>
      <c r="AE2" t="n">
        <v>1</v>
      </c>
      <c r="AF2" t="n">
        <v>1</v>
      </c>
      <c r="AG2" t="n">
        <v>3</v>
      </c>
      <c r="AH2" t="n">
        <v>0</v>
      </c>
      <c r="AI2" t="n">
        <v>0</v>
      </c>
      <c r="AJ2" t="n">
        <v>1</v>
      </c>
      <c r="AK2" t="n">
        <v>2</v>
      </c>
      <c r="AL2" t="n">
        <v>1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HYPERLINK("https://creighton-primo.hosted.exlibrisgroup.com/primo-explore/search?tab=default_tab&amp;search_scope=EVERYTHING&amp;vid=01CRU&amp;lang=en_US&amp;offset=0&amp;query=any,contains,991004957489702656","Catalog Record")</f>
        <v/>
      </c>
      <c r="AV2">
        <f>HYPERLINK("http://www.worldcat.org/oclc/2516809","WorldCat Record")</f>
        <v/>
      </c>
      <c r="AW2" t="inlineStr">
        <is>
          <t>1090607885:ger</t>
        </is>
      </c>
      <c r="AX2" t="inlineStr">
        <is>
          <t>2516809</t>
        </is>
      </c>
      <c r="AY2" t="inlineStr">
        <is>
          <t>991004957489702656</t>
        </is>
      </c>
      <c r="AZ2" t="inlineStr">
        <is>
          <t>991004957489702656</t>
        </is>
      </c>
      <c r="BA2" t="inlineStr">
        <is>
          <t>2257026690002656</t>
        </is>
      </c>
      <c r="BB2" t="inlineStr">
        <is>
          <t>BOOK</t>
        </is>
      </c>
      <c r="BE2" t="inlineStr">
        <is>
          <t>32285000395839</t>
        </is>
      </c>
      <c r="BF2" t="inlineStr">
        <is>
          <t>893619268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BP163 .B62</t>
        </is>
      </c>
      <c r="E3" t="inlineStr">
        <is>
          <t>0                      BP 0163000B  62</t>
        </is>
      </c>
      <c r="F3" t="inlineStr">
        <is>
          <t>The spiritual background of early Islam : studies in ancient Arab concepts / By M. M. Bravmann.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Bravmann, M. M.</t>
        </is>
      </c>
      <c r="N3" t="inlineStr">
        <is>
          <t>Leiden, Brill, 1972.</t>
        </is>
      </c>
      <c r="O3" t="inlineStr">
        <is>
          <t>1972</t>
        </is>
      </c>
      <c r="Q3" t="inlineStr">
        <is>
          <t>eng</t>
        </is>
      </c>
      <c r="R3" t="inlineStr">
        <is>
          <t xml:space="preserve">ne </t>
        </is>
      </c>
      <c r="T3" t="inlineStr">
        <is>
          <t xml:space="preserve">BP </t>
        </is>
      </c>
      <c r="U3" t="n">
        <v>1</v>
      </c>
      <c r="V3" t="n">
        <v>1</v>
      </c>
      <c r="W3" t="inlineStr">
        <is>
          <t>2001-04-20</t>
        </is>
      </c>
      <c r="X3" t="inlineStr">
        <is>
          <t>2001-04-20</t>
        </is>
      </c>
      <c r="Y3" t="inlineStr">
        <is>
          <t>1990-11-15</t>
        </is>
      </c>
      <c r="Z3" t="inlineStr">
        <is>
          <t>1990-11-15</t>
        </is>
      </c>
      <c r="AA3" t="n">
        <v>340</v>
      </c>
      <c r="AB3" t="n">
        <v>236</v>
      </c>
      <c r="AC3" t="n">
        <v>941</v>
      </c>
      <c r="AD3" t="n">
        <v>2</v>
      </c>
      <c r="AE3" t="n">
        <v>8</v>
      </c>
      <c r="AF3" t="n">
        <v>14</v>
      </c>
      <c r="AG3" t="n">
        <v>37</v>
      </c>
      <c r="AH3" t="n">
        <v>4</v>
      </c>
      <c r="AI3" t="n">
        <v>13</v>
      </c>
      <c r="AJ3" t="n">
        <v>5</v>
      </c>
      <c r="AK3" t="n">
        <v>9</v>
      </c>
      <c r="AL3" t="n">
        <v>9</v>
      </c>
      <c r="AM3" t="n">
        <v>15</v>
      </c>
      <c r="AN3" t="n">
        <v>1</v>
      </c>
      <c r="AO3" t="n">
        <v>7</v>
      </c>
      <c r="AP3" t="n">
        <v>0</v>
      </c>
      <c r="AQ3" t="n">
        <v>1</v>
      </c>
      <c r="AR3" t="inlineStr">
        <is>
          <t>No</t>
        </is>
      </c>
      <c r="AS3" t="inlineStr">
        <is>
          <t>Yes</t>
        </is>
      </c>
      <c r="AT3">
        <f>HYPERLINK("http://catalog.hathitrust.org/Record/001404716","HathiTrust Record")</f>
        <v/>
      </c>
      <c r="AU3">
        <f>HYPERLINK("https://creighton-primo.hosted.exlibrisgroup.com/primo-explore/search?tab=default_tab&amp;search_scope=EVERYTHING&amp;vid=01CRU&amp;lang=en_US&amp;offset=0&amp;query=any,contains,991003085479702656","Catalog Record")</f>
        <v/>
      </c>
      <c r="AV3">
        <f>HYPERLINK("http://www.worldcat.org/oclc/426329","WorldCat Record")</f>
        <v/>
      </c>
      <c r="AW3" t="inlineStr">
        <is>
          <t>796031510:eng</t>
        </is>
      </c>
      <c r="AX3" t="inlineStr">
        <is>
          <t>426329</t>
        </is>
      </c>
      <c r="AY3" t="inlineStr">
        <is>
          <t>991003085479702656</t>
        </is>
      </c>
      <c r="AZ3" t="inlineStr">
        <is>
          <t>991003085479702656</t>
        </is>
      </c>
      <c r="BA3" t="inlineStr">
        <is>
          <t>2255108660002656</t>
        </is>
      </c>
      <c r="BB3" t="inlineStr">
        <is>
          <t>BOOK</t>
        </is>
      </c>
      <c r="BE3" t="inlineStr">
        <is>
          <t>32285000397603</t>
        </is>
      </c>
      <c r="BF3" t="inlineStr">
        <is>
          <t>893793303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BP163 .I735</t>
        </is>
      </c>
      <c r="E4" t="inlineStr">
        <is>
          <t>0                      BP 0163000I  735</t>
        </is>
      </c>
      <c r="F4" t="inlineStr">
        <is>
          <t>Islam and development : religion and sociopolitical change / edited by John L. Esposito ; with contributions from Hossein Askari ... [et al.].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Syracuse, N.Y. : Syracuse University Press, 1980.</t>
        </is>
      </c>
      <c r="O4" t="inlineStr">
        <is>
          <t>1980</t>
        </is>
      </c>
      <c r="P4" t="inlineStr">
        <is>
          <t>1st ed.</t>
        </is>
      </c>
      <c r="Q4" t="inlineStr">
        <is>
          <t>eng</t>
        </is>
      </c>
      <c r="R4" t="inlineStr">
        <is>
          <t>nyu</t>
        </is>
      </c>
      <c r="S4" t="inlineStr">
        <is>
          <t>Contemporary issues in the Middle East</t>
        </is>
      </c>
      <c r="T4" t="inlineStr">
        <is>
          <t xml:space="preserve">BP </t>
        </is>
      </c>
      <c r="U4" t="n">
        <v>7</v>
      </c>
      <c r="V4" t="n">
        <v>7</v>
      </c>
      <c r="W4" t="inlineStr">
        <is>
          <t>2001-03-16</t>
        </is>
      </c>
      <c r="X4" t="inlineStr">
        <is>
          <t>2001-03-16</t>
        </is>
      </c>
      <c r="Y4" t="inlineStr">
        <is>
          <t>1990-07-23</t>
        </is>
      </c>
      <c r="Z4" t="inlineStr">
        <is>
          <t>1990-07-23</t>
        </is>
      </c>
      <c r="AA4" t="n">
        <v>730</v>
      </c>
      <c r="AB4" t="n">
        <v>588</v>
      </c>
      <c r="AC4" t="n">
        <v>594</v>
      </c>
      <c r="AD4" t="n">
        <v>3</v>
      </c>
      <c r="AE4" t="n">
        <v>3</v>
      </c>
      <c r="AF4" t="n">
        <v>33</v>
      </c>
      <c r="AG4" t="n">
        <v>33</v>
      </c>
      <c r="AH4" t="n">
        <v>15</v>
      </c>
      <c r="AI4" t="n">
        <v>15</v>
      </c>
      <c r="AJ4" t="n">
        <v>7</v>
      </c>
      <c r="AK4" t="n">
        <v>7</v>
      </c>
      <c r="AL4" t="n">
        <v>15</v>
      </c>
      <c r="AM4" t="n">
        <v>15</v>
      </c>
      <c r="AN4" t="n">
        <v>2</v>
      </c>
      <c r="AO4" t="n">
        <v>2</v>
      </c>
      <c r="AP4" t="n">
        <v>2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HYPERLINK("http://catalog.hathitrust.org/Record/000744803","HathiTrust Record")</f>
        <v/>
      </c>
      <c r="AU4">
        <f>HYPERLINK("https://creighton-primo.hosted.exlibrisgroup.com/primo-explore/search?tab=default_tab&amp;search_scope=EVERYTHING&amp;vid=01CRU&amp;lang=en_US&amp;offset=0&amp;query=any,contains,991005050369702656","Catalog Record")</f>
        <v/>
      </c>
      <c r="AV4">
        <f>HYPERLINK("http://www.worldcat.org/oclc/6864246","WorldCat Record")</f>
        <v/>
      </c>
      <c r="AW4" t="inlineStr">
        <is>
          <t>866845713:eng</t>
        </is>
      </c>
      <c r="AX4" t="inlineStr">
        <is>
          <t>6864246</t>
        </is>
      </c>
      <c r="AY4" t="inlineStr">
        <is>
          <t>991005050369702656</t>
        </is>
      </c>
      <c r="AZ4" t="inlineStr">
        <is>
          <t>991005050369702656</t>
        </is>
      </c>
      <c r="BA4" t="inlineStr">
        <is>
          <t>2269696090002656</t>
        </is>
      </c>
      <c r="BB4" t="inlineStr">
        <is>
          <t>BOOK</t>
        </is>
      </c>
      <c r="BE4" t="inlineStr">
        <is>
          <t>32285000247196</t>
        </is>
      </c>
      <c r="BF4" t="inlineStr">
        <is>
          <t>893883256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BP163 .I754 1982</t>
        </is>
      </c>
      <c r="E5" t="inlineStr">
        <is>
          <t>0                      BP 0163000I  754         1982</t>
        </is>
      </c>
      <c r="F5" t="inlineStr">
        <is>
          <t>Islam in transition : Muslim perspectives / edited by John J. Donohue and John L. Esposito.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New York : Oxford University Press, 1982.</t>
        </is>
      </c>
      <c r="O5" t="inlineStr">
        <is>
          <t>1982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BP </t>
        </is>
      </c>
      <c r="U5" t="n">
        <v>7</v>
      </c>
      <c r="V5" t="n">
        <v>7</v>
      </c>
      <c r="W5" t="inlineStr">
        <is>
          <t>2001-04-17</t>
        </is>
      </c>
      <c r="X5" t="inlineStr">
        <is>
          <t>2001-04-17</t>
        </is>
      </c>
      <c r="Y5" t="inlineStr">
        <is>
          <t>1990-05-04</t>
        </is>
      </c>
      <c r="Z5" t="inlineStr">
        <is>
          <t>1990-05-04</t>
        </is>
      </c>
      <c r="AA5" t="n">
        <v>800</v>
      </c>
      <c r="AB5" t="n">
        <v>607</v>
      </c>
      <c r="AC5" t="n">
        <v>780</v>
      </c>
      <c r="AD5" t="n">
        <v>2</v>
      </c>
      <c r="AE5" t="n">
        <v>3</v>
      </c>
      <c r="AF5" t="n">
        <v>31</v>
      </c>
      <c r="AG5" t="n">
        <v>40</v>
      </c>
      <c r="AH5" t="n">
        <v>11</v>
      </c>
      <c r="AI5" t="n">
        <v>17</v>
      </c>
      <c r="AJ5" t="n">
        <v>9</v>
      </c>
      <c r="AK5" t="n">
        <v>10</v>
      </c>
      <c r="AL5" t="n">
        <v>18</v>
      </c>
      <c r="AM5" t="n">
        <v>21</v>
      </c>
      <c r="AN5" t="n">
        <v>1</v>
      </c>
      <c r="AO5" t="n">
        <v>2</v>
      </c>
      <c r="AP5" t="n">
        <v>1</v>
      </c>
      <c r="AQ5" t="n">
        <v>1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HYPERLINK("https://creighton-primo.hosted.exlibrisgroup.com/primo-explore/search?tab=default_tab&amp;search_scope=EVERYTHING&amp;vid=01CRU&amp;lang=en_US&amp;offset=0&amp;query=any,contains,991005133259702656","Catalog Record")</f>
        <v/>
      </c>
      <c r="AV5">
        <f>HYPERLINK("http://www.worldcat.org/oclc/7574267","WorldCat Record")</f>
        <v/>
      </c>
      <c r="AW5" t="inlineStr">
        <is>
          <t>794342365:eng</t>
        </is>
      </c>
      <c r="AX5" t="inlineStr">
        <is>
          <t>7574267</t>
        </is>
      </c>
      <c r="AY5" t="inlineStr">
        <is>
          <t>991005133259702656</t>
        </is>
      </c>
      <c r="AZ5" t="inlineStr">
        <is>
          <t>991005133259702656</t>
        </is>
      </c>
      <c r="BA5" t="inlineStr">
        <is>
          <t>2270931480002656</t>
        </is>
      </c>
      <c r="BB5" t="inlineStr">
        <is>
          <t>BOOK</t>
        </is>
      </c>
      <c r="BD5" t="inlineStr">
        <is>
          <t>9780195030228</t>
        </is>
      </c>
      <c r="BE5" t="inlineStr">
        <is>
          <t>32285000149152</t>
        </is>
      </c>
      <c r="BF5" t="inlineStr">
        <is>
          <t>893242267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BP163 .I775 1987</t>
        </is>
      </c>
      <c r="E6" t="inlineStr">
        <is>
          <t>0                      BP 0163000I  775         1987</t>
        </is>
      </c>
      <c r="F6" t="inlineStr">
        <is>
          <t>The Islamic impulse / edited by Barbara Freyer Stowasser.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N6" t="inlineStr">
        <is>
          <t>Washington, D.C. : Center for Contemporary Arab Studies, 1987.</t>
        </is>
      </c>
      <c r="O6" t="inlineStr">
        <is>
          <t>1987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BP </t>
        </is>
      </c>
      <c r="U6" t="n">
        <v>0</v>
      </c>
      <c r="V6" t="n">
        <v>0</v>
      </c>
      <c r="W6" t="inlineStr">
        <is>
          <t>2003-08-29</t>
        </is>
      </c>
      <c r="X6" t="inlineStr">
        <is>
          <t>2003-08-29</t>
        </is>
      </c>
      <c r="Y6" t="inlineStr">
        <is>
          <t>1991-10-10</t>
        </is>
      </c>
      <c r="Z6" t="inlineStr">
        <is>
          <t>1991-10-10</t>
        </is>
      </c>
      <c r="AA6" t="n">
        <v>291</v>
      </c>
      <c r="AB6" t="n">
        <v>200</v>
      </c>
      <c r="AC6" t="n">
        <v>209</v>
      </c>
      <c r="AD6" t="n">
        <v>3</v>
      </c>
      <c r="AE6" t="n">
        <v>3</v>
      </c>
      <c r="AF6" t="n">
        <v>15</v>
      </c>
      <c r="AG6" t="n">
        <v>16</v>
      </c>
      <c r="AH6" t="n">
        <v>4</v>
      </c>
      <c r="AI6" t="n">
        <v>4</v>
      </c>
      <c r="AJ6" t="n">
        <v>4</v>
      </c>
      <c r="AK6" t="n">
        <v>5</v>
      </c>
      <c r="AL6" t="n">
        <v>9</v>
      </c>
      <c r="AM6" t="n">
        <v>10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HYPERLINK("http://catalog.hathitrust.org/Record/000402708","HathiTrust Record")</f>
        <v/>
      </c>
      <c r="AU6">
        <f>HYPERLINK("https://creighton-primo.hosted.exlibrisgroup.com/primo-explore/search?tab=default_tab&amp;search_scope=EVERYTHING&amp;vid=01CRU&amp;lang=en_US&amp;offset=0&amp;query=any,contains,991000893349702656","Catalog Record")</f>
        <v/>
      </c>
      <c r="AV6">
        <f>HYPERLINK("http://www.worldcat.org/oclc/59847324","WorldCat Record")</f>
        <v/>
      </c>
      <c r="AW6" t="inlineStr">
        <is>
          <t>365657790:eng</t>
        </is>
      </c>
      <c r="AX6" t="inlineStr">
        <is>
          <t>59847324</t>
        </is>
      </c>
      <c r="AY6" t="inlineStr">
        <is>
          <t>991000893349702656</t>
        </is>
      </c>
      <c r="AZ6" t="inlineStr">
        <is>
          <t>991000893349702656</t>
        </is>
      </c>
      <c r="BA6" t="inlineStr">
        <is>
          <t>2255784260002656</t>
        </is>
      </c>
      <c r="BB6" t="inlineStr">
        <is>
          <t>BOOK</t>
        </is>
      </c>
      <c r="BD6" t="inlineStr">
        <is>
          <t>9780932568120</t>
        </is>
      </c>
      <c r="BE6" t="inlineStr">
        <is>
          <t>32285000725951</t>
        </is>
      </c>
      <c r="BF6" t="inlineStr">
        <is>
          <t>893515711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BP163 .M84</t>
        </is>
      </c>
      <c r="E7" t="inlineStr">
        <is>
          <t>0                      BP 0163000M  84</t>
        </is>
      </c>
      <c r="F7" t="inlineStr">
        <is>
          <t>Islam in history / by Muhammad Munir.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Munīr, Muhammad.</t>
        </is>
      </c>
      <c r="N7" t="inlineStr">
        <is>
          <t>Lahore : Law Pub. Co., 1974.</t>
        </is>
      </c>
      <c r="O7" t="inlineStr">
        <is>
          <t>1974</t>
        </is>
      </c>
      <c r="Q7" t="inlineStr">
        <is>
          <t>eng</t>
        </is>
      </c>
      <c r="R7" t="inlineStr">
        <is>
          <t xml:space="preserve">pk </t>
        </is>
      </c>
      <c r="T7" t="inlineStr">
        <is>
          <t xml:space="preserve">BP </t>
        </is>
      </c>
      <c r="U7" t="n">
        <v>3</v>
      </c>
      <c r="V7" t="n">
        <v>3</v>
      </c>
      <c r="W7" t="inlineStr">
        <is>
          <t>1994-05-27</t>
        </is>
      </c>
      <c r="X7" t="inlineStr">
        <is>
          <t>1994-05-27</t>
        </is>
      </c>
      <c r="Y7" t="inlineStr">
        <is>
          <t>1990-11-15</t>
        </is>
      </c>
      <c r="Z7" t="inlineStr">
        <is>
          <t>1990-11-15</t>
        </is>
      </c>
      <c r="AA7" t="n">
        <v>248</v>
      </c>
      <c r="AB7" t="n">
        <v>234</v>
      </c>
      <c r="AC7" t="n">
        <v>239</v>
      </c>
      <c r="AD7" t="n">
        <v>3</v>
      </c>
      <c r="AE7" t="n">
        <v>3</v>
      </c>
      <c r="AF7" t="n">
        <v>12</v>
      </c>
      <c r="AG7" t="n">
        <v>12</v>
      </c>
      <c r="AH7" t="n">
        <v>2</v>
      </c>
      <c r="AI7" t="n">
        <v>2</v>
      </c>
      <c r="AJ7" t="n">
        <v>4</v>
      </c>
      <c r="AK7" t="n">
        <v>4</v>
      </c>
      <c r="AL7" t="n">
        <v>7</v>
      </c>
      <c r="AM7" t="n">
        <v>7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HYPERLINK("http://catalog.hathitrust.org/Record/001404747","HathiTrust Record")</f>
        <v/>
      </c>
      <c r="AU7">
        <f>HYPERLINK("https://creighton-primo.hosted.exlibrisgroup.com/primo-explore/search?tab=default_tab&amp;search_scope=EVERYTHING&amp;vid=01CRU&amp;lang=en_US&amp;offset=0&amp;query=any,contains,991003681089702656","Catalog Record")</f>
        <v/>
      </c>
      <c r="AV7">
        <f>HYPERLINK("http://www.worldcat.org/oclc/1306671","WorldCat Record")</f>
        <v/>
      </c>
      <c r="AW7" t="inlineStr">
        <is>
          <t>2175918:eng</t>
        </is>
      </c>
      <c r="AX7" t="inlineStr">
        <is>
          <t>1306671</t>
        </is>
      </c>
      <c r="AY7" t="inlineStr">
        <is>
          <t>991003681089702656</t>
        </is>
      </c>
      <c r="AZ7" t="inlineStr">
        <is>
          <t>991003681089702656</t>
        </is>
      </c>
      <c r="BA7" t="inlineStr">
        <is>
          <t>2265051120002656</t>
        </is>
      </c>
      <c r="BB7" t="inlineStr">
        <is>
          <t>BOOK</t>
        </is>
      </c>
      <c r="BE7" t="inlineStr">
        <is>
          <t>32285000397645</t>
        </is>
      </c>
      <c r="BF7" t="inlineStr">
        <is>
          <t>893887749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BP163 .N28</t>
        </is>
      </c>
      <c r="E8" t="inlineStr">
        <is>
          <t>0                      BP 0163000N  28</t>
        </is>
      </c>
      <c r="F8" t="inlineStr">
        <is>
          <t>Islam and the plight of modern man / Seyyed Hossein Nasr.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Nasr, Seyyed Hossein.</t>
        </is>
      </c>
      <c r="N8" t="inlineStr">
        <is>
          <t>London ; New York : Longman, 1975.</t>
        </is>
      </c>
      <c r="O8" t="inlineStr">
        <is>
          <t>1975</t>
        </is>
      </c>
      <c r="Q8" t="inlineStr">
        <is>
          <t>eng</t>
        </is>
      </c>
      <c r="R8" t="inlineStr">
        <is>
          <t>enk</t>
        </is>
      </c>
      <c r="T8" t="inlineStr">
        <is>
          <t xml:space="preserve">BP </t>
        </is>
      </c>
      <c r="U8" t="n">
        <v>8</v>
      </c>
      <c r="V8" t="n">
        <v>8</v>
      </c>
      <c r="W8" t="inlineStr">
        <is>
          <t>2000-03-25</t>
        </is>
      </c>
      <c r="X8" t="inlineStr">
        <is>
          <t>2000-03-25</t>
        </is>
      </c>
      <c r="Y8" t="inlineStr">
        <is>
          <t>1990-02-21</t>
        </is>
      </c>
      <c r="Z8" t="inlineStr">
        <is>
          <t>1990-02-21</t>
        </is>
      </c>
      <c r="AA8" t="n">
        <v>449</v>
      </c>
      <c r="AB8" t="n">
        <v>328</v>
      </c>
      <c r="AC8" t="n">
        <v>349</v>
      </c>
      <c r="AD8" t="n">
        <v>2</v>
      </c>
      <c r="AE8" t="n">
        <v>2</v>
      </c>
      <c r="AF8" t="n">
        <v>11</v>
      </c>
      <c r="AG8" t="n">
        <v>11</v>
      </c>
      <c r="AH8" t="n">
        <v>3</v>
      </c>
      <c r="AI8" t="n">
        <v>3</v>
      </c>
      <c r="AJ8" t="n">
        <v>3</v>
      </c>
      <c r="AK8" t="n">
        <v>3</v>
      </c>
      <c r="AL8" t="n">
        <v>7</v>
      </c>
      <c r="AM8" t="n">
        <v>7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HYPERLINK("http://catalog.hathitrust.org/Record/000028233","HathiTrust Record")</f>
        <v/>
      </c>
      <c r="AU8">
        <f>HYPERLINK("https://creighton-primo.hosted.exlibrisgroup.com/primo-explore/search?tab=default_tab&amp;search_scope=EVERYTHING&amp;vid=01CRU&amp;lang=en_US&amp;offset=0&amp;query=any,contains,991003850509702656","Catalog Record")</f>
        <v/>
      </c>
      <c r="AV8">
        <f>HYPERLINK("http://www.worldcat.org/oclc/1637991","WorldCat Record")</f>
        <v/>
      </c>
      <c r="AW8" t="inlineStr">
        <is>
          <t>576251:eng</t>
        </is>
      </c>
      <c r="AX8" t="inlineStr">
        <is>
          <t>1637991</t>
        </is>
      </c>
      <c r="AY8" t="inlineStr">
        <is>
          <t>991003850509702656</t>
        </is>
      </c>
      <c r="AZ8" t="inlineStr">
        <is>
          <t>991003850509702656</t>
        </is>
      </c>
      <c r="BA8" t="inlineStr">
        <is>
          <t>2260855080002656</t>
        </is>
      </c>
      <c r="BB8" t="inlineStr">
        <is>
          <t>BOOK</t>
        </is>
      </c>
      <c r="BD8" t="inlineStr">
        <is>
          <t>9780582780538</t>
        </is>
      </c>
      <c r="BE8" t="inlineStr">
        <is>
          <t>32285000058205</t>
        </is>
      </c>
      <c r="BF8" t="inlineStr">
        <is>
          <t>893512448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BP163 .S565</t>
        </is>
      </c>
      <c r="E9" t="inlineStr">
        <is>
          <t>0                      BP 0163000S  565</t>
        </is>
      </c>
      <c r="F9" t="inlineStr">
        <is>
          <t>Modernization menaces Muslims / Aslam Siddiqi.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Siddiqi, Aslam.</t>
        </is>
      </c>
      <c r="N9" t="inlineStr">
        <is>
          <t>Lahore : Sh. Muhammad Ashraf, 1974.</t>
        </is>
      </c>
      <c r="O9" t="inlineStr">
        <is>
          <t>1974</t>
        </is>
      </c>
      <c r="P9" t="inlineStr">
        <is>
          <t>1st ed.</t>
        </is>
      </c>
      <c r="Q9" t="inlineStr">
        <is>
          <t>eng</t>
        </is>
      </c>
      <c r="R9" t="inlineStr">
        <is>
          <t xml:space="preserve">pk </t>
        </is>
      </c>
      <c r="T9" t="inlineStr">
        <is>
          <t xml:space="preserve">BP </t>
        </is>
      </c>
      <c r="U9" t="n">
        <v>3</v>
      </c>
      <c r="V9" t="n">
        <v>3</v>
      </c>
      <c r="W9" t="inlineStr">
        <is>
          <t>1995-03-26</t>
        </is>
      </c>
      <c r="X9" t="inlineStr">
        <is>
          <t>1995-03-26</t>
        </is>
      </c>
      <c r="Y9" t="inlineStr">
        <is>
          <t>1990-03-28</t>
        </is>
      </c>
      <c r="Z9" t="inlineStr">
        <is>
          <t>1990-03-28</t>
        </is>
      </c>
      <c r="AA9" t="n">
        <v>261</v>
      </c>
      <c r="AB9" t="n">
        <v>247</v>
      </c>
      <c r="AC9" t="n">
        <v>251</v>
      </c>
      <c r="AD9" t="n">
        <v>2</v>
      </c>
      <c r="AE9" t="n">
        <v>2</v>
      </c>
      <c r="AF9" t="n">
        <v>13</v>
      </c>
      <c r="AG9" t="n">
        <v>13</v>
      </c>
      <c r="AH9" t="n">
        <v>2</v>
      </c>
      <c r="AI9" t="n">
        <v>2</v>
      </c>
      <c r="AJ9" t="n">
        <v>4</v>
      </c>
      <c r="AK9" t="n">
        <v>4</v>
      </c>
      <c r="AL9" t="n">
        <v>9</v>
      </c>
      <c r="AM9" t="n">
        <v>9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HYPERLINK("http://catalog.hathitrust.org/Record/000031487","HathiTrust Record")</f>
        <v/>
      </c>
      <c r="AU9">
        <f>HYPERLINK("https://creighton-primo.hosted.exlibrisgroup.com/primo-explore/search?tab=default_tab&amp;search_scope=EVERYTHING&amp;vid=01CRU&amp;lang=en_US&amp;offset=0&amp;query=any,contains,991003671879702656","Catalog Record")</f>
        <v/>
      </c>
      <c r="AV9">
        <f>HYPERLINK("http://www.worldcat.org/oclc/1289157","WorldCat Record")</f>
        <v/>
      </c>
      <c r="AW9" t="inlineStr">
        <is>
          <t>2225316:eng</t>
        </is>
      </c>
      <c r="AX9" t="inlineStr">
        <is>
          <t>1289157</t>
        </is>
      </c>
      <c r="AY9" t="inlineStr">
        <is>
          <t>991003671879702656</t>
        </is>
      </c>
      <c r="AZ9" t="inlineStr">
        <is>
          <t>991003671879702656</t>
        </is>
      </c>
      <c r="BA9" t="inlineStr">
        <is>
          <t>2266602710002656</t>
        </is>
      </c>
      <c r="BB9" t="inlineStr">
        <is>
          <t>BOOK</t>
        </is>
      </c>
      <c r="BE9" t="inlineStr">
        <is>
          <t>32285000094473</t>
        </is>
      </c>
      <c r="BF9" t="inlineStr">
        <is>
          <t>893598831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BP163 .Y68 1985</t>
        </is>
      </c>
      <c r="E10" t="inlineStr">
        <is>
          <t>0                      BP 0163000Y  68          1985</t>
        </is>
      </c>
      <c r="F10" t="inlineStr">
        <is>
          <t>Revolt against modernity : Muslim zealots and the West / by Michael Youssef.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Youssef, Michael.</t>
        </is>
      </c>
      <c r="N10" t="inlineStr">
        <is>
          <t>Leiden : E.J. Brill, 1985.</t>
        </is>
      </c>
      <c r="O10" t="inlineStr">
        <is>
          <t>1985</t>
        </is>
      </c>
      <c r="Q10" t="inlineStr">
        <is>
          <t>eng</t>
        </is>
      </c>
      <c r="R10" t="inlineStr">
        <is>
          <t xml:space="preserve">ne </t>
        </is>
      </c>
      <c r="S10" t="inlineStr">
        <is>
          <t>Social, economic and political studies of the Middle East = Études sociales, économiques et politiques du Moyen Orient ; vol. 39</t>
        </is>
      </c>
      <c r="T10" t="inlineStr">
        <is>
          <t xml:space="preserve">BP </t>
        </is>
      </c>
      <c r="U10" t="n">
        <v>6</v>
      </c>
      <c r="V10" t="n">
        <v>6</v>
      </c>
      <c r="W10" t="inlineStr">
        <is>
          <t>2001-12-05</t>
        </is>
      </c>
      <c r="X10" t="inlineStr">
        <is>
          <t>2001-12-05</t>
        </is>
      </c>
      <c r="Y10" t="inlineStr">
        <is>
          <t>1990-11-15</t>
        </is>
      </c>
      <c r="Z10" t="inlineStr">
        <is>
          <t>1990-11-15</t>
        </is>
      </c>
      <c r="AA10" t="n">
        <v>228</v>
      </c>
      <c r="AB10" t="n">
        <v>137</v>
      </c>
      <c r="AC10" t="n">
        <v>138</v>
      </c>
      <c r="AD10" t="n">
        <v>2</v>
      </c>
      <c r="AE10" t="n">
        <v>2</v>
      </c>
      <c r="AF10" t="n">
        <v>4</v>
      </c>
      <c r="AG10" t="n">
        <v>4</v>
      </c>
      <c r="AH10" t="n">
        <v>0</v>
      </c>
      <c r="AI10" t="n">
        <v>0</v>
      </c>
      <c r="AJ10" t="n">
        <v>2</v>
      </c>
      <c r="AK10" t="n">
        <v>2</v>
      </c>
      <c r="AL10" t="n">
        <v>2</v>
      </c>
      <c r="AM10" t="n">
        <v>2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HYPERLINK("https://creighton-primo.hosted.exlibrisgroup.com/primo-explore/search?tab=default_tab&amp;search_scope=EVERYTHING&amp;vid=01CRU&amp;lang=en_US&amp;offset=0&amp;query=any,contains,991000776789702656","Catalog Record")</f>
        <v/>
      </c>
      <c r="AV10">
        <f>HYPERLINK("http://www.worldcat.org/oclc/13087821","WorldCat Record")</f>
        <v/>
      </c>
      <c r="AW10" t="inlineStr">
        <is>
          <t>293199994:eng</t>
        </is>
      </c>
      <c r="AX10" t="inlineStr">
        <is>
          <t>13087821</t>
        </is>
      </c>
      <c r="AY10" t="inlineStr">
        <is>
          <t>991000776789702656</t>
        </is>
      </c>
      <c r="AZ10" t="inlineStr">
        <is>
          <t>991000776789702656</t>
        </is>
      </c>
      <c r="BA10" t="inlineStr">
        <is>
          <t>2259945950002656</t>
        </is>
      </c>
      <c r="BB10" t="inlineStr">
        <is>
          <t>BOOK</t>
        </is>
      </c>
      <c r="BD10" t="inlineStr">
        <is>
          <t>9789004075597</t>
        </is>
      </c>
      <c r="BE10" t="inlineStr">
        <is>
          <t>32285000397678</t>
        </is>
      </c>
      <c r="BF10" t="inlineStr">
        <is>
          <t>893502795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BP166.6 .A73</t>
        </is>
      </c>
      <c r="E11" t="inlineStr">
        <is>
          <t>0                      BP 0166600A  73</t>
        </is>
      </c>
      <c r="F11" t="inlineStr">
        <is>
          <t>Revelation and reason in Islam / A.J. Arberry.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Arberry, A. J. (Arthur John), 1905-1969.</t>
        </is>
      </c>
      <c r="N11" t="inlineStr">
        <is>
          <t>London, Allen &amp; Unwin [1957]</t>
        </is>
      </c>
      <c r="O11" t="inlineStr">
        <is>
          <t>1957</t>
        </is>
      </c>
      <c r="Q11" t="inlineStr">
        <is>
          <t>eng</t>
        </is>
      </c>
      <c r="R11" t="inlineStr">
        <is>
          <t>enk</t>
        </is>
      </c>
      <c r="S11" t="inlineStr">
        <is>
          <t>Forwood lectures, 1956</t>
        </is>
      </c>
      <c r="T11" t="inlineStr">
        <is>
          <t xml:space="preserve">BP </t>
        </is>
      </c>
      <c r="U11" t="n">
        <v>1</v>
      </c>
      <c r="V11" t="n">
        <v>1</v>
      </c>
      <c r="W11" t="inlineStr">
        <is>
          <t>1997-04-12</t>
        </is>
      </c>
      <c r="X11" t="inlineStr">
        <is>
          <t>1997-04-12</t>
        </is>
      </c>
      <c r="Y11" t="inlineStr">
        <is>
          <t>1990-04-23</t>
        </is>
      </c>
      <c r="Z11" t="inlineStr">
        <is>
          <t>1990-04-23</t>
        </is>
      </c>
      <c r="AA11" t="n">
        <v>537</v>
      </c>
      <c r="AB11" t="n">
        <v>438</v>
      </c>
      <c r="AC11" t="n">
        <v>530</v>
      </c>
      <c r="AD11" t="n">
        <v>3</v>
      </c>
      <c r="AE11" t="n">
        <v>3</v>
      </c>
      <c r="AF11" t="n">
        <v>22</v>
      </c>
      <c r="AG11" t="n">
        <v>24</v>
      </c>
      <c r="AH11" t="n">
        <v>7</v>
      </c>
      <c r="AI11" t="n">
        <v>8</v>
      </c>
      <c r="AJ11" t="n">
        <v>6</v>
      </c>
      <c r="AK11" t="n">
        <v>6</v>
      </c>
      <c r="AL11" t="n">
        <v>13</v>
      </c>
      <c r="AM11" t="n">
        <v>15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HYPERLINK("http://catalog.hathitrust.org/Record/008441145","HathiTrust Record")</f>
        <v/>
      </c>
      <c r="AU11">
        <f>HYPERLINK("https://creighton-primo.hosted.exlibrisgroup.com/primo-explore/search?tab=default_tab&amp;search_scope=EVERYTHING&amp;vid=01CRU&amp;lang=en_US&amp;offset=0&amp;query=any,contains,991002285449702656","Catalog Record")</f>
        <v/>
      </c>
      <c r="AV11">
        <f>HYPERLINK("http://www.worldcat.org/oclc/311348","WorldCat Record")</f>
        <v/>
      </c>
      <c r="AW11" t="inlineStr">
        <is>
          <t>1372631:eng</t>
        </is>
      </c>
      <c r="AX11" t="inlineStr">
        <is>
          <t>311348</t>
        </is>
      </c>
      <c r="AY11" t="inlineStr">
        <is>
          <t>991002285449702656</t>
        </is>
      </c>
      <c r="AZ11" t="inlineStr">
        <is>
          <t>991002285449702656</t>
        </is>
      </c>
      <c r="BA11" t="inlineStr">
        <is>
          <t>2272449630002656</t>
        </is>
      </c>
      <c r="BB11" t="inlineStr">
        <is>
          <t>BOOK</t>
        </is>
      </c>
      <c r="BE11" t="inlineStr">
        <is>
          <t>32285000130525</t>
        </is>
      </c>
      <c r="BF11" t="inlineStr">
        <is>
          <t>893517107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BP166.7 .G55 1980</t>
        </is>
      </c>
      <c r="E12" t="inlineStr">
        <is>
          <t>0                      BP 0166700G  55          1980</t>
        </is>
      </c>
      <c r="F12" t="inlineStr">
        <is>
          <t>Théories de l'acte humain en théologie musulmane / par Daniel Gimaret.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Gimaret, Daniel.</t>
        </is>
      </c>
      <c r="N12" t="inlineStr">
        <is>
          <t>Paris : J. Vrin ; Leuven : Peeters, 1980.</t>
        </is>
      </c>
      <c r="O12" t="inlineStr">
        <is>
          <t>1980</t>
        </is>
      </c>
      <c r="Q12" t="inlineStr">
        <is>
          <t>fre</t>
        </is>
      </c>
      <c r="R12" t="inlineStr">
        <is>
          <t xml:space="preserve">fr </t>
        </is>
      </c>
      <c r="S12" t="inlineStr">
        <is>
          <t>Etudes musulmanes ; 24</t>
        </is>
      </c>
      <c r="T12" t="inlineStr">
        <is>
          <t xml:space="preserve">BP </t>
        </is>
      </c>
      <c r="U12" t="n">
        <v>0</v>
      </c>
      <c r="V12" t="n">
        <v>0</v>
      </c>
      <c r="W12" t="inlineStr">
        <is>
          <t>2008-12-10</t>
        </is>
      </c>
      <c r="X12" t="inlineStr">
        <is>
          <t>2008-12-10</t>
        </is>
      </c>
      <c r="Y12" t="inlineStr">
        <is>
          <t>1990-11-15</t>
        </is>
      </c>
      <c r="Z12" t="inlineStr">
        <is>
          <t>1990-11-15</t>
        </is>
      </c>
      <c r="AA12" t="n">
        <v>88</v>
      </c>
      <c r="AB12" t="n">
        <v>45</v>
      </c>
      <c r="AC12" t="n">
        <v>47</v>
      </c>
      <c r="AD12" t="n">
        <v>1</v>
      </c>
      <c r="AE12" t="n">
        <v>1</v>
      </c>
      <c r="AF12" t="n">
        <v>2</v>
      </c>
      <c r="AG12" t="n">
        <v>2</v>
      </c>
      <c r="AH12" t="n">
        <v>0</v>
      </c>
      <c r="AI12" t="n">
        <v>0</v>
      </c>
      <c r="AJ12" t="n">
        <v>2</v>
      </c>
      <c r="AK12" t="n">
        <v>2</v>
      </c>
      <c r="AL12" t="n">
        <v>2</v>
      </c>
      <c r="AM12" t="n">
        <v>2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HYPERLINK("http://catalog.hathitrust.org/Record/006759826","HathiTrust Record")</f>
        <v/>
      </c>
      <c r="AU12">
        <f>HYPERLINK("https://creighton-primo.hosted.exlibrisgroup.com/primo-explore/search?tab=default_tab&amp;search_scope=EVERYTHING&amp;vid=01CRU&amp;lang=en_US&amp;offset=0&amp;query=any,contains,991005141899702656","Catalog Record")</f>
        <v/>
      </c>
      <c r="AV12">
        <f>HYPERLINK("http://www.worldcat.org/oclc/7616366","WorldCat Record")</f>
        <v/>
      </c>
      <c r="AW12" t="inlineStr">
        <is>
          <t>28716751:fre</t>
        </is>
      </c>
      <c r="AX12" t="inlineStr">
        <is>
          <t>7616366</t>
        </is>
      </c>
      <c r="AY12" t="inlineStr">
        <is>
          <t>991005141899702656</t>
        </is>
      </c>
      <c r="AZ12" t="inlineStr">
        <is>
          <t>991005141899702656</t>
        </is>
      </c>
      <c r="BA12" t="inlineStr">
        <is>
          <t>2254748220002656</t>
        </is>
      </c>
      <c r="BB12" t="inlineStr">
        <is>
          <t>BOOK</t>
        </is>
      </c>
      <c r="BE12" t="inlineStr">
        <is>
          <t>32285000397819</t>
        </is>
      </c>
      <c r="BF12" t="inlineStr">
        <is>
          <t>893350791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BP170.8 .M83 1987</t>
        </is>
      </c>
      <c r="E13" t="inlineStr">
        <is>
          <t>0                      BP 0170800M  83          1987</t>
        </is>
      </c>
      <c r="F13" t="inlineStr">
        <is>
          <t>Islam &amp; world peace : explanations of a Sufi / by M.R. Bawa Muhaiyaddeen.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Muhaiyaddeen, M. R. Bawa.</t>
        </is>
      </c>
      <c r="N13" t="inlineStr">
        <is>
          <t>Philadelphia, PA : Fellowship Press, c1987.</t>
        </is>
      </c>
      <c r="O13" t="inlineStr">
        <is>
          <t>1987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BP </t>
        </is>
      </c>
      <c r="U13" t="n">
        <v>1</v>
      </c>
      <c r="V13" t="n">
        <v>1</v>
      </c>
      <c r="W13" t="inlineStr">
        <is>
          <t>2010-11-12</t>
        </is>
      </c>
      <c r="X13" t="inlineStr">
        <is>
          <t>2010-11-12</t>
        </is>
      </c>
      <c r="Y13" t="inlineStr">
        <is>
          <t>2007-10-02</t>
        </is>
      </c>
      <c r="Z13" t="inlineStr">
        <is>
          <t>2007-10-02</t>
        </is>
      </c>
      <c r="AA13" t="n">
        <v>1405</v>
      </c>
      <c r="AB13" t="n">
        <v>1369</v>
      </c>
      <c r="AC13" t="n">
        <v>1870</v>
      </c>
      <c r="AD13" t="n">
        <v>12</v>
      </c>
      <c r="AE13" t="n">
        <v>17</v>
      </c>
      <c r="AF13" t="n">
        <v>32</v>
      </c>
      <c r="AG13" t="n">
        <v>48</v>
      </c>
      <c r="AH13" t="n">
        <v>10</v>
      </c>
      <c r="AI13" t="n">
        <v>17</v>
      </c>
      <c r="AJ13" t="n">
        <v>7</v>
      </c>
      <c r="AK13" t="n">
        <v>8</v>
      </c>
      <c r="AL13" t="n">
        <v>13</v>
      </c>
      <c r="AM13" t="n">
        <v>19</v>
      </c>
      <c r="AN13" t="n">
        <v>7</v>
      </c>
      <c r="AO13" t="n">
        <v>11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HYPERLINK("http://catalog.hathitrust.org/Record/000915653","HathiTrust Record")</f>
        <v/>
      </c>
      <c r="AU13">
        <f>HYPERLINK("https://creighton-primo.hosted.exlibrisgroup.com/primo-explore/search?tab=default_tab&amp;search_scope=EVERYTHING&amp;vid=01CRU&amp;lang=en_US&amp;offset=0&amp;query=any,contains,991005126929702656","Catalog Record")</f>
        <v/>
      </c>
      <c r="AV13">
        <f>HYPERLINK("http://www.worldcat.org/oclc/8627045","WorldCat Record")</f>
        <v/>
      </c>
      <c r="AW13" t="inlineStr">
        <is>
          <t>559019:eng</t>
        </is>
      </c>
      <c r="AX13" t="inlineStr">
        <is>
          <t>8627045</t>
        </is>
      </c>
      <c r="AY13" t="inlineStr">
        <is>
          <t>991005126929702656</t>
        </is>
      </c>
      <c r="AZ13" t="inlineStr">
        <is>
          <t>991005126929702656</t>
        </is>
      </c>
      <c r="BA13" t="inlineStr">
        <is>
          <t>2261632310002656</t>
        </is>
      </c>
      <c r="BB13" t="inlineStr">
        <is>
          <t>BOOK</t>
        </is>
      </c>
      <c r="BD13" t="inlineStr">
        <is>
          <t>9780914390251</t>
        </is>
      </c>
      <c r="BE13" t="inlineStr">
        <is>
          <t>32285004694286</t>
        </is>
      </c>
      <c r="BF13" t="inlineStr">
        <is>
          <t>893501364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BP173.6 R6</t>
        </is>
      </c>
      <c r="E14" t="inlineStr">
        <is>
          <t>0                      BP 0173600R  6</t>
        </is>
      </c>
      <c r="F14" t="inlineStr">
        <is>
          <t>Islam in the modern national state / by Erwin I.J. Rosenthal.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Rosenthal, Erwin I. J. (Erwin Isak Jakob), 1904-1991.</t>
        </is>
      </c>
      <c r="N14" t="inlineStr">
        <is>
          <t>Cambridge [Eng.] University Press, 1965.</t>
        </is>
      </c>
      <c r="O14" t="inlineStr">
        <is>
          <t>1965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BP </t>
        </is>
      </c>
      <c r="U14" t="n">
        <v>2</v>
      </c>
      <c r="V14" t="n">
        <v>2</v>
      </c>
      <c r="W14" t="inlineStr">
        <is>
          <t>1998-04-23</t>
        </is>
      </c>
      <c r="X14" t="inlineStr">
        <is>
          <t>1998-04-23</t>
        </is>
      </c>
      <c r="Y14" t="inlineStr">
        <is>
          <t>1990-11-15</t>
        </is>
      </c>
      <c r="Z14" t="inlineStr">
        <is>
          <t>1990-11-15</t>
        </is>
      </c>
      <c r="AA14" t="n">
        <v>719</v>
      </c>
      <c r="AB14" t="n">
        <v>563</v>
      </c>
      <c r="AC14" t="n">
        <v>582</v>
      </c>
      <c r="AD14" t="n">
        <v>2</v>
      </c>
      <c r="AE14" t="n">
        <v>2</v>
      </c>
      <c r="AF14" t="n">
        <v>25</v>
      </c>
      <c r="AG14" t="n">
        <v>25</v>
      </c>
      <c r="AH14" t="n">
        <v>8</v>
      </c>
      <c r="AI14" t="n">
        <v>8</v>
      </c>
      <c r="AJ14" t="n">
        <v>9</v>
      </c>
      <c r="AK14" t="n">
        <v>9</v>
      </c>
      <c r="AL14" t="n">
        <v>13</v>
      </c>
      <c r="AM14" t="n">
        <v>13</v>
      </c>
      <c r="AN14" t="n">
        <v>1</v>
      </c>
      <c r="AO14" t="n">
        <v>1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HYPERLINK("https://creighton-primo.hosted.exlibrisgroup.com/primo-explore/search?tab=default_tab&amp;search_scope=EVERYTHING&amp;vid=01CRU&amp;lang=en_US&amp;offset=0&amp;query=any,contains,991002266819702656","Catalog Record")</f>
        <v/>
      </c>
      <c r="AV14">
        <f>HYPERLINK("http://www.worldcat.org/oclc/307272","WorldCat Record")</f>
        <v/>
      </c>
      <c r="AW14" t="inlineStr">
        <is>
          <t>502943:eng</t>
        </is>
      </c>
      <c r="AX14" t="inlineStr">
        <is>
          <t>307272</t>
        </is>
      </c>
      <c r="AY14" t="inlineStr">
        <is>
          <t>991002266819702656</t>
        </is>
      </c>
      <c r="AZ14" t="inlineStr">
        <is>
          <t>991002266819702656</t>
        </is>
      </c>
      <c r="BA14" t="inlineStr">
        <is>
          <t>2265675470002656</t>
        </is>
      </c>
      <c r="BB14" t="inlineStr">
        <is>
          <t>BOOK</t>
        </is>
      </c>
      <c r="BE14" t="inlineStr">
        <is>
          <t>32285000397942</t>
        </is>
      </c>
      <c r="BF14" t="inlineStr">
        <is>
          <t>893710078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BP173.7 .B55 1985</t>
        </is>
      </c>
      <c r="E15" t="inlineStr">
        <is>
          <t>0                      BP 0173700B  55          1985</t>
        </is>
      </c>
      <c r="F15" t="inlineStr">
        <is>
          <t>Early Mahdism : politics and religion in the formative period of Islam / by Jan-Olaf Blichfeldt.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Blichfeldt, Jan-Olaf.</t>
        </is>
      </c>
      <c r="N15" t="inlineStr">
        <is>
          <t>Leiden : E.J. Brill, 1985.</t>
        </is>
      </c>
      <c r="O15" t="inlineStr">
        <is>
          <t>1985</t>
        </is>
      </c>
      <c r="Q15" t="inlineStr">
        <is>
          <t>eng</t>
        </is>
      </c>
      <c r="R15" t="inlineStr">
        <is>
          <t xml:space="preserve">ne </t>
        </is>
      </c>
      <c r="S15" t="inlineStr">
        <is>
          <t>Studia orientalia lundensia ; v. 2</t>
        </is>
      </c>
      <c r="T15" t="inlineStr">
        <is>
          <t xml:space="preserve">BP </t>
        </is>
      </c>
      <c r="U15" t="n">
        <v>7</v>
      </c>
      <c r="V15" t="n">
        <v>7</v>
      </c>
      <c r="W15" t="inlineStr">
        <is>
          <t>2007-03-12</t>
        </is>
      </c>
      <c r="X15" t="inlineStr">
        <is>
          <t>2007-03-12</t>
        </is>
      </c>
      <c r="Y15" t="inlineStr">
        <is>
          <t>1990-11-15</t>
        </is>
      </c>
      <c r="Z15" t="inlineStr">
        <is>
          <t>1990-11-15</t>
        </is>
      </c>
      <c r="AA15" t="n">
        <v>116</v>
      </c>
      <c r="AB15" t="n">
        <v>68</v>
      </c>
      <c r="AC15" t="n">
        <v>70</v>
      </c>
      <c r="AD15" t="n">
        <v>1</v>
      </c>
      <c r="AE15" t="n">
        <v>1</v>
      </c>
      <c r="AF15" t="n">
        <v>2</v>
      </c>
      <c r="AG15" t="n">
        <v>2</v>
      </c>
      <c r="AH15" t="n">
        <v>0</v>
      </c>
      <c r="AI15" t="n">
        <v>0</v>
      </c>
      <c r="AJ15" t="n">
        <v>1</v>
      </c>
      <c r="AK15" t="n">
        <v>1</v>
      </c>
      <c r="AL15" t="n">
        <v>2</v>
      </c>
      <c r="AM15" t="n">
        <v>2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HYPERLINK("http://catalog.hathitrust.org/Record/000378330","HathiTrust Record")</f>
        <v/>
      </c>
      <c r="AU15">
        <f>HYPERLINK("https://creighton-primo.hosted.exlibrisgroup.com/primo-explore/search?tab=default_tab&amp;search_scope=EVERYTHING&amp;vid=01CRU&amp;lang=en_US&amp;offset=0&amp;query=any,contains,991000789809702656","Catalog Record")</f>
        <v/>
      </c>
      <c r="AV15">
        <f>HYPERLINK("http://www.worldcat.org/oclc/13147116","WorldCat Record")</f>
        <v/>
      </c>
      <c r="AW15" t="inlineStr">
        <is>
          <t>5895516:eng</t>
        </is>
      </c>
      <c r="AX15" t="inlineStr">
        <is>
          <t>13147116</t>
        </is>
      </c>
      <c r="AY15" t="inlineStr">
        <is>
          <t>991000789809702656</t>
        </is>
      </c>
      <c r="AZ15" t="inlineStr">
        <is>
          <t>991000789809702656</t>
        </is>
      </c>
      <c r="BA15" t="inlineStr">
        <is>
          <t>2267410760002656</t>
        </is>
      </c>
      <c r="BB15" t="inlineStr">
        <is>
          <t>BOOK</t>
        </is>
      </c>
      <c r="BD15" t="inlineStr">
        <is>
          <t>9789004076433</t>
        </is>
      </c>
      <c r="BE15" t="inlineStr">
        <is>
          <t>32285000397959</t>
        </is>
      </c>
      <c r="BF15" t="inlineStr">
        <is>
          <t>893796993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BP173.7 .I85 1983</t>
        </is>
      </c>
      <c r="E16" t="inlineStr">
        <is>
          <t>0                      BP 0173700I  85          1983</t>
        </is>
      </c>
      <c r="F16" t="inlineStr">
        <is>
          <t>Islam in the political process / edited by James P. Piscatori.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[London] : Royal Institute of International Affairs ; Cambridge ; New York : Cambridge University Press, 1983.</t>
        </is>
      </c>
      <c r="O16" t="inlineStr">
        <is>
          <t>1983</t>
        </is>
      </c>
      <c r="Q16" t="inlineStr">
        <is>
          <t>eng</t>
        </is>
      </c>
      <c r="R16" t="inlineStr">
        <is>
          <t>enk</t>
        </is>
      </c>
      <c r="T16" t="inlineStr">
        <is>
          <t xml:space="preserve">BP </t>
        </is>
      </c>
      <c r="U16" t="n">
        <v>7</v>
      </c>
      <c r="V16" t="n">
        <v>7</v>
      </c>
      <c r="W16" t="inlineStr">
        <is>
          <t>2009-08-20</t>
        </is>
      </c>
      <c r="X16" t="inlineStr">
        <is>
          <t>2009-08-20</t>
        </is>
      </c>
      <c r="Y16" t="inlineStr">
        <is>
          <t>1990-11-15</t>
        </is>
      </c>
      <c r="Z16" t="inlineStr">
        <is>
          <t>1990-11-15</t>
        </is>
      </c>
      <c r="AA16" t="n">
        <v>789</v>
      </c>
      <c r="AB16" t="n">
        <v>603</v>
      </c>
      <c r="AC16" t="n">
        <v>611</v>
      </c>
      <c r="AD16" t="n">
        <v>4</v>
      </c>
      <c r="AE16" t="n">
        <v>4</v>
      </c>
      <c r="AF16" t="n">
        <v>31</v>
      </c>
      <c r="AG16" t="n">
        <v>31</v>
      </c>
      <c r="AH16" t="n">
        <v>12</v>
      </c>
      <c r="AI16" t="n">
        <v>12</v>
      </c>
      <c r="AJ16" t="n">
        <v>10</v>
      </c>
      <c r="AK16" t="n">
        <v>10</v>
      </c>
      <c r="AL16" t="n">
        <v>18</v>
      </c>
      <c r="AM16" t="n">
        <v>18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HYPERLINK("https://creighton-primo.hosted.exlibrisgroup.com/primo-explore/search?tab=default_tab&amp;search_scope=EVERYTHING&amp;vid=01CRU&amp;lang=en_US&amp;offset=0&amp;query=any,contains,991000025119702656","Catalog Record")</f>
        <v/>
      </c>
      <c r="AV16">
        <f>HYPERLINK("http://www.worldcat.org/oclc/8588325","WorldCat Record")</f>
        <v/>
      </c>
      <c r="AW16" t="inlineStr">
        <is>
          <t>365494247:eng</t>
        </is>
      </c>
      <c r="AX16" t="inlineStr">
        <is>
          <t>8588325</t>
        </is>
      </c>
      <c r="AY16" t="inlineStr">
        <is>
          <t>991000025119702656</t>
        </is>
      </c>
      <c r="AZ16" t="inlineStr">
        <is>
          <t>991000025119702656</t>
        </is>
      </c>
      <c r="BA16" t="inlineStr">
        <is>
          <t>2258153040002656</t>
        </is>
      </c>
      <c r="BB16" t="inlineStr">
        <is>
          <t>BOOK</t>
        </is>
      </c>
      <c r="BD16" t="inlineStr">
        <is>
          <t>9780521274340</t>
        </is>
      </c>
      <c r="BE16" t="inlineStr">
        <is>
          <t>32285000397967</t>
        </is>
      </c>
      <c r="BF16" t="inlineStr">
        <is>
          <t>893406850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BP188.8.A44 M37</t>
        </is>
      </c>
      <c r="E17" t="inlineStr">
        <is>
          <t>0                      BP 0188800A  44                 M  37</t>
        </is>
      </c>
      <c r="F17" t="inlineStr">
        <is>
          <t>Muslim brotherhoods in nineteenth century Africa / B. G. Martin.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Martin, B. G. (Bradford G.)</t>
        </is>
      </c>
      <c r="N17" t="inlineStr">
        <is>
          <t>Cambridge, [Eng.] ; New York : Cambridge University Press, 1976.</t>
        </is>
      </c>
      <c r="O17" t="inlineStr">
        <is>
          <t>1976</t>
        </is>
      </c>
      <c r="Q17" t="inlineStr">
        <is>
          <t>eng</t>
        </is>
      </c>
      <c r="R17" t="inlineStr">
        <is>
          <t>enk</t>
        </is>
      </c>
      <c r="S17" t="inlineStr">
        <is>
          <t>African studies series ; 18</t>
        </is>
      </c>
      <c r="T17" t="inlineStr">
        <is>
          <t xml:space="preserve">BP </t>
        </is>
      </c>
      <c r="U17" t="n">
        <v>1</v>
      </c>
      <c r="V17" t="n">
        <v>1</v>
      </c>
      <c r="W17" t="inlineStr">
        <is>
          <t>1992-06-08</t>
        </is>
      </c>
      <c r="X17" t="inlineStr">
        <is>
          <t>1992-06-08</t>
        </is>
      </c>
      <c r="Y17" t="inlineStr">
        <is>
          <t>1990-11-15</t>
        </is>
      </c>
      <c r="Z17" t="inlineStr">
        <is>
          <t>1990-11-15</t>
        </is>
      </c>
      <c r="AA17" t="n">
        <v>472</v>
      </c>
      <c r="AB17" t="n">
        <v>343</v>
      </c>
      <c r="AC17" t="n">
        <v>344</v>
      </c>
      <c r="AD17" t="n">
        <v>3</v>
      </c>
      <c r="AE17" t="n">
        <v>3</v>
      </c>
      <c r="AF17" t="n">
        <v>13</v>
      </c>
      <c r="AG17" t="n">
        <v>13</v>
      </c>
      <c r="AH17" t="n">
        <v>3</v>
      </c>
      <c r="AI17" t="n">
        <v>3</v>
      </c>
      <c r="AJ17" t="n">
        <v>3</v>
      </c>
      <c r="AK17" t="n">
        <v>3</v>
      </c>
      <c r="AL17" t="n">
        <v>8</v>
      </c>
      <c r="AM17" t="n">
        <v>8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HYPERLINK("https://creighton-primo.hosted.exlibrisgroup.com/primo-explore/search?tab=default_tab&amp;search_scope=EVERYTHING&amp;vid=01CRU&amp;lang=en_US&amp;offset=0&amp;query=any,contains,991003963549702656","Catalog Record")</f>
        <v/>
      </c>
      <c r="AV17">
        <f>HYPERLINK("http://www.worldcat.org/oclc/1976717","WorldCat Record")</f>
        <v/>
      </c>
      <c r="AW17" t="inlineStr">
        <is>
          <t>138097222:eng</t>
        </is>
      </c>
      <c r="AX17" t="inlineStr">
        <is>
          <t>1976717</t>
        </is>
      </c>
      <c r="AY17" t="inlineStr">
        <is>
          <t>991003963549702656</t>
        </is>
      </c>
      <c r="AZ17" t="inlineStr">
        <is>
          <t>991003963549702656</t>
        </is>
      </c>
      <c r="BA17" t="inlineStr">
        <is>
          <t>2268645310002656</t>
        </is>
      </c>
      <c r="BB17" t="inlineStr">
        <is>
          <t>BOOK</t>
        </is>
      </c>
      <c r="BD17" t="inlineStr">
        <is>
          <t>9780521210621</t>
        </is>
      </c>
      <c r="BE17" t="inlineStr">
        <is>
          <t>32285000398064</t>
        </is>
      </c>
      <c r="BF17" t="inlineStr">
        <is>
          <t>893519092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BP189 .I3</t>
        </is>
      </c>
      <c r="E18" t="inlineStr">
        <is>
          <t>0                      BP 0189000I  3</t>
        </is>
      </c>
      <c r="F18" t="inlineStr">
        <is>
          <t>The book of wisdom / Ibn 'Ata' Illah ; introduction, translation and notes of The Book of Wisdom by Victor Danner. Intimate conversations / Kwaja Abdullah Ansari ; introduction, translation and notes ... by Wheeler M. Thackston. Preface by Annemarie Schimmel.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Ibn ʻAṭāʼ Allāh, Aḥmad ibn Muḥammad, -1309.</t>
        </is>
      </c>
      <c r="N18" t="inlineStr">
        <is>
          <t>New York : Paulist Press, 1978.</t>
        </is>
      </c>
      <c r="O18" t="inlineStr">
        <is>
          <t>1978</t>
        </is>
      </c>
      <c r="Q18" t="inlineStr">
        <is>
          <t>eng</t>
        </is>
      </c>
      <c r="R18" t="inlineStr">
        <is>
          <t>nyu</t>
        </is>
      </c>
      <c r="S18" t="inlineStr">
        <is>
          <t>Classics of Western spirituality</t>
        </is>
      </c>
      <c r="T18" t="inlineStr">
        <is>
          <t xml:space="preserve">BP </t>
        </is>
      </c>
      <c r="U18" t="n">
        <v>4</v>
      </c>
      <c r="V18" t="n">
        <v>4</v>
      </c>
      <c r="W18" t="inlineStr">
        <is>
          <t>2006-02-27</t>
        </is>
      </c>
      <c r="X18" t="inlineStr">
        <is>
          <t>2006-02-27</t>
        </is>
      </c>
      <c r="Y18" t="inlineStr">
        <is>
          <t>1990-11-15</t>
        </is>
      </c>
      <c r="Z18" t="inlineStr">
        <is>
          <t>1990-11-15</t>
        </is>
      </c>
      <c r="AA18" t="n">
        <v>724</v>
      </c>
      <c r="AB18" t="n">
        <v>656</v>
      </c>
      <c r="AC18" t="n">
        <v>671</v>
      </c>
      <c r="AD18" t="n">
        <v>9</v>
      </c>
      <c r="AE18" t="n">
        <v>9</v>
      </c>
      <c r="AF18" t="n">
        <v>45</v>
      </c>
      <c r="AG18" t="n">
        <v>45</v>
      </c>
      <c r="AH18" t="n">
        <v>18</v>
      </c>
      <c r="AI18" t="n">
        <v>18</v>
      </c>
      <c r="AJ18" t="n">
        <v>7</v>
      </c>
      <c r="AK18" t="n">
        <v>7</v>
      </c>
      <c r="AL18" t="n">
        <v>26</v>
      </c>
      <c r="AM18" t="n">
        <v>26</v>
      </c>
      <c r="AN18" t="n">
        <v>7</v>
      </c>
      <c r="AO18" t="n">
        <v>7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HYPERLINK("http://catalog.hathitrust.org/Record/000929468","HathiTrust Record")</f>
        <v/>
      </c>
      <c r="AU18">
        <f>HYPERLINK("https://creighton-primo.hosted.exlibrisgroup.com/primo-explore/search?tab=default_tab&amp;search_scope=EVERYTHING&amp;vid=01CRU&amp;lang=en_US&amp;offset=0&amp;query=any,contains,991004760069702656","Catalog Record")</f>
        <v/>
      </c>
      <c r="AV18">
        <f>HYPERLINK("http://www.worldcat.org/oclc/5100679","WorldCat Record")</f>
        <v/>
      </c>
      <c r="AW18" t="inlineStr">
        <is>
          <t>145164381:eng</t>
        </is>
      </c>
      <c r="AX18" t="inlineStr">
        <is>
          <t>5100679</t>
        </is>
      </c>
      <c r="AY18" t="inlineStr">
        <is>
          <t>991004760069702656</t>
        </is>
      </c>
      <c r="AZ18" t="inlineStr">
        <is>
          <t>991004760069702656</t>
        </is>
      </c>
      <c r="BA18" t="inlineStr">
        <is>
          <t>2259845060002656</t>
        </is>
      </c>
      <c r="BB18" t="inlineStr">
        <is>
          <t>BOOK</t>
        </is>
      </c>
      <c r="BD18" t="inlineStr">
        <is>
          <t>9780809012183</t>
        </is>
      </c>
      <c r="BE18" t="inlineStr">
        <is>
          <t>32285000398080</t>
        </is>
      </c>
      <c r="BF18" t="inlineStr">
        <is>
          <t>893254063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BP189.4 .I13 1972</t>
        </is>
      </c>
      <c r="E19" t="inlineStr">
        <is>
          <t>0                      BP 0189400I  13          1972</t>
        </is>
      </c>
      <c r="F19" t="inlineStr">
        <is>
          <t>Sufis of Andalusia; the Rūḥ al-quds and al-Durrah al-fākhirah of Ibn ʻArabī / Translated with introd. and notes by R. W. J. Austin. With a foreword by Martin Lings.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Ibn al-ʻArabī, 1165-1240.</t>
        </is>
      </c>
      <c r="N19" t="inlineStr">
        <is>
          <t>Berkeley, University of California Press [1972, c1971]</t>
        </is>
      </c>
      <c r="O19" t="inlineStr">
        <is>
          <t>1972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BP </t>
        </is>
      </c>
      <c r="U19" t="n">
        <v>5</v>
      </c>
      <c r="V19" t="n">
        <v>5</v>
      </c>
      <c r="W19" t="inlineStr">
        <is>
          <t>2007-02-26</t>
        </is>
      </c>
      <c r="X19" t="inlineStr">
        <is>
          <t>2007-02-26</t>
        </is>
      </c>
      <c r="Y19" t="inlineStr">
        <is>
          <t>1990-11-15</t>
        </is>
      </c>
      <c r="Z19" t="inlineStr">
        <is>
          <t>1990-11-15</t>
        </is>
      </c>
      <c r="AA19" t="n">
        <v>255</v>
      </c>
      <c r="AB19" t="n">
        <v>238</v>
      </c>
      <c r="AC19" t="n">
        <v>410</v>
      </c>
      <c r="AD19" t="n">
        <v>1</v>
      </c>
      <c r="AE19" t="n">
        <v>2</v>
      </c>
      <c r="AF19" t="n">
        <v>14</v>
      </c>
      <c r="AG19" t="n">
        <v>20</v>
      </c>
      <c r="AH19" t="n">
        <v>2</v>
      </c>
      <c r="AI19" t="n">
        <v>3</v>
      </c>
      <c r="AJ19" t="n">
        <v>5</v>
      </c>
      <c r="AK19" t="n">
        <v>6</v>
      </c>
      <c r="AL19" t="n">
        <v>9</v>
      </c>
      <c r="AM19" t="n">
        <v>13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HYPERLINK("https://creighton-primo.hosted.exlibrisgroup.com/primo-explore/search?tab=default_tab&amp;search_scope=EVERYTHING&amp;vid=01CRU&amp;lang=en_US&amp;offset=0&amp;query=any,contains,991002465429702656","Catalog Record")</f>
        <v/>
      </c>
      <c r="AV19">
        <f>HYPERLINK("http://www.worldcat.org/oclc/357511","WorldCat Record")</f>
        <v/>
      </c>
      <c r="AW19" t="inlineStr">
        <is>
          <t>1387721:eng</t>
        </is>
      </c>
      <c r="AX19" t="inlineStr">
        <is>
          <t>357511</t>
        </is>
      </c>
      <c r="AY19" t="inlineStr">
        <is>
          <t>991002465429702656</t>
        </is>
      </c>
      <c r="AZ19" t="inlineStr">
        <is>
          <t>991002465429702656</t>
        </is>
      </c>
      <c r="BA19" t="inlineStr">
        <is>
          <t>2263047360002656</t>
        </is>
      </c>
      <c r="BB19" t="inlineStr">
        <is>
          <t>BOOK</t>
        </is>
      </c>
      <c r="BD19" t="inlineStr">
        <is>
          <t>9780520019997</t>
        </is>
      </c>
      <c r="BE19" t="inlineStr">
        <is>
          <t>32285000398189</t>
        </is>
      </c>
      <c r="BF19" t="inlineStr">
        <is>
          <t>893239093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BP195.A5 F37 1983</t>
        </is>
      </c>
      <c r="E20" t="inlineStr">
        <is>
          <t>0                      BP 0195000A  5                  F  37          1983</t>
        </is>
      </c>
      <c r="F20" t="inlineStr">
        <is>
          <t>Ahmadiyyat in the service of Islam / N.A. Faruqui [i.e. Faruqi].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Fārūqī, Nis̲ār Aḥmad, 1936-</t>
        </is>
      </c>
      <c r="N20" t="inlineStr">
        <is>
          <t>Newark, CA : Ahmadiyya Anjuman Isha'at Islam, Lahore, 1983.</t>
        </is>
      </c>
      <c r="O20" t="inlineStr">
        <is>
          <t>1983</t>
        </is>
      </c>
      <c r="Q20" t="inlineStr">
        <is>
          <t>eng</t>
        </is>
      </c>
      <c r="R20" t="inlineStr">
        <is>
          <t>cau</t>
        </is>
      </c>
      <c r="T20" t="inlineStr">
        <is>
          <t xml:space="preserve">BP </t>
        </is>
      </c>
      <c r="U20" t="n">
        <v>4</v>
      </c>
      <c r="V20" t="n">
        <v>4</v>
      </c>
      <c r="W20" t="inlineStr">
        <is>
          <t>1994-06-23</t>
        </is>
      </c>
      <c r="X20" t="inlineStr">
        <is>
          <t>1994-06-23</t>
        </is>
      </c>
      <c r="Y20" t="inlineStr">
        <is>
          <t>1990-11-15</t>
        </is>
      </c>
      <c r="Z20" t="inlineStr">
        <is>
          <t>1990-11-15</t>
        </is>
      </c>
      <c r="AA20" t="n">
        <v>130</v>
      </c>
      <c r="AB20" t="n">
        <v>110</v>
      </c>
      <c r="AC20" t="n">
        <v>111</v>
      </c>
      <c r="AD20" t="n">
        <v>3</v>
      </c>
      <c r="AE20" t="n">
        <v>3</v>
      </c>
      <c r="AF20" t="n">
        <v>7</v>
      </c>
      <c r="AG20" t="n">
        <v>7</v>
      </c>
      <c r="AH20" t="n">
        <v>0</v>
      </c>
      <c r="AI20" t="n">
        <v>0</v>
      </c>
      <c r="AJ20" t="n">
        <v>2</v>
      </c>
      <c r="AK20" t="n">
        <v>2</v>
      </c>
      <c r="AL20" t="n">
        <v>5</v>
      </c>
      <c r="AM20" t="n">
        <v>5</v>
      </c>
      <c r="AN20" t="n">
        <v>2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HYPERLINK("http://catalog.hathitrust.org/Record/000631109","HathiTrust Record")</f>
        <v/>
      </c>
      <c r="AU20">
        <f>HYPERLINK("https://creighton-primo.hosted.exlibrisgroup.com/primo-explore/search?tab=default_tab&amp;search_scope=EVERYTHING&amp;vid=01CRU&amp;lang=en_US&amp;offset=0&amp;query=any,contains,991000819739702656","Catalog Record")</f>
        <v/>
      </c>
      <c r="AV20">
        <f>HYPERLINK("http://www.worldcat.org/oclc/13387590","WorldCat Record")</f>
        <v/>
      </c>
      <c r="AW20" t="inlineStr">
        <is>
          <t>7570522:eng</t>
        </is>
      </c>
      <c r="AX20" t="inlineStr">
        <is>
          <t>13387590</t>
        </is>
      </c>
      <c r="AY20" t="inlineStr">
        <is>
          <t>991000819739702656</t>
        </is>
      </c>
      <c r="AZ20" t="inlineStr">
        <is>
          <t>991000819739702656</t>
        </is>
      </c>
      <c r="BA20" t="inlineStr">
        <is>
          <t>2268794790002656</t>
        </is>
      </c>
      <c r="BB20" t="inlineStr">
        <is>
          <t>BOOK</t>
        </is>
      </c>
      <c r="BD20" t="inlineStr">
        <is>
          <t>9780913321003</t>
        </is>
      </c>
      <c r="BE20" t="inlineStr">
        <is>
          <t>32285000398296</t>
        </is>
      </c>
      <c r="BF20" t="inlineStr">
        <is>
          <t>893413707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BP195.A6 A43 1984</t>
        </is>
      </c>
      <c r="E21" t="inlineStr">
        <is>
          <t>0                      BP 0195000A  6                  A  43          1984</t>
        </is>
      </c>
      <c r="F21" t="inlineStr">
        <is>
          <t>The founder of the Ahmadiyya movement : a short study / by Hazrat Maulana Muhammad Ali.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Ali, Muhammad, 1875 December-1951.</t>
        </is>
      </c>
      <c r="N21" t="inlineStr">
        <is>
          <t>Newark, CA : Ahmadiyya Anjuman Isha'at Islam, Lahore, 1984.</t>
        </is>
      </c>
      <c r="O21" t="inlineStr">
        <is>
          <t>1984</t>
        </is>
      </c>
      <c r="P21" t="inlineStr">
        <is>
          <t>3rd ed.</t>
        </is>
      </c>
      <c r="Q21" t="inlineStr">
        <is>
          <t>eng</t>
        </is>
      </c>
      <c r="R21" t="inlineStr">
        <is>
          <t>cau</t>
        </is>
      </c>
      <c r="T21" t="inlineStr">
        <is>
          <t xml:space="preserve">BP </t>
        </is>
      </c>
      <c r="U21" t="n">
        <v>1</v>
      </c>
      <c r="V21" t="n">
        <v>1</v>
      </c>
      <c r="W21" t="inlineStr">
        <is>
          <t>1992-10-01</t>
        </is>
      </c>
      <c r="X21" t="inlineStr">
        <is>
          <t>1992-10-01</t>
        </is>
      </c>
      <c r="Y21" t="inlineStr">
        <is>
          <t>1990-11-15</t>
        </is>
      </c>
      <c r="Z21" t="inlineStr">
        <is>
          <t>1990-11-15</t>
        </is>
      </c>
      <c r="AA21" t="n">
        <v>129</v>
      </c>
      <c r="AB21" t="n">
        <v>115</v>
      </c>
      <c r="AC21" t="n">
        <v>120</v>
      </c>
      <c r="AD21" t="n">
        <v>3</v>
      </c>
      <c r="AE21" t="n">
        <v>3</v>
      </c>
      <c r="AF21" t="n">
        <v>6</v>
      </c>
      <c r="AG21" t="n">
        <v>6</v>
      </c>
      <c r="AH21" t="n">
        <v>0</v>
      </c>
      <c r="AI21" t="n">
        <v>0</v>
      </c>
      <c r="AJ21" t="n">
        <v>2</v>
      </c>
      <c r="AK21" t="n">
        <v>2</v>
      </c>
      <c r="AL21" t="n">
        <v>4</v>
      </c>
      <c r="AM21" t="n">
        <v>4</v>
      </c>
      <c r="AN21" t="n">
        <v>2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HYPERLINK("http://catalog.hathitrust.org/Record/000435085","HathiTrust Record")</f>
        <v/>
      </c>
      <c r="AU21">
        <f>HYPERLINK("https://creighton-primo.hosted.exlibrisgroup.com/primo-explore/search?tab=default_tab&amp;search_scope=EVERYTHING&amp;vid=01CRU&amp;lang=en_US&amp;offset=0&amp;query=any,contains,991000819699702656","Catalog Record")</f>
        <v/>
      </c>
      <c r="AV21">
        <f>HYPERLINK("http://www.worldcat.org/oclc/13387385","WorldCat Record")</f>
        <v/>
      </c>
      <c r="AW21" t="inlineStr">
        <is>
          <t>195993383:eng</t>
        </is>
      </c>
      <c r="AX21" t="inlineStr">
        <is>
          <t>13387385</t>
        </is>
      </c>
      <c r="AY21" t="inlineStr">
        <is>
          <t>991000819699702656</t>
        </is>
      </c>
      <c r="AZ21" t="inlineStr">
        <is>
          <t>991000819699702656</t>
        </is>
      </c>
      <c r="BA21" t="inlineStr">
        <is>
          <t>2268521350002656</t>
        </is>
      </c>
      <c r="BB21" t="inlineStr">
        <is>
          <t>BOOK</t>
        </is>
      </c>
      <c r="BD21" t="inlineStr">
        <is>
          <t>9780913321645</t>
        </is>
      </c>
      <c r="BE21" t="inlineStr">
        <is>
          <t>32285000398304</t>
        </is>
      </c>
      <c r="BF21" t="inlineStr">
        <is>
          <t>893432325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BP195.A8 F7 1969</t>
        </is>
      </c>
      <c r="E22" t="inlineStr">
        <is>
          <t>0                      BP 0195000A  8                  F  7           1969</t>
        </is>
      </c>
      <c r="F22" t="inlineStr">
        <is>
          <t>History of the order of Assassins / Enno Franzius.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Franzius, Enno, 1901-1976.</t>
        </is>
      </c>
      <c r="N22" t="inlineStr">
        <is>
          <t>New York : Funk &amp; Wagnalls, [1969]</t>
        </is>
      </c>
      <c r="O22" t="inlineStr">
        <is>
          <t>1969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BP </t>
        </is>
      </c>
      <c r="U22" t="n">
        <v>5</v>
      </c>
      <c r="V22" t="n">
        <v>5</v>
      </c>
      <c r="W22" t="inlineStr">
        <is>
          <t>2005-03-07</t>
        </is>
      </c>
      <c r="X22" t="inlineStr">
        <is>
          <t>2005-03-07</t>
        </is>
      </c>
      <c r="Y22" t="inlineStr">
        <is>
          <t>1990-11-15</t>
        </is>
      </c>
      <c r="Z22" t="inlineStr">
        <is>
          <t>1990-11-15</t>
        </is>
      </c>
      <c r="AA22" t="n">
        <v>349</v>
      </c>
      <c r="AB22" t="n">
        <v>299</v>
      </c>
      <c r="AC22" t="n">
        <v>306</v>
      </c>
      <c r="AD22" t="n">
        <v>3</v>
      </c>
      <c r="AE22" t="n">
        <v>3</v>
      </c>
      <c r="AF22" t="n">
        <v>13</v>
      </c>
      <c r="AG22" t="n">
        <v>13</v>
      </c>
      <c r="AH22" t="n">
        <v>3</v>
      </c>
      <c r="AI22" t="n">
        <v>3</v>
      </c>
      <c r="AJ22" t="n">
        <v>4</v>
      </c>
      <c r="AK22" t="n">
        <v>4</v>
      </c>
      <c r="AL22" t="n">
        <v>6</v>
      </c>
      <c r="AM22" t="n">
        <v>6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HYPERLINK("https://creighton-primo.hosted.exlibrisgroup.com/primo-explore/search?tab=default_tab&amp;search_scope=EVERYTHING&amp;vid=01CRU&amp;lang=en_US&amp;offset=0&amp;query=any,contains,991000057419702656","Catalog Record")</f>
        <v/>
      </c>
      <c r="AV22">
        <f>HYPERLINK("http://www.worldcat.org/oclc/23676","WorldCat Record")</f>
        <v/>
      </c>
      <c r="AW22" t="inlineStr">
        <is>
          <t>1145892:eng</t>
        </is>
      </c>
      <c r="AX22" t="inlineStr">
        <is>
          <t>23676</t>
        </is>
      </c>
      <c r="AY22" t="inlineStr">
        <is>
          <t>991000057419702656</t>
        </is>
      </c>
      <c r="AZ22" t="inlineStr">
        <is>
          <t>991000057419702656</t>
        </is>
      </c>
      <c r="BA22" t="inlineStr">
        <is>
          <t>2267608100002656</t>
        </is>
      </c>
      <c r="BB22" t="inlineStr">
        <is>
          <t>BOOK</t>
        </is>
      </c>
      <c r="BE22" t="inlineStr">
        <is>
          <t>32285000398312</t>
        </is>
      </c>
      <c r="BF22" t="inlineStr">
        <is>
          <t>893237042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BP50 .G5 1970</t>
        </is>
      </c>
      <c r="E23" t="inlineStr">
        <is>
          <t>0                      BP 0050000G  5           1970</t>
        </is>
      </c>
      <c r="F23" t="inlineStr">
        <is>
          <t>Mohammedanism : an historical survey / H. A. R. Gibb.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Gibb, H. A. R. (Hamilton Alexander Rosskeen), 1895-1971.</t>
        </is>
      </c>
      <c r="N23" t="inlineStr">
        <is>
          <t>London ; New York : Oxford U. P., 1970, 1979 printing.</t>
        </is>
      </c>
      <c r="O23" t="inlineStr">
        <is>
          <t>1970</t>
        </is>
      </c>
      <c r="P23" t="inlineStr">
        <is>
          <t>2nd ed. (with revisions)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BP </t>
        </is>
      </c>
      <c r="U23" t="n">
        <v>2</v>
      </c>
      <c r="V23" t="n">
        <v>2</v>
      </c>
      <c r="W23" t="inlineStr">
        <is>
          <t>1994-11-28</t>
        </is>
      </c>
      <c r="X23" t="inlineStr">
        <is>
          <t>1994-11-28</t>
        </is>
      </c>
      <c r="Y23" t="inlineStr">
        <is>
          <t>1990-11-08</t>
        </is>
      </c>
      <c r="Z23" t="inlineStr">
        <is>
          <t>1990-11-08</t>
        </is>
      </c>
      <c r="AA23" t="n">
        <v>327</v>
      </c>
      <c r="AB23" t="n">
        <v>301</v>
      </c>
      <c r="AC23" t="n">
        <v>1339</v>
      </c>
      <c r="AD23" t="n">
        <v>2</v>
      </c>
      <c r="AE23" t="n">
        <v>12</v>
      </c>
      <c r="AF23" t="n">
        <v>7</v>
      </c>
      <c r="AG23" t="n">
        <v>51</v>
      </c>
      <c r="AH23" t="n">
        <v>1</v>
      </c>
      <c r="AI23" t="n">
        <v>23</v>
      </c>
      <c r="AJ23" t="n">
        <v>0</v>
      </c>
      <c r="AK23" t="n">
        <v>8</v>
      </c>
      <c r="AL23" t="n">
        <v>6</v>
      </c>
      <c r="AM23" t="n">
        <v>24</v>
      </c>
      <c r="AN23" t="n">
        <v>1</v>
      </c>
      <c r="AO23" t="n">
        <v>8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HYPERLINK("http://catalog.hathitrust.org/Record/003012916","HathiTrust Record")</f>
        <v/>
      </c>
      <c r="AU23">
        <f>HYPERLINK("https://creighton-primo.hosted.exlibrisgroup.com/primo-explore/search?tab=default_tab&amp;search_scope=EVERYTHING&amp;vid=01CRU&amp;lang=en_US&amp;offset=0&amp;query=any,contains,991004109189702656","Catalog Record")</f>
        <v/>
      </c>
      <c r="AV23">
        <f>HYPERLINK("http://www.worldcat.org/oclc/2390701","WorldCat Record")</f>
        <v/>
      </c>
      <c r="AW23" t="inlineStr">
        <is>
          <t>365275274:eng</t>
        </is>
      </c>
      <c r="AX23" t="inlineStr">
        <is>
          <t>2390701</t>
        </is>
      </c>
      <c r="AY23" t="inlineStr">
        <is>
          <t>991004109189702656</t>
        </is>
      </c>
      <c r="AZ23" t="inlineStr">
        <is>
          <t>991004109189702656</t>
        </is>
      </c>
      <c r="BA23" t="inlineStr">
        <is>
          <t>2269041210002656</t>
        </is>
      </c>
      <c r="BB23" t="inlineStr">
        <is>
          <t>BOOK</t>
        </is>
      </c>
      <c r="BD23" t="inlineStr">
        <is>
          <t>9780195002454</t>
        </is>
      </c>
      <c r="BE23" t="inlineStr">
        <is>
          <t>32285000395359</t>
        </is>
      </c>
      <c r="BF23" t="inlineStr">
        <is>
          <t>893806637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BP50 .T57</t>
        </is>
      </c>
      <c r="E24" t="inlineStr">
        <is>
          <t>0                      BP 0050000T  57</t>
        </is>
      </c>
      <c r="F24" t="inlineStr">
        <is>
          <t>Islam in India and Pakistan; a religious history of Islam in India and Pakistan / by Murray T. Titus.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Titus, Murray T. (Murray Thurston), 1885-</t>
        </is>
      </c>
      <c r="N24" t="inlineStr">
        <is>
          <t>Calcutta, Y.M.C.A. Pub. House, 1959.</t>
        </is>
      </c>
      <c r="O24" t="inlineStr">
        <is>
          <t>1959</t>
        </is>
      </c>
      <c r="Q24" t="inlineStr">
        <is>
          <t>eng</t>
        </is>
      </c>
      <c r="R24" t="inlineStr">
        <is>
          <t>___</t>
        </is>
      </c>
      <c r="S24" t="inlineStr">
        <is>
          <t>The heritage of India series</t>
        </is>
      </c>
      <c r="T24" t="inlineStr">
        <is>
          <t xml:space="preserve">BP </t>
        </is>
      </c>
      <c r="U24" t="n">
        <v>5</v>
      </c>
      <c r="V24" t="n">
        <v>5</v>
      </c>
      <c r="W24" t="inlineStr">
        <is>
          <t>2001-11-28</t>
        </is>
      </c>
      <c r="X24" t="inlineStr">
        <is>
          <t>2001-11-28</t>
        </is>
      </c>
      <c r="Y24" t="inlineStr">
        <is>
          <t>1990-11-08</t>
        </is>
      </c>
      <c r="Z24" t="inlineStr">
        <is>
          <t>1990-11-08</t>
        </is>
      </c>
      <c r="AA24" t="n">
        <v>177</v>
      </c>
      <c r="AB24" t="n">
        <v>149</v>
      </c>
      <c r="AC24" t="n">
        <v>226</v>
      </c>
      <c r="AD24" t="n">
        <v>2</v>
      </c>
      <c r="AE24" t="n">
        <v>2</v>
      </c>
      <c r="AF24" t="n">
        <v>8</v>
      </c>
      <c r="AG24" t="n">
        <v>9</v>
      </c>
      <c r="AH24" t="n">
        <v>1</v>
      </c>
      <c r="AI24" t="n">
        <v>2</v>
      </c>
      <c r="AJ24" t="n">
        <v>2</v>
      </c>
      <c r="AK24" t="n">
        <v>2</v>
      </c>
      <c r="AL24" t="n">
        <v>5</v>
      </c>
      <c r="AM24" t="n">
        <v>5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HYPERLINK("http://catalog.hathitrust.org/Record/001930503","HathiTrust Record")</f>
        <v/>
      </c>
      <c r="AU24">
        <f>HYPERLINK("https://creighton-primo.hosted.exlibrisgroup.com/primo-explore/search?tab=default_tab&amp;search_scope=EVERYTHING&amp;vid=01CRU&amp;lang=en_US&amp;offset=0&amp;query=any,contains,991002386759702656","Catalog Record")</f>
        <v/>
      </c>
      <c r="AV24">
        <f>HYPERLINK("http://www.worldcat.org/oclc/330510","WorldCat Record")</f>
        <v/>
      </c>
      <c r="AW24" t="inlineStr">
        <is>
          <t>1429630:eng</t>
        </is>
      </c>
      <c r="AX24" t="inlineStr">
        <is>
          <t>330510</t>
        </is>
      </c>
      <c r="AY24" t="inlineStr">
        <is>
          <t>991002386759702656</t>
        </is>
      </c>
      <c r="AZ24" t="inlineStr">
        <is>
          <t>991002386759702656</t>
        </is>
      </c>
      <c r="BA24" t="inlineStr">
        <is>
          <t>2259054700002656</t>
        </is>
      </c>
      <c r="BB24" t="inlineStr">
        <is>
          <t>BOOK</t>
        </is>
      </c>
      <c r="BE24" t="inlineStr">
        <is>
          <t>32285004389804</t>
        </is>
      </c>
      <c r="BF24" t="inlineStr">
        <is>
          <t>893622229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BP50 .V413</t>
        </is>
      </c>
      <c r="E25" t="inlineStr">
        <is>
          <t>0                      BP 0050000V  413</t>
        </is>
      </c>
      <c r="F25" t="inlineStr">
        <is>
          <t>Islam : its origin and spread in words, maps and pictures / EF.R.J. Verhoeven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Verhoeven, F. R. J.</t>
        </is>
      </c>
      <c r="N25" t="inlineStr">
        <is>
          <t>New York, St Martin's Press [c1962]</t>
        </is>
      </c>
      <c r="O25" t="inlineStr">
        <is>
          <t>1962</t>
        </is>
      </c>
      <c r="Q25" t="inlineStr">
        <is>
          <t>eng</t>
        </is>
      </c>
      <c r="R25" t="inlineStr">
        <is>
          <t>nyu</t>
        </is>
      </c>
      <c r="S25" t="inlineStr">
        <is>
          <t>Concise histories of world religions</t>
        </is>
      </c>
      <c r="T25" t="inlineStr">
        <is>
          <t xml:space="preserve">BP </t>
        </is>
      </c>
      <c r="U25" t="n">
        <v>6</v>
      </c>
      <c r="V25" t="n">
        <v>6</v>
      </c>
      <c r="W25" t="inlineStr">
        <is>
          <t>2005-11-10</t>
        </is>
      </c>
      <c r="X25" t="inlineStr">
        <is>
          <t>2005-11-10</t>
        </is>
      </c>
      <c r="Y25" t="inlineStr">
        <is>
          <t>1990-11-08</t>
        </is>
      </c>
      <c r="Z25" t="inlineStr">
        <is>
          <t>1990-11-08</t>
        </is>
      </c>
      <c r="AA25" t="n">
        <v>295</v>
      </c>
      <c r="AB25" t="n">
        <v>279</v>
      </c>
      <c r="AC25" t="n">
        <v>375</v>
      </c>
      <c r="AD25" t="n">
        <v>4</v>
      </c>
      <c r="AE25" t="n">
        <v>5</v>
      </c>
      <c r="AF25" t="n">
        <v>15</v>
      </c>
      <c r="AG25" t="n">
        <v>19</v>
      </c>
      <c r="AH25" t="n">
        <v>6</v>
      </c>
      <c r="AI25" t="n">
        <v>7</v>
      </c>
      <c r="AJ25" t="n">
        <v>2</v>
      </c>
      <c r="AK25" t="n">
        <v>4</v>
      </c>
      <c r="AL25" t="n">
        <v>9</v>
      </c>
      <c r="AM25" t="n">
        <v>12</v>
      </c>
      <c r="AN25" t="n">
        <v>3</v>
      </c>
      <c r="AO25" t="n">
        <v>3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HYPERLINK("http://catalog.hathitrust.org/Record/001403514","HathiTrust Record")</f>
        <v/>
      </c>
      <c r="AU25">
        <f>HYPERLINK("https://creighton-primo.hosted.exlibrisgroup.com/primo-explore/search?tab=default_tab&amp;search_scope=EVERYTHING&amp;vid=01CRU&amp;lang=en_US&amp;offset=0&amp;query=any,contains,991003363649702656","Catalog Record")</f>
        <v/>
      </c>
      <c r="AV25">
        <f>HYPERLINK("http://www.worldcat.org/oclc/900245","WorldCat Record")</f>
        <v/>
      </c>
      <c r="AW25" t="inlineStr">
        <is>
          <t>1833269:eng</t>
        </is>
      </c>
      <c r="AX25" t="inlineStr">
        <is>
          <t>900245</t>
        </is>
      </c>
      <c r="AY25" t="inlineStr">
        <is>
          <t>991003363649702656</t>
        </is>
      </c>
      <c r="AZ25" t="inlineStr">
        <is>
          <t>991003363649702656</t>
        </is>
      </c>
      <c r="BA25" t="inlineStr">
        <is>
          <t>2266198600002656</t>
        </is>
      </c>
      <c r="BB25" t="inlineStr">
        <is>
          <t>BOOK</t>
        </is>
      </c>
      <c r="BE25" t="inlineStr">
        <is>
          <t>32285000395383</t>
        </is>
      </c>
      <c r="BF25" t="inlineStr">
        <is>
          <t>893705161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BP60 .T34 1987</t>
        </is>
      </c>
      <c r="E26" t="inlineStr">
        <is>
          <t>0                      BP 0060000T  34          1987</t>
        </is>
      </c>
      <c r="F26" t="inlineStr">
        <is>
          <t>Holy terror : inside the world of Islamic terrorism / Amir Taheri.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Taheri, Amir.</t>
        </is>
      </c>
      <c r="N26" t="inlineStr">
        <is>
          <t>Bethesda, Md. : Adler &amp; Adler, 1987.</t>
        </is>
      </c>
      <c r="O26" t="inlineStr">
        <is>
          <t>1987</t>
        </is>
      </c>
      <c r="P26" t="inlineStr">
        <is>
          <t>1st U.S. ed.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BP </t>
        </is>
      </c>
      <c r="U26" t="n">
        <v>8</v>
      </c>
      <c r="V26" t="n">
        <v>8</v>
      </c>
      <c r="W26" t="inlineStr">
        <is>
          <t>2001-11-29</t>
        </is>
      </c>
      <c r="X26" t="inlineStr">
        <is>
          <t>2001-11-29</t>
        </is>
      </c>
      <c r="Y26" t="inlineStr">
        <is>
          <t>1990-11-08</t>
        </is>
      </c>
      <c r="Z26" t="inlineStr">
        <is>
          <t>1990-11-08</t>
        </is>
      </c>
      <c r="AA26" t="n">
        <v>651</v>
      </c>
      <c r="AB26" t="n">
        <v>618</v>
      </c>
      <c r="AC26" t="n">
        <v>625</v>
      </c>
      <c r="AD26" t="n">
        <v>3</v>
      </c>
      <c r="AE26" t="n">
        <v>3</v>
      </c>
      <c r="AF26" t="n">
        <v>17</v>
      </c>
      <c r="AG26" t="n">
        <v>17</v>
      </c>
      <c r="AH26" t="n">
        <v>4</v>
      </c>
      <c r="AI26" t="n">
        <v>4</v>
      </c>
      <c r="AJ26" t="n">
        <v>3</v>
      </c>
      <c r="AK26" t="n">
        <v>3</v>
      </c>
      <c r="AL26" t="n">
        <v>10</v>
      </c>
      <c r="AM26" t="n">
        <v>10</v>
      </c>
      <c r="AN26" t="n">
        <v>1</v>
      </c>
      <c r="AO26" t="n">
        <v>1</v>
      </c>
      <c r="AP26" t="n">
        <v>3</v>
      </c>
      <c r="AQ26" t="n">
        <v>3</v>
      </c>
      <c r="AR26" t="inlineStr">
        <is>
          <t>No</t>
        </is>
      </c>
      <c r="AS26" t="inlineStr">
        <is>
          <t>Yes</t>
        </is>
      </c>
      <c r="AT26">
        <f>HYPERLINK("http://catalog.hathitrust.org/Record/000841354","HathiTrust Record")</f>
        <v/>
      </c>
      <c r="AU26">
        <f>HYPERLINK("https://creighton-primo.hosted.exlibrisgroup.com/primo-explore/search?tab=default_tab&amp;search_scope=EVERYTHING&amp;vid=01CRU&amp;lang=en_US&amp;offset=0&amp;query=any,contains,991001031099702656","Catalog Record")</f>
        <v/>
      </c>
      <c r="AV26">
        <f>HYPERLINK("http://www.worldcat.org/oclc/15517867","WorldCat Record")</f>
        <v/>
      </c>
      <c r="AW26" t="inlineStr">
        <is>
          <t>3901023041:eng</t>
        </is>
      </c>
      <c r="AX26" t="inlineStr">
        <is>
          <t>15517867</t>
        </is>
      </c>
      <c r="AY26" t="inlineStr">
        <is>
          <t>991001031099702656</t>
        </is>
      </c>
      <c r="AZ26" t="inlineStr">
        <is>
          <t>991001031099702656</t>
        </is>
      </c>
      <c r="BA26" t="inlineStr">
        <is>
          <t>2266277940002656</t>
        </is>
      </c>
      <c r="BB26" t="inlineStr">
        <is>
          <t>BOOK</t>
        </is>
      </c>
      <c r="BD26" t="inlineStr">
        <is>
          <t>9780917561450</t>
        </is>
      </c>
      <c r="BE26" t="inlineStr">
        <is>
          <t>32285000395466</t>
        </is>
      </c>
      <c r="BF26" t="inlineStr">
        <is>
          <t>893865908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BP603 .S4 1975</t>
        </is>
      </c>
      <c r="E27" t="inlineStr">
        <is>
          <t>0                      BP 0603000S  4           1975</t>
        </is>
      </c>
      <c r="F27" t="inlineStr">
        <is>
          <t>Sectarianism : analyses of religious and non-religious sects / edited by Roy Wallis.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1975.</t>
        </is>
      </c>
      <c r="O27" t="inlineStr">
        <is>
          <t>1975</t>
        </is>
      </c>
      <c r="Q27" t="inlineStr">
        <is>
          <t>eng</t>
        </is>
      </c>
      <c r="R27" t="inlineStr">
        <is>
          <t>nyu</t>
        </is>
      </c>
      <c r="S27" t="inlineStr">
        <is>
          <t>Contemporary issues series ; 10</t>
        </is>
      </c>
      <c r="T27" t="inlineStr">
        <is>
          <t xml:space="preserve">BP </t>
        </is>
      </c>
      <c r="U27" t="n">
        <v>1</v>
      </c>
      <c r="V27" t="n">
        <v>1</v>
      </c>
      <c r="W27" t="inlineStr">
        <is>
          <t>1997-04-17</t>
        </is>
      </c>
      <c r="X27" t="inlineStr">
        <is>
          <t>1997-04-17</t>
        </is>
      </c>
      <c r="Y27" t="inlineStr">
        <is>
          <t>1990-11-15</t>
        </is>
      </c>
      <c r="Z27" t="inlineStr">
        <is>
          <t>1990-11-15</t>
        </is>
      </c>
      <c r="AA27" t="n">
        <v>562</v>
      </c>
      <c r="AB27" t="n">
        <v>532</v>
      </c>
      <c r="AC27" t="n">
        <v>643</v>
      </c>
      <c r="AD27" t="n">
        <v>5</v>
      </c>
      <c r="AE27" t="n">
        <v>5</v>
      </c>
      <c r="AF27" t="n">
        <v>20</v>
      </c>
      <c r="AG27" t="n">
        <v>24</v>
      </c>
      <c r="AH27" t="n">
        <v>9</v>
      </c>
      <c r="AI27" t="n">
        <v>12</v>
      </c>
      <c r="AJ27" t="n">
        <v>4</v>
      </c>
      <c r="AK27" t="n">
        <v>5</v>
      </c>
      <c r="AL27" t="n">
        <v>9</v>
      </c>
      <c r="AM27" t="n">
        <v>10</v>
      </c>
      <c r="AN27" t="n">
        <v>4</v>
      </c>
      <c r="AO27" t="n">
        <v>4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HYPERLINK("http://catalog.hathitrust.org/Record/000715418","HathiTrust Record")</f>
        <v/>
      </c>
      <c r="AU27">
        <f>HYPERLINK("https://creighton-primo.hosted.exlibrisgroup.com/primo-explore/search?tab=default_tab&amp;search_scope=EVERYTHING&amp;vid=01CRU&amp;lang=en_US&amp;offset=0&amp;query=any,contains,991003957489702656","Catalog Record")</f>
        <v/>
      </c>
      <c r="AV27">
        <f>HYPERLINK("http://www.worldcat.org/oclc/1971054","WorldCat Record")</f>
        <v/>
      </c>
      <c r="AW27" t="inlineStr">
        <is>
          <t>54066518:eng</t>
        </is>
      </c>
      <c r="AX27" t="inlineStr">
        <is>
          <t>1971054</t>
        </is>
      </c>
      <c r="AY27" t="inlineStr">
        <is>
          <t>991003957489702656</t>
        </is>
      </c>
      <c r="AZ27" t="inlineStr">
        <is>
          <t>991003957489702656</t>
        </is>
      </c>
      <c r="BA27" t="inlineStr">
        <is>
          <t>2264950040002656</t>
        </is>
      </c>
      <c r="BB27" t="inlineStr">
        <is>
          <t>BOOK</t>
        </is>
      </c>
      <c r="BD27" t="inlineStr">
        <is>
          <t>9780470919101</t>
        </is>
      </c>
      <c r="BE27" t="inlineStr">
        <is>
          <t>32285000398452</t>
        </is>
      </c>
      <c r="BF27" t="inlineStr">
        <is>
          <t>893535736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BP605.E3 T8923 1969</t>
        </is>
      </c>
      <c r="E28" t="inlineStr">
        <is>
          <t>0                      BP 0605000E  3                  T  8923        1969</t>
        </is>
      </c>
      <c r="F28" t="inlineStr">
        <is>
          <t>The flute of God / Paul Twitchell.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Twitchell, Paul, 1908-1971.</t>
        </is>
      </c>
      <c r="N28" t="inlineStr">
        <is>
          <t>Crystal, Minnesota : Illuminated Way Publishing, c1969</t>
        </is>
      </c>
      <c r="O28" t="inlineStr">
        <is>
          <t>1969</t>
        </is>
      </c>
      <c r="Q28" t="inlineStr">
        <is>
          <t>eng</t>
        </is>
      </c>
      <c r="R28" t="inlineStr">
        <is>
          <t>cau</t>
        </is>
      </c>
      <c r="T28" t="inlineStr">
        <is>
          <t xml:space="preserve">BP </t>
        </is>
      </c>
      <c r="U28" t="n">
        <v>1</v>
      </c>
      <c r="V28" t="n">
        <v>1</v>
      </c>
      <c r="W28" t="inlineStr">
        <is>
          <t>2007-06-05</t>
        </is>
      </c>
      <c r="X28" t="inlineStr">
        <is>
          <t>2007-06-05</t>
        </is>
      </c>
      <c r="Y28" t="inlineStr">
        <is>
          <t>2007-06-05</t>
        </is>
      </c>
      <c r="Z28" t="inlineStr">
        <is>
          <t>2007-06-05</t>
        </is>
      </c>
      <c r="AA28" t="n">
        <v>29</v>
      </c>
      <c r="AB28" t="n">
        <v>27</v>
      </c>
      <c r="AC28" t="n">
        <v>190</v>
      </c>
      <c r="AD28" t="n">
        <v>2</v>
      </c>
      <c r="AE28" t="n">
        <v>3</v>
      </c>
      <c r="AF28" t="n">
        <v>3</v>
      </c>
      <c r="AG28" t="n">
        <v>3</v>
      </c>
      <c r="AH28" t="n">
        <v>1</v>
      </c>
      <c r="AI28" t="n">
        <v>1</v>
      </c>
      <c r="AJ28" t="n">
        <v>0</v>
      </c>
      <c r="AK28" t="n">
        <v>0</v>
      </c>
      <c r="AL28" t="n">
        <v>1</v>
      </c>
      <c r="AM28" t="n">
        <v>1</v>
      </c>
      <c r="AN28" t="n">
        <v>1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HYPERLINK("https://creighton-primo.hosted.exlibrisgroup.com/primo-explore/search?tab=default_tab&amp;search_scope=EVERYTHING&amp;vid=01CRU&amp;lang=en_US&amp;offset=0&amp;query=any,contains,991005081019702656","Catalog Record")</f>
        <v/>
      </c>
      <c r="AV28">
        <f>HYPERLINK("http://www.worldcat.org/oclc/9648488","WorldCat Record")</f>
        <v/>
      </c>
      <c r="AW28" t="inlineStr">
        <is>
          <t>2180617:eng</t>
        </is>
      </c>
      <c r="AX28" t="inlineStr">
        <is>
          <t>9648488</t>
        </is>
      </c>
      <c r="AY28" t="inlineStr">
        <is>
          <t>991005081019702656</t>
        </is>
      </c>
      <c r="AZ28" t="inlineStr">
        <is>
          <t>991005081019702656</t>
        </is>
      </c>
      <c r="BA28" t="inlineStr">
        <is>
          <t>2268144230002656</t>
        </is>
      </c>
      <c r="BB28" t="inlineStr">
        <is>
          <t>BOOK</t>
        </is>
      </c>
      <c r="BD28" t="inlineStr">
        <is>
          <t>9780914766902</t>
        </is>
      </c>
      <c r="BE28" t="inlineStr">
        <is>
          <t>32285005315261</t>
        </is>
      </c>
      <c r="BF28" t="inlineStr">
        <is>
          <t>893801692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BP605.N48 C37 1988</t>
        </is>
      </c>
      <c r="E29" t="inlineStr">
        <is>
          <t>0                      BP 0605000N  48                 C  37          1988</t>
        </is>
      </c>
      <c r="F29" t="inlineStr">
        <is>
          <t>Uncommon wisdom : conversations with remarkable people / Fritjof Capra.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Capra, Fritjof.</t>
        </is>
      </c>
      <c r="N29" t="inlineStr">
        <is>
          <t>New York : Simon and Schuster, c1988.</t>
        </is>
      </c>
      <c r="O29" t="inlineStr">
        <is>
          <t>1988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BP </t>
        </is>
      </c>
      <c r="U29" t="n">
        <v>5</v>
      </c>
      <c r="V29" t="n">
        <v>5</v>
      </c>
      <c r="W29" t="inlineStr">
        <is>
          <t>1997-09-21</t>
        </is>
      </c>
      <c r="X29" t="inlineStr">
        <is>
          <t>1997-09-21</t>
        </is>
      </c>
      <c r="Y29" t="inlineStr">
        <is>
          <t>1990-11-15</t>
        </is>
      </c>
      <c r="Z29" t="inlineStr">
        <is>
          <t>1990-11-15</t>
        </is>
      </c>
      <c r="AA29" t="n">
        <v>608</v>
      </c>
      <c r="AB29" t="n">
        <v>559</v>
      </c>
      <c r="AC29" t="n">
        <v>681</v>
      </c>
      <c r="AD29" t="n">
        <v>3</v>
      </c>
      <c r="AE29" t="n">
        <v>4</v>
      </c>
      <c r="AF29" t="n">
        <v>17</v>
      </c>
      <c r="AG29" t="n">
        <v>24</v>
      </c>
      <c r="AH29" t="n">
        <v>8</v>
      </c>
      <c r="AI29" t="n">
        <v>13</v>
      </c>
      <c r="AJ29" t="n">
        <v>4</v>
      </c>
      <c r="AK29" t="n">
        <v>6</v>
      </c>
      <c r="AL29" t="n">
        <v>10</v>
      </c>
      <c r="AM29" t="n">
        <v>12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HYPERLINK("http://catalog.hathitrust.org/Record/000870197","HathiTrust Record")</f>
        <v/>
      </c>
      <c r="AU29">
        <f>HYPERLINK("https://creighton-primo.hosted.exlibrisgroup.com/primo-explore/search?tab=default_tab&amp;search_scope=EVERYTHING&amp;vid=01CRU&amp;lang=en_US&amp;offset=0&amp;query=any,contains,991001105079702656","Catalog Record")</f>
        <v/>
      </c>
      <c r="AV29">
        <f>HYPERLINK("http://www.worldcat.org/oclc/16404267","WorldCat Record")</f>
        <v/>
      </c>
      <c r="AW29" t="inlineStr">
        <is>
          <t>11924933:eng</t>
        </is>
      </c>
      <c r="AX29" t="inlineStr">
        <is>
          <t>16404267</t>
        </is>
      </c>
      <c r="AY29" t="inlineStr">
        <is>
          <t>991001105079702656</t>
        </is>
      </c>
      <c r="AZ29" t="inlineStr">
        <is>
          <t>991001105079702656</t>
        </is>
      </c>
      <c r="BA29" t="inlineStr">
        <is>
          <t>2260863650002656</t>
        </is>
      </c>
      <c r="BB29" t="inlineStr">
        <is>
          <t>BOOK</t>
        </is>
      </c>
      <c r="BD29" t="inlineStr">
        <is>
          <t>9780671473228</t>
        </is>
      </c>
      <c r="BE29" t="inlineStr">
        <is>
          <t>32285000398510</t>
        </is>
      </c>
      <c r="BF29" t="inlineStr">
        <is>
          <t>893614782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BP605.N48 T66 1987</t>
        </is>
      </c>
      <c r="E30" t="inlineStr">
        <is>
          <t>0                      BP 0605000N  48                 T  66          1987</t>
        </is>
      </c>
      <c r="F30" t="inlineStr">
        <is>
          <t>Facing west from California's shores : a Jesuit's journey into new age consciousness / David Toolan.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Toolan, David.</t>
        </is>
      </c>
      <c r="N30" t="inlineStr">
        <is>
          <t>New York : Crossroad, 1987.</t>
        </is>
      </c>
      <c r="O30" t="inlineStr">
        <is>
          <t>1987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BP </t>
        </is>
      </c>
      <c r="U30" t="n">
        <v>3</v>
      </c>
      <c r="V30" t="n">
        <v>3</v>
      </c>
      <c r="W30" t="inlineStr">
        <is>
          <t>1993-05-20</t>
        </is>
      </c>
      <c r="X30" t="inlineStr">
        <is>
          <t>1993-05-20</t>
        </is>
      </c>
      <c r="Y30" t="inlineStr">
        <is>
          <t>1992-02-04</t>
        </is>
      </c>
      <c r="Z30" t="inlineStr">
        <is>
          <t>1992-02-04</t>
        </is>
      </c>
      <c r="AA30" t="n">
        <v>328</v>
      </c>
      <c r="AB30" t="n">
        <v>294</v>
      </c>
      <c r="AC30" t="n">
        <v>307</v>
      </c>
      <c r="AD30" t="n">
        <v>3</v>
      </c>
      <c r="AE30" t="n">
        <v>3</v>
      </c>
      <c r="AF30" t="n">
        <v>24</v>
      </c>
      <c r="AG30" t="n">
        <v>25</v>
      </c>
      <c r="AH30" t="n">
        <v>7</v>
      </c>
      <c r="AI30" t="n">
        <v>8</v>
      </c>
      <c r="AJ30" t="n">
        <v>8</v>
      </c>
      <c r="AK30" t="n">
        <v>8</v>
      </c>
      <c r="AL30" t="n">
        <v>18</v>
      </c>
      <c r="AM30" t="n">
        <v>18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HYPERLINK("http://catalog.hathitrust.org/Record/000866666","HathiTrust Record")</f>
        <v/>
      </c>
      <c r="AU30">
        <f>HYPERLINK("https://creighton-primo.hosted.exlibrisgroup.com/primo-explore/search?tab=default_tab&amp;search_scope=EVERYTHING&amp;vid=01CRU&amp;lang=en_US&amp;offset=0&amp;query=any,contains,991001035409702656","Catalog Record")</f>
        <v/>
      </c>
      <c r="AV30">
        <f>HYPERLINK("http://www.worldcat.org/oclc/15548668","WorldCat Record")</f>
        <v/>
      </c>
      <c r="AW30" t="inlineStr">
        <is>
          <t>252590707:eng</t>
        </is>
      </c>
      <c r="AX30" t="inlineStr">
        <is>
          <t>15548668</t>
        </is>
      </c>
      <c r="AY30" t="inlineStr">
        <is>
          <t>991001035409702656</t>
        </is>
      </c>
      <c r="AZ30" t="inlineStr">
        <is>
          <t>991001035409702656</t>
        </is>
      </c>
      <c r="BA30" t="inlineStr">
        <is>
          <t>2261357190002656</t>
        </is>
      </c>
      <c r="BB30" t="inlineStr">
        <is>
          <t>BOOK</t>
        </is>
      </c>
      <c r="BD30" t="inlineStr">
        <is>
          <t>9780824508050</t>
        </is>
      </c>
      <c r="BE30" t="inlineStr">
        <is>
          <t>32285000868165</t>
        </is>
      </c>
      <c r="BF30" t="inlineStr">
        <is>
          <t>893696402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BP605.P68 B34</t>
        </is>
      </c>
      <c r="E31" t="inlineStr">
        <is>
          <t>0                      BP 0605000P  68                 B  34</t>
        </is>
      </c>
      <c r="F31" t="inlineStr">
        <is>
          <t>Satan's power : a deviant psychotherapy cult / William Sims Bainbridge.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Bainbridge, William Sims.</t>
        </is>
      </c>
      <c r="N31" t="inlineStr">
        <is>
          <t>Berkeley : University of California Press, c1978.</t>
        </is>
      </c>
      <c r="O31" t="inlineStr">
        <is>
          <t>1978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BP </t>
        </is>
      </c>
      <c r="U31" t="n">
        <v>3</v>
      </c>
      <c r="V31" t="n">
        <v>3</v>
      </c>
      <c r="W31" t="inlineStr">
        <is>
          <t>1995-01-18</t>
        </is>
      </c>
      <c r="X31" t="inlineStr">
        <is>
          <t>1995-01-18</t>
        </is>
      </c>
      <c r="Y31" t="inlineStr">
        <is>
          <t>1990-02-06</t>
        </is>
      </c>
      <c r="Z31" t="inlineStr">
        <is>
          <t>1990-02-06</t>
        </is>
      </c>
      <c r="AA31" t="n">
        <v>578</v>
      </c>
      <c r="AB31" t="n">
        <v>486</v>
      </c>
      <c r="AC31" t="n">
        <v>486</v>
      </c>
      <c r="AD31" t="n">
        <v>2</v>
      </c>
      <c r="AE31" t="n">
        <v>2</v>
      </c>
      <c r="AF31" t="n">
        <v>15</v>
      </c>
      <c r="AG31" t="n">
        <v>15</v>
      </c>
      <c r="AH31" t="n">
        <v>3</v>
      </c>
      <c r="AI31" t="n">
        <v>3</v>
      </c>
      <c r="AJ31" t="n">
        <v>3</v>
      </c>
      <c r="AK31" t="n">
        <v>3</v>
      </c>
      <c r="AL31" t="n">
        <v>11</v>
      </c>
      <c r="AM31" t="n">
        <v>11</v>
      </c>
      <c r="AN31" t="n">
        <v>1</v>
      </c>
      <c r="AO31" t="n">
        <v>1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HYPERLINK("https://creighton-primo.hosted.exlibrisgroup.com/primo-explore/search?tab=default_tab&amp;search_scope=EVERYTHING&amp;vid=01CRU&amp;lang=en_US&amp;offset=0&amp;query=any,contains,991004982939702656","Catalog Record")</f>
        <v/>
      </c>
      <c r="AV31">
        <f>HYPERLINK("http://www.worldcat.org/oclc/6436483","WorldCat Record")</f>
        <v/>
      </c>
      <c r="AW31" t="inlineStr">
        <is>
          <t>909783641:eng</t>
        </is>
      </c>
      <c r="AX31" t="inlineStr">
        <is>
          <t>6436483</t>
        </is>
      </c>
      <c r="AY31" t="inlineStr">
        <is>
          <t>991004982939702656</t>
        </is>
      </c>
      <c r="AZ31" t="inlineStr">
        <is>
          <t>991004982939702656</t>
        </is>
      </c>
      <c r="BA31" t="inlineStr">
        <is>
          <t>2267628560002656</t>
        </is>
      </c>
      <c r="BB31" t="inlineStr">
        <is>
          <t>BOOK</t>
        </is>
      </c>
      <c r="BD31" t="inlineStr">
        <is>
          <t>9780520035461</t>
        </is>
      </c>
      <c r="BE31" t="inlineStr">
        <is>
          <t>32285000032945</t>
        </is>
      </c>
      <c r="BF31" t="inlineStr">
        <is>
          <t>893619288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BP605.S2 M55 1988</t>
        </is>
      </c>
      <c r="E32" t="inlineStr">
        <is>
          <t>0                      BP 0605000S  2                  M  55          1988</t>
        </is>
      </c>
      <c r="F32" t="inlineStr">
        <is>
          <t>Bare-faced messiah : the true story of L. Ron Hubbard / Russell Miller.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Miller, Russell.</t>
        </is>
      </c>
      <c r="N32" t="inlineStr">
        <is>
          <t>New York : H. Holt, 1988, c1987.</t>
        </is>
      </c>
      <c r="O32" t="inlineStr">
        <is>
          <t>1988</t>
        </is>
      </c>
      <c r="P32" t="inlineStr">
        <is>
          <t>1st American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BP </t>
        </is>
      </c>
      <c r="U32" t="n">
        <v>5</v>
      </c>
      <c r="V32" t="n">
        <v>5</v>
      </c>
      <c r="W32" t="inlineStr">
        <is>
          <t>2010-02-24</t>
        </is>
      </c>
      <c r="X32" t="inlineStr">
        <is>
          <t>2010-02-24</t>
        </is>
      </c>
      <c r="Y32" t="inlineStr">
        <is>
          <t>1990-08-02</t>
        </is>
      </c>
      <c r="Z32" t="inlineStr">
        <is>
          <t>1990-08-02</t>
        </is>
      </c>
      <c r="AA32" t="n">
        <v>522</v>
      </c>
      <c r="AB32" t="n">
        <v>514</v>
      </c>
      <c r="AC32" t="n">
        <v>628</v>
      </c>
      <c r="AD32" t="n">
        <v>5</v>
      </c>
      <c r="AE32" t="n">
        <v>5</v>
      </c>
      <c r="AF32" t="n">
        <v>8</v>
      </c>
      <c r="AG32" t="n">
        <v>8</v>
      </c>
      <c r="AH32" t="n">
        <v>2</v>
      </c>
      <c r="AI32" t="n">
        <v>2</v>
      </c>
      <c r="AJ32" t="n">
        <v>1</v>
      </c>
      <c r="AK32" t="n">
        <v>1</v>
      </c>
      <c r="AL32" t="n">
        <v>4</v>
      </c>
      <c r="AM32" t="n">
        <v>4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HYPERLINK("https://creighton-primo.hosted.exlibrisgroup.com/primo-explore/search?tab=default_tab&amp;search_scope=EVERYTHING&amp;vid=01CRU&amp;lang=en_US&amp;offset=0&amp;query=any,contains,991001222869702656","Catalog Record")</f>
        <v/>
      </c>
      <c r="AV32">
        <f>HYPERLINK("http://www.worldcat.org/oclc/17481843","WorldCat Record")</f>
        <v/>
      </c>
      <c r="AW32" t="inlineStr">
        <is>
          <t>11998241:eng</t>
        </is>
      </c>
      <c r="AX32" t="inlineStr">
        <is>
          <t>17481843</t>
        </is>
      </c>
      <c r="AY32" t="inlineStr">
        <is>
          <t>991001222869702656</t>
        </is>
      </c>
      <c r="AZ32" t="inlineStr">
        <is>
          <t>991001222869702656</t>
        </is>
      </c>
      <c r="BA32" t="inlineStr">
        <is>
          <t>2256288300002656</t>
        </is>
      </c>
      <c r="BB32" t="inlineStr">
        <is>
          <t>BOOK</t>
        </is>
      </c>
      <c r="BD32" t="inlineStr">
        <is>
          <t>9780805006544</t>
        </is>
      </c>
      <c r="BE32" t="inlineStr">
        <is>
          <t>32285000262963</t>
        </is>
      </c>
      <c r="BF32" t="inlineStr">
        <is>
          <t>893327975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BP63.R8 B43 1967</t>
        </is>
      </c>
      <c r="E33" t="inlineStr">
        <is>
          <t>0                      BP 0063000R  8                  B  43          1967</t>
        </is>
      </c>
      <c r="F33" t="inlineStr">
        <is>
          <t>Islam in the Soviet Union / [by] Alexandre Bennigsen &amp; Chantal Lemercier-Quelquejay. With an introd. by Geoffrey E. Wheeler. [Translated from the French by Geoffrey E. Wheeler and Hubert Evans]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Bennigsen, Alexandre.</t>
        </is>
      </c>
      <c r="N33" t="inlineStr">
        <is>
          <t>New York, Praeger [1967]</t>
        </is>
      </c>
      <c r="O33" t="inlineStr">
        <is>
          <t>1967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BP </t>
        </is>
      </c>
      <c r="U33" t="n">
        <v>3</v>
      </c>
      <c r="V33" t="n">
        <v>3</v>
      </c>
      <c r="W33" t="inlineStr">
        <is>
          <t>2004-11-21</t>
        </is>
      </c>
      <c r="X33" t="inlineStr">
        <is>
          <t>2004-11-21</t>
        </is>
      </c>
      <c r="Y33" t="inlineStr">
        <is>
          <t>1990-11-08</t>
        </is>
      </c>
      <c r="Z33" t="inlineStr">
        <is>
          <t>1990-11-08</t>
        </is>
      </c>
      <c r="AA33" t="n">
        <v>437</v>
      </c>
      <c r="AB33" t="n">
        <v>405</v>
      </c>
      <c r="AC33" t="n">
        <v>496</v>
      </c>
      <c r="AD33" t="n">
        <v>2</v>
      </c>
      <c r="AE33" t="n">
        <v>2</v>
      </c>
      <c r="AF33" t="n">
        <v>16</v>
      </c>
      <c r="AG33" t="n">
        <v>19</v>
      </c>
      <c r="AH33" t="n">
        <v>5</v>
      </c>
      <c r="AI33" t="n">
        <v>7</v>
      </c>
      <c r="AJ33" t="n">
        <v>5</v>
      </c>
      <c r="AK33" t="n">
        <v>6</v>
      </c>
      <c r="AL33" t="n">
        <v>8</v>
      </c>
      <c r="AM33" t="n">
        <v>9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HYPERLINK("https://creighton-primo.hosted.exlibrisgroup.com/primo-explore/search?tab=default_tab&amp;search_scope=EVERYTHING&amp;vid=01CRU&amp;lang=en_US&amp;offset=0&amp;query=any,contains,991002607359702656","Catalog Record")</f>
        <v/>
      </c>
      <c r="AV33">
        <f>HYPERLINK("http://www.worldcat.org/oclc/377398","WorldCat Record")</f>
        <v/>
      </c>
      <c r="AW33" t="inlineStr">
        <is>
          <t>352260971:eng</t>
        </is>
      </c>
      <c r="AX33" t="inlineStr">
        <is>
          <t>377398</t>
        </is>
      </c>
      <c r="AY33" t="inlineStr">
        <is>
          <t>991002607359702656</t>
        </is>
      </c>
      <c r="AZ33" t="inlineStr">
        <is>
          <t>991002607359702656</t>
        </is>
      </c>
      <c r="BA33" t="inlineStr">
        <is>
          <t>2263048500002656</t>
        </is>
      </c>
      <c r="BB33" t="inlineStr">
        <is>
          <t>BOOK</t>
        </is>
      </c>
      <c r="BE33" t="inlineStr">
        <is>
          <t>32285000395540</t>
        </is>
      </c>
      <c r="BF33" t="inlineStr">
        <is>
          <t>893510964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BP64.A4 E27</t>
        </is>
      </c>
      <c r="E34" t="inlineStr">
        <is>
          <t>0                      BP 0064000A  4                  E  27</t>
        </is>
      </c>
      <c r="F34" t="inlineStr">
        <is>
          <t>Islam in east Africa / by J. Spencer Trimingham.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Trimingham, J. Spencer (John Spencer), 1904-1987.</t>
        </is>
      </c>
      <c r="N34" t="inlineStr">
        <is>
          <t>Oxford : Clarendon Press, 1964.</t>
        </is>
      </c>
      <c r="O34" t="inlineStr">
        <is>
          <t>1964</t>
        </is>
      </c>
      <c r="Q34" t="inlineStr">
        <is>
          <t>eng</t>
        </is>
      </c>
      <c r="R34" t="inlineStr">
        <is>
          <t>enk</t>
        </is>
      </c>
      <c r="T34" t="inlineStr">
        <is>
          <t xml:space="preserve">BP </t>
        </is>
      </c>
      <c r="U34" t="n">
        <v>3</v>
      </c>
      <c r="V34" t="n">
        <v>3</v>
      </c>
      <c r="W34" t="inlineStr">
        <is>
          <t>2001-11-15</t>
        </is>
      </c>
      <c r="X34" t="inlineStr">
        <is>
          <t>2001-11-15</t>
        </is>
      </c>
      <c r="Y34" t="inlineStr">
        <is>
          <t>1990-11-26</t>
        </is>
      </c>
      <c r="Z34" t="inlineStr">
        <is>
          <t>1990-11-26</t>
        </is>
      </c>
      <c r="AA34" t="n">
        <v>603</v>
      </c>
      <c r="AB34" t="n">
        <v>456</v>
      </c>
      <c r="AC34" t="n">
        <v>758</v>
      </c>
      <c r="AD34" t="n">
        <v>4</v>
      </c>
      <c r="AE34" t="n">
        <v>5</v>
      </c>
      <c r="AF34" t="n">
        <v>21</v>
      </c>
      <c r="AG34" t="n">
        <v>30</v>
      </c>
      <c r="AH34" t="n">
        <v>9</v>
      </c>
      <c r="AI34" t="n">
        <v>12</v>
      </c>
      <c r="AJ34" t="n">
        <v>3</v>
      </c>
      <c r="AK34" t="n">
        <v>6</v>
      </c>
      <c r="AL34" t="n">
        <v>12</v>
      </c>
      <c r="AM34" t="n">
        <v>16</v>
      </c>
      <c r="AN34" t="n">
        <v>3</v>
      </c>
      <c r="AO34" t="n">
        <v>4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HYPERLINK("http://catalog.hathitrust.org/Record/001930707","HathiTrust Record")</f>
        <v/>
      </c>
      <c r="AU34">
        <f>HYPERLINK("https://creighton-primo.hosted.exlibrisgroup.com/primo-explore/search?tab=default_tab&amp;search_scope=EVERYTHING&amp;vid=01CRU&amp;lang=en_US&amp;offset=0&amp;query=any,contains,991002609849702656","Catalog Record")</f>
        <v/>
      </c>
      <c r="AV34">
        <f>HYPERLINK("http://www.worldcat.org/oclc/377538","WorldCat Record")</f>
        <v/>
      </c>
      <c r="AW34" t="inlineStr">
        <is>
          <t>3768366423:eng</t>
        </is>
      </c>
      <c r="AX34" t="inlineStr">
        <is>
          <t>377538</t>
        </is>
      </c>
      <c r="AY34" t="inlineStr">
        <is>
          <t>991002609849702656</t>
        </is>
      </c>
      <c r="AZ34" t="inlineStr">
        <is>
          <t>991002609849702656</t>
        </is>
      </c>
      <c r="BA34" t="inlineStr">
        <is>
          <t>2260896280002656</t>
        </is>
      </c>
      <c r="BB34" t="inlineStr">
        <is>
          <t>BOOK</t>
        </is>
      </c>
      <c r="BE34" t="inlineStr">
        <is>
          <t>32285000356716</t>
        </is>
      </c>
      <c r="BF34" t="inlineStr">
        <is>
          <t>893716666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BP64.A4 W38 1970</t>
        </is>
      </c>
      <c r="E35" t="inlineStr">
        <is>
          <t>0                      BP 0064000A  4                  W  38          1970</t>
        </is>
      </c>
      <c r="F35" t="inlineStr">
        <is>
          <t>A history of Islam in West Africa / by J. Spencer Trimingham.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Trimingham, J. Spencer (John Spencer), 1904-1987.</t>
        </is>
      </c>
      <c r="N35" t="inlineStr">
        <is>
          <t>London ; New York : Published for the University of Glasgow by the Oxford Uuniversity Press, 1970.</t>
        </is>
      </c>
      <c r="O35" t="inlineStr">
        <is>
          <t>1970</t>
        </is>
      </c>
      <c r="Q35" t="inlineStr">
        <is>
          <t>eng</t>
        </is>
      </c>
      <c r="R35" t="inlineStr">
        <is>
          <t>enk</t>
        </is>
      </c>
      <c r="S35" t="inlineStr">
        <is>
          <t>Oxford paperbacks ; 223</t>
        </is>
      </c>
      <c r="T35" t="inlineStr">
        <is>
          <t xml:space="preserve">BP </t>
        </is>
      </c>
      <c r="U35" t="n">
        <v>1</v>
      </c>
      <c r="V35" t="n">
        <v>1</v>
      </c>
      <c r="W35" t="inlineStr">
        <is>
          <t>2008-05-22</t>
        </is>
      </c>
      <c r="X35" t="inlineStr">
        <is>
          <t>2008-05-22</t>
        </is>
      </c>
      <c r="Y35" t="inlineStr">
        <is>
          <t>2008-05-22</t>
        </is>
      </c>
      <c r="Z35" t="inlineStr">
        <is>
          <t>2008-05-22</t>
        </is>
      </c>
      <c r="AA35" t="n">
        <v>358</v>
      </c>
      <c r="AB35" t="n">
        <v>290</v>
      </c>
      <c r="AC35" t="n">
        <v>689</v>
      </c>
      <c r="AD35" t="n">
        <v>3</v>
      </c>
      <c r="AE35" t="n">
        <v>3</v>
      </c>
      <c r="AF35" t="n">
        <v>12</v>
      </c>
      <c r="AG35" t="n">
        <v>28</v>
      </c>
      <c r="AH35" t="n">
        <v>7</v>
      </c>
      <c r="AI35" t="n">
        <v>15</v>
      </c>
      <c r="AJ35" t="n">
        <v>1</v>
      </c>
      <c r="AK35" t="n">
        <v>4</v>
      </c>
      <c r="AL35" t="n">
        <v>4</v>
      </c>
      <c r="AM35" t="n">
        <v>14</v>
      </c>
      <c r="AN35" t="n">
        <v>2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HYPERLINK("http://catalog.hathitrust.org/Record/007046574","HathiTrust Record")</f>
        <v/>
      </c>
      <c r="AU35">
        <f>HYPERLINK("https://creighton-primo.hosted.exlibrisgroup.com/primo-explore/search?tab=default_tab&amp;search_scope=EVERYTHING&amp;vid=01CRU&amp;lang=en_US&amp;offset=0&amp;query=any,contains,991005226509702656","Catalog Record")</f>
        <v/>
      </c>
      <c r="AV35">
        <f>HYPERLINK("http://www.worldcat.org/oclc/145410","WorldCat Record")</f>
        <v/>
      </c>
      <c r="AW35" t="inlineStr">
        <is>
          <t>414499:eng</t>
        </is>
      </c>
      <c r="AX35" t="inlineStr">
        <is>
          <t>145410</t>
        </is>
      </c>
      <c r="AY35" t="inlineStr">
        <is>
          <t>991005226509702656</t>
        </is>
      </c>
      <c r="AZ35" t="inlineStr">
        <is>
          <t>991005226509702656</t>
        </is>
      </c>
      <c r="BA35" t="inlineStr">
        <is>
          <t>2258160860002656</t>
        </is>
      </c>
      <c r="BB35" t="inlineStr">
        <is>
          <t>BOOK</t>
        </is>
      </c>
      <c r="BD35" t="inlineStr">
        <is>
          <t>9780192850386</t>
        </is>
      </c>
      <c r="BE35" t="inlineStr">
        <is>
          <t>32285005440853</t>
        </is>
      </c>
      <c r="BF35" t="inlineStr">
        <is>
          <t>893720018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BP64.A4 W4</t>
        </is>
      </c>
      <c r="E36" t="inlineStr">
        <is>
          <t>0                      BP 0064000A  4                  W  4</t>
        </is>
      </c>
      <c r="F36" t="inlineStr">
        <is>
          <t>Islam in West Africa / by J. Spencer Trimingham.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M36" t="inlineStr">
        <is>
          <t>Trimingham, J. Spencer (John Spencer), 1904-1987.</t>
        </is>
      </c>
      <c r="N36" t="inlineStr">
        <is>
          <t>Oxford, Clarendon Press, 1959.</t>
        </is>
      </c>
      <c r="O36" t="inlineStr">
        <is>
          <t>1959</t>
        </is>
      </c>
      <c r="Q36" t="inlineStr">
        <is>
          <t>eng</t>
        </is>
      </c>
      <c r="R36" t="inlineStr">
        <is>
          <t>enk</t>
        </is>
      </c>
      <c r="T36" t="inlineStr">
        <is>
          <t xml:space="preserve">BP </t>
        </is>
      </c>
      <c r="U36" t="n">
        <v>6</v>
      </c>
      <c r="V36" t="n">
        <v>6</v>
      </c>
      <c r="W36" t="inlineStr">
        <is>
          <t>1997-10-10</t>
        </is>
      </c>
      <c r="X36" t="inlineStr">
        <is>
          <t>1997-10-10</t>
        </is>
      </c>
      <c r="Y36" t="inlineStr">
        <is>
          <t>1990-11-08</t>
        </is>
      </c>
      <c r="Z36" t="inlineStr">
        <is>
          <t>1990-11-08</t>
        </is>
      </c>
      <c r="AA36" t="n">
        <v>597</v>
      </c>
      <c r="AB36" t="n">
        <v>467</v>
      </c>
      <c r="AC36" t="n">
        <v>758</v>
      </c>
      <c r="AD36" t="n">
        <v>4</v>
      </c>
      <c r="AE36" t="n">
        <v>5</v>
      </c>
      <c r="AF36" t="n">
        <v>13</v>
      </c>
      <c r="AG36" t="n">
        <v>30</v>
      </c>
      <c r="AH36" t="n">
        <v>3</v>
      </c>
      <c r="AI36" t="n">
        <v>12</v>
      </c>
      <c r="AJ36" t="n">
        <v>3</v>
      </c>
      <c r="AK36" t="n">
        <v>6</v>
      </c>
      <c r="AL36" t="n">
        <v>6</v>
      </c>
      <c r="AM36" t="n">
        <v>16</v>
      </c>
      <c r="AN36" t="n">
        <v>3</v>
      </c>
      <c r="AO36" t="n">
        <v>4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HYPERLINK("http://catalog.hathitrust.org/Record/001403610","HathiTrust Record")</f>
        <v/>
      </c>
      <c r="AU36">
        <f>HYPERLINK("https://creighton-primo.hosted.exlibrisgroup.com/primo-explore/search?tab=default_tab&amp;search_scope=EVERYTHING&amp;vid=01CRU&amp;lang=en_US&amp;offset=0&amp;query=any,contains,991003570839702656","Catalog Record")</f>
        <v/>
      </c>
      <c r="AV36">
        <f>HYPERLINK("http://www.worldcat.org/oclc/1145610","WorldCat Record")</f>
        <v/>
      </c>
      <c r="AW36" t="inlineStr">
        <is>
          <t>3768366423:eng</t>
        </is>
      </c>
      <c r="AX36" t="inlineStr">
        <is>
          <t>1145610</t>
        </is>
      </c>
      <c r="AY36" t="inlineStr">
        <is>
          <t>991003570839702656</t>
        </is>
      </c>
      <c r="AZ36" t="inlineStr">
        <is>
          <t>991003570839702656</t>
        </is>
      </c>
      <c r="BA36" t="inlineStr">
        <is>
          <t>2264008170002656</t>
        </is>
      </c>
      <c r="BB36" t="inlineStr">
        <is>
          <t>BOOK</t>
        </is>
      </c>
      <c r="BE36" t="inlineStr">
        <is>
          <t>32285000395573</t>
        </is>
      </c>
      <c r="BF36" t="inlineStr">
        <is>
          <t>893617475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BP64.E5 T7 1965a</t>
        </is>
      </c>
      <c r="E37" t="inlineStr">
        <is>
          <t>0                      BP 0064000E  5                  T  7           1965a</t>
        </is>
      </c>
      <c r="F37" t="inlineStr">
        <is>
          <t>Islam in the Sudan / [by] J. Spencer Trimingham.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Trimingham, J. Spencer (John Spencer), 1904-1987.</t>
        </is>
      </c>
      <c r="N37" t="inlineStr">
        <is>
          <t>[London] Frank Cass &amp; Co. [1965]</t>
        </is>
      </c>
      <c r="O37" t="inlineStr">
        <is>
          <t>1965</t>
        </is>
      </c>
      <c r="Q37" t="inlineStr">
        <is>
          <t>eng</t>
        </is>
      </c>
      <c r="R37" t="inlineStr">
        <is>
          <t>___</t>
        </is>
      </c>
      <c r="T37" t="inlineStr">
        <is>
          <t xml:space="preserve">BP </t>
        </is>
      </c>
      <c r="U37" t="n">
        <v>3</v>
      </c>
      <c r="V37" t="n">
        <v>3</v>
      </c>
      <c r="W37" t="inlineStr">
        <is>
          <t>1995-04-09</t>
        </is>
      </c>
      <c r="X37" t="inlineStr">
        <is>
          <t>1995-04-09</t>
        </is>
      </c>
      <c r="Y37" t="inlineStr">
        <is>
          <t>1990-11-08</t>
        </is>
      </c>
      <c r="Z37" t="inlineStr">
        <is>
          <t>1990-11-08</t>
        </is>
      </c>
      <c r="AA37" t="n">
        <v>241</v>
      </c>
      <c r="AB37" t="n">
        <v>179</v>
      </c>
      <c r="AC37" t="n">
        <v>476</v>
      </c>
      <c r="AD37" t="n">
        <v>2</v>
      </c>
      <c r="AE37" t="n">
        <v>4</v>
      </c>
      <c r="AF37" t="n">
        <v>11</v>
      </c>
      <c r="AG37" t="n">
        <v>20</v>
      </c>
      <c r="AH37" t="n">
        <v>4</v>
      </c>
      <c r="AI37" t="n">
        <v>7</v>
      </c>
      <c r="AJ37" t="n">
        <v>3</v>
      </c>
      <c r="AK37" t="n">
        <v>5</v>
      </c>
      <c r="AL37" t="n">
        <v>8</v>
      </c>
      <c r="AM37" t="n">
        <v>12</v>
      </c>
      <c r="AN37" t="n">
        <v>1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HYPERLINK("http://catalog.hathitrust.org/Record/001403631","HathiTrust Record")</f>
        <v/>
      </c>
      <c r="AU37">
        <f>HYPERLINK("https://creighton-primo.hosted.exlibrisgroup.com/primo-explore/search?tab=default_tab&amp;search_scope=EVERYTHING&amp;vid=01CRU&amp;lang=en_US&amp;offset=0&amp;query=any,contains,991002967649702656","Catalog Record")</f>
        <v/>
      </c>
      <c r="AV37">
        <f>HYPERLINK("http://www.worldcat.org/oclc/16772016","WorldCat Record")</f>
        <v/>
      </c>
      <c r="AW37" t="inlineStr">
        <is>
          <t>1473345:eng</t>
        </is>
      </c>
      <c r="AX37" t="inlineStr">
        <is>
          <t>16772016</t>
        </is>
      </c>
      <c r="AY37" t="inlineStr">
        <is>
          <t>991002967649702656</t>
        </is>
      </c>
      <c r="AZ37" t="inlineStr">
        <is>
          <t>991002967649702656</t>
        </is>
      </c>
      <c r="BA37" t="inlineStr">
        <is>
          <t>2265038610002656</t>
        </is>
      </c>
      <c r="BB37" t="inlineStr">
        <is>
          <t>BOOK</t>
        </is>
      </c>
      <c r="BE37" t="inlineStr">
        <is>
          <t>32285000395607</t>
        </is>
      </c>
      <c r="BF37" t="inlineStr">
        <is>
          <t>893498781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BP64.E8 T7</t>
        </is>
      </c>
      <c r="E38" t="inlineStr">
        <is>
          <t>0                      BP 0064000E  8                  T  7</t>
        </is>
      </c>
      <c r="F38" t="inlineStr">
        <is>
          <t>Islam in Ethiopia / J. Spencer Trimingham.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Trimingham, J. Spencer (John Spencer), 1904-1987.</t>
        </is>
      </c>
      <c r="N38" t="inlineStr">
        <is>
          <t>[London] Frank Cass &amp; Co. [1965]</t>
        </is>
      </c>
      <c r="O38" t="inlineStr">
        <is>
          <t>1965</t>
        </is>
      </c>
      <c r="Q38" t="inlineStr">
        <is>
          <t>eng</t>
        </is>
      </c>
      <c r="R38" t="inlineStr">
        <is>
          <t>___</t>
        </is>
      </c>
      <c r="T38" t="inlineStr">
        <is>
          <t xml:space="preserve">BP </t>
        </is>
      </c>
      <c r="U38" t="n">
        <v>3</v>
      </c>
      <c r="V38" t="n">
        <v>3</v>
      </c>
      <c r="W38" t="inlineStr">
        <is>
          <t>1995-04-09</t>
        </is>
      </c>
      <c r="X38" t="inlineStr">
        <is>
          <t>1995-04-09</t>
        </is>
      </c>
      <c r="Y38" t="inlineStr">
        <is>
          <t>1990-11-08</t>
        </is>
      </c>
      <c r="Z38" t="inlineStr">
        <is>
          <t>1990-11-08</t>
        </is>
      </c>
      <c r="AA38" t="n">
        <v>243</v>
      </c>
      <c r="AB38" t="n">
        <v>183</v>
      </c>
      <c r="AC38" t="n">
        <v>497</v>
      </c>
      <c r="AD38" t="n">
        <v>1</v>
      </c>
      <c r="AE38" t="n">
        <v>3</v>
      </c>
      <c r="AF38" t="n">
        <v>4</v>
      </c>
      <c r="AG38" t="n">
        <v>14</v>
      </c>
      <c r="AH38" t="n">
        <v>1</v>
      </c>
      <c r="AI38" t="n">
        <v>3</v>
      </c>
      <c r="AJ38" t="n">
        <v>1</v>
      </c>
      <c r="AK38" t="n">
        <v>3</v>
      </c>
      <c r="AL38" t="n">
        <v>4</v>
      </c>
      <c r="AM38" t="n">
        <v>11</v>
      </c>
      <c r="AN38" t="n">
        <v>0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HYPERLINK("https://creighton-primo.hosted.exlibrisgroup.com/primo-explore/search?tab=default_tab&amp;search_scope=EVERYTHING&amp;vid=01CRU&amp;lang=en_US&amp;offset=0&amp;query=any,contains,991002967599702656","Catalog Record")</f>
        <v/>
      </c>
      <c r="AV38">
        <f>HYPERLINK("http://www.worldcat.org/oclc/546800","WorldCat Record")</f>
        <v/>
      </c>
      <c r="AW38" t="inlineStr">
        <is>
          <t>1473305:eng</t>
        </is>
      </c>
      <c r="AX38" t="inlineStr">
        <is>
          <t>546800</t>
        </is>
      </c>
      <c r="AY38" t="inlineStr">
        <is>
          <t>991002967599702656</t>
        </is>
      </c>
      <c r="AZ38" t="inlineStr">
        <is>
          <t>991002967599702656</t>
        </is>
      </c>
      <c r="BA38" t="inlineStr">
        <is>
          <t>2265038730002656</t>
        </is>
      </c>
      <c r="BB38" t="inlineStr">
        <is>
          <t>BOOK</t>
        </is>
      </c>
      <c r="BE38" t="inlineStr">
        <is>
          <t>32285000395581</t>
        </is>
      </c>
      <c r="BF38" t="inlineStr">
        <is>
          <t>893592022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BP64.M6 G4 1971b</t>
        </is>
      </c>
      <c r="E39" t="inlineStr">
        <is>
          <t>0                      BP 0064000M  6                  G  4           1971b</t>
        </is>
      </c>
      <c r="F39" t="inlineStr">
        <is>
          <t>Islam observed; religious development in Morocco and Indonesia / Clifford Geertz.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Geertz, Clifford.</t>
        </is>
      </c>
      <c r="N39" t="inlineStr">
        <is>
          <t>Chicago, University of Chicago Press [1971, c1968]</t>
        </is>
      </c>
      <c r="O39" t="inlineStr">
        <is>
          <t>1971</t>
        </is>
      </c>
      <c r="P39" t="inlineStr">
        <is>
          <t>[Phoenix Edition]</t>
        </is>
      </c>
      <c r="Q39" t="inlineStr">
        <is>
          <t>eng</t>
        </is>
      </c>
      <c r="R39" t="inlineStr">
        <is>
          <t>ilu</t>
        </is>
      </c>
      <c r="S39" t="inlineStr">
        <is>
          <t>The Terry Foundation lectures on Religion and Science</t>
        </is>
      </c>
      <c r="T39" t="inlineStr">
        <is>
          <t xml:space="preserve">BP </t>
        </is>
      </c>
      <c r="U39" t="n">
        <v>6</v>
      </c>
      <c r="V39" t="n">
        <v>6</v>
      </c>
      <c r="W39" t="inlineStr">
        <is>
          <t>1999-09-30</t>
        </is>
      </c>
      <c r="X39" t="inlineStr">
        <is>
          <t>1999-09-30</t>
        </is>
      </c>
      <c r="Y39" t="inlineStr">
        <is>
          <t>1990-11-08</t>
        </is>
      </c>
      <c r="Z39" t="inlineStr">
        <is>
          <t>1990-11-08</t>
        </is>
      </c>
      <c r="AA39" t="n">
        <v>444</v>
      </c>
      <c r="AB39" t="n">
        <v>343</v>
      </c>
      <c r="AC39" t="n">
        <v>916</v>
      </c>
      <c r="AD39" t="n">
        <v>2</v>
      </c>
      <c r="AE39" t="n">
        <v>4</v>
      </c>
      <c r="AF39" t="n">
        <v>16</v>
      </c>
      <c r="AG39" t="n">
        <v>41</v>
      </c>
      <c r="AH39" t="n">
        <v>8</v>
      </c>
      <c r="AI39" t="n">
        <v>18</v>
      </c>
      <c r="AJ39" t="n">
        <v>3</v>
      </c>
      <c r="AK39" t="n">
        <v>10</v>
      </c>
      <c r="AL39" t="n">
        <v>7</v>
      </c>
      <c r="AM39" t="n">
        <v>21</v>
      </c>
      <c r="AN39" t="n">
        <v>1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HYPERLINK("https://creighton-primo.hosted.exlibrisgroup.com/primo-explore/search?tab=default_tab&amp;search_scope=EVERYTHING&amp;vid=01CRU&amp;lang=en_US&amp;offset=0&amp;query=any,contains,991003463319702656","Catalog Record")</f>
        <v/>
      </c>
      <c r="AV39">
        <f>HYPERLINK("http://www.worldcat.org/oclc/1005205","WorldCat Record")</f>
        <v/>
      </c>
      <c r="AW39" t="inlineStr">
        <is>
          <t>418400:eng</t>
        </is>
      </c>
      <c r="AX39" t="inlineStr">
        <is>
          <t>1005205</t>
        </is>
      </c>
      <c r="AY39" t="inlineStr">
        <is>
          <t>991003463319702656</t>
        </is>
      </c>
      <c r="AZ39" t="inlineStr">
        <is>
          <t>991003463319702656</t>
        </is>
      </c>
      <c r="BA39" t="inlineStr">
        <is>
          <t>2256863440002656</t>
        </is>
      </c>
      <c r="BB39" t="inlineStr">
        <is>
          <t>BOOK</t>
        </is>
      </c>
      <c r="BD39" t="inlineStr">
        <is>
          <t>9780226285115</t>
        </is>
      </c>
      <c r="BE39" t="inlineStr">
        <is>
          <t>32285000395599</t>
        </is>
      </c>
      <c r="BF39" t="inlineStr">
        <is>
          <t>893441303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BP67.A1 M87 1983</t>
        </is>
      </c>
      <c r="E40" t="inlineStr">
        <is>
          <t>0                      BP 0067000A  1                  M  87          1983</t>
        </is>
      </c>
      <c r="F40" t="inlineStr">
        <is>
          <t>The Muslim community in North America / edited by Earle H. Waugh, Baha Abu-Laban, and Regula B. Qureshi.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Edmonton, Alta., Canada : University of Alberta Press, c1983.</t>
        </is>
      </c>
      <c r="O40" t="inlineStr">
        <is>
          <t>1983</t>
        </is>
      </c>
      <c r="Q40" t="inlineStr">
        <is>
          <t>eng</t>
        </is>
      </c>
      <c r="R40" t="inlineStr">
        <is>
          <t>abc</t>
        </is>
      </c>
      <c r="T40" t="inlineStr">
        <is>
          <t xml:space="preserve">BP </t>
        </is>
      </c>
      <c r="U40" t="n">
        <v>1</v>
      </c>
      <c r="V40" t="n">
        <v>1</v>
      </c>
      <c r="W40" t="inlineStr">
        <is>
          <t>2008-05-22</t>
        </is>
      </c>
      <c r="X40" t="inlineStr">
        <is>
          <t>2008-05-22</t>
        </is>
      </c>
      <c r="Y40" t="inlineStr">
        <is>
          <t>2008-05-22</t>
        </is>
      </c>
      <c r="Z40" t="inlineStr">
        <is>
          <t>2008-05-22</t>
        </is>
      </c>
      <c r="AA40" t="n">
        <v>398</v>
      </c>
      <c r="AB40" t="n">
        <v>290</v>
      </c>
      <c r="AC40" t="n">
        <v>643</v>
      </c>
      <c r="AD40" t="n">
        <v>1</v>
      </c>
      <c r="AE40" t="n">
        <v>5</v>
      </c>
      <c r="AF40" t="n">
        <v>14</v>
      </c>
      <c r="AG40" t="n">
        <v>22</v>
      </c>
      <c r="AH40" t="n">
        <v>8</v>
      </c>
      <c r="AI40" t="n">
        <v>11</v>
      </c>
      <c r="AJ40" t="n">
        <v>4</v>
      </c>
      <c r="AK40" t="n">
        <v>6</v>
      </c>
      <c r="AL40" t="n">
        <v>8</v>
      </c>
      <c r="AM40" t="n">
        <v>9</v>
      </c>
      <c r="AN40" t="n">
        <v>0</v>
      </c>
      <c r="AO40" t="n">
        <v>4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HYPERLINK("http://catalog.hathitrust.org/Record/002197353","HathiTrust Record")</f>
        <v/>
      </c>
      <c r="AU40">
        <f>HYPERLINK("https://creighton-primo.hosted.exlibrisgroup.com/primo-explore/search?tab=default_tab&amp;search_scope=EVERYTHING&amp;vid=01CRU&amp;lang=en_US&amp;offset=0&amp;query=any,contains,991005226469702656","Catalog Record")</f>
        <v/>
      </c>
      <c r="AV40">
        <f>HYPERLINK("http://www.worldcat.org/oclc/9675016","WorldCat Record")</f>
        <v/>
      </c>
      <c r="AW40" t="inlineStr">
        <is>
          <t>1074114154:eng</t>
        </is>
      </c>
      <c r="AX40" t="inlineStr">
        <is>
          <t>9675016</t>
        </is>
      </c>
      <c r="AY40" t="inlineStr">
        <is>
          <t>991005226469702656</t>
        </is>
      </c>
      <c r="AZ40" t="inlineStr">
        <is>
          <t>991005226469702656</t>
        </is>
      </c>
      <c r="BA40" t="inlineStr">
        <is>
          <t>2256973790002656</t>
        </is>
      </c>
      <c r="BB40" t="inlineStr">
        <is>
          <t>BOOK</t>
        </is>
      </c>
      <c r="BD40" t="inlineStr">
        <is>
          <t>9780888640338</t>
        </is>
      </c>
      <c r="BE40" t="inlineStr">
        <is>
          <t>32285005440762</t>
        </is>
      </c>
      <c r="BF40" t="inlineStr">
        <is>
          <t>893260765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BP80.S483 S9</t>
        </is>
      </c>
      <c r="E41" t="inlineStr">
        <is>
          <t>0                      BP 0080000S  483                S  9</t>
        </is>
      </c>
      <c r="F41" t="inlineStr">
        <is>
          <t>Sufi studies: East and West : a symposium in honor of Idries Shah's services to Sufi studies by twenty-four contributors marking the 700th anniversary of the death of Jalaluddin Rumi (A.D. 1207-1273) / edited by L. F. Rushbrook Williams.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New York : Dutton, [1973]</t>
        </is>
      </c>
      <c r="O41" t="inlineStr">
        <is>
          <t>1973</t>
        </is>
      </c>
      <c r="P41" t="inlineStr">
        <is>
          <t>[1st ed.]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BP </t>
        </is>
      </c>
      <c r="U41" t="n">
        <v>8</v>
      </c>
      <c r="V41" t="n">
        <v>8</v>
      </c>
      <c r="W41" t="inlineStr">
        <is>
          <t>2008-04-11</t>
        </is>
      </c>
      <c r="X41" t="inlineStr">
        <is>
          <t>2008-04-11</t>
        </is>
      </c>
      <c r="Y41" t="inlineStr">
        <is>
          <t>1990-11-12</t>
        </is>
      </c>
      <c r="Z41" t="inlineStr">
        <is>
          <t>1990-11-12</t>
        </is>
      </c>
      <c r="AA41" t="n">
        <v>432</v>
      </c>
      <c r="AB41" t="n">
        <v>371</v>
      </c>
      <c r="AC41" t="n">
        <v>414</v>
      </c>
      <c r="AD41" t="n">
        <v>3</v>
      </c>
      <c r="AE41" t="n">
        <v>3</v>
      </c>
      <c r="AF41" t="n">
        <v>14</v>
      </c>
      <c r="AG41" t="n">
        <v>15</v>
      </c>
      <c r="AH41" t="n">
        <v>6</v>
      </c>
      <c r="AI41" t="n">
        <v>7</v>
      </c>
      <c r="AJ41" t="n">
        <v>3</v>
      </c>
      <c r="AK41" t="n">
        <v>3</v>
      </c>
      <c r="AL41" t="n">
        <v>8</v>
      </c>
      <c r="AM41" t="n">
        <v>8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HYPERLINK("http://catalog.hathitrust.org/Record/001924553","HathiTrust Record")</f>
        <v/>
      </c>
      <c r="AU41">
        <f>HYPERLINK("https://creighton-primo.hosted.exlibrisgroup.com/primo-explore/search?tab=default_tab&amp;search_scope=EVERYTHING&amp;vid=01CRU&amp;lang=en_US&amp;offset=0&amp;query=any,contains,991003297609702656","Catalog Record")</f>
        <v/>
      </c>
      <c r="AV41">
        <f>HYPERLINK("http://www.worldcat.org/oclc/820398","WorldCat Record")</f>
        <v/>
      </c>
      <c r="AW41" t="inlineStr">
        <is>
          <t>58773157:eng</t>
        </is>
      </c>
      <c r="AX41" t="inlineStr">
        <is>
          <t>820398</t>
        </is>
      </c>
      <c r="AY41" t="inlineStr">
        <is>
          <t>991003297609702656</t>
        </is>
      </c>
      <c r="AZ41" t="inlineStr">
        <is>
          <t>991003297609702656</t>
        </is>
      </c>
      <c r="BA41" t="inlineStr">
        <is>
          <t>2259043520002656</t>
        </is>
      </c>
      <c r="BB41" t="inlineStr">
        <is>
          <t>BOOK</t>
        </is>
      </c>
      <c r="BD41" t="inlineStr">
        <is>
          <t>9780525211952</t>
        </is>
      </c>
      <c r="BE41" t="inlineStr">
        <is>
          <t>32285000395763</t>
        </is>
      </c>
      <c r="BF41" t="inlineStr">
        <is>
          <t>893686417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