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9"/>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DA118 .P68 1973</t>
        </is>
      </c>
      <c r="C2" t="inlineStr">
        <is>
          <t>0                      DA 0118000P  68          1973</t>
        </is>
      </c>
      <c r="D2" t="inlineStr">
        <is>
          <t>The English / [by] J.B. Priestley.</t>
        </is>
      </c>
      <c r="F2" t="inlineStr">
        <is>
          <t>No</t>
        </is>
      </c>
      <c r="G2" t="inlineStr">
        <is>
          <t>1</t>
        </is>
      </c>
      <c r="H2" t="inlineStr">
        <is>
          <t>No</t>
        </is>
      </c>
      <c r="I2" t="inlineStr">
        <is>
          <t>Yes</t>
        </is>
      </c>
      <c r="J2" t="inlineStr">
        <is>
          <t>0</t>
        </is>
      </c>
      <c r="K2" t="inlineStr">
        <is>
          <t>Priestley, J. B. (John Boynton), 1894-1984.</t>
        </is>
      </c>
      <c r="L2" t="inlineStr">
        <is>
          <t>New York : Viking Press, [1973]</t>
        </is>
      </c>
      <c r="M2" t="inlineStr">
        <is>
          <t>1973</t>
        </is>
      </c>
      <c r="O2" t="inlineStr">
        <is>
          <t>eng</t>
        </is>
      </c>
      <c r="P2" t="inlineStr">
        <is>
          <t>nyu</t>
        </is>
      </c>
      <c r="Q2" t="inlineStr">
        <is>
          <t>A Studio book</t>
        </is>
      </c>
      <c r="R2" t="inlineStr">
        <is>
          <t xml:space="preserve">DA </t>
        </is>
      </c>
      <c r="S2" t="n">
        <v>2</v>
      </c>
      <c r="T2" t="n">
        <v>2</v>
      </c>
      <c r="U2" t="inlineStr">
        <is>
          <t>2005-01-04</t>
        </is>
      </c>
      <c r="V2" t="inlineStr">
        <is>
          <t>2005-01-04</t>
        </is>
      </c>
      <c r="W2" t="inlineStr">
        <is>
          <t>2004-11-18</t>
        </is>
      </c>
      <c r="X2" t="inlineStr">
        <is>
          <t>2004-11-18</t>
        </is>
      </c>
      <c r="Y2" t="n">
        <v>690</v>
      </c>
      <c r="Z2" t="n">
        <v>649</v>
      </c>
      <c r="AA2" t="n">
        <v>930</v>
      </c>
      <c r="AB2" t="n">
        <v>5</v>
      </c>
      <c r="AC2" t="n">
        <v>7</v>
      </c>
      <c r="AD2" t="n">
        <v>23</v>
      </c>
      <c r="AE2" t="n">
        <v>35</v>
      </c>
      <c r="AF2" t="n">
        <v>7</v>
      </c>
      <c r="AG2" t="n">
        <v>12</v>
      </c>
      <c r="AH2" t="n">
        <v>6</v>
      </c>
      <c r="AI2" t="n">
        <v>8</v>
      </c>
      <c r="AJ2" t="n">
        <v>11</v>
      </c>
      <c r="AK2" t="n">
        <v>17</v>
      </c>
      <c r="AL2" t="n">
        <v>4</v>
      </c>
      <c r="AM2" t="n">
        <v>6</v>
      </c>
      <c r="AN2" t="n">
        <v>0</v>
      </c>
      <c r="AO2" t="n">
        <v>0</v>
      </c>
      <c r="AP2" t="inlineStr">
        <is>
          <t>No</t>
        </is>
      </c>
      <c r="AQ2" t="inlineStr">
        <is>
          <t>Yes</t>
        </is>
      </c>
      <c r="AR2">
        <f>HYPERLINK("http://catalog.hathitrust.org/Record/000010949","HathiTrust Record")</f>
        <v/>
      </c>
      <c r="AS2">
        <f>HYPERLINK("https://creighton-primo.hosted.exlibrisgroup.com/primo-explore/search?tab=default_tab&amp;search_scope=EVERYTHING&amp;vid=01CRU&amp;lang=en_US&amp;offset=0&amp;query=any,contains,991004425149702656","Catalog Record")</f>
        <v/>
      </c>
      <c r="AT2">
        <f>HYPERLINK("http://www.worldcat.org/oclc/749572","WorldCat Record")</f>
        <v/>
      </c>
      <c r="AU2" t="inlineStr">
        <is>
          <t>20066546:eng</t>
        </is>
      </c>
      <c r="AV2" t="inlineStr">
        <is>
          <t>749572</t>
        </is>
      </c>
      <c r="AW2" t="inlineStr">
        <is>
          <t>991004425149702656</t>
        </is>
      </c>
      <c r="AX2" t="inlineStr">
        <is>
          <t>991004425149702656</t>
        </is>
      </c>
      <c r="AY2" t="inlineStr">
        <is>
          <t>2255242390002656</t>
        </is>
      </c>
      <c r="AZ2" t="inlineStr">
        <is>
          <t>BOOK</t>
        </is>
      </c>
      <c r="BB2" t="inlineStr">
        <is>
          <t>9780670296309</t>
        </is>
      </c>
      <c r="BC2" t="inlineStr">
        <is>
          <t>32285005011746</t>
        </is>
      </c>
      <c r="BD2" t="inlineStr">
        <is>
          <t>893876096</t>
        </is>
      </c>
    </row>
    <row r="3">
      <c r="A3" t="inlineStr">
        <is>
          <t>No</t>
        </is>
      </c>
      <c r="B3" t="inlineStr">
        <is>
          <t>DA118 .R8</t>
        </is>
      </c>
      <c r="C3" t="inlineStr">
        <is>
          <t>0                      DA 0118000R  8</t>
        </is>
      </c>
      <c r="D3" t="inlineStr">
        <is>
          <t>Ethnic ideals of the British isles, by Constance Rummons.</t>
        </is>
      </c>
      <c r="F3" t="inlineStr">
        <is>
          <t>No</t>
        </is>
      </c>
      <c r="G3" t="inlineStr">
        <is>
          <t>1</t>
        </is>
      </c>
      <c r="H3" t="inlineStr">
        <is>
          <t>No</t>
        </is>
      </c>
      <c r="I3" t="inlineStr">
        <is>
          <t>No</t>
        </is>
      </c>
      <c r="J3" t="inlineStr">
        <is>
          <t>0</t>
        </is>
      </c>
      <c r="K3" t="inlineStr">
        <is>
          <t>Rummons, Constance.</t>
        </is>
      </c>
      <c r="M3" t="inlineStr">
        <is>
          <t>1920</t>
        </is>
      </c>
      <c r="O3" t="inlineStr">
        <is>
          <t>eng</t>
        </is>
      </c>
      <c r="P3" t="inlineStr">
        <is>
          <t>nbu</t>
        </is>
      </c>
      <c r="Q3" t="inlineStr">
        <is>
          <t>University of Nebraska studies in language, literature, and criticism ; no. 3</t>
        </is>
      </c>
      <c r="R3" t="inlineStr">
        <is>
          <t xml:space="preserve">DA </t>
        </is>
      </c>
      <c r="S3" t="n">
        <v>3</v>
      </c>
      <c r="T3" t="n">
        <v>3</v>
      </c>
      <c r="U3" t="inlineStr">
        <is>
          <t>2009-11-10</t>
        </is>
      </c>
      <c r="V3" t="inlineStr">
        <is>
          <t>2009-11-10</t>
        </is>
      </c>
      <c r="W3" t="inlineStr">
        <is>
          <t>1992-09-16</t>
        </is>
      </c>
      <c r="X3" t="inlineStr">
        <is>
          <t>1992-09-16</t>
        </is>
      </c>
      <c r="Y3" t="n">
        <v>68</v>
      </c>
      <c r="Z3" t="n">
        <v>59</v>
      </c>
      <c r="AA3" t="n">
        <v>77</v>
      </c>
      <c r="AB3" t="n">
        <v>4</v>
      </c>
      <c r="AC3" t="n">
        <v>4</v>
      </c>
      <c r="AD3" t="n">
        <v>3</v>
      </c>
      <c r="AE3" t="n">
        <v>4</v>
      </c>
      <c r="AF3" t="n">
        <v>0</v>
      </c>
      <c r="AG3" t="n">
        <v>0</v>
      </c>
      <c r="AH3" t="n">
        <v>1</v>
      </c>
      <c r="AI3" t="n">
        <v>2</v>
      </c>
      <c r="AJ3" t="n">
        <v>0</v>
      </c>
      <c r="AK3" t="n">
        <v>0</v>
      </c>
      <c r="AL3" t="n">
        <v>2</v>
      </c>
      <c r="AM3" t="n">
        <v>2</v>
      </c>
      <c r="AN3" t="n">
        <v>0</v>
      </c>
      <c r="AO3" t="n">
        <v>0</v>
      </c>
      <c r="AP3" t="inlineStr">
        <is>
          <t>Yes</t>
        </is>
      </c>
      <c r="AQ3" t="inlineStr">
        <is>
          <t>No</t>
        </is>
      </c>
      <c r="AR3">
        <f>HYPERLINK("http://catalog.hathitrust.org/Record/001666012","HathiTrust Record")</f>
        <v/>
      </c>
      <c r="AS3">
        <f>HYPERLINK("https://creighton-primo.hosted.exlibrisgroup.com/primo-explore/search?tab=default_tab&amp;search_scope=EVERYTHING&amp;vid=01CRU&amp;lang=en_US&amp;offset=0&amp;query=any,contains,991004054299702656","Catalog Record")</f>
        <v/>
      </c>
      <c r="AT3">
        <f>HYPERLINK("http://www.worldcat.org/oclc/2221689","WorldCat Record")</f>
        <v/>
      </c>
      <c r="AU3" t="inlineStr">
        <is>
          <t>4141143:eng</t>
        </is>
      </c>
      <c r="AV3" t="inlineStr">
        <is>
          <t>2221689</t>
        </is>
      </c>
      <c r="AW3" t="inlineStr">
        <is>
          <t>991004054299702656</t>
        </is>
      </c>
      <c r="AX3" t="inlineStr">
        <is>
          <t>991004054299702656</t>
        </is>
      </c>
      <c r="AY3" t="inlineStr">
        <is>
          <t>2259613470002656</t>
        </is>
      </c>
      <c r="AZ3" t="inlineStr">
        <is>
          <t>BOOK</t>
        </is>
      </c>
      <c r="BC3" t="inlineStr">
        <is>
          <t>32285001314391</t>
        </is>
      </c>
      <c r="BD3" t="inlineStr">
        <is>
          <t>893411060</t>
        </is>
      </c>
    </row>
    <row r="4">
      <c r="A4" t="inlineStr">
        <is>
          <t>No</t>
        </is>
      </c>
      <c r="B4" t="inlineStr">
        <is>
          <t>DA118 .S49 1987</t>
        </is>
      </c>
      <c r="C4" t="inlineStr">
        <is>
          <t>0                      DA 0118000S  49          1987</t>
        </is>
      </c>
      <c r="D4" t="inlineStr">
        <is>
          <t>Adventures, facts and fantasy in darkest England / by Idries Shah.</t>
        </is>
      </c>
      <c r="F4" t="inlineStr">
        <is>
          <t>No</t>
        </is>
      </c>
      <c r="G4" t="inlineStr">
        <is>
          <t>1</t>
        </is>
      </c>
      <c r="H4" t="inlineStr">
        <is>
          <t>No</t>
        </is>
      </c>
      <c r="I4" t="inlineStr">
        <is>
          <t>No</t>
        </is>
      </c>
      <c r="J4" t="inlineStr">
        <is>
          <t>0</t>
        </is>
      </c>
      <c r="K4" t="inlineStr">
        <is>
          <t>Shah, Idries, 1924-1996.</t>
        </is>
      </c>
      <c r="L4" t="inlineStr">
        <is>
          <t>London : Octagon Press, 1987.</t>
        </is>
      </c>
      <c r="M4" t="inlineStr">
        <is>
          <t>1987</t>
        </is>
      </c>
      <c r="O4" t="inlineStr">
        <is>
          <t>eng</t>
        </is>
      </c>
      <c r="P4" t="inlineStr">
        <is>
          <t>enk</t>
        </is>
      </c>
      <c r="R4" t="inlineStr">
        <is>
          <t xml:space="preserve">DA </t>
        </is>
      </c>
      <c r="S4" t="n">
        <v>0</v>
      </c>
      <c r="T4" t="n">
        <v>0</v>
      </c>
      <c r="U4" t="inlineStr">
        <is>
          <t>2003-04-28</t>
        </is>
      </c>
      <c r="V4" t="inlineStr">
        <is>
          <t>2003-04-28</t>
        </is>
      </c>
      <c r="W4" t="inlineStr">
        <is>
          <t>1990-09-28</t>
        </is>
      </c>
      <c r="X4" t="inlineStr">
        <is>
          <t>1990-09-28</t>
        </is>
      </c>
      <c r="Y4" t="n">
        <v>143</v>
      </c>
      <c r="Z4" t="n">
        <v>75</v>
      </c>
      <c r="AA4" t="n">
        <v>76</v>
      </c>
      <c r="AB4" t="n">
        <v>1</v>
      </c>
      <c r="AC4" t="n">
        <v>1</v>
      </c>
      <c r="AD4" t="n">
        <v>0</v>
      </c>
      <c r="AE4" t="n">
        <v>0</v>
      </c>
      <c r="AF4" t="n">
        <v>0</v>
      </c>
      <c r="AG4" t="n">
        <v>0</v>
      </c>
      <c r="AH4" t="n">
        <v>0</v>
      </c>
      <c r="AI4" t="n">
        <v>0</v>
      </c>
      <c r="AJ4" t="n">
        <v>0</v>
      </c>
      <c r="AK4" t="n">
        <v>0</v>
      </c>
      <c r="AL4" t="n">
        <v>0</v>
      </c>
      <c r="AM4" t="n">
        <v>0</v>
      </c>
      <c r="AN4" t="n">
        <v>0</v>
      </c>
      <c r="AO4" t="n">
        <v>0</v>
      </c>
      <c r="AP4" t="inlineStr">
        <is>
          <t>No</t>
        </is>
      </c>
      <c r="AQ4" t="inlineStr">
        <is>
          <t>Yes</t>
        </is>
      </c>
      <c r="AR4">
        <f>HYPERLINK("http://catalog.hathitrust.org/Record/000860052","HathiTrust Record")</f>
        <v/>
      </c>
      <c r="AS4">
        <f>HYPERLINK("https://creighton-primo.hosted.exlibrisgroup.com/primo-explore/search?tab=default_tab&amp;search_scope=EVERYTHING&amp;vid=01CRU&amp;lang=en_US&amp;offset=0&amp;query=any,contains,991001117839702656","Catalog Record")</f>
        <v/>
      </c>
      <c r="AT4">
        <f>HYPERLINK("http://www.worldcat.org/oclc/16533788","WorldCat Record")</f>
        <v/>
      </c>
      <c r="AU4" t="inlineStr">
        <is>
          <t>12675668:eng</t>
        </is>
      </c>
      <c r="AV4" t="inlineStr">
        <is>
          <t>16533788</t>
        </is>
      </c>
      <c r="AW4" t="inlineStr">
        <is>
          <t>991001117839702656</t>
        </is>
      </c>
      <c r="AX4" t="inlineStr">
        <is>
          <t>991001117839702656</t>
        </is>
      </c>
      <c r="AY4" t="inlineStr">
        <is>
          <t>2271641530002656</t>
        </is>
      </c>
      <c r="AZ4" t="inlineStr">
        <is>
          <t>BOOK</t>
        </is>
      </c>
      <c r="BB4" t="inlineStr">
        <is>
          <t>9780863040399</t>
        </is>
      </c>
      <c r="BC4" t="inlineStr">
        <is>
          <t>32285000325349</t>
        </is>
      </c>
      <c r="BD4" t="inlineStr">
        <is>
          <t>893237887</t>
        </is>
      </c>
    </row>
    <row r="5">
      <c r="A5" t="inlineStr">
        <is>
          <t>No</t>
        </is>
      </c>
      <c r="B5" t="inlineStr">
        <is>
          <t>DA125.A1 P33</t>
        </is>
      </c>
      <c r="C5" t="inlineStr">
        <is>
          <t>0                      DA 0125000A  1                  P  33</t>
        </is>
      </c>
      <c r="D5" t="inlineStr">
        <is>
          <t>Immigration and race relations in Britain, 1960-1967.</t>
        </is>
      </c>
      <c r="F5" t="inlineStr">
        <is>
          <t>No</t>
        </is>
      </c>
      <c r="G5" t="inlineStr">
        <is>
          <t>1</t>
        </is>
      </c>
      <c r="H5" t="inlineStr">
        <is>
          <t>No</t>
        </is>
      </c>
      <c r="I5" t="inlineStr">
        <is>
          <t>No</t>
        </is>
      </c>
      <c r="J5" t="inlineStr">
        <is>
          <t>0</t>
        </is>
      </c>
      <c r="K5" t="inlineStr">
        <is>
          <t>Patterson, Sheila, 1918-</t>
        </is>
      </c>
      <c r="L5" t="inlineStr">
        <is>
          <t>London, New York, Published for the Institute of Race Relations [by] Oxford U.P., 1969.</t>
        </is>
      </c>
      <c r="M5" t="inlineStr">
        <is>
          <t>1969</t>
        </is>
      </c>
      <c r="O5" t="inlineStr">
        <is>
          <t>eng</t>
        </is>
      </c>
      <c r="P5" t="inlineStr">
        <is>
          <t>enk</t>
        </is>
      </c>
      <c r="R5" t="inlineStr">
        <is>
          <t xml:space="preserve">DA </t>
        </is>
      </c>
      <c r="S5" t="n">
        <v>1</v>
      </c>
      <c r="T5" t="n">
        <v>1</v>
      </c>
      <c r="U5" t="inlineStr">
        <is>
          <t>2007-10-09</t>
        </is>
      </c>
      <c r="V5" t="inlineStr">
        <is>
          <t>2007-10-09</t>
        </is>
      </c>
      <c r="W5" t="inlineStr">
        <is>
          <t>1996-10-01</t>
        </is>
      </c>
      <c r="X5" t="inlineStr">
        <is>
          <t>1996-10-01</t>
        </is>
      </c>
      <c r="Y5" t="n">
        <v>619</v>
      </c>
      <c r="Z5" t="n">
        <v>427</v>
      </c>
      <c r="AA5" t="n">
        <v>435</v>
      </c>
      <c r="AB5" t="n">
        <v>4</v>
      </c>
      <c r="AC5" t="n">
        <v>4</v>
      </c>
      <c r="AD5" t="n">
        <v>19</v>
      </c>
      <c r="AE5" t="n">
        <v>19</v>
      </c>
      <c r="AF5" t="n">
        <v>3</v>
      </c>
      <c r="AG5" t="n">
        <v>3</v>
      </c>
      <c r="AH5" t="n">
        <v>2</v>
      </c>
      <c r="AI5" t="n">
        <v>2</v>
      </c>
      <c r="AJ5" t="n">
        <v>8</v>
      </c>
      <c r="AK5" t="n">
        <v>8</v>
      </c>
      <c r="AL5" t="n">
        <v>3</v>
      </c>
      <c r="AM5" t="n">
        <v>3</v>
      </c>
      <c r="AN5" t="n">
        <v>4</v>
      </c>
      <c r="AO5" t="n">
        <v>4</v>
      </c>
      <c r="AP5" t="inlineStr">
        <is>
          <t>No</t>
        </is>
      </c>
      <c r="AQ5" t="inlineStr">
        <is>
          <t>Yes</t>
        </is>
      </c>
      <c r="AR5">
        <f>HYPERLINK("http://catalog.hathitrust.org/Record/000274169","HathiTrust Record")</f>
        <v/>
      </c>
      <c r="AS5">
        <f>HYPERLINK("https://creighton-primo.hosted.exlibrisgroup.com/primo-explore/search?tab=default_tab&amp;search_scope=EVERYTHING&amp;vid=01CRU&amp;lang=en_US&amp;offset=0&amp;query=any,contains,991000078979702656","Catalog Record")</f>
        <v/>
      </c>
      <c r="AT5">
        <f>HYPERLINK("http://www.worldcat.org/oclc/30983","WorldCat Record")</f>
        <v/>
      </c>
      <c r="AU5" t="inlineStr">
        <is>
          <t>1180992:eng</t>
        </is>
      </c>
      <c r="AV5" t="inlineStr">
        <is>
          <t>30983</t>
        </is>
      </c>
      <c r="AW5" t="inlineStr">
        <is>
          <t>991000078979702656</t>
        </is>
      </c>
      <c r="AX5" t="inlineStr">
        <is>
          <t>991000078979702656</t>
        </is>
      </c>
      <c r="AY5" t="inlineStr">
        <is>
          <t>2262454850002656</t>
        </is>
      </c>
      <c r="AZ5" t="inlineStr">
        <is>
          <t>BOOK</t>
        </is>
      </c>
      <c r="BB5" t="inlineStr">
        <is>
          <t>9780192181749</t>
        </is>
      </c>
      <c r="BC5" t="inlineStr">
        <is>
          <t>32285002339306</t>
        </is>
      </c>
      <c r="BD5" t="inlineStr">
        <is>
          <t>893613865</t>
        </is>
      </c>
    </row>
    <row r="6">
      <c r="A6" t="inlineStr">
        <is>
          <t>No</t>
        </is>
      </c>
      <c r="B6" t="inlineStr">
        <is>
          <t>DA135 .W83 1987</t>
        </is>
      </c>
      <c r="C6" t="inlineStr">
        <is>
          <t>0                      DA 0135000W  83          1987</t>
        </is>
      </c>
      <c r="D6" t="inlineStr">
        <is>
          <t>In search of the Dark Ages / Michael Wood.</t>
        </is>
      </c>
      <c r="F6" t="inlineStr">
        <is>
          <t>No</t>
        </is>
      </c>
      <c r="G6" t="inlineStr">
        <is>
          <t>1</t>
        </is>
      </c>
      <c r="H6" t="inlineStr">
        <is>
          <t>No</t>
        </is>
      </c>
      <c r="I6" t="inlineStr">
        <is>
          <t>No</t>
        </is>
      </c>
      <c r="J6" t="inlineStr">
        <is>
          <t>0</t>
        </is>
      </c>
      <c r="K6" t="inlineStr">
        <is>
          <t>Wood, Michael, 1948-</t>
        </is>
      </c>
      <c r="L6" t="inlineStr">
        <is>
          <t>New York, N.Y. : Facts on File, c1987.</t>
        </is>
      </c>
      <c r="M6" t="inlineStr">
        <is>
          <t>1987</t>
        </is>
      </c>
      <c r="O6" t="inlineStr">
        <is>
          <t>eng</t>
        </is>
      </c>
      <c r="P6" t="inlineStr">
        <is>
          <t>nyu</t>
        </is>
      </c>
      <c r="R6" t="inlineStr">
        <is>
          <t xml:space="preserve">DA </t>
        </is>
      </c>
      <c r="S6" t="n">
        <v>0</v>
      </c>
      <c r="T6" t="n">
        <v>0</v>
      </c>
      <c r="U6" t="inlineStr">
        <is>
          <t>2010-09-15</t>
        </is>
      </c>
      <c r="V6" t="inlineStr">
        <is>
          <t>2010-09-15</t>
        </is>
      </c>
      <c r="W6" t="inlineStr">
        <is>
          <t>1990-02-20</t>
        </is>
      </c>
      <c r="X6" t="inlineStr">
        <is>
          <t>1990-02-20</t>
        </is>
      </c>
      <c r="Y6" t="n">
        <v>1635</v>
      </c>
      <c r="Z6" t="n">
        <v>1559</v>
      </c>
      <c r="AA6" t="n">
        <v>1725</v>
      </c>
      <c r="AB6" t="n">
        <v>8</v>
      </c>
      <c r="AC6" t="n">
        <v>9</v>
      </c>
      <c r="AD6" t="n">
        <v>32</v>
      </c>
      <c r="AE6" t="n">
        <v>34</v>
      </c>
      <c r="AF6" t="n">
        <v>15</v>
      </c>
      <c r="AG6" t="n">
        <v>16</v>
      </c>
      <c r="AH6" t="n">
        <v>4</v>
      </c>
      <c r="AI6" t="n">
        <v>4</v>
      </c>
      <c r="AJ6" t="n">
        <v>16</v>
      </c>
      <c r="AK6" t="n">
        <v>16</v>
      </c>
      <c r="AL6" t="n">
        <v>3</v>
      </c>
      <c r="AM6" t="n">
        <v>4</v>
      </c>
      <c r="AN6" t="n">
        <v>0</v>
      </c>
      <c r="AO6" t="n">
        <v>0</v>
      </c>
      <c r="AP6" t="inlineStr">
        <is>
          <t>No</t>
        </is>
      </c>
      <c r="AQ6" t="inlineStr">
        <is>
          <t>No</t>
        </is>
      </c>
      <c r="AS6">
        <f>HYPERLINK("https://creighton-primo.hosted.exlibrisgroup.com/primo-explore/search?tab=default_tab&amp;search_scope=EVERYTHING&amp;vid=01CRU&amp;lang=en_US&amp;offset=0&amp;query=any,contains,991000915309702656","Catalog Record")</f>
        <v/>
      </c>
      <c r="AT6">
        <f>HYPERLINK("http://www.worldcat.org/oclc/14167364","WorldCat Record")</f>
        <v/>
      </c>
      <c r="AU6" t="inlineStr">
        <is>
          <t>7223334:eng</t>
        </is>
      </c>
      <c r="AV6" t="inlineStr">
        <is>
          <t>14167364</t>
        </is>
      </c>
      <c r="AW6" t="inlineStr">
        <is>
          <t>991000915309702656</t>
        </is>
      </c>
      <c r="AX6" t="inlineStr">
        <is>
          <t>991000915309702656</t>
        </is>
      </c>
      <c r="AY6" t="inlineStr">
        <is>
          <t>2267137150002656</t>
        </is>
      </c>
      <c r="AZ6" t="inlineStr">
        <is>
          <t>BOOK</t>
        </is>
      </c>
      <c r="BB6" t="inlineStr">
        <is>
          <t>9780816016860</t>
        </is>
      </c>
      <c r="BC6" t="inlineStr">
        <is>
          <t>32285000047927</t>
        </is>
      </c>
      <c r="BD6" t="inlineStr">
        <is>
          <t>893413794</t>
        </is>
      </c>
    </row>
    <row r="7">
      <c r="A7" t="inlineStr">
        <is>
          <t>No</t>
        </is>
      </c>
      <c r="B7" t="inlineStr">
        <is>
          <t>DA141 .C86</t>
        </is>
      </c>
      <c r="C7" t="inlineStr">
        <is>
          <t>0                      DA 0141000C  86</t>
        </is>
      </c>
      <c r="D7" t="inlineStr">
        <is>
          <t>The Regni [by] Barry Cunliffe.</t>
        </is>
      </c>
      <c r="F7" t="inlineStr">
        <is>
          <t>No</t>
        </is>
      </c>
      <c r="G7" t="inlineStr">
        <is>
          <t>1</t>
        </is>
      </c>
      <c r="H7" t="inlineStr">
        <is>
          <t>No</t>
        </is>
      </c>
      <c r="I7" t="inlineStr">
        <is>
          <t>No</t>
        </is>
      </c>
      <c r="J7" t="inlineStr">
        <is>
          <t>0</t>
        </is>
      </c>
      <c r="K7" t="inlineStr">
        <is>
          <t>Cunliffe, Barry W.</t>
        </is>
      </c>
      <c r="L7" t="inlineStr">
        <is>
          <t>[London] Duckworth [1973]</t>
        </is>
      </c>
      <c r="M7" t="inlineStr">
        <is>
          <t>1973</t>
        </is>
      </c>
      <c r="O7" t="inlineStr">
        <is>
          <t>eng</t>
        </is>
      </c>
      <c r="P7" t="inlineStr">
        <is>
          <t>enk</t>
        </is>
      </c>
      <c r="Q7" t="inlineStr">
        <is>
          <t>Paperduck</t>
        </is>
      </c>
      <c r="R7" t="inlineStr">
        <is>
          <t xml:space="preserve">DA </t>
        </is>
      </c>
      <c r="S7" t="n">
        <v>0</v>
      </c>
      <c r="T7" t="n">
        <v>0</v>
      </c>
      <c r="U7" t="inlineStr">
        <is>
          <t>2005-07-11</t>
        </is>
      </c>
      <c r="V7" t="inlineStr">
        <is>
          <t>2005-07-11</t>
        </is>
      </c>
      <c r="W7" t="inlineStr">
        <is>
          <t>1996-10-01</t>
        </is>
      </c>
      <c r="X7" t="inlineStr">
        <is>
          <t>1996-10-01</t>
        </is>
      </c>
      <c r="Y7" t="n">
        <v>253</v>
      </c>
      <c r="Z7" t="n">
        <v>121</v>
      </c>
      <c r="AA7" t="n">
        <v>123</v>
      </c>
      <c r="AB7" t="n">
        <v>2</v>
      </c>
      <c r="AC7" t="n">
        <v>2</v>
      </c>
      <c r="AD7" t="n">
        <v>5</v>
      </c>
      <c r="AE7" t="n">
        <v>5</v>
      </c>
      <c r="AF7" t="n">
        <v>1</v>
      </c>
      <c r="AG7" t="n">
        <v>1</v>
      </c>
      <c r="AH7" t="n">
        <v>1</v>
      </c>
      <c r="AI7" t="n">
        <v>1</v>
      </c>
      <c r="AJ7" t="n">
        <v>4</v>
      </c>
      <c r="AK7" t="n">
        <v>4</v>
      </c>
      <c r="AL7" t="n">
        <v>1</v>
      </c>
      <c r="AM7" t="n">
        <v>1</v>
      </c>
      <c r="AN7" t="n">
        <v>0</v>
      </c>
      <c r="AO7" t="n">
        <v>0</v>
      </c>
      <c r="AP7" t="inlineStr">
        <is>
          <t>No</t>
        </is>
      </c>
      <c r="AQ7" t="inlineStr">
        <is>
          <t>Yes</t>
        </is>
      </c>
      <c r="AR7">
        <f>HYPERLINK("http://catalog.hathitrust.org/Record/000308729","HathiTrust Record")</f>
        <v/>
      </c>
      <c r="AS7">
        <f>HYPERLINK("https://creighton-primo.hosted.exlibrisgroup.com/primo-explore/search?tab=default_tab&amp;search_scope=EVERYTHING&amp;vid=01CRU&amp;lang=en_US&amp;offset=0&amp;query=any,contains,991003265089702656","Catalog Record")</f>
        <v/>
      </c>
      <c r="AT7">
        <f>HYPERLINK("http://www.worldcat.org/oclc/790640","WorldCat Record")</f>
        <v/>
      </c>
      <c r="AU7" t="inlineStr">
        <is>
          <t>1736052:eng</t>
        </is>
      </c>
      <c r="AV7" t="inlineStr">
        <is>
          <t>790640</t>
        </is>
      </c>
      <c r="AW7" t="inlineStr">
        <is>
          <t>991003265089702656</t>
        </is>
      </c>
      <c r="AX7" t="inlineStr">
        <is>
          <t>991003265089702656</t>
        </is>
      </c>
      <c r="AY7" t="inlineStr">
        <is>
          <t>2263926900002656</t>
        </is>
      </c>
      <c r="AZ7" t="inlineStr">
        <is>
          <t>BOOK</t>
        </is>
      </c>
      <c r="BB7" t="inlineStr">
        <is>
          <t>9780715606698</t>
        </is>
      </c>
      <c r="BC7" t="inlineStr">
        <is>
          <t>32285002339538</t>
        </is>
      </c>
      <c r="BD7" t="inlineStr">
        <is>
          <t>893233980</t>
        </is>
      </c>
    </row>
    <row r="8">
      <c r="A8" t="inlineStr">
        <is>
          <t>No</t>
        </is>
      </c>
      <c r="B8" t="inlineStr">
        <is>
          <t>DA145 .C583 1937</t>
        </is>
      </c>
      <c r="C8" t="inlineStr">
        <is>
          <t>0                      DA 0145000C  583         1937</t>
        </is>
      </c>
      <c r="D8" t="inlineStr">
        <is>
          <t>Roman Britain and the English settlements, by R. G. Collingwood ... and J. N. L. Myres ...</t>
        </is>
      </c>
      <c r="F8" t="inlineStr">
        <is>
          <t>No</t>
        </is>
      </c>
      <c r="G8" t="inlineStr">
        <is>
          <t>1</t>
        </is>
      </c>
      <c r="H8" t="inlineStr">
        <is>
          <t>No</t>
        </is>
      </c>
      <c r="I8" t="inlineStr">
        <is>
          <t>No</t>
        </is>
      </c>
      <c r="J8" t="inlineStr">
        <is>
          <t>0</t>
        </is>
      </c>
      <c r="K8" t="inlineStr">
        <is>
          <t>Collingwood, R. G. (Robin George), 1889-1943.</t>
        </is>
      </c>
      <c r="L8" t="inlineStr">
        <is>
          <t>Oxford, The Clarendon Press, 1937.</t>
        </is>
      </c>
      <c r="M8" t="inlineStr">
        <is>
          <t>1937</t>
        </is>
      </c>
      <c r="N8" t="inlineStr">
        <is>
          <t>2d ed.</t>
        </is>
      </c>
      <c r="O8" t="inlineStr">
        <is>
          <t>eng</t>
        </is>
      </c>
      <c r="P8" t="inlineStr">
        <is>
          <t>enk</t>
        </is>
      </c>
      <c r="Q8" t="inlineStr">
        <is>
          <t>The Oxford history of England</t>
        </is>
      </c>
      <c r="R8" t="inlineStr">
        <is>
          <t xml:space="preserve">DA </t>
        </is>
      </c>
      <c r="S8" t="n">
        <v>5</v>
      </c>
      <c r="T8" t="n">
        <v>5</v>
      </c>
      <c r="U8" t="inlineStr">
        <is>
          <t>2000-09-06</t>
        </is>
      </c>
      <c r="V8" t="inlineStr">
        <is>
          <t>2000-09-06</t>
        </is>
      </c>
      <c r="W8" t="inlineStr">
        <is>
          <t>1997-04-14</t>
        </is>
      </c>
      <c r="X8" t="inlineStr">
        <is>
          <t>1997-04-14</t>
        </is>
      </c>
      <c r="Y8" t="n">
        <v>1146</v>
      </c>
      <c r="Z8" t="n">
        <v>936</v>
      </c>
      <c r="AA8" t="n">
        <v>1246</v>
      </c>
      <c r="AB8" t="n">
        <v>7</v>
      </c>
      <c r="AC8" t="n">
        <v>10</v>
      </c>
      <c r="AD8" t="n">
        <v>42</v>
      </c>
      <c r="AE8" t="n">
        <v>57</v>
      </c>
      <c r="AF8" t="n">
        <v>18</v>
      </c>
      <c r="AG8" t="n">
        <v>22</v>
      </c>
      <c r="AH8" t="n">
        <v>8</v>
      </c>
      <c r="AI8" t="n">
        <v>10</v>
      </c>
      <c r="AJ8" t="n">
        <v>17</v>
      </c>
      <c r="AK8" t="n">
        <v>25</v>
      </c>
      <c r="AL8" t="n">
        <v>6</v>
      </c>
      <c r="AM8" t="n">
        <v>9</v>
      </c>
      <c r="AN8" t="n">
        <v>3</v>
      </c>
      <c r="AO8" t="n">
        <v>3</v>
      </c>
      <c r="AP8" t="inlineStr">
        <is>
          <t>No</t>
        </is>
      </c>
      <c r="AQ8" t="inlineStr">
        <is>
          <t>Yes</t>
        </is>
      </c>
      <c r="AR8">
        <f>HYPERLINK("http://catalog.hathitrust.org/Record/002951843","HathiTrust Record")</f>
        <v/>
      </c>
      <c r="AS8">
        <f>HYPERLINK("https://creighton-primo.hosted.exlibrisgroup.com/primo-explore/search?tab=default_tab&amp;search_scope=EVERYTHING&amp;vid=01CRU&amp;lang=en_US&amp;offset=0&amp;query=any,contains,991002682099702656","Catalog Record")</f>
        <v/>
      </c>
      <c r="AT8">
        <f>HYPERLINK("http://www.worldcat.org/oclc/398748","WorldCat Record")</f>
        <v/>
      </c>
      <c r="AU8" t="inlineStr">
        <is>
          <t>5579419516:eng</t>
        </is>
      </c>
      <c r="AV8" t="inlineStr">
        <is>
          <t>398748</t>
        </is>
      </c>
      <c r="AW8" t="inlineStr">
        <is>
          <t>991002682099702656</t>
        </is>
      </c>
      <c r="AX8" t="inlineStr">
        <is>
          <t>991002682099702656</t>
        </is>
      </c>
      <c r="AY8" t="inlineStr">
        <is>
          <t>2259635560002656</t>
        </is>
      </c>
      <c r="AZ8" t="inlineStr">
        <is>
          <t>BOOK</t>
        </is>
      </c>
      <c r="BC8" t="inlineStr">
        <is>
          <t>32285002533940</t>
        </is>
      </c>
      <c r="BD8" t="inlineStr">
        <is>
          <t>893523916</t>
        </is>
      </c>
    </row>
    <row r="9">
      <c r="A9" t="inlineStr">
        <is>
          <t>No</t>
        </is>
      </c>
      <c r="B9" t="inlineStr">
        <is>
          <t>DA145 .H27</t>
        </is>
      </c>
      <c r="C9" t="inlineStr">
        <is>
          <t>0                      DA 0145000H  27</t>
        </is>
      </c>
      <c r="D9" t="inlineStr">
        <is>
          <t>The Roman occupation of Britain, being six Ford lectures delivered by F. Haverfield, now revised by George Macdonald with a notice of Haverfield's life and a list of his writings.</t>
        </is>
      </c>
      <c r="F9" t="inlineStr">
        <is>
          <t>No</t>
        </is>
      </c>
      <c r="G9" t="inlineStr">
        <is>
          <t>1</t>
        </is>
      </c>
      <c r="H9" t="inlineStr">
        <is>
          <t>No</t>
        </is>
      </c>
      <c r="I9" t="inlineStr">
        <is>
          <t>No</t>
        </is>
      </c>
      <c r="J9" t="inlineStr">
        <is>
          <t>0</t>
        </is>
      </c>
      <c r="K9" t="inlineStr">
        <is>
          <t>Haverfield, F. (Francis), 1860-1919.</t>
        </is>
      </c>
      <c r="L9" t="inlineStr">
        <is>
          <t>Oxford, The Clarendon press, 1924.</t>
        </is>
      </c>
      <c r="M9" t="inlineStr">
        <is>
          <t>1924</t>
        </is>
      </c>
      <c r="O9" t="inlineStr">
        <is>
          <t>eng</t>
        </is>
      </c>
      <c r="P9" t="inlineStr">
        <is>
          <t>enk</t>
        </is>
      </c>
      <c r="R9" t="inlineStr">
        <is>
          <t xml:space="preserve">DA </t>
        </is>
      </c>
      <c r="S9" t="n">
        <v>2</v>
      </c>
      <c r="T9" t="n">
        <v>2</v>
      </c>
      <c r="U9" t="inlineStr">
        <is>
          <t>2000-09-11</t>
        </is>
      </c>
      <c r="V9" t="inlineStr">
        <is>
          <t>2000-09-11</t>
        </is>
      </c>
      <c r="W9" t="inlineStr">
        <is>
          <t>1996-10-01</t>
        </is>
      </c>
      <c r="X9" t="inlineStr">
        <is>
          <t>1996-10-01</t>
        </is>
      </c>
      <c r="Y9" t="n">
        <v>297</v>
      </c>
      <c r="Z9" t="n">
        <v>235</v>
      </c>
      <c r="AA9" t="n">
        <v>252</v>
      </c>
      <c r="AB9" t="n">
        <v>3</v>
      </c>
      <c r="AC9" t="n">
        <v>3</v>
      </c>
      <c r="AD9" t="n">
        <v>14</v>
      </c>
      <c r="AE9" t="n">
        <v>15</v>
      </c>
      <c r="AF9" t="n">
        <v>3</v>
      </c>
      <c r="AG9" t="n">
        <v>3</v>
      </c>
      <c r="AH9" t="n">
        <v>3</v>
      </c>
      <c r="AI9" t="n">
        <v>3</v>
      </c>
      <c r="AJ9" t="n">
        <v>9</v>
      </c>
      <c r="AK9" t="n">
        <v>10</v>
      </c>
      <c r="AL9" t="n">
        <v>2</v>
      </c>
      <c r="AM9" t="n">
        <v>2</v>
      </c>
      <c r="AN9" t="n">
        <v>0</v>
      </c>
      <c r="AO9" t="n">
        <v>0</v>
      </c>
      <c r="AP9" t="inlineStr">
        <is>
          <t>Yes</t>
        </is>
      </c>
      <c r="AQ9" t="inlineStr">
        <is>
          <t>No</t>
        </is>
      </c>
      <c r="AR9">
        <f>HYPERLINK("http://catalog.hathitrust.org/Record/000269631","HathiTrust Record")</f>
        <v/>
      </c>
      <c r="AS9">
        <f>HYPERLINK("https://creighton-primo.hosted.exlibrisgroup.com/primo-explore/search?tab=default_tab&amp;search_scope=EVERYTHING&amp;vid=01CRU&amp;lang=en_US&amp;offset=0&amp;query=any,contains,991003723739702656","Catalog Record")</f>
        <v/>
      </c>
      <c r="AT9">
        <f>HYPERLINK("http://www.worldcat.org/oclc/1368953","WorldCat Record")</f>
        <v/>
      </c>
      <c r="AU9" t="inlineStr">
        <is>
          <t>2280153:eng</t>
        </is>
      </c>
      <c r="AV9" t="inlineStr">
        <is>
          <t>1368953</t>
        </is>
      </c>
      <c r="AW9" t="inlineStr">
        <is>
          <t>991003723739702656</t>
        </is>
      </c>
      <c r="AX9" t="inlineStr">
        <is>
          <t>991003723739702656</t>
        </is>
      </c>
      <c r="AY9" t="inlineStr">
        <is>
          <t>2272088590002656</t>
        </is>
      </c>
      <c r="AZ9" t="inlineStr">
        <is>
          <t>BOOK</t>
        </is>
      </c>
      <c r="BC9" t="inlineStr">
        <is>
          <t>32285002339561</t>
        </is>
      </c>
      <c r="BD9" t="inlineStr">
        <is>
          <t>893445802</t>
        </is>
      </c>
    </row>
    <row r="10">
      <c r="A10" t="inlineStr">
        <is>
          <t>No</t>
        </is>
      </c>
      <c r="B10" t="inlineStr">
        <is>
          <t>DA145 .S35</t>
        </is>
      </c>
      <c r="C10" t="inlineStr">
        <is>
          <t>0                      DA 0145000S  35</t>
        </is>
      </c>
      <c r="D10" t="inlineStr">
        <is>
          <t>Roman Britain : outpost of the Empire / H. H. Scullard.</t>
        </is>
      </c>
      <c r="F10" t="inlineStr">
        <is>
          <t>No</t>
        </is>
      </c>
      <c r="G10" t="inlineStr">
        <is>
          <t>1</t>
        </is>
      </c>
      <c r="H10" t="inlineStr">
        <is>
          <t>No</t>
        </is>
      </c>
      <c r="I10" t="inlineStr">
        <is>
          <t>No</t>
        </is>
      </c>
      <c r="J10" t="inlineStr">
        <is>
          <t>0</t>
        </is>
      </c>
      <c r="K10" t="inlineStr">
        <is>
          <t>Scullard, H. H. (Howard Hayes), 1903-1983.</t>
        </is>
      </c>
      <c r="L10" t="inlineStr">
        <is>
          <t>London : Thames and Hudson, c1979.</t>
        </is>
      </c>
      <c r="M10" t="inlineStr">
        <is>
          <t>1979</t>
        </is>
      </c>
      <c r="O10" t="inlineStr">
        <is>
          <t>eng</t>
        </is>
      </c>
      <c r="P10" t="inlineStr">
        <is>
          <t>enk</t>
        </is>
      </c>
      <c r="R10" t="inlineStr">
        <is>
          <t xml:space="preserve">DA </t>
        </is>
      </c>
      <c r="S10" t="n">
        <v>7</v>
      </c>
      <c r="T10" t="n">
        <v>7</v>
      </c>
      <c r="U10" t="inlineStr">
        <is>
          <t>2000-09-11</t>
        </is>
      </c>
      <c r="V10" t="inlineStr">
        <is>
          <t>2000-09-11</t>
        </is>
      </c>
      <c r="W10" t="inlineStr">
        <is>
          <t>1990-02-20</t>
        </is>
      </c>
      <c r="X10" t="inlineStr">
        <is>
          <t>1990-02-20</t>
        </is>
      </c>
      <c r="Y10" t="n">
        <v>1248</v>
      </c>
      <c r="Z10" t="n">
        <v>1031</v>
      </c>
      <c r="AA10" t="n">
        <v>1093</v>
      </c>
      <c r="AB10" t="n">
        <v>12</v>
      </c>
      <c r="AC10" t="n">
        <v>12</v>
      </c>
      <c r="AD10" t="n">
        <v>38</v>
      </c>
      <c r="AE10" t="n">
        <v>39</v>
      </c>
      <c r="AF10" t="n">
        <v>13</v>
      </c>
      <c r="AG10" t="n">
        <v>14</v>
      </c>
      <c r="AH10" t="n">
        <v>8</v>
      </c>
      <c r="AI10" t="n">
        <v>8</v>
      </c>
      <c r="AJ10" t="n">
        <v>17</v>
      </c>
      <c r="AK10" t="n">
        <v>17</v>
      </c>
      <c r="AL10" t="n">
        <v>8</v>
      </c>
      <c r="AM10" t="n">
        <v>8</v>
      </c>
      <c r="AN10" t="n">
        <v>1</v>
      </c>
      <c r="AO10" t="n">
        <v>1</v>
      </c>
      <c r="AP10" t="inlineStr">
        <is>
          <t>No</t>
        </is>
      </c>
      <c r="AQ10" t="inlineStr">
        <is>
          <t>No</t>
        </is>
      </c>
      <c r="AS10">
        <f>HYPERLINK("https://creighton-primo.hosted.exlibrisgroup.com/primo-explore/search?tab=default_tab&amp;search_scope=EVERYTHING&amp;vid=01CRU&amp;lang=en_US&amp;offset=0&amp;query=any,contains,991004706709702656","Catalog Record")</f>
        <v/>
      </c>
      <c r="AT10">
        <f>HYPERLINK("http://www.worldcat.org/oclc/4720505","WorldCat Record")</f>
        <v/>
      </c>
      <c r="AU10" t="inlineStr">
        <is>
          <t>133221455:eng</t>
        </is>
      </c>
      <c r="AV10" t="inlineStr">
        <is>
          <t>4720505</t>
        </is>
      </c>
      <c r="AW10" t="inlineStr">
        <is>
          <t>991004706709702656</t>
        </is>
      </c>
      <c r="AX10" t="inlineStr">
        <is>
          <t>991004706709702656</t>
        </is>
      </c>
      <c r="AY10" t="inlineStr">
        <is>
          <t>2261977810002656</t>
        </is>
      </c>
      <c r="AZ10" t="inlineStr">
        <is>
          <t>BOOK</t>
        </is>
      </c>
      <c r="BB10" t="inlineStr">
        <is>
          <t>9780500450192</t>
        </is>
      </c>
      <c r="BC10" t="inlineStr">
        <is>
          <t>32285000047976</t>
        </is>
      </c>
      <c r="BD10" t="inlineStr">
        <is>
          <t>893789013</t>
        </is>
      </c>
    </row>
    <row r="11">
      <c r="A11" t="inlineStr">
        <is>
          <t>No</t>
        </is>
      </c>
      <c r="B11" t="inlineStr">
        <is>
          <t>DA145 .W125</t>
        </is>
      </c>
      <c r="C11" t="inlineStr">
        <is>
          <t>0                      DA 0145000W  125</t>
        </is>
      </c>
      <c r="D11" t="inlineStr">
        <is>
          <t>Roman Britain / John Wacher. --</t>
        </is>
      </c>
      <c r="F11" t="inlineStr">
        <is>
          <t>No</t>
        </is>
      </c>
      <c r="G11" t="inlineStr">
        <is>
          <t>1</t>
        </is>
      </c>
      <c r="H11" t="inlineStr">
        <is>
          <t>No</t>
        </is>
      </c>
      <c r="I11" t="inlineStr">
        <is>
          <t>No</t>
        </is>
      </c>
      <c r="J11" t="inlineStr">
        <is>
          <t>0</t>
        </is>
      </c>
      <c r="K11" t="inlineStr">
        <is>
          <t>Wacher, J. S.</t>
        </is>
      </c>
      <c r="L11" t="inlineStr">
        <is>
          <t>London : Dent, 1978.</t>
        </is>
      </c>
      <c r="M11" t="inlineStr">
        <is>
          <t>1978</t>
        </is>
      </c>
      <c r="O11" t="inlineStr">
        <is>
          <t>eng</t>
        </is>
      </c>
      <c r="P11" t="inlineStr">
        <is>
          <t>enk</t>
        </is>
      </c>
      <c r="R11" t="inlineStr">
        <is>
          <t xml:space="preserve">DA </t>
        </is>
      </c>
      <c r="S11" t="n">
        <v>3</v>
      </c>
      <c r="T11" t="n">
        <v>3</v>
      </c>
      <c r="U11" t="inlineStr">
        <is>
          <t>1998-01-29</t>
        </is>
      </c>
      <c r="V11" t="inlineStr">
        <is>
          <t>1998-01-29</t>
        </is>
      </c>
      <c r="W11" t="inlineStr">
        <is>
          <t>1990-09-28</t>
        </is>
      </c>
      <c r="X11" t="inlineStr">
        <is>
          <t>1990-09-28</t>
        </is>
      </c>
      <c r="Y11" t="n">
        <v>460</v>
      </c>
      <c r="Z11" t="n">
        <v>289</v>
      </c>
      <c r="AA11" t="n">
        <v>295</v>
      </c>
      <c r="AB11" t="n">
        <v>3</v>
      </c>
      <c r="AC11" t="n">
        <v>3</v>
      </c>
      <c r="AD11" t="n">
        <v>16</v>
      </c>
      <c r="AE11" t="n">
        <v>16</v>
      </c>
      <c r="AF11" t="n">
        <v>4</v>
      </c>
      <c r="AG11" t="n">
        <v>4</v>
      </c>
      <c r="AH11" t="n">
        <v>5</v>
      </c>
      <c r="AI11" t="n">
        <v>5</v>
      </c>
      <c r="AJ11" t="n">
        <v>9</v>
      </c>
      <c r="AK11" t="n">
        <v>9</v>
      </c>
      <c r="AL11" t="n">
        <v>2</v>
      </c>
      <c r="AM11" t="n">
        <v>2</v>
      </c>
      <c r="AN11" t="n">
        <v>0</v>
      </c>
      <c r="AO11" t="n">
        <v>0</v>
      </c>
      <c r="AP11" t="inlineStr">
        <is>
          <t>No</t>
        </is>
      </c>
      <c r="AQ11" t="inlineStr">
        <is>
          <t>Yes</t>
        </is>
      </c>
      <c r="AR11">
        <f>HYPERLINK("http://catalog.hathitrust.org/Record/000028898","HathiTrust Record")</f>
        <v/>
      </c>
      <c r="AS11">
        <f>HYPERLINK("https://creighton-primo.hosted.exlibrisgroup.com/primo-explore/search?tab=default_tab&amp;search_scope=EVERYTHING&amp;vid=01CRU&amp;lang=en_US&amp;offset=0&amp;query=any,contains,991004548409702656","Catalog Record")</f>
        <v/>
      </c>
      <c r="AT11">
        <f>HYPERLINK("http://www.worldcat.org/oclc/3924093","WorldCat Record")</f>
        <v/>
      </c>
      <c r="AU11" t="inlineStr">
        <is>
          <t>3768576938:eng</t>
        </is>
      </c>
      <c r="AV11" t="inlineStr">
        <is>
          <t>3924093</t>
        </is>
      </c>
      <c r="AW11" t="inlineStr">
        <is>
          <t>991004548409702656</t>
        </is>
      </c>
      <c r="AX11" t="inlineStr">
        <is>
          <t>991004548409702656</t>
        </is>
      </c>
      <c r="AY11" t="inlineStr">
        <is>
          <t>2267825610002656</t>
        </is>
      </c>
      <c r="AZ11" t="inlineStr">
        <is>
          <t>BOOK</t>
        </is>
      </c>
      <c r="BB11" t="inlineStr">
        <is>
          <t>9780460043076</t>
        </is>
      </c>
      <c r="BC11" t="inlineStr">
        <is>
          <t>32285000325497</t>
        </is>
      </c>
      <c r="BD11" t="inlineStr">
        <is>
          <t>893235638</t>
        </is>
      </c>
    </row>
    <row r="12">
      <c r="A12" t="inlineStr">
        <is>
          <t>No</t>
        </is>
      </c>
      <c r="B12" t="inlineStr">
        <is>
          <t>DA150 .A62</t>
        </is>
      </c>
      <c r="C12" t="inlineStr">
        <is>
          <t>0                      DA 0150000A  62</t>
        </is>
      </c>
      <c r="D12" t="inlineStr">
        <is>
          <t>The Anglo-Saxon chronicle / translated by the Rev. James Ingram.</t>
        </is>
      </c>
      <c r="F12" t="inlineStr">
        <is>
          <t>No</t>
        </is>
      </c>
      <c r="G12" t="inlineStr">
        <is>
          <t>1</t>
        </is>
      </c>
      <c r="H12" t="inlineStr">
        <is>
          <t>No</t>
        </is>
      </c>
      <c r="I12" t="inlineStr">
        <is>
          <t>Yes</t>
        </is>
      </c>
      <c r="J12" t="inlineStr">
        <is>
          <t>0</t>
        </is>
      </c>
      <c r="K12" t="inlineStr">
        <is>
          <t>Anglo-Saxon chronicle.</t>
        </is>
      </c>
      <c r="L12" t="inlineStr">
        <is>
          <t>[London : J.M. Dent &amp; Sons, Ltd. ; New York : E.P. Dutton &amp; Co., 1912]</t>
        </is>
      </c>
      <c r="M12" t="inlineStr">
        <is>
          <t>1912</t>
        </is>
      </c>
      <c r="O12" t="inlineStr">
        <is>
          <t>eng</t>
        </is>
      </c>
      <c r="P12" t="inlineStr">
        <is>
          <t>enk</t>
        </is>
      </c>
      <c r="Q12" t="inlineStr">
        <is>
          <t>Everyman's library, ed. by Ernest Rhys. History [no. 624]</t>
        </is>
      </c>
      <c r="R12" t="inlineStr">
        <is>
          <t xml:space="preserve">DA </t>
        </is>
      </c>
      <c r="S12" t="n">
        <v>6</v>
      </c>
      <c r="T12" t="n">
        <v>6</v>
      </c>
      <c r="U12" t="inlineStr">
        <is>
          <t>1999-04-28</t>
        </is>
      </c>
      <c r="V12" t="inlineStr">
        <is>
          <t>1999-04-28</t>
        </is>
      </c>
      <c r="W12" t="inlineStr">
        <is>
          <t>1993-02-04</t>
        </is>
      </c>
      <c r="X12" t="inlineStr">
        <is>
          <t>1993-02-04</t>
        </is>
      </c>
      <c r="Y12" t="n">
        <v>326</v>
      </c>
      <c r="Z12" t="n">
        <v>266</v>
      </c>
      <c r="AA12" t="n">
        <v>1654</v>
      </c>
      <c r="AB12" t="n">
        <v>3</v>
      </c>
      <c r="AC12" t="n">
        <v>21</v>
      </c>
      <c r="AD12" t="n">
        <v>18</v>
      </c>
      <c r="AE12" t="n">
        <v>55</v>
      </c>
      <c r="AF12" t="n">
        <v>7</v>
      </c>
      <c r="AG12" t="n">
        <v>21</v>
      </c>
      <c r="AH12" t="n">
        <v>5</v>
      </c>
      <c r="AI12" t="n">
        <v>10</v>
      </c>
      <c r="AJ12" t="n">
        <v>12</v>
      </c>
      <c r="AK12" t="n">
        <v>22</v>
      </c>
      <c r="AL12" t="n">
        <v>2</v>
      </c>
      <c r="AM12" t="n">
        <v>14</v>
      </c>
      <c r="AN12" t="n">
        <v>0</v>
      </c>
      <c r="AO12" t="n">
        <v>0</v>
      </c>
      <c r="AP12" t="inlineStr">
        <is>
          <t>Yes</t>
        </is>
      </c>
      <c r="AQ12" t="inlineStr">
        <is>
          <t>No</t>
        </is>
      </c>
      <c r="AR12">
        <f>HYPERLINK("http://catalog.hathitrust.org/Record/000199593","HathiTrust Record")</f>
        <v/>
      </c>
      <c r="AS12">
        <f>HYPERLINK("https://creighton-primo.hosted.exlibrisgroup.com/primo-explore/search?tab=default_tab&amp;search_scope=EVERYTHING&amp;vid=01CRU&amp;lang=en_US&amp;offset=0&amp;query=any,contains,991003096109702656","Catalog Record")</f>
        <v/>
      </c>
      <c r="AT12">
        <f>HYPERLINK("http://www.worldcat.org/oclc/645704","WorldCat Record")</f>
        <v/>
      </c>
      <c r="AU12" t="inlineStr">
        <is>
          <t>4918337180:eng</t>
        </is>
      </c>
      <c r="AV12" t="inlineStr">
        <is>
          <t>645704</t>
        </is>
      </c>
      <c r="AW12" t="inlineStr">
        <is>
          <t>991003096109702656</t>
        </is>
      </c>
      <c r="AX12" t="inlineStr">
        <is>
          <t>991003096109702656</t>
        </is>
      </c>
      <c r="AY12" t="inlineStr">
        <is>
          <t>2261741740002656</t>
        </is>
      </c>
      <c r="AZ12" t="inlineStr">
        <is>
          <t>BOOK</t>
        </is>
      </c>
      <c r="BC12" t="inlineStr">
        <is>
          <t>32285001482594</t>
        </is>
      </c>
      <c r="BD12" t="inlineStr">
        <is>
          <t>893416035</t>
        </is>
      </c>
    </row>
    <row r="13">
      <c r="A13" t="inlineStr">
        <is>
          <t>No</t>
        </is>
      </c>
      <c r="B13" t="inlineStr">
        <is>
          <t>DA150 .G5 1848</t>
        </is>
      </c>
      <c r="C13" t="inlineStr">
        <is>
          <t>0                      DA 0150000G  5           1848</t>
        </is>
      </c>
      <c r="D13" t="inlineStr">
        <is>
          <t>Six old English chronicles / of which two are now first translated from the monkish Latin originals. Ethelwerd's Chronicle. Asser's Life of Alfred. Geoffrey of Monmouth's British history. Gildas. Nennius. And Richard of Cirencester. Edited, with illustrative notes, by J.A. Giles.</t>
        </is>
      </c>
      <c r="F13" t="inlineStr">
        <is>
          <t>No</t>
        </is>
      </c>
      <c r="G13" t="inlineStr">
        <is>
          <t>1</t>
        </is>
      </c>
      <c r="H13" t="inlineStr">
        <is>
          <t>No</t>
        </is>
      </c>
      <c r="I13" t="inlineStr">
        <is>
          <t>No</t>
        </is>
      </c>
      <c r="J13" t="inlineStr">
        <is>
          <t>0</t>
        </is>
      </c>
      <c r="K13" t="inlineStr">
        <is>
          <t>Giles, J. A. (John Allen), 1808-1884, editor.</t>
        </is>
      </c>
      <c r="L13" t="inlineStr">
        <is>
          <t>London : H.G. Bohn, 1848.</t>
        </is>
      </c>
      <c r="M13" t="inlineStr">
        <is>
          <t>1848</t>
        </is>
      </c>
      <c r="O13" t="inlineStr">
        <is>
          <t>eng</t>
        </is>
      </c>
      <c r="P13" t="inlineStr">
        <is>
          <t>enk</t>
        </is>
      </c>
      <c r="Q13" t="inlineStr">
        <is>
          <t>Bohn's antiquarian library</t>
        </is>
      </c>
      <c r="R13" t="inlineStr">
        <is>
          <t xml:space="preserve">DA </t>
        </is>
      </c>
      <c r="S13" t="n">
        <v>14</v>
      </c>
      <c r="T13" t="n">
        <v>14</v>
      </c>
      <c r="U13" t="inlineStr">
        <is>
          <t>2007-01-15</t>
        </is>
      </c>
      <c r="V13" t="inlineStr">
        <is>
          <t>2007-01-15</t>
        </is>
      </c>
      <c r="W13" t="inlineStr">
        <is>
          <t>1995-03-28</t>
        </is>
      </c>
      <c r="X13" t="inlineStr">
        <is>
          <t>1995-03-28</t>
        </is>
      </c>
      <c r="Y13" t="n">
        <v>219</v>
      </c>
      <c r="Z13" t="n">
        <v>164</v>
      </c>
      <c r="AA13" t="n">
        <v>316</v>
      </c>
      <c r="AB13" t="n">
        <v>1</v>
      </c>
      <c r="AC13" t="n">
        <v>3</v>
      </c>
      <c r="AD13" t="n">
        <v>11</v>
      </c>
      <c r="AE13" t="n">
        <v>19</v>
      </c>
      <c r="AF13" t="n">
        <v>6</v>
      </c>
      <c r="AG13" t="n">
        <v>7</v>
      </c>
      <c r="AH13" t="n">
        <v>2</v>
      </c>
      <c r="AI13" t="n">
        <v>4</v>
      </c>
      <c r="AJ13" t="n">
        <v>7</v>
      </c>
      <c r="AK13" t="n">
        <v>12</v>
      </c>
      <c r="AL13" t="n">
        <v>0</v>
      </c>
      <c r="AM13" t="n">
        <v>2</v>
      </c>
      <c r="AN13" t="n">
        <v>0</v>
      </c>
      <c r="AO13" t="n">
        <v>0</v>
      </c>
      <c r="AP13" t="inlineStr">
        <is>
          <t>Yes</t>
        </is>
      </c>
      <c r="AQ13" t="inlineStr">
        <is>
          <t>No</t>
        </is>
      </c>
      <c r="AR13">
        <f>HYPERLINK("http://catalog.hathitrust.org/Record/000309568","HathiTrust Record")</f>
        <v/>
      </c>
      <c r="AS13">
        <f>HYPERLINK("https://creighton-primo.hosted.exlibrisgroup.com/primo-explore/search?tab=default_tab&amp;search_scope=EVERYTHING&amp;vid=01CRU&amp;lang=en_US&amp;offset=0&amp;query=any,contains,991003904699702656","Catalog Record")</f>
        <v/>
      </c>
      <c r="AT13">
        <f>HYPERLINK("http://www.worldcat.org/oclc/1834236","WorldCat Record")</f>
        <v/>
      </c>
      <c r="AU13" t="inlineStr">
        <is>
          <t>4159843693:eng</t>
        </is>
      </c>
      <c r="AV13" t="inlineStr">
        <is>
          <t>1834236</t>
        </is>
      </c>
      <c r="AW13" t="inlineStr">
        <is>
          <t>991003904699702656</t>
        </is>
      </c>
      <c r="AX13" t="inlineStr">
        <is>
          <t>991003904699702656</t>
        </is>
      </c>
      <c r="AY13" t="inlineStr">
        <is>
          <t>2258727040002656</t>
        </is>
      </c>
      <c r="AZ13" t="inlineStr">
        <is>
          <t>BOOK</t>
        </is>
      </c>
      <c r="BC13" t="inlineStr">
        <is>
          <t>32285002014347</t>
        </is>
      </c>
      <c r="BD13" t="inlineStr">
        <is>
          <t>893806415</t>
        </is>
      </c>
    </row>
    <row r="14">
      <c r="A14" t="inlineStr">
        <is>
          <t>No</t>
        </is>
      </c>
      <c r="B14" t="inlineStr">
        <is>
          <t>DA152 .F5</t>
        </is>
      </c>
      <c r="C14" t="inlineStr">
        <is>
          <t>0                      DA 0152000F  5</t>
        </is>
      </c>
      <c r="D14" t="inlineStr">
        <is>
          <t>The Anglo-Saxon age, c.400-1042 / by D. J. V. Fisher.</t>
        </is>
      </c>
      <c r="F14" t="inlineStr">
        <is>
          <t>No</t>
        </is>
      </c>
      <c r="G14" t="inlineStr">
        <is>
          <t>1</t>
        </is>
      </c>
      <c r="H14" t="inlineStr">
        <is>
          <t>No</t>
        </is>
      </c>
      <c r="I14" t="inlineStr">
        <is>
          <t>No</t>
        </is>
      </c>
      <c r="J14" t="inlineStr">
        <is>
          <t>0</t>
        </is>
      </c>
      <c r="K14" t="inlineStr">
        <is>
          <t>Fisher, D. J. V.</t>
        </is>
      </c>
      <c r="L14" t="inlineStr">
        <is>
          <t>[London] : Longman, [1973]</t>
        </is>
      </c>
      <c r="M14" t="inlineStr">
        <is>
          <t>1973</t>
        </is>
      </c>
      <c r="O14" t="inlineStr">
        <is>
          <t>eng</t>
        </is>
      </c>
      <c r="P14" t="inlineStr">
        <is>
          <t>enk</t>
        </is>
      </c>
      <c r="Q14" t="inlineStr">
        <is>
          <t>A history of England</t>
        </is>
      </c>
      <c r="R14" t="inlineStr">
        <is>
          <t xml:space="preserve">DA </t>
        </is>
      </c>
      <c r="S14" t="n">
        <v>6</v>
      </c>
      <c r="T14" t="n">
        <v>6</v>
      </c>
      <c r="U14" t="inlineStr">
        <is>
          <t>2008-03-18</t>
        </is>
      </c>
      <c r="V14" t="inlineStr">
        <is>
          <t>2008-03-18</t>
        </is>
      </c>
      <c r="W14" t="inlineStr">
        <is>
          <t>1992-08-24</t>
        </is>
      </c>
      <c r="X14" t="inlineStr">
        <is>
          <t>1992-08-24</t>
        </is>
      </c>
      <c r="Y14" t="n">
        <v>644</v>
      </c>
      <c r="Z14" t="n">
        <v>425</v>
      </c>
      <c r="AA14" t="n">
        <v>632</v>
      </c>
      <c r="AB14" t="n">
        <v>3</v>
      </c>
      <c r="AC14" t="n">
        <v>5</v>
      </c>
      <c r="AD14" t="n">
        <v>20</v>
      </c>
      <c r="AE14" t="n">
        <v>27</v>
      </c>
      <c r="AF14" t="n">
        <v>9</v>
      </c>
      <c r="AG14" t="n">
        <v>13</v>
      </c>
      <c r="AH14" t="n">
        <v>3</v>
      </c>
      <c r="AI14" t="n">
        <v>4</v>
      </c>
      <c r="AJ14" t="n">
        <v>12</v>
      </c>
      <c r="AK14" t="n">
        <v>15</v>
      </c>
      <c r="AL14" t="n">
        <v>2</v>
      </c>
      <c r="AM14" t="n">
        <v>4</v>
      </c>
      <c r="AN14" t="n">
        <v>0</v>
      </c>
      <c r="AO14" t="n">
        <v>0</v>
      </c>
      <c r="AP14" t="inlineStr">
        <is>
          <t>No</t>
        </is>
      </c>
      <c r="AQ14" t="inlineStr">
        <is>
          <t>Yes</t>
        </is>
      </c>
      <c r="AR14">
        <f>HYPERLINK("http://catalog.hathitrust.org/Record/000234561","HathiTrust Record")</f>
        <v/>
      </c>
      <c r="AS14">
        <f>HYPERLINK("https://creighton-primo.hosted.exlibrisgroup.com/primo-explore/search?tab=default_tab&amp;search_scope=EVERYTHING&amp;vid=01CRU&amp;lang=en_US&amp;offset=0&amp;query=any,contains,991003336339702656","Catalog Record")</f>
        <v/>
      </c>
      <c r="AT14">
        <f>HYPERLINK("http://www.worldcat.org/oclc/867270","WorldCat Record")</f>
        <v/>
      </c>
      <c r="AU14" t="inlineStr">
        <is>
          <t>512136:eng</t>
        </is>
      </c>
      <c r="AV14" t="inlineStr">
        <is>
          <t>867270</t>
        </is>
      </c>
      <c r="AW14" t="inlineStr">
        <is>
          <t>991003336339702656</t>
        </is>
      </c>
      <c r="AX14" t="inlineStr">
        <is>
          <t>991003336339702656</t>
        </is>
      </c>
      <c r="AY14" t="inlineStr">
        <is>
          <t>2265808420002656</t>
        </is>
      </c>
      <c r="AZ14" t="inlineStr">
        <is>
          <t>BOOK</t>
        </is>
      </c>
      <c r="BB14" t="inlineStr">
        <is>
          <t>9780582482777</t>
        </is>
      </c>
      <c r="BC14" t="inlineStr">
        <is>
          <t>32285001270569</t>
        </is>
      </c>
      <c r="BD14" t="inlineStr">
        <is>
          <t>893445619</t>
        </is>
      </c>
    </row>
    <row r="15">
      <c r="A15" t="inlineStr">
        <is>
          <t>No</t>
        </is>
      </c>
      <c r="B15" t="inlineStr">
        <is>
          <t>DA152 .G797</t>
        </is>
      </c>
      <c r="C15" t="inlineStr">
        <is>
          <t>0                      DA 0152000G  797</t>
        </is>
      </c>
      <c r="D15" t="inlineStr">
        <is>
          <t>The conquest of England / by John Richard Green.</t>
        </is>
      </c>
      <c r="F15" t="inlineStr">
        <is>
          <t>No</t>
        </is>
      </c>
      <c r="G15" t="inlineStr">
        <is>
          <t>1</t>
        </is>
      </c>
      <c r="H15" t="inlineStr">
        <is>
          <t>No</t>
        </is>
      </c>
      <c r="I15" t="inlineStr">
        <is>
          <t>No</t>
        </is>
      </c>
      <c r="J15" t="inlineStr">
        <is>
          <t>0</t>
        </is>
      </c>
      <c r="K15" t="inlineStr">
        <is>
          <t>Green, John Richard, 1837-1883.</t>
        </is>
      </c>
      <c r="L15" t="inlineStr">
        <is>
          <t>New York : Harper &amp; Bros., 1884.</t>
        </is>
      </c>
      <c r="M15" t="inlineStr">
        <is>
          <t>1884</t>
        </is>
      </c>
      <c r="O15" t="inlineStr">
        <is>
          <t>eng</t>
        </is>
      </c>
      <c r="P15" t="inlineStr">
        <is>
          <t>nyu</t>
        </is>
      </c>
      <c r="R15" t="inlineStr">
        <is>
          <t xml:space="preserve">DA </t>
        </is>
      </c>
      <c r="S15" t="n">
        <v>4</v>
      </c>
      <c r="T15" t="n">
        <v>4</v>
      </c>
      <c r="U15" t="inlineStr">
        <is>
          <t>2000-09-11</t>
        </is>
      </c>
      <c r="V15" t="inlineStr">
        <is>
          <t>2000-09-11</t>
        </is>
      </c>
      <c r="W15" t="inlineStr">
        <is>
          <t>1993-05-05</t>
        </is>
      </c>
      <c r="X15" t="inlineStr">
        <is>
          <t>1993-05-05</t>
        </is>
      </c>
      <c r="Y15" t="n">
        <v>180</v>
      </c>
      <c r="Z15" t="n">
        <v>174</v>
      </c>
      <c r="AA15" t="n">
        <v>372</v>
      </c>
      <c r="AB15" t="n">
        <v>1</v>
      </c>
      <c r="AC15" t="n">
        <v>2</v>
      </c>
      <c r="AD15" t="n">
        <v>6</v>
      </c>
      <c r="AE15" t="n">
        <v>14</v>
      </c>
      <c r="AF15" t="n">
        <v>2</v>
      </c>
      <c r="AG15" t="n">
        <v>4</v>
      </c>
      <c r="AH15" t="n">
        <v>1</v>
      </c>
      <c r="AI15" t="n">
        <v>4</v>
      </c>
      <c r="AJ15" t="n">
        <v>5</v>
      </c>
      <c r="AK15" t="n">
        <v>9</v>
      </c>
      <c r="AL15" t="n">
        <v>0</v>
      </c>
      <c r="AM15" t="n">
        <v>1</v>
      </c>
      <c r="AN15" t="n">
        <v>0</v>
      </c>
      <c r="AO15" t="n">
        <v>0</v>
      </c>
      <c r="AP15" t="inlineStr">
        <is>
          <t>Yes</t>
        </is>
      </c>
      <c r="AQ15" t="inlineStr">
        <is>
          <t>No</t>
        </is>
      </c>
      <c r="AR15">
        <f>HYPERLINK("http://catalog.hathitrust.org/Record/000234882","HathiTrust Record")</f>
        <v/>
      </c>
      <c r="AS15">
        <f>HYPERLINK("https://creighton-primo.hosted.exlibrisgroup.com/primo-explore/search?tab=default_tab&amp;search_scope=EVERYTHING&amp;vid=01CRU&amp;lang=en_US&amp;offset=0&amp;query=any,contains,991003522669702656","Catalog Record")</f>
        <v/>
      </c>
      <c r="AT15">
        <f>HYPERLINK("http://www.worldcat.org/oclc/1084995","WorldCat Record")</f>
        <v/>
      </c>
      <c r="AU15" t="inlineStr">
        <is>
          <t>4915312771:eng</t>
        </is>
      </c>
      <c r="AV15" t="inlineStr">
        <is>
          <t>1084995</t>
        </is>
      </c>
      <c r="AW15" t="inlineStr">
        <is>
          <t>991003522669702656</t>
        </is>
      </c>
      <c r="AX15" t="inlineStr">
        <is>
          <t>991003522669702656</t>
        </is>
      </c>
      <c r="AY15" t="inlineStr">
        <is>
          <t>2268887350002656</t>
        </is>
      </c>
      <c r="AZ15" t="inlineStr">
        <is>
          <t>BOOK</t>
        </is>
      </c>
      <c r="BC15" t="inlineStr">
        <is>
          <t>32285001634541</t>
        </is>
      </c>
      <c r="BD15" t="inlineStr">
        <is>
          <t>893793695</t>
        </is>
      </c>
    </row>
    <row r="16">
      <c r="A16" t="inlineStr">
        <is>
          <t>No</t>
        </is>
      </c>
      <c r="B16" t="inlineStr">
        <is>
          <t>DA152 .G798</t>
        </is>
      </c>
      <c r="C16" t="inlineStr">
        <is>
          <t>0                      DA 0152000G  798</t>
        </is>
      </c>
      <c r="D16" t="inlineStr">
        <is>
          <t>The making of England / by John Richard Green.</t>
        </is>
      </c>
      <c r="F16" t="inlineStr">
        <is>
          <t>No</t>
        </is>
      </c>
      <c r="G16" t="inlineStr">
        <is>
          <t>1</t>
        </is>
      </c>
      <c r="H16" t="inlineStr">
        <is>
          <t>No</t>
        </is>
      </c>
      <c r="I16" t="inlineStr">
        <is>
          <t>No</t>
        </is>
      </c>
      <c r="J16" t="inlineStr">
        <is>
          <t>0</t>
        </is>
      </c>
      <c r="K16" t="inlineStr">
        <is>
          <t>Green, John Richard, 1837-1883.</t>
        </is>
      </c>
      <c r="L16" t="inlineStr">
        <is>
          <t>New York : Harper &amp; brothers, 1898.</t>
        </is>
      </c>
      <c r="M16" t="inlineStr">
        <is>
          <t>1898</t>
        </is>
      </c>
      <c r="O16" t="inlineStr">
        <is>
          <t>eng</t>
        </is>
      </c>
      <c r="P16" t="inlineStr">
        <is>
          <t>nyu</t>
        </is>
      </c>
      <c r="Q16" t="inlineStr">
        <is>
          <t>Seaside library ; v. 63, no. 1274</t>
        </is>
      </c>
      <c r="R16" t="inlineStr">
        <is>
          <t xml:space="preserve">DA </t>
        </is>
      </c>
      <c r="S16" t="n">
        <v>4</v>
      </c>
      <c r="T16" t="n">
        <v>4</v>
      </c>
      <c r="U16" t="inlineStr">
        <is>
          <t>2000-01-25</t>
        </is>
      </c>
      <c r="V16" t="inlineStr">
        <is>
          <t>2000-01-25</t>
        </is>
      </c>
      <c r="W16" t="inlineStr">
        <is>
          <t>1996-10-01</t>
        </is>
      </c>
      <c r="X16" t="inlineStr">
        <is>
          <t>1996-10-01</t>
        </is>
      </c>
      <c r="Y16" t="n">
        <v>21</v>
      </c>
      <c r="Z16" t="n">
        <v>21</v>
      </c>
      <c r="AA16" t="n">
        <v>363</v>
      </c>
      <c r="AB16" t="n">
        <v>3</v>
      </c>
      <c r="AC16" t="n">
        <v>3</v>
      </c>
      <c r="AD16" t="n">
        <v>2</v>
      </c>
      <c r="AE16" t="n">
        <v>17</v>
      </c>
      <c r="AF16" t="n">
        <v>0</v>
      </c>
      <c r="AG16" t="n">
        <v>4</v>
      </c>
      <c r="AH16" t="n">
        <v>0</v>
      </c>
      <c r="AI16" t="n">
        <v>5</v>
      </c>
      <c r="AJ16" t="n">
        <v>0</v>
      </c>
      <c r="AK16" t="n">
        <v>9</v>
      </c>
      <c r="AL16" t="n">
        <v>2</v>
      </c>
      <c r="AM16" t="n">
        <v>2</v>
      </c>
      <c r="AN16" t="n">
        <v>0</v>
      </c>
      <c r="AO16" t="n">
        <v>0</v>
      </c>
      <c r="AP16" t="inlineStr">
        <is>
          <t>Yes</t>
        </is>
      </c>
      <c r="AQ16" t="inlineStr">
        <is>
          <t>No</t>
        </is>
      </c>
      <c r="AR16">
        <f>HYPERLINK("http://catalog.hathitrust.org/Record/100528079","HathiTrust Record")</f>
        <v/>
      </c>
      <c r="AS16">
        <f>HYPERLINK("https://creighton-primo.hosted.exlibrisgroup.com/primo-explore/search?tab=default_tab&amp;search_scope=EVERYTHING&amp;vid=01CRU&amp;lang=en_US&amp;offset=0&amp;query=any,contains,991000081319702656","Catalog Record")</f>
        <v/>
      </c>
      <c r="AT16">
        <f>HYPERLINK("http://www.worldcat.org/oclc/8835358","WorldCat Record")</f>
        <v/>
      </c>
      <c r="AU16" t="inlineStr">
        <is>
          <t>1610105:eng</t>
        </is>
      </c>
      <c r="AV16" t="inlineStr">
        <is>
          <t>8835358</t>
        </is>
      </c>
      <c r="AW16" t="inlineStr">
        <is>
          <t>991000081319702656</t>
        </is>
      </c>
      <c r="AX16" t="inlineStr">
        <is>
          <t>991000081319702656</t>
        </is>
      </c>
      <c r="AY16" t="inlineStr">
        <is>
          <t>2264699190002656</t>
        </is>
      </c>
      <c r="AZ16" t="inlineStr">
        <is>
          <t>BOOK</t>
        </is>
      </c>
      <c r="BC16" t="inlineStr">
        <is>
          <t>32285002339629</t>
        </is>
      </c>
      <c r="BD16" t="inlineStr">
        <is>
          <t>893777664</t>
        </is>
      </c>
    </row>
    <row r="17">
      <c r="A17" t="inlineStr">
        <is>
          <t>No</t>
        </is>
      </c>
      <c r="B17" t="inlineStr">
        <is>
          <t>DA152 .K5 1968</t>
        </is>
      </c>
      <c r="C17" t="inlineStr">
        <is>
          <t>0                      DA 0152000K  5           1968</t>
        </is>
      </c>
      <c r="D17" t="inlineStr">
        <is>
          <t>The making of early England [by] D. P. Kirby.</t>
        </is>
      </c>
      <c r="F17" t="inlineStr">
        <is>
          <t>No</t>
        </is>
      </c>
      <c r="G17" t="inlineStr">
        <is>
          <t>1</t>
        </is>
      </c>
      <c r="H17" t="inlineStr">
        <is>
          <t>No</t>
        </is>
      </c>
      <c r="I17" t="inlineStr">
        <is>
          <t>No</t>
        </is>
      </c>
      <c r="J17" t="inlineStr">
        <is>
          <t>0</t>
        </is>
      </c>
      <c r="K17" t="inlineStr">
        <is>
          <t>Kirby, D. P.</t>
        </is>
      </c>
      <c r="L17" t="inlineStr">
        <is>
          <t>New York, Schocken Books [1968, c1967]</t>
        </is>
      </c>
      <c r="M17" t="inlineStr">
        <is>
          <t>1968</t>
        </is>
      </c>
      <c r="O17" t="inlineStr">
        <is>
          <t>eng</t>
        </is>
      </c>
      <c r="P17" t="inlineStr">
        <is>
          <t>nyu</t>
        </is>
      </c>
      <c r="Q17" t="inlineStr">
        <is>
          <t>[Fabric of British history series]</t>
        </is>
      </c>
      <c r="R17" t="inlineStr">
        <is>
          <t xml:space="preserve">DA </t>
        </is>
      </c>
      <c r="S17" t="n">
        <v>1</v>
      </c>
      <c r="T17" t="n">
        <v>1</v>
      </c>
      <c r="U17" t="inlineStr">
        <is>
          <t>2000-09-04</t>
        </is>
      </c>
      <c r="V17" t="inlineStr">
        <is>
          <t>2000-09-04</t>
        </is>
      </c>
      <c r="W17" t="inlineStr">
        <is>
          <t>1996-10-01</t>
        </is>
      </c>
      <c r="X17" t="inlineStr">
        <is>
          <t>1996-10-01</t>
        </is>
      </c>
      <c r="Y17" t="n">
        <v>491</v>
      </c>
      <c r="Z17" t="n">
        <v>468</v>
      </c>
      <c r="AA17" t="n">
        <v>561</v>
      </c>
      <c r="AB17" t="n">
        <v>5</v>
      </c>
      <c r="AC17" t="n">
        <v>5</v>
      </c>
      <c r="AD17" t="n">
        <v>22</v>
      </c>
      <c r="AE17" t="n">
        <v>26</v>
      </c>
      <c r="AF17" t="n">
        <v>6</v>
      </c>
      <c r="AG17" t="n">
        <v>7</v>
      </c>
      <c r="AH17" t="n">
        <v>6</v>
      </c>
      <c r="AI17" t="n">
        <v>6</v>
      </c>
      <c r="AJ17" t="n">
        <v>9</v>
      </c>
      <c r="AK17" t="n">
        <v>13</v>
      </c>
      <c r="AL17" t="n">
        <v>4</v>
      </c>
      <c r="AM17" t="n">
        <v>4</v>
      </c>
      <c r="AN17" t="n">
        <v>1</v>
      </c>
      <c r="AO17" t="n">
        <v>1</v>
      </c>
      <c r="AP17" t="inlineStr">
        <is>
          <t>No</t>
        </is>
      </c>
      <c r="AQ17" t="inlineStr">
        <is>
          <t>Yes</t>
        </is>
      </c>
      <c r="AR17">
        <f>HYPERLINK("http://catalog.hathitrust.org/Record/009512783","HathiTrust Record")</f>
        <v/>
      </c>
      <c r="AS17">
        <f>HYPERLINK("https://creighton-primo.hosted.exlibrisgroup.com/primo-explore/search?tab=default_tab&amp;search_scope=EVERYTHING&amp;vid=01CRU&amp;lang=en_US&amp;offset=0&amp;query=any,contains,991002684649702656","Catalog Record")</f>
        <v/>
      </c>
      <c r="AT17">
        <f>HYPERLINK("http://www.worldcat.org/oclc/399516","WorldCat Record")</f>
        <v/>
      </c>
      <c r="AU17" t="inlineStr">
        <is>
          <t>1550042:eng</t>
        </is>
      </c>
      <c r="AV17" t="inlineStr">
        <is>
          <t>399516</t>
        </is>
      </c>
      <c r="AW17" t="inlineStr">
        <is>
          <t>991002684649702656</t>
        </is>
      </c>
      <c r="AX17" t="inlineStr">
        <is>
          <t>991002684649702656</t>
        </is>
      </c>
      <c r="AY17" t="inlineStr">
        <is>
          <t>2257971790002656</t>
        </is>
      </c>
      <c r="AZ17" t="inlineStr">
        <is>
          <t>BOOK</t>
        </is>
      </c>
      <c r="BC17" t="inlineStr">
        <is>
          <t>32285002339652</t>
        </is>
      </c>
      <c r="BD17" t="inlineStr">
        <is>
          <t>893530324</t>
        </is>
      </c>
    </row>
    <row r="18">
      <c r="A18" t="inlineStr">
        <is>
          <t>No</t>
        </is>
      </c>
      <c r="B18" t="inlineStr">
        <is>
          <t>DA152.2 .H69 2008</t>
        </is>
      </c>
      <c r="C18" t="inlineStr">
        <is>
          <t>0                      DA 0152200H  69          2008</t>
        </is>
      </c>
      <c r="D18" t="inlineStr">
        <is>
          <t>Writing the map of Anglo-Saxon England : essays in cultural geography / Nicholas Howe.</t>
        </is>
      </c>
      <c r="F18" t="inlineStr">
        <is>
          <t>No</t>
        </is>
      </c>
      <c r="G18" t="inlineStr">
        <is>
          <t>1</t>
        </is>
      </c>
      <c r="H18" t="inlineStr">
        <is>
          <t>No</t>
        </is>
      </c>
      <c r="I18" t="inlineStr">
        <is>
          <t>No</t>
        </is>
      </c>
      <c r="J18" t="inlineStr">
        <is>
          <t>0</t>
        </is>
      </c>
      <c r="K18" t="inlineStr">
        <is>
          <t>Howe, Nicholas.</t>
        </is>
      </c>
      <c r="L18" t="inlineStr">
        <is>
          <t>New Haven : Yale University Press, c2008.</t>
        </is>
      </c>
      <c r="M18" t="inlineStr">
        <is>
          <t>2008</t>
        </is>
      </c>
      <c r="O18" t="inlineStr">
        <is>
          <t>eng</t>
        </is>
      </c>
      <c r="P18" t="inlineStr">
        <is>
          <t>ctu</t>
        </is>
      </c>
      <c r="R18" t="inlineStr">
        <is>
          <t xml:space="preserve">DA </t>
        </is>
      </c>
      <c r="S18" t="n">
        <v>1</v>
      </c>
      <c r="T18" t="n">
        <v>1</v>
      </c>
      <c r="U18" t="inlineStr">
        <is>
          <t>2008-04-07</t>
        </is>
      </c>
      <c r="V18" t="inlineStr">
        <is>
          <t>2008-04-07</t>
        </is>
      </c>
      <c r="W18" t="inlineStr">
        <is>
          <t>2008-04-07</t>
        </is>
      </c>
      <c r="X18" t="inlineStr">
        <is>
          <t>2008-04-07</t>
        </is>
      </c>
      <c r="Y18" t="n">
        <v>394</v>
      </c>
      <c r="Z18" t="n">
        <v>322</v>
      </c>
      <c r="AA18" t="n">
        <v>511</v>
      </c>
      <c r="AB18" t="n">
        <v>3</v>
      </c>
      <c r="AC18" t="n">
        <v>3</v>
      </c>
      <c r="AD18" t="n">
        <v>17</v>
      </c>
      <c r="AE18" t="n">
        <v>27</v>
      </c>
      <c r="AF18" t="n">
        <v>8</v>
      </c>
      <c r="AG18" t="n">
        <v>14</v>
      </c>
      <c r="AH18" t="n">
        <v>5</v>
      </c>
      <c r="AI18" t="n">
        <v>7</v>
      </c>
      <c r="AJ18" t="n">
        <v>7</v>
      </c>
      <c r="AK18" t="n">
        <v>13</v>
      </c>
      <c r="AL18" t="n">
        <v>2</v>
      </c>
      <c r="AM18" t="n">
        <v>2</v>
      </c>
      <c r="AN18" t="n">
        <v>0</v>
      </c>
      <c r="AO18" t="n">
        <v>0</v>
      </c>
      <c r="AP18" t="inlineStr">
        <is>
          <t>No</t>
        </is>
      </c>
      <c r="AQ18" t="inlineStr">
        <is>
          <t>No</t>
        </is>
      </c>
      <c r="AS18">
        <f>HYPERLINK("https://creighton-primo.hosted.exlibrisgroup.com/primo-explore/search?tab=default_tab&amp;search_scope=EVERYTHING&amp;vid=01CRU&amp;lang=en_US&amp;offset=0&amp;query=any,contains,991005193149702656","Catalog Record")</f>
        <v/>
      </c>
      <c r="AT18">
        <f>HYPERLINK("http://www.worldcat.org/oclc/123377401","WorldCat Record")</f>
        <v/>
      </c>
      <c r="AU18" t="inlineStr">
        <is>
          <t>368248349:eng</t>
        </is>
      </c>
      <c r="AV18" t="inlineStr">
        <is>
          <t>123377401</t>
        </is>
      </c>
      <c r="AW18" t="inlineStr">
        <is>
          <t>991005193149702656</t>
        </is>
      </c>
      <c r="AX18" t="inlineStr">
        <is>
          <t>991005193149702656</t>
        </is>
      </c>
      <c r="AY18" t="inlineStr">
        <is>
          <t>2270532620002656</t>
        </is>
      </c>
      <c r="AZ18" t="inlineStr">
        <is>
          <t>BOOK</t>
        </is>
      </c>
      <c r="BB18" t="inlineStr">
        <is>
          <t>9780300119336</t>
        </is>
      </c>
      <c r="BC18" t="inlineStr">
        <is>
          <t>32285005401392</t>
        </is>
      </c>
      <c r="BD18" t="inlineStr">
        <is>
          <t>893807965</t>
        </is>
      </c>
    </row>
    <row r="19">
      <c r="A19" t="inlineStr">
        <is>
          <t>No</t>
        </is>
      </c>
      <c r="B19" t="inlineStr">
        <is>
          <t>DA154.7 .K36</t>
        </is>
      </c>
      <c r="C19" t="inlineStr">
        <is>
          <t>0                      DA 0154700K  36</t>
        </is>
      </c>
      <c r="D19" t="inlineStr">
        <is>
          <t>The Norman Conquest of the north : the region and its transformation, 1000-1135 / by William E. Kapelle.</t>
        </is>
      </c>
      <c r="F19" t="inlineStr">
        <is>
          <t>No</t>
        </is>
      </c>
      <c r="G19" t="inlineStr">
        <is>
          <t>1</t>
        </is>
      </c>
      <c r="H19" t="inlineStr">
        <is>
          <t>No</t>
        </is>
      </c>
      <c r="I19" t="inlineStr">
        <is>
          <t>No</t>
        </is>
      </c>
      <c r="J19" t="inlineStr">
        <is>
          <t>0</t>
        </is>
      </c>
      <c r="K19" t="inlineStr">
        <is>
          <t>Kapelle, William E.</t>
        </is>
      </c>
      <c r="L19" t="inlineStr">
        <is>
          <t>Chapel Hill : University of North Carolina Press, c1979.</t>
        </is>
      </c>
      <c r="M19" t="inlineStr">
        <is>
          <t>1979</t>
        </is>
      </c>
      <c r="O19" t="inlineStr">
        <is>
          <t>eng</t>
        </is>
      </c>
      <c r="P19" t="inlineStr">
        <is>
          <t>ncu</t>
        </is>
      </c>
      <c r="R19" t="inlineStr">
        <is>
          <t xml:space="preserve">DA </t>
        </is>
      </c>
      <c r="S19" t="n">
        <v>0</v>
      </c>
      <c r="T19" t="n">
        <v>0</v>
      </c>
      <c r="U19" t="inlineStr">
        <is>
          <t>2010-01-18</t>
        </is>
      </c>
      <c r="V19" t="inlineStr">
        <is>
          <t>2010-01-18</t>
        </is>
      </c>
      <c r="W19" t="inlineStr">
        <is>
          <t>1990-09-28</t>
        </is>
      </c>
      <c r="X19" t="inlineStr">
        <is>
          <t>1990-09-28</t>
        </is>
      </c>
      <c r="Y19" t="n">
        <v>558</v>
      </c>
      <c r="Z19" t="n">
        <v>481</v>
      </c>
      <c r="AA19" t="n">
        <v>1055</v>
      </c>
      <c r="AB19" t="n">
        <v>4</v>
      </c>
      <c r="AC19" t="n">
        <v>29</v>
      </c>
      <c r="AD19" t="n">
        <v>26</v>
      </c>
      <c r="AE19" t="n">
        <v>46</v>
      </c>
      <c r="AF19" t="n">
        <v>7</v>
      </c>
      <c r="AG19" t="n">
        <v>12</v>
      </c>
      <c r="AH19" t="n">
        <v>8</v>
      </c>
      <c r="AI19" t="n">
        <v>10</v>
      </c>
      <c r="AJ19" t="n">
        <v>14</v>
      </c>
      <c r="AK19" t="n">
        <v>16</v>
      </c>
      <c r="AL19" t="n">
        <v>3</v>
      </c>
      <c r="AM19" t="n">
        <v>13</v>
      </c>
      <c r="AN19" t="n">
        <v>2</v>
      </c>
      <c r="AO19" t="n">
        <v>3</v>
      </c>
      <c r="AP19" t="inlineStr">
        <is>
          <t>No</t>
        </is>
      </c>
      <c r="AQ19" t="inlineStr">
        <is>
          <t>Yes</t>
        </is>
      </c>
      <c r="AR19">
        <f>HYPERLINK("http://catalog.hathitrust.org/Record/000029083","HathiTrust Record")</f>
        <v/>
      </c>
      <c r="AS19">
        <f>HYPERLINK("https://creighton-primo.hosted.exlibrisgroup.com/primo-explore/search?tab=default_tab&amp;search_scope=EVERYTHING&amp;vid=01CRU&amp;lang=en_US&amp;offset=0&amp;query=any,contains,991004720879702656","Catalog Record")</f>
        <v/>
      </c>
      <c r="AT19">
        <f>HYPERLINK("http://www.worldcat.org/oclc/4804504","WorldCat Record")</f>
        <v/>
      </c>
      <c r="AU19" t="inlineStr">
        <is>
          <t>793912166:eng</t>
        </is>
      </c>
      <c r="AV19" t="inlineStr">
        <is>
          <t>4804504</t>
        </is>
      </c>
      <c r="AW19" t="inlineStr">
        <is>
          <t>991004720879702656</t>
        </is>
      </c>
      <c r="AX19" t="inlineStr">
        <is>
          <t>991004720879702656</t>
        </is>
      </c>
      <c r="AY19" t="inlineStr">
        <is>
          <t>2270307200002656</t>
        </is>
      </c>
      <c r="AZ19" t="inlineStr">
        <is>
          <t>BOOK</t>
        </is>
      </c>
      <c r="BB19" t="inlineStr">
        <is>
          <t>9780807813713</t>
        </is>
      </c>
      <c r="BC19" t="inlineStr">
        <is>
          <t>32285000325737</t>
        </is>
      </c>
      <c r="BD19" t="inlineStr">
        <is>
          <t>893876510</t>
        </is>
      </c>
    </row>
    <row r="20">
      <c r="A20" t="inlineStr">
        <is>
          <t>No</t>
        </is>
      </c>
      <c r="B20" t="inlineStr">
        <is>
          <t>DA155 .W5</t>
        </is>
      </c>
      <c r="C20" t="inlineStr">
        <is>
          <t>0                      DA 0155000W  5</t>
        </is>
      </c>
      <c r="D20" t="inlineStr">
        <is>
          <t>The Anglo-Saxons.</t>
        </is>
      </c>
      <c r="F20" t="inlineStr">
        <is>
          <t>No</t>
        </is>
      </c>
      <c r="G20" t="inlineStr">
        <is>
          <t>1</t>
        </is>
      </c>
      <c r="H20" t="inlineStr">
        <is>
          <t>No</t>
        </is>
      </c>
      <c r="I20" t="inlineStr">
        <is>
          <t>No</t>
        </is>
      </c>
      <c r="J20" t="inlineStr">
        <is>
          <t>0</t>
        </is>
      </c>
      <c r="K20" t="inlineStr">
        <is>
          <t>Wilson, David M. (David Mackenzie), 1931-</t>
        </is>
      </c>
      <c r="L20" t="inlineStr">
        <is>
          <t>New York, Praeger [1962 c1960]</t>
        </is>
      </c>
      <c r="M20" t="inlineStr">
        <is>
          <t>1962</t>
        </is>
      </c>
      <c r="O20" t="inlineStr">
        <is>
          <t>eng</t>
        </is>
      </c>
      <c r="P20" t="inlineStr">
        <is>
          <t>nyu</t>
        </is>
      </c>
      <c r="Q20" t="inlineStr">
        <is>
          <t>Ancient peoples and places ; v. 16</t>
        </is>
      </c>
      <c r="R20" t="inlineStr">
        <is>
          <t xml:space="preserve">DA </t>
        </is>
      </c>
      <c r="S20" t="n">
        <v>6</v>
      </c>
      <c r="T20" t="n">
        <v>6</v>
      </c>
      <c r="U20" t="inlineStr">
        <is>
          <t>2002-02-05</t>
        </is>
      </c>
      <c r="V20" t="inlineStr">
        <is>
          <t>2002-02-05</t>
        </is>
      </c>
      <c r="W20" t="inlineStr">
        <is>
          <t>1992-08-27</t>
        </is>
      </c>
      <c r="X20" t="inlineStr">
        <is>
          <t>1992-08-27</t>
        </is>
      </c>
      <c r="Y20" t="n">
        <v>77</v>
      </c>
      <c r="Z20" t="n">
        <v>73</v>
      </c>
      <c r="AA20" t="n">
        <v>872</v>
      </c>
      <c r="AB20" t="n">
        <v>2</v>
      </c>
      <c r="AC20" t="n">
        <v>7</v>
      </c>
      <c r="AD20" t="n">
        <v>1</v>
      </c>
      <c r="AE20" t="n">
        <v>35</v>
      </c>
      <c r="AF20" t="n">
        <v>0</v>
      </c>
      <c r="AG20" t="n">
        <v>14</v>
      </c>
      <c r="AH20" t="n">
        <v>0</v>
      </c>
      <c r="AI20" t="n">
        <v>7</v>
      </c>
      <c r="AJ20" t="n">
        <v>0</v>
      </c>
      <c r="AK20" t="n">
        <v>18</v>
      </c>
      <c r="AL20" t="n">
        <v>1</v>
      </c>
      <c r="AM20" t="n">
        <v>6</v>
      </c>
      <c r="AN20" t="n">
        <v>0</v>
      </c>
      <c r="AO20" t="n">
        <v>0</v>
      </c>
      <c r="AP20" t="inlineStr">
        <is>
          <t>No</t>
        </is>
      </c>
      <c r="AQ20" t="inlineStr">
        <is>
          <t>No</t>
        </is>
      </c>
      <c r="AR20">
        <f>HYPERLINK("http://catalog.hathitrust.org/Record/006065834","HathiTrust Record")</f>
        <v/>
      </c>
      <c r="AS20">
        <f>HYPERLINK("https://creighton-primo.hosted.exlibrisgroup.com/primo-explore/search?tab=default_tab&amp;search_scope=EVERYTHING&amp;vid=01CRU&amp;lang=en_US&amp;offset=0&amp;query=any,contains,991002681419702656","Catalog Record")</f>
        <v/>
      </c>
      <c r="AT20">
        <f>HYPERLINK("http://www.worldcat.org/oclc/398516","WorldCat Record")</f>
        <v/>
      </c>
      <c r="AU20" t="inlineStr">
        <is>
          <t>1432774:eng</t>
        </is>
      </c>
      <c r="AV20" t="inlineStr">
        <is>
          <t>398516</t>
        </is>
      </c>
      <c r="AW20" t="inlineStr">
        <is>
          <t>991002681419702656</t>
        </is>
      </c>
      <c r="AX20" t="inlineStr">
        <is>
          <t>991002681419702656</t>
        </is>
      </c>
      <c r="AY20" t="inlineStr">
        <is>
          <t>2257295300002656</t>
        </is>
      </c>
      <c r="AZ20" t="inlineStr">
        <is>
          <t>BOOK</t>
        </is>
      </c>
      <c r="BC20" t="inlineStr">
        <is>
          <t>32285001282549</t>
        </is>
      </c>
      <c r="BD20" t="inlineStr">
        <is>
          <t>893798871</t>
        </is>
      </c>
    </row>
    <row r="21">
      <c r="A21" t="inlineStr">
        <is>
          <t>No</t>
        </is>
      </c>
      <c r="B21" t="inlineStr">
        <is>
          <t>DA16 .M54 1966a</t>
        </is>
      </c>
      <c r="C21" t="inlineStr">
        <is>
          <t>0                      DA 0016000M  54          1966a</t>
        </is>
      </c>
      <c r="D21" t="inlineStr">
        <is>
          <t>Britain and the Old Dominions / [by] J. D. B. Miller.</t>
        </is>
      </c>
      <c r="F21" t="inlineStr">
        <is>
          <t>No</t>
        </is>
      </c>
      <c r="G21" t="inlineStr">
        <is>
          <t>1</t>
        </is>
      </c>
      <c r="H21" t="inlineStr">
        <is>
          <t>No</t>
        </is>
      </c>
      <c r="I21" t="inlineStr">
        <is>
          <t>No</t>
        </is>
      </c>
      <c r="J21" t="inlineStr">
        <is>
          <t>0</t>
        </is>
      </c>
      <c r="K21" t="inlineStr">
        <is>
          <t>Miller, J. D. B. (John Donald Bruce), 1922-2011.</t>
        </is>
      </c>
      <c r="L21" t="inlineStr">
        <is>
          <t>Baltimore : Johns Hopkins Press, [c1966]</t>
        </is>
      </c>
      <c r="M21" t="inlineStr">
        <is>
          <t>1966</t>
        </is>
      </c>
      <c r="O21" t="inlineStr">
        <is>
          <t>eng</t>
        </is>
      </c>
      <c r="P21" t="inlineStr">
        <is>
          <t>mdu</t>
        </is>
      </c>
      <c r="Q21" t="inlineStr">
        <is>
          <t>Britain in the world today ; 7</t>
        </is>
      </c>
      <c r="R21" t="inlineStr">
        <is>
          <t xml:space="preserve">DA </t>
        </is>
      </c>
      <c r="S21" t="n">
        <v>1</v>
      </c>
      <c r="T21" t="n">
        <v>1</v>
      </c>
      <c r="U21" t="inlineStr">
        <is>
          <t>2009-04-01</t>
        </is>
      </c>
      <c r="V21" t="inlineStr">
        <is>
          <t>2009-04-01</t>
        </is>
      </c>
      <c r="W21" t="inlineStr">
        <is>
          <t>1991-11-08</t>
        </is>
      </c>
      <c r="X21" t="inlineStr">
        <is>
          <t>1991-11-08</t>
        </is>
      </c>
      <c r="Y21" t="n">
        <v>422</v>
      </c>
      <c r="Z21" t="n">
        <v>385</v>
      </c>
      <c r="AA21" t="n">
        <v>438</v>
      </c>
      <c r="AB21" t="n">
        <v>5</v>
      </c>
      <c r="AC21" t="n">
        <v>7</v>
      </c>
      <c r="AD21" t="n">
        <v>24</v>
      </c>
      <c r="AE21" t="n">
        <v>30</v>
      </c>
      <c r="AF21" t="n">
        <v>7</v>
      </c>
      <c r="AG21" t="n">
        <v>7</v>
      </c>
      <c r="AH21" t="n">
        <v>7</v>
      </c>
      <c r="AI21" t="n">
        <v>8</v>
      </c>
      <c r="AJ21" t="n">
        <v>12</v>
      </c>
      <c r="AK21" t="n">
        <v>16</v>
      </c>
      <c r="AL21" t="n">
        <v>4</v>
      </c>
      <c r="AM21" t="n">
        <v>6</v>
      </c>
      <c r="AN21" t="n">
        <v>0</v>
      </c>
      <c r="AO21" t="n">
        <v>0</v>
      </c>
      <c r="AP21" t="inlineStr">
        <is>
          <t>No</t>
        </is>
      </c>
      <c r="AQ21" t="inlineStr">
        <is>
          <t>Yes</t>
        </is>
      </c>
      <c r="AR21">
        <f>HYPERLINK("http://catalog.hathitrust.org/Record/000233134","HathiTrust Record")</f>
        <v/>
      </c>
      <c r="AS21">
        <f>HYPERLINK("https://creighton-primo.hosted.exlibrisgroup.com/primo-explore/search?tab=default_tab&amp;search_scope=EVERYTHING&amp;vid=01CRU&amp;lang=en_US&amp;offset=0&amp;query=any,contains,991002679619702656","Catalog Record")</f>
        <v/>
      </c>
      <c r="AT21">
        <f>HYPERLINK("http://www.worldcat.org/oclc/398050","WorldCat Record")</f>
        <v/>
      </c>
      <c r="AU21" t="inlineStr">
        <is>
          <t>1545904:eng</t>
        </is>
      </c>
      <c r="AV21" t="inlineStr">
        <is>
          <t>398050</t>
        </is>
      </c>
      <c r="AW21" t="inlineStr">
        <is>
          <t>991002679619702656</t>
        </is>
      </c>
      <c r="AX21" t="inlineStr">
        <is>
          <t>991002679619702656</t>
        </is>
      </c>
      <c r="AY21" t="inlineStr">
        <is>
          <t>2257266460002656</t>
        </is>
      </c>
      <c r="AZ21" t="inlineStr">
        <is>
          <t>BOOK</t>
        </is>
      </c>
      <c r="BC21" t="inlineStr">
        <is>
          <t>32285000795079</t>
        </is>
      </c>
      <c r="BD21" t="inlineStr">
        <is>
          <t>893233265</t>
        </is>
      </c>
    </row>
    <row r="22">
      <c r="A22" t="inlineStr">
        <is>
          <t>No</t>
        </is>
      </c>
      <c r="B22" t="inlineStr">
        <is>
          <t>DA17.H3 C45 1992</t>
        </is>
      </c>
      <c r="C22" t="inlineStr">
        <is>
          <t>0                      DA 0017000H  3                  C  45          1992</t>
        </is>
      </c>
      <c r="D22" t="inlineStr">
        <is>
          <t>Hailey : a study in British imperialism, 1872-1969 / John W. Cell.</t>
        </is>
      </c>
      <c r="F22" t="inlineStr">
        <is>
          <t>No</t>
        </is>
      </c>
      <c r="G22" t="inlineStr">
        <is>
          <t>1</t>
        </is>
      </c>
      <c r="H22" t="inlineStr">
        <is>
          <t>No</t>
        </is>
      </c>
      <c r="I22" t="inlineStr">
        <is>
          <t>No</t>
        </is>
      </c>
      <c r="J22" t="inlineStr">
        <is>
          <t>0</t>
        </is>
      </c>
      <c r="K22" t="inlineStr">
        <is>
          <t>Cell, John Whitson.</t>
        </is>
      </c>
      <c r="L22" t="inlineStr">
        <is>
          <t>Cambridge [England] ; New York, NY, USA : Cambridge University Press, 1992.</t>
        </is>
      </c>
      <c r="M22" t="inlineStr">
        <is>
          <t>1992</t>
        </is>
      </c>
      <c r="O22" t="inlineStr">
        <is>
          <t>eng</t>
        </is>
      </c>
      <c r="P22" t="inlineStr">
        <is>
          <t>enk</t>
        </is>
      </c>
      <c r="R22" t="inlineStr">
        <is>
          <t xml:space="preserve">DA </t>
        </is>
      </c>
      <c r="S22" t="n">
        <v>1</v>
      </c>
      <c r="T22" t="n">
        <v>1</v>
      </c>
      <c r="U22" t="inlineStr">
        <is>
          <t>1998-10-15</t>
        </is>
      </c>
      <c r="V22" t="inlineStr">
        <is>
          <t>1998-10-15</t>
        </is>
      </c>
      <c r="W22" t="inlineStr">
        <is>
          <t>1992-11-20</t>
        </is>
      </c>
      <c r="X22" t="inlineStr">
        <is>
          <t>1992-11-20</t>
        </is>
      </c>
      <c r="Y22" t="n">
        <v>380</v>
      </c>
      <c r="Z22" t="n">
        <v>257</v>
      </c>
      <c r="AA22" t="n">
        <v>264</v>
      </c>
      <c r="AB22" t="n">
        <v>3</v>
      </c>
      <c r="AC22" t="n">
        <v>3</v>
      </c>
      <c r="AD22" t="n">
        <v>13</v>
      </c>
      <c r="AE22" t="n">
        <v>13</v>
      </c>
      <c r="AF22" t="n">
        <v>5</v>
      </c>
      <c r="AG22" t="n">
        <v>5</v>
      </c>
      <c r="AH22" t="n">
        <v>5</v>
      </c>
      <c r="AI22" t="n">
        <v>5</v>
      </c>
      <c r="AJ22" t="n">
        <v>7</v>
      </c>
      <c r="AK22" t="n">
        <v>7</v>
      </c>
      <c r="AL22" t="n">
        <v>2</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HYPERLINK("https://creighton-primo.hosted.exlibrisgroup.com/primo-explore/search?tab=default_tab&amp;search_scope=EVERYTHING&amp;vid=01CRU&amp;lang=en_US&amp;offset=0&amp;query=any,contains,991001898109702656","Catalog Record")</f>
        <v/>
      </c>
      <c r="AT22">
        <f>HYPERLINK("http://www.worldcat.org/oclc/23974419","WorldCat Record")</f>
        <v/>
      </c>
      <c r="AU22" t="inlineStr">
        <is>
          <t>795628020:eng</t>
        </is>
      </c>
      <c r="AV22" t="inlineStr">
        <is>
          <t>23974419</t>
        </is>
      </c>
      <c r="AW22" t="inlineStr">
        <is>
          <t>991001898109702656</t>
        </is>
      </c>
      <c r="AX22" t="inlineStr">
        <is>
          <t>991001898109702656</t>
        </is>
      </c>
      <c r="AY22" t="inlineStr">
        <is>
          <t>2269285390002656</t>
        </is>
      </c>
      <c r="AZ22" t="inlineStr">
        <is>
          <t>BOOK</t>
        </is>
      </c>
      <c r="BB22" t="inlineStr">
        <is>
          <t>9780521411073</t>
        </is>
      </c>
      <c r="BC22" t="inlineStr">
        <is>
          <t>32285001364222</t>
        </is>
      </c>
      <c r="BD22" t="inlineStr">
        <is>
          <t>893420716</t>
        </is>
      </c>
    </row>
    <row r="23">
      <c r="A23" t="inlineStr">
        <is>
          <t>No</t>
        </is>
      </c>
      <c r="B23" t="inlineStr">
        <is>
          <t>DA175 .P6 1955</t>
        </is>
      </c>
      <c r="C23" t="inlineStr">
        <is>
          <t>0                      DA 0175000P  6           1955</t>
        </is>
      </c>
      <c r="D23" t="inlineStr">
        <is>
          <t>From Domesday book to Magna Carta, 1087-1216.</t>
        </is>
      </c>
      <c r="F23" t="inlineStr">
        <is>
          <t>No</t>
        </is>
      </c>
      <c r="G23" t="inlineStr">
        <is>
          <t>1</t>
        </is>
      </c>
      <c r="H23" t="inlineStr">
        <is>
          <t>Yes</t>
        </is>
      </c>
      <c r="I23" t="inlineStr">
        <is>
          <t>No</t>
        </is>
      </c>
      <c r="J23" t="inlineStr">
        <is>
          <t>0</t>
        </is>
      </c>
      <c r="K23" t="inlineStr">
        <is>
          <t>Poole, Austin Lane, 1889-1963.</t>
        </is>
      </c>
      <c r="L23" t="inlineStr">
        <is>
          <t>Oxford, Clarendon Press, 1955.</t>
        </is>
      </c>
      <c r="M23" t="inlineStr">
        <is>
          <t>1955</t>
        </is>
      </c>
      <c r="N23" t="inlineStr">
        <is>
          <t>2d ed.</t>
        </is>
      </c>
      <c r="O23" t="inlineStr">
        <is>
          <t>eng</t>
        </is>
      </c>
      <c r="P23" t="inlineStr">
        <is>
          <t>enk</t>
        </is>
      </c>
      <c r="Q23" t="inlineStr">
        <is>
          <t>Oxford history of England ; [v. 3]</t>
        </is>
      </c>
      <c r="R23" t="inlineStr">
        <is>
          <t xml:space="preserve">DA </t>
        </is>
      </c>
      <c r="S23" t="n">
        <v>2</v>
      </c>
      <c r="T23" t="n">
        <v>3</v>
      </c>
      <c r="U23" t="inlineStr">
        <is>
          <t>1997-03-15</t>
        </is>
      </c>
      <c r="V23" t="inlineStr">
        <is>
          <t>2005-11-14</t>
        </is>
      </c>
      <c r="W23" t="inlineStr">
        <is>
          <t>1996-10-01</t>
        </is>
      </c>
      <c r="X23" t="inlineStr">
        <is>
          <t>1996-10-01</t>
        </is>
      </c>
      <c r="Y23" t="n">
        <v>1239</v>
      </c>
      <c r="Z23" t="n">
        <v>1002</v>
      </c>
      <c r="AA23" t="n">
        <v>1570</v>
      </c>
      <c r="AB23" t="n">
        <v>9</v>
      </c>
      <c r="AC23" t="n">
        <v>11</v>
      </c>
      <c r="AD23" t="n">
        <v>42</v>
      </c>
      <c r="AE23" t="n">
        <v>62</v>
      </c>
      <c r="AF23" t="n">
        <v>18</v>
      </c>
      <c r="AG23" t="n">
        <v>24</v>
      </c>
      <c r="AH23" t="n">
        <v>6</v>
      </c>
      <c r="AI23" t="n">
        <v>8</v>
      </c>
      <c r="AJ23" t="n">
        <v>16</v>
      </c>
      <c r="AK23" t="n">
        <v>26</v>
      </c>
      <c r="AL23" t="n">
        <v>7</v>
      </c>
      <c r="AM23" t="n">
        <v>9</v>
      </c>
      <c r="AN23" t="n">
        <v>3</v>
      </c>
      <c r="AO23" t="n">
        <v>7</v>
      </c>
      <c r="AP23" t="inlineStr">
        <is>
          <t>No</t>
        </is>
      </c>
      <c r="AQ23" t="inlineStr">
        <is>
          <t>No</t>
        </is>
      </c>
      <c r="AS23">
        <f>HYPERLINK("https://creighton-primo.hosted.exlibrisgroup.com/primo-explore/search?tab=default_tab&amp;search_scope=EVERYTHING&amp;vid=01CRU&amp;lang=en_US&amp;offset=0&amp;query=any,contains,991001634409702656","Catalog Record")</f>
        <v/>
      </c>
      <c r="AT23">
        <f>HYPERLINK("http://www.worldcat.org/oclc/398750","WorldCat Record")</f>
        <v/>
      </c>
      <c r="AU23" t="inlineStr">
        <is>
          <t>415933:eng</t>
        </is>
      </c>
      <c r="AV23" t="inlineStr">
        <is>
          <t>398750</t>
        </is>
      </c>
      <c r="AW23" t="inlineStr">
        <is>
          <t>991001634409702656</t>
        </is>
      </c>
      <c r="AX23" t="inlineStr">
        <is>
          <t>991001634409702656</t>
        </is>
      </c>
      <c r="AY23" t="inlineStr">
        <is>
          <t>2259635190002656</t>
        </is>
      </c>
      <c r="AZ23" t="inlineStr">
        <is>
          <t>BOOK</t>
        </is>
      </c>
      <c r="BC23" t="inlineStr">
        <is>
          <t>32285002339769</t>
        </is>
      </c>
      <c r="BD23" t="inlineStr">
        <is>
          <t>893509743</t>
        </is>
      </c>
    </row>
    <row r="24">
      <c r="A24" t="inlineStr">
        <is>
          <t>No</t>
        </is>
      </c>
      <c r="B24" t="inlineStr">
        <is>
          <t>DA176 .E4</t>
        </is>
      </c>
      <c r="C24" t="inlineStr">
        <is>
          <t>0                      DA 0176000E  4</t>
        </is>
      </c>
      <c r="D24" t="inlineStr">
        <is>
          <t>England, 1200-1640 / [by] G. R. Elton.</t>
        </is>
      </c>
      <c r="F24" t="inlineStr">
        <is>
          <t>No</t>
        </is>
      </c>
      <c r="G24" t="inlineStr">
        <is>
          <t>1</t>
        </is>
      </c>
      <c r="H24" t="inlineStr">
        <is>
          <t>No</t>
        </is>
      </c>
      <c r="I24" t="inlineStr">
        <is>
          <t>No</t>
        </is>
      </c>
      <c r="J24" t="inlineStr">
        <is>
          <t>0</t>
        </is>
      </c>
      <c r="K24" t="inlineStr">
        <is>
          <t>Elton, G. R. (Geoffrey Rudolph)</t>
        </is>
      </c>
      <c r="L24" t="inlineStr">
        <is>
          <t>Ithaca : Cornell University Press, [1969]</t>
        </is>
      </c>
      <c r="M24" t="inlineStr">
        <is>
          <t>1969</t>
        </is>
      </c>
      <c r="O24" t="inlineStr">
        <is>
          <t>eng</t>
        </is>
      </c>
      <c r="P24" t="inlineStr">
        <is>
          <t>nyu</t>
        </is>
      </c>
      <c r="Q24" t="inlineStr">
        <is>
          <t>The Sources of history: studies in the uses of historical evidence</t>
        </is>
      </c>
      <c r="R24" t="inlineStr">
        <is>
          <t xml:space="preserve">DA </t>
        </is>
      </c>
      <c r="S24" t="n">
        <v>2</v>
      </c>
      <c r="T24" t="n">
        <v>2</v>
      </c>
      <c r="U24" t="inlineStr">
        <is>
          <t>1996-06-17</t>
        </is>
      </c>
      <c r="V24" t="inlineStr">
        <is>
          <t>1996-06-17</t>
        </is>
      </c>
      <c r="W24" t="inlineStr">
        <is>
          <t>1993-10-28</t>
        </is>
      </c>
      <c r="X24" t="inlineStr">
        <is>
          <t>1993-10-28</t>
        </is>
      </c>
      <c r="Y24" t="n">
        <v>1003</v>
      </c>
      <c r="Z24" t="n">
        <v>923</v>
      </c>
      <c r="AA24" t="n">
        <v>972</v>
      </c>
      <c r="AB24" t="n">
        <v>10</v>
      </c>
      <c r="AC24" t="n">
        <v>10</v>
      </c>
      <c r="AD24" t="n">
        <v>40</v>
      </c>
      <c r="AE24" t="n">
        <v>44</v>
      </c>
      <c r="AF24" t="n">
        <v>14</v>
      </c>
      <c r="AG24" t="n">
        <v>16</v>
      </c>
      <c r="AH24" t="n">
        <v>8</v>
      </c>
      <c r="AI24" t="n">
        <v>10</v>
      </c>
      <c r="AJ24" t="n">
        <v>18</v>
      </c>
      <c r="AK24" t="n">
        <v>20</v>
      </c>
      <c r="AL24" t="n">
        <v>9</v>
      </c>
      <c r="AM24" t="n">
        <v>9</v>
      </c>
      <c r="AN24" t="n">
        <v>0</v>
      </c>
      <c r="AO24" t="n">
        <v>0</v>
      </c>
      <c r="AP24" t="inlineStr">
        <is>
          <t>No</t>
        </is>
      </c>
      <c r="AQ24" t="inlineStr">
        <is>
          <t>Yes</t>
        </is>
      </c>
      <c r="AR24">
        <f>HYPERLINK("http://catalog.hathitrust.org/Record/000767550","HathiTrust Record")</f>
        <v/>
      </c>
      <c r="AS24">
        <f>HYPERLINK("https://creighton-primo.hosted.exlibrisgroup.com/primo-explore/search?tab=default_tab&amp;search_scope=EVERYTHING&amp;vid=01CRU&amp;lang=en_US&amp;offset=0&amp;query=any,contains,991000057879702656","Catalog Record")</f>
        <v/>
      </c>
      <c r="AT24">
        <f>HYPERLINK("http://www.worldcat.org/oclc/23819","WorldCat Record")</f>
        <v/>
      </c>
      <c r="AU24" t="inlineStr">
        <is>
          <t>1146019:eng</t>
        </is>
      </c>
      <c r="AV24" t="inlineStr">
        <is>
          <t>23819</t>
        </is>
      </c>
      <c r="AW24" t="inlineStr">
        <is>
          <t>991000057879702656</t>
        </is>
      </c>
      <c r="AX24" t="inlineStr">
        <is>
          <t>991000057879702656</t>
        </is>
      </c>
      <c r="AY24" t="inlineStr">
        <is>
          <t>2267766880002656</t>
        </is>
      </c>
      <c r="AZ24" t="inlineStr">
        <is>
          <t>BOOK</t>
        </is>
      </c>
      <c r="BC24" t="inlineStr">
        <is>
          <t>32285001795433</t>
        </is>
      </c>
      <c r="BD24" t="inlineStr">
        <is>
          <t>893425367</t>
        </is>
      </c>
    </row>
    <row r="25">
      <c r="A25" t="inlineStr">
        <is>
          <t>No</t>
        </is>
      </c>
      <c r="B25" t="inlineStr">
        <is>
          <t>DA18 .H25</t>
        </is>
      </c>
      <c r="C25" t="inlineStr">
        <is>
          <t>0                      DA 0018000H  25</t>
        </is>
      </c>
      <c r="D25" t="inlineStr">
        <is>
          <t>Empire to commonwealth, thirty years of British Imperial history, by Walter Phelps Hall ...</t>
        </is>
      </c>
      <c r="F25" t="inlineStr">
        <is>
          <t>No</t>
        </is>
      </c>
      <c r="G25" t="inlineStr">
        <is>
          <t>1</t>
        </is>
      </c>
      <c r="H25" t="inlineStr">
        <is>
          <t>No</t>
        </is>
      </c>
      <c r="I25" t="inlineStr">
        <is>
          <t>No</t>
        </is>
      </c>
      <c r="J25" t="inlineStr">
        <is>
          <t>0</t>
        </is>
      </c>
      <c r="K25" t="inlineStr">
        <is>
          <t>Hall, Walter Phelps, 1884-1962.</t>
        </is>
      </c>
      <c r="L25" t="inlineStr">
        <is>
          <t>New York, H. Holt and Company, c1928.</t>
        </is>
      </c>
      <c r="M25" t="inlineStr">
        <is>
          <t>1928</t>
        </is>
      </c>
      <c r="O25" t="inlineStr">
        <is>
          <t>eng</t>
        </is>
      </c>
      <c r="P25" t="inlineStr">
        <is>
          <t>nyu</t>
        </is>
      </c>
      <c r="R25" t="inlineStr">
        <is>
          <t xml:space="preserve">DA </t>
        </is>
      </c>
      <c r="S25" t="n">
        <v>2</v>
      </c>
      <c r="T25" t="n">
        <v>2</v>
      </c>
      <c r="U25" t="inlineStr">
        <is>
          <t>2009-04-01</t>
        </is>
      </c>
      <c r="V25" t="inlineStr">
        <is>
          <t>2009-04-01</t>
        </is>
      </c>
      <c r="W25" t="inlineStr">
        <is>
          <t>1996-09-20</t>
        </is>
      </c>
      <c r="X25" t="inlineStr">
        <is>
          <t>1996-09-20</t>
        </is>
      </c>
      <c r="Y25" t="n">
        <v>421</v>
      </c>
      <c r="Z25" t="n">
        <v>383</v>
      </c>
      <c r="AA25" t="n">
        <v>395</v>
      </c>
      <c r="AB25" t="n">
        <v>7</v>
      </c>
      <c r="AC25" t="n">
        <v>7</v>
      </c>
      <c r="AD25" t="n">
        <v>24</v>
      </c>
      <c r="AE25" t="n">
        <v>24</v>
      </c>
      <c r="AF25" t="n">
        <v>7</v>
      </c>
      <c r="AG25" t="n">
        <v>7</v>
      </c>
      <c r="AH25" t="n">
        <v>5</v>
      </c>
      <c r="AI25" t="n">
        <v>5</v>
      </c>
      <c r="AJ25" t="n">
        <v>12</v>
      </c>
      <c r="AK25" t="n">
        <v>12</v>
      </c>
      <c r="AL25" t="n">
        <v>6</v>
      </c>
      <c r="AM25" t="n">
        <v>6</v>
      </c>
      <c r="AN25" t="n">
        <v>0</v>
      </c>
      <c r="AO25" t="n">
        <v>0</v>
      </c>
      <c r="AP25" t="inlineStr">
        <is>
          <t>No</t>
        </is>
      </c>
      <c r="AQ25" t="inlineStr">
        <is>
          <t>Yes</t>
        </is>
      </c>
      <c r="AR25">
        <f>HYPERLINK("http://catalog.hathitrust.org/Record/000268145","HathiTrust Record")</f>
        <v/>
      </c>
      <c r="AS25">
        <f>HYPERLINK("https://creighton-primo.hosted.exlibrisgroup.com/primo-explore/search?tab=default_tab&amp;search_scope=EVERYTHING&amp;vid=01CRU&amp;lang=en_US&amp;offset=0&amp;query=any,contains,991002524789702656","Catalog Record")</f>
        <v/>
      </c>
      <c r="AT25">
        <f>HYPERLINK("http://www.worldcat.org/oclc/366631","WorldCat Record")</f>
        <v/>
      </c>
      <c r="AU25" t="inlineStr">
        <is>
          <t>366264048:eng</t>
        </is>
      </c>
      <c r="AV25" t="inlineStr">
        <is>
          <t>366631</t>
        </is>
      </c>
      <c r="AW25" t="inlineStr">
        <is>
          <t>991002524789702656</t>
        </is>
      </c>
      <c r="AX25" t="inlineStr">
        <is>
          <t>991002524789702656</t>
        </is>
      </c>
      <c r="AY25" t="inlineStr">
        <is>
          <t>2264514740002656</t>
        </is>
      </c>
      <c r="AZ25" t="inlineStr">
        <is>
          <t>BOOK</t>
        </is>
      </c>
      <c r="BC25" t="inlineStr">
        <is>
          <t>32285002336518</t>
        </is>
      </c>
      <c r="BD25" t="inlineStr">
        <is>
          <t>893316936</t>
        </is>
      </c>
    </row>
    <row r="26">
      <c r="A26" t="inlineStr">
        <is>
          <t>No</t>
        </is>
      </c>
      <c r="B26" t="inlineStr">
        <is>
          <t>DA185 .B25</t>
        </is>
      </c>
      <c r="C26" t="inlineStr">
        <is>
          <t>0                      DA 0185000B  25</t>
        </is>
      </c>
      <c r="D26" t="inlineStr">
        <is>
          <t>Mediaeval England, a new ed. of Barnard's "Companion to English history," edited by H. W. C. Davis.</t>
        </is>
      </c>
      <c r="F26" t="inlineStr">
        <is>
          <t>No</t>
        </is>
      </c>
      <c r="G26" t="inlineStr">
        <is>
          <t>1</t>
        </is>
      </c>
      <c r="H26" t="inlineStr">
        <is>
          <t>No</t>
        </is>
      </c>
      <c r="I26" t="inlineStr">
        <is>
          <t>No</t>
        </is>
      </c>
      <c r="J26" t="inlineStr">
        <is>
          <t>0</t>
        </is>
      </c>
      <c r="K26" t="inlineStr">
        <is>
          <t>Barnard, Francis Pierrepont, 1854-1931, editor.</t>
        </is>
      </c>
      <c r="L26" t="inlineStr">
        <is>
          <t>Oxford, The Clarendon Press, 1924.</t>
        </is>
      </c>
      <c r="M26" t="inlineStr">
        <is>
          <t>1924</t>
        </is>
      </c>
      <c r="O26" t="inlineStr">
        <is>
          <t>eng</t>
        </is>
      </c>
      <c r="P26" t="inlineStr">
        <is>
          <t>enk</t>
        </is>
      </c>
      <c r="R26" t="inlineStr">
        <is>
          <t xml:space="preserve">DA </t>
        </is>
      </c>
      <c r="S26" t="n">
        <v>3</v>
      </c>
      <c r="T26" t="n">
        <v>3</v>
      </c>
      <c r="U26" t="inlineStr">
        <is>
          <t>2002-04-06</t>
        </is>
      </c>
      <c r="V26" t="inlineStr">
        <is>
          <t>2002-04-06</t>
        </is>
      </c>
      <c r="W26" t="inlineStr">
        <is>
          <t>1996-10-01</t>
        </is>
      </c>
      <c r="X26" t="inlineStr">
        <is>
          <t>1996-10-01</t>
        </is>
      </c>
      <c r="Y26" t="n">
        <v>411</v>
      </c>
      <c r="Z26" t="n">
        <v>358</v>
      </c>
      <c r="AA26" t="n">
        <v>505</v>
      </c>
      <c r="AB26" t="n">
        <v>4</v>
      </c>
      <c r="AC26" t="n">
        <v>4</v>
      </c>
      <c r="AD26" t="n">
        <v>24</v>
      </c>
      <c r="AE26" t="n">
        <v>33</v>
      </c>
      <c r="AF26" t="n">
        <v>9</v>
      </c>
      <c r="AG26" t="n">
        <v>10</v>
      </c>
      <c r="AH26" t="n">
        <v>5</v>
      </c>
      <c r="AI26" t="n">
        <v>6</v>
      </c>
      <c r="AJ26" t="n">
        <v>12</v>
      </c>
      <c r="AK26" t="n">
        <v>15</v>
      </c>
      <c r="AL26" t="n">
        <v>3</v>
      </c>
      <c r="AM26" t="n">
        <v>3</v>
      </c>
      <c r="AN26" t="n">
        <v>0</v>
      </c>
      <c r="AO26" t="n">
        <v>4</v>
      </c>
      <c r="AP26" t="inlineStr">
        <is>
          <t>Yes</t>
        </is>
      </c>
      <c r="AQ26" t="inlineStr">
        <is>
          <t>No</t>
        </is>
      </c>
      <c r="AR26">
        <f>HYPERLINK("http://catalog.hathitrust.org/Record/000199670","HathiTrust Record")</f>
        <v/>
      </c>
      <c r="AS26">
        <f>HYPERLINK("https://creighton-primo.hosted.exlibrisgroup.com/primo-explore/search?tab=default_tab&amp;search_scope=EVERYTHING&amp;vid=01CRU&amp;lang=en_US&amp;offset=0&amp;query=any,contains,991003072469702656","Catalog Record")</f>
        <v/>
      </c>
      <c r="AT26">
        <f>HYPERLINK("http://www.worldcat.org/oclc/626750","WorldCat Record")</f>
        <v/>
      </c>
      <c r="AU26" t="inlineStr">
        <is>
          <t>352651476:eng</t>
        </is>
      </c>
      <c r="AV26" t="inlineStr">
        <is>
          <t>626750</t>
        </is>
      </c>
      <c r="AW26" t="inlineStr">
        <is>
          <t>991003072469702656</t>
        </is>
      </c>
      <c r="AX26" t="inlineStr">
        <is>
          <t>991003072469702656</t>
        </is>
      </c>
      <c r="AY26" t="inlineStr">
        <is>
          <t>2257277510002656</t>
        </is>
      </c>
      <c r="AZ26" t="inlineStr">
        <is>
          <t>BOOK</t>
        </is>
      </c>
      <c r="BC26" t="inlineStr">
        <is>
          <t>32285002339835</t>
        </is>
      </c>
      <c r="BD26" t="inlineStr">
        <is>
          <t>893252003</t>
        </is>
      </c>
    </row>
    <row r="27">
      <c r="A27" t="inlineStr">
        <is>
          <t>No</t>
        </is>
      </c>
      <c r="B27" t="inlineStr">
        <is>
          <t>DA185 .C85 1957</t>
        </is>
      </c>
      <c r="C27" t="inlineStr">
        <is>
          <t>0                      DA 0185000C  85          1957</t>
        </is>
      </c>
      <c r="D27" t="inlineStr">
        <is>
          <t>Chaucer and his England.</t>
        </is>
      </c>
      <c r="F27" t="inlineStr">
        <is>
          <t>No</t>
        </is>
      </c>
      <c r="G27" t="inlineStr">
        <is>
          <t>1</t>
        </is>
      </c>
      <c r="H27" t="inlineStr">
        <is>
          <t>No</t>
        </is>
      </c>
      <c r="I27" t="inlineStr">
        <is>
          <t>No</t>
        </is>
      </c>
      <c r="J27" t="inlineStr">
        <is>
          <t>0</t>
        </is>
      </c>
      <c r="K27" t="inlineStr">
        <is>
          <t>Coulton, G. G. (George Gordon), 1858-1947.</t>
        </is>
      </c>
      <c r="L27" t="inlineStr">
        <is>
          <t>New York, Russell &amp; Russell, 1957.</t>
        </is>
      </c>
      <c r="M27" t="inlineStr">
        <is>
          <t>1957</t>
        </is>
      </c>
      <c r="O27" t="inlineStr">
        <is>
          <t>eng</t>
        </is>
      </c>
      <c r="P27" t="inlineStr">
        <is>
          <t>nyu</t>
        </is>
      </c>
      <c r="R27" t="inlineStr">
        <is>
          <t xml:space="preserve">DA </t>
        </is>
      </c>
      <c r="S27" t="n">
        <v>1</v>
      </c>
      <c r="T27" t="n">
        <v>1</v>
      </c>
      <c r="U27" t="inlineStr">
        <is>
          <t>2001-04-22</t>
        </is>
      </c>
      <c r="V27" t="inlineStr">
        <is>
          <t>2001-04-22</t>
        </is>
      </c>
      <c r="W27" t="inlineStr">
        <is>
          <t>1996-10-01</t>
        </is>
      </c>
      <c r="X27" t="inlineStr">
        <is>
          <t>1996-10-01</t>
        </is>
      </c>
      <c r="Y27" t="n">
        <v>589</v>
      </c>
      <c r="Z27" t="n">
        <v>552</v>
      </c>
      <c r="AA27" t="n">
        <v>1694</v>
      </c>
      <c r="AB27" t="n">
        <v>2</v>
      </c>
      <c r="AC27" t="n">
        <v>12</v>
      </c>
      <c r="AD27" t="n">
        <v>14</v>
      </c>
      <c r="AE27" t="n">
        <v>57</v>
      </c>
      <c r="AF27" t="n">
        <v>7</v>
      </c>
      <c r="AG27" t="n">
        <v>23</v>
      </c>
      <c r="AH27" t="n">
        <v>2</v>
      </c>
      <c r="AI27" t="n">
        <v>10</v>
      </c>
      <c r="AJ27" t="n">
        <v>8</v>
      </c>
      <c r="AK27" t="n">
        <v>26</v>
      </c>
      <c r="AL27" t="n">
        <v>1</v>
      </c>
      <c r="AM27" t="n">
        <v>11</v>
      </c>
      <c r="AN27" t="n">
        <v>0</v>
      </c>
      <c r="AO27" t="n">
        <v>0</v>
      </c>
      <c r="AP27" t="inlineStr">
        <is>
          <t>No</t>
        </is>
      </c>
      <c r="AQ27" t="inlineStr">
        <is>
          <t>Yes</t>
        </is>
      </c>
      <c r="AR27">
        <f>HYPERLINK("http://catalog.hathitrust.org/Record/007961287","HathiTrust Record")</f>
        <v/>
      </c>
      <c r="AS27">
        <f>HYPERLINK("https://creighton-primo.hosted.exlibrisgroup.com/primo-explore/search?tab=default_tab&amp;search_scope=EVERYTHING&amp;vid=01CRU&amp;lang=en_US&amp;offset=0&amp;query=any,contains,991003105989702656","Catalog Record")</f>
        <v/>
      </c>
      <c r="AT27">
        <f>HYPERLINK("http://www.worldcat.org/oclc/654187","WorldCat Record")</f>
        <v/>
      </c>
      <c r="AU27" t="inlineStr">
        <is>
          <t>1548830:eng</t>
        </is>
      </c>
      <c r="AV27" t="inlineStr">
        <is>
          <t>654187</t>
        </is>
      </c>
      <c r="AW27" t="inlineStr">
        <is>
          <t>991003105989702656</t>
        </is>
      </c>
      <c r="AX27" t="inlineStr">
        <is>
          <t>991003105989702656</t>
        </is>
      </c>
      <c r="AY27" t="inlineStr">
        <is>
          <t>2262009250002656</t>
        </is>
      </c>
      <c r="AZ27" t="inlineStr">
        <is>
          <t>BOOK</t>
        </is>
      </c>
      <c r="BC27" t="inlineStr">
        <is>
          <t>32285002339868</t>
        </is>
      </c>
      <c r="BD27" t="inlineStr">
        <is>
          <t>893711064</t>
        </is>
      </c>
    </row>
    <row r="28">
      <c r="A28" t="inlineStr">
        <is>
          <t>No</t>
        </is>
      </c>
      <c r="B28" t="inlineStr">
        <is>
          <t>DA185 .M47 1988</t>
        </is>
      </c>
      <c r="C28" t="inlineStr">
        <is>
          <t>0                      DA 0185000M  47          1988</t>
        </is>
      </c>
      <c r="D28" t="inlineStr">
        <is>
          <t>The English noble household, 1250-1600 : good governance and politic rule / Kate Mertes.</t>
        </is>
      </c>
      <c r="F28" t="inlineStr">
        <is>
          <t>No</t>
        </is>
      </c>
      <c r="G28" t="inlineStr">
        <is>
          <t>1</t>
        </is>
      </c>
      <c r="H28" t="inlineStr">
        <is>
          <t>No</t>
        </is>
      </c>
      <c r="I28" t="inlineStr">
        <is>
          <t>No</t>
        </is>
      </c>
      <c r="J28" t="inlineStr">
        <is>
          <t>0</t>
        </is>
      </c>
      <c r="K28" t="inlineStr">
        <is>
          <t>Mertes, Kate.</t>
        </is>
      </c>
      <c r="L28" t="inlineStr">
        <is>
          <t>Oxford, OX, UK ; New York, NY, USA : B. Blackwell, 1988.</t>
        </is>
      </c>
      <c r="M28" t="inlineStr">
        <is>
          <t>1988</t>
        </is>
      </c>
      <c r="O28" t="inlineStr">
        <is>
          <t>eng</t>
        </is>
      </c>
      <c r="P28" t="inlineStr">
        <is>
          <t>enk</t>
        </is>
      </c>
      <c r="Q28" t="inlineStr">
        <is>
          <t>Family, sexuality, and social relations in past times</t>
        </is>
      </c>
      <c r="R28" t="inlineStr">
        <is>
          <t xml:space="preserve">DA </t>
        </is>
      </c>
      <c r="S28" t="n">
        <v>2</v>
      </c>
      <c r="T28" t="n">
        <v>2</v>
      </c>
      <c r="U28" t="inlineStr">
        <is>
          <t>1996-10-26</t>
        </is>
      </c>
      <c r="V28" t="inlineStr">
        <is>
          <t>1996-10-26</t>
        </is>
      </c>
      <c r="W28" t="inlineStr">
        <is>
          <t>1990-09-28</t>
        </is>
      </c>
      <c r="X28" t="inlineStr">
        <is>
          <t>1990-09-28</t>
        </is>
      </c>
      <c r="Y28" t="n">
        <v>577</v>
      </c>
      <c r="Z28" t="n">
        <v>428</v>
      </c>
      <c r="AA28" t="n">
        <v>428</v>
      </c>
      <c r="AB28" t="n">
        <v>3</v>
      </c>
      <c r="AC28" t="n">
        <v>3</v>
      </c>
      <c r="AD28" t="n">
        <v>26</v>
      </c>
      <c r="AE28" t="n">
        <v>26</v>
      </c>
      <c r="AF28" t="n">
        <v>9</v>
      </c>
      <c r="AG28" t="n">
        <v>9</v>
      </c>
      <c r="AH28" t="n">
        <v>7</v>
      </c>
      <c r="AI28" t="n">
        <v>7</v>
      </c>
      <c r="AJ28" t="n">
        <v>16</v>
      </c>
      <c r="AK28" t="n">
        <v>16</v>
      </c>
      <c r="AL28" t="n">
        <v>2</v>
      </c>
      <c r="AM28" t="n">
        <v>2</v>
      </c>
      <c r="AN28" t="n">
        <v>0</v>
      </c>
      <c r="AO28" t="n">
        <v>0</v>
      </c>
      <c r="AP28" t="inlineStr">
        <is>
          <t>No</t>
        </is>
      </c>
      <c r="AQ28" t="inlineStr">
        <is>
          <t>No</t>
        </is>
      </c>
      <c r="AS28">
        <f>HYPERLINK("https://creighton-primo.hosted.exlibrisgroup.com/primo-explore/search?tab=default_tab&amp;search_scope=EVERYTHING&amp;vid=01CRU&amp;lang=en_US&amp;offset=0&amp;query=any,contains,991001153339702656","Catalog Record")</f>
        <v/>
      </c>
      <c r="AT28">
        <f>HYPERLINK("http://www.worldcat.org/oclc/16831929","WorldCat Record")</f>
        <v/>
      </c>
      <c r="AU28" t="inlineStr">
        <is>
          <t>836728593:eng</t>
        </is>
      </c>
      <c r="AV28" t="inlineStr">
        <is>
          <t>16831929</t>
        </is>
      </c>
      <c r="AW28" t="inlineStr">
        <is>
          <t>991001153339702656</t>
        </is>
      </c>
      <c r="AX28" t="inlineStr">
        <is>
          <t>991001153339702656</t>
        </is>
      </c>
      <c r="AY28" t="inlineStr">
        <is>
          <t>2255657500002656</t>
        </is>
      </c>
      <c r="AZ28" t="inlineStr">
        <is>
          <t>BOOK</t>
        </is>
      </c>
      <c r="BB28" t="inlineStr">
        <is>
          <t>9780631153191</t>
        </is>
      </c>
      <c r="BC28" t="inlineStr">
        <is>
          <t>32285000325828</t>
        </is>
      </c>
      <c r="BD28" t="inlineStr">
        <is>
          <t>893590067</t>
        </is>
      </c>
    </row>
    <row r="29">
      <c r="A29" t="inlineStr">
        <is>
          <t>No</t>
        </is>
      </c>
      <c r="B29" t="inlineStr">
        <is>
          <t>DA185 .R18 1970</t>
        </is>
      </c>
      <c r="C29" t="inlineStr">
        <is>
          <t>0                      DA 0185000R  18          1970</t>
        </is>
      </c>
      <c r="D29" t="inlineStr">
        <is>
          <t>Chaucer's England, by Matthew Browne. London, Hurst and Blackett, 1869.</t>
        </is>
      </c>
      <c r="F29" t="inlineStr">
        <is>
          <t>Yes</t>
        </is>
      </c>
      <c r="G29" t="inlineStr">
        <is>
          <t>1</t>
        </is>
      </c>
      <c r="H29" t="inlineStr">
        <is>
          <t>No</t>
        </is>
      </c>
      <c r="I29" t="inlineStr">
        <is>
          <t>No</t>
        </is>
      </c>
      <c r="J29" t="inlineStr">
        <is>
          <t>0</t>
        </is>
      </c>
      <c r="K29" t="inlineStr">
        <is>
          <t>Rands, William Brighty, 1823-1882.</t>
        </is>
      </c>
      <c r="L29" t="inlineStr">
        <is>
          <t>[New York, AMS Press, 1970]</t>
        </is>
      </c>
      <c r="M29" t="inlineStr">
        <is>
          <t>1970</t>
        </is>
      </c>
      <c r="O29" t="inlineStr">
        <is>
          <t>eng</t>
        </is>
      </c>
      <c r="P29" t="inlineStr">
        <is>
          <t>nyu</t>
        </is>
      </c>
      <c r="R29" t="inlineStr">
        <is>
          <t xml:space="preserve">DA </t>
        </is>
      </c>
      <c r="S29" t="n">
        <v>8</v>
      </c>
      <c r="T29" t="n">
        <v>8</v>
      </c>
      <c r="U29" t="inlineStr">
        <is>
          <t>2001-04-16</t>
        </is>
      </c>
      <c r="V29" t="inlineStr">
        <is>
          <t>2001-04-16</t>
        </is>
      </c>
      <c r="W29" t="inlineStr">
        <is>
          <t>1996-10-02</t>
        </is>
      </c>
      <c r="X29" t="inlineStr">
        <is>
          <t>1996-10-02</t>
        </is>
      </c>
      <c r="Y29" t="n">
        <v>204</v>
      </c>
      <c r="Z29" t="n">
        <v>185</v>
      </c>
      <c r="AA29" t="n">
        <v>189</v>
      </c>
      <c r="AB29" t="n">
        <v>3</v>
      </c>
      <c r="AC29" t="n">
        <v>3</v>
      </c>
      <c r="AD29" t="n">
        <v>10</v>
      </c>
      <c r="AE29" t="n">
        <v>10</v>
      </c>
      <c r="AF29" t="n">
        <v>2</v>
      </c>
      <c r="AG29" t="n">
        <v>2</v>
      </c>
      <c r="AH29" t="n">
        <v>4</v>
      </c>
      <c r="AI29" t="n">
        <v>4</v>
      </c>
      <c r="AJ29" t="n">
        <v>4</v>
      </c>
      <c r="AK29" t="n">
        <v>4</v>
      </c>
      <c r="AL29" t="n">
        <v>2</v>
      </c>
      <c r="AM29" t="n">
        <v>2</v>
      </c>
      <c r="AN29" t="n">
        <v>0</v>
      </c>
      <c r="AO29" t="n">
        <v>0</v>
      </c>
      <c r="AP29" t="inlineStr">
        <is>
          <t>No</t>
        </is>
      </c>
      <c r="AQ29" t="inlineStr">
        <is>
          <t>No</t>
        </is>
      </c>
      <c r="AS29">
        <f>HYPERLINK("https://creighton-primo.hosted.exlibrisgroup.com/primo-explore/search?tab=default_tab&amp;search_scope=EVERYTHING&amp;vid=01CRU&amp;lang=en_US&amp;offset=0&amp;query=any,contains,991000639609702656","Catalog Record")</f>
        <v/>
      </c>
      <c r="AT29">
        <f>HYPERLINK("http://www.worldcat.org/oclc/108908","WorldCat Record")</f>
        <v/>
      </c>
      <c r="AU29" t="inlineStr">
        <is>
          <t>5608877477:eng</t>
        </is>
      </c>
      <c r="AV29" t="inlineStr">
        <is>
          <t>108908</t>
        </is>
      </c>
      <c r="AW29" t="inlineStr">
        <is>
          <t>991000639609702656</t>
        </is>
      </c>
      <c r="AX29" t="inlineStr">
        <is>
          <t>991000639609702656</t>
        </is>
      </c>
      <c r="AY29" t="inlineStr">
        <is>
          <t>2262463470002656</t>
        </is>
      </c>
      <c r="AZ29" t="inlineStr">
        <is>
          <t>BOOK</t>
        </is>
      </c>
      <c r="BB29" t="inlineStr">
        <is>
          <t>9780404011390</t>
        </is>
      </c>
      <c r="BC29" t="inlineStr">
        <is>
          <t>32285002339926</t>
        </is>
      </c>
      <c r="BD29" t="inlineStr">
        <is>
          <t>893608131</t>
        </is>
      </c>
    </row>
    <row r="30">
      <c r="A30" t="inlineStr">
        <is>
          <t>No</t>
        </is>
      </c>
      <c r="B30" t="inlineStr">
        <is>
          <t>DA190 .G79</t>
        </is>
      </c>
      <c r="C30" t="inlineStr">
        <is>
          <t>0                      DA 0190000G  79</t>
        </is>
      </c>
      <c r="D30" t="inlineStr">
        <is>
          <t>Regesta regum anglo-normannorum, 1066-1154... Edited with introductions, notes and indexes, by H. W. C. Davis...with the assistance of R. J. Whitwell, B. Litt.</t>
        </is>
      </c>
      <c r="E30" t="inlineStr">
        <is>
          <t>V.4</t>
        </is>
      </c>
      <c r="F30" t="inlineStr">
        <is>
          <t>Yes</t>
        </is>
      </c>
      <c r="G30" t="inlineStr">
        <is>
          <t>1</t>
        </is>
      </c>
      <c r="H30" t="inlineStr">
        <is>
          <t>No</t>
        </is>
      </c>
      <c r="I30" t="inlineStr">
        <is>
          <t>No</t>
        </is>
      </c>
      <c r="J30" t="inlineStr">
        <is>
          <t>0</t>
        </is>
      </c>
      <c r="K30" t="inlineStr">
        <is>
          <t>Great Britain. Sovereign.</t>
        </is>
      </c>
      <c r="L30" t="inlineStr">
        <is>
          <t>Oxford, Clarendon Press, 1913-69,</t>
        </is>
      </c>
      <c r="M30" t="inlineStr">
        <is>
          <t>1913</t>
        </is>
      </c>
      <c r="O30" t="inlineStr">
        <is>
          <t>eng</t>
        </is>
      </c>
      <c r="P30" t="inlineStr">
        <is>
          <t xml:space="preserve">xx </t>
        </is>
      </c>
      <c r="R30" t="inlineStr">
        <is>
          <t xml:space="preserve">DA </t>
        </is>
      </c>
      <c r="S30" t="n">
        <v>5</v>
      </c>
      <c r="T30" t="n">
        <v>5</v>
      </c>
      <c r="U30" t="inlineStr">
        <is>
          <t>2004-09-01</t>
        </is>
      </c>
      <c r="V30" t="inlineStr">
        <is>
          <t>2004-09-01</t>
        </is>
      </c>
      <c r="W30" t="inlineStr">
        <is>
          <t>1996-10-02</t>
        </is>
      </c>
      <c r="X30" t="inlineStr">
        <is>
          <t>1996-10-02</t>
        </is>
      </c>
      <c r="Y30" t="n">
        <v>304</v>
      </c>
      <c r="Z30" t="n">
        <v>238</v>
      </c>
      <c r="AA30" t="n">
        <v>250</v>
      </c>
      <c r="AB30" t="n">
        <v>2</v>
      </c>
      <c r="AC30" t="n">
        <v>2</v>
      </c>
      <c r="AD30" t="n">
        <v>23</v>
      </c>
      <c r="AE30" t="n">
        <v>23</v>
      </c>
      <c r="AF30" t="n">
        <v>4</v>
      </c>
      <c r="AG30" t="n">
        <v>4</v>
      </c>
      <c r="AH30" t="n">
        <v>4</v>
      </c>
      <c r="AI30" t="n">
        <v>4</v>
      </c>
      <c r="AJ30" t="n">
        <v>15</v>
      </c>
      <c r="AK30" t="n">
        <v>15</v>
      </c>
      <c r="AL30" t="n">
        <v>1</v>
      </c>
      <c r="AM30" t="n">
        <v>1</v>
      </c>
      <c r="AN30" t="n">
        <v>4</v>
      </c>
      <c r="AO30" t="n">
        <v>4</v>
      </c>
      <c r="AP30" t="inlineStr">
        <is>
          <t>Yes</t>
        </is>
      </c>
      <c r="AQ30" t="inlineStr">
        <is>
          <t>Yes</t>
        </is>
      </c>
      <c r="AR30">
        <f>HYPERLINK("http://catalog.hathitrust.org/Record/000275436","HathiTrust Record")</f>
        <v/>
      </c>
      <c r="AS30">
        <f>HYPERLINK("https://creighton-primo.hosted.exlibrisgroup.com/primo-explore/search?tab=default_tab&amp;search_scope=EVERYTHING&amp;vid=01CRU&amp;lang=en_US&amp;offset=0&amp;query=any,contains,991003115799702656","Catalog Record")</f>
        <v/>
      </c>
      <c r="AT30">
        <f>HYPERLINK("http://www.worldcat.org/oclc/661506","WorldCat Record")</f>
        <v/>
      </c>
      <c r="AU30" t="inlineStr">
        <is>
          <t>5090626694:eng</t>
        </is>
      </c>
      <c r="AV30" t="inlineStr">
        <is>
          <t>661506</t>
        </is>
      </c>
      <c r="AW30" t="inlineStr">
        <is>
          <t>991003115799702656</t>
        </is>
      </c>
      <c r="AX30" t="inlineStr">
        <is>
          <t>991003115799702656</t>
        </is>
      </c>
      <c r="AY30" t="inlineStr">
        <is>
          <t>2268834040002656</t>
        </is>
      </c>
      <c r="AZ30" t="inlineStr">
        <is>
          <t>BOOK</t>
        </is>
      </c>
      <c r="BC30" t="inlineStr">
        <is>
          <t>32285002340007</t>
        </is>
      </c>
      <c r="BD30" t="inlineStr">
        <is>
          <t>893711077</t>
        </is>
      </c>
    </row>
    <row r="31">
      <c r="A31" t="inlineStr">
        <is>
          <t>No</t>
        </is>
      </c>
      <c r="B31" t="inlineStr">
        <is>
          <t>DA190 .H52</t>
        </is>
      </c>
      <c r="C31" t="inlineStr">
        <is>
          <t>0                      DA 0190000H  52</t>
        </is>
      </c>
      <c r="D31" t="inlineStr">
        <is>
          <t>The chronicle of Henry of Huntingdon; comprising The history of England, from the invasion of Juluis Cæsar to the accession of Henry II. Also, The acts of Stephen, King of England and Duke of Normandy. Translated and edited by Thomas Forester.</t>
        </is>
      </c>
      <c r="F31" t="inlineStr">
        <is>
          <t>No</t>
        </is>
      </c>
      <c r="G31" t="inlineStr">
        <is>
          <t>1</t>
        </is>
      </c>
      <c r="H31" t="inlineStr">
        <is>
          <t>No</t>
        </is>
      </c>
      <c r="I31" t="inlineStr">
        <is>
          <t>No</t>
        </is>
      </c>
      <c r="J31" t="inlineStr">
        <is>
          <t>0</t>
        </is>
      </c>
      <c r="K31" t="inlineStr">
        <is>
          <t>Henry, of Huntingdon, 1084?-1155.</t>
        </is>
      </c>
      <c r="L31" t="inlineStr">
        <is>
          <t>London, Henry G. Bohn, 1853.</t>
        </is>
      </c>
      <c r="M31" t="inlineStr">
        <is>
          <t>1853</t>
        </is>
      </c>
      <c r="O31" t="inlineStr">
        <is>
          <t>eng</t>
        </is>
      </c>
      <c r="P31" t="inlineStr">
        <is>
          <t xml:space="preserve">xx </t>
        </is>
      </c>
      <c r="Q31" t="inlineStr">
        <is>
          <t>Bohn's antiquarian library</t>
        </is>
      </c>
      <c r="R31" t="inlineStr">
        <is>
          <t xml:space="preserve">DA </t>
        </is>
      </c>
      <c r="S31" t="n">
        <v>2</v>
      </c>
      <c r="T31" t="n">
        <v>2</v>
      </c>
      <c r="U31" t="inlineStr">
        <is>
          <t>1999-12-09</t>
        </is>
      </c>
      <c r="V31" t="inlineStr">
        <is>
          <t>1999-12-09</t>
        </is>
      </c>
      <c r="W31" t="inlineStr">
        <is>
          <t>1992-11-06</t>
        </is>
      </c>
      <c r="X31" t="inlineStr">
        <is>
          <t>1992-11-06</t>
        </is>
      </c>
      <c r="Y31" t="n">
        <v>249</v>
      </c>
      <c r="Z31" t="n">
        <v>201</v>
      </c>
      <c r="AA31" t="n">
        <v>347</v>
      </c>
      <c r="AB31" t="n">
        <v>3</v>
      </c>
      <c r="AC31" t="n">
        <v>4</v>
      </c>
      <c r="AD31" t="n">
        <v>13</v>
      </c>
      <c r="AE31" t="n">
        <v>20</v>
      </c>
      <c r="AF31" t="n">
        <v>4</v>
      </c>
      <c r="AG31" t="n">
        <v>4</v>
      </c>
      <c r="AH31" t="n">
        <v>2</v>
      </c>
      <c r="AI31" t="n">
        <v>6</v>
      </c>
      <c r="AJ31" t="n">
        <v>9</v>
      </c>
      <c r="AK31" t="n">
        <v>12</v>
      </c>
      <c r="AL31" t="n">
        <v>2</v>
      </c>
      <c r="AM31" t="n">
        <v>3</v>
      </c>
      <c r="AN31" t="n">
        <v>0</v>
      </c>
      <c r="AO31" t="n">
        <v>0</v>
      </c>
      <c r="AP31" t="inlineStr">
        <is>
          <t>Yes</t>
        </is>
      </c>
      <c r="AQ31" t="inlineStr">
        <is>
          <t>No</t>
        </is>
      </c>
      <c r="AR31">
        <f>HYPERLINK("http://catalog.hathitrust.org/Record/000310624","HathiTrust Record")</f>
        <v/>
      </c>
      <c r="AS31">
        <f>HYPERLINK("https://creighton-primo.hosted.exlibrisgroup.com/primo-explore/search?tab=default_tab&amp;search_scope=EVERYTHING&amp;vid=01CRU&amp;lang=en_US&amp;offset=0&amp;query=any,contains,991003194139702656","Catalog Record")</f>
        <v/>
      </c>
      <c r="AT31">
        <f>HYPERLINK("http://www.worldcat.org/oclc/16745036","WorldCat Record")</f>
        <v/>
      </c>
      <c r="AU31" t="inlineStr">
        <is>
          <t>4916575776:eng</t>
        </is>
      </c>
      <c r="AV31" t="inlineStr">
        <is>
          <t>16745036</t>
        </is>
      </c>
      <c r="AW31" t="inlineStr">
        <is>
          <t>991003194139702656</t>
        </is>
      </c>
      <c r="AX31" t="inlineStr">
        <is>
          <t>991003194139702656</t>
        </is>
      </c>
      <c r="AY31" t="inlineStr">
        <is>
          <t>2257864100002656</t>
        </is>
      </c>
      <c r="AZ31" t="inlineStr">
        <is>
          <t>BOOK</t>
        </is>
      </c>
      <c r="BC31" t="inlineStr">
        <is>
          <t>32285001330025</t>
        </is>
      </c>
      <c r="BD31" t="inlineStr">
        <is>
          <t>893692470</t>
        </is>
      </c>
    </row>
    <row r="32">
      <c r="A32" t="inlineStr">
        <is>
          <t>No</t>
        </is>
      </c>
      <c r="B32" t="inlineStr">
        <is>
          <t>DA190.D7 F49 1961</t>
        </is>
      </c>
      <c r="C32" t="inlineStr">
        <is>
          <t>0                      DA 0190000D  7                  F  49          1961</t>
        </is>
      </c>
      <c r="D32" t="inlineStr">
        <is>
          <t>The Domesday inquest and the making of Domesday book / R. Welldon Finn, M.A.</t>
        </is>
      </c>
      <c r="F32" t="inlineStr">
        <is>
          <t>No</t>
        </is>
      </c>
      <c r="G32" t="inlineStr">
        <is>
          <t>1</t>
        </is>
      </c>
      <c r="H32" t="inlineStr">
        <is>
          <t>No</t>
        </is>
      </c>
      <c r="I32" t="inlineStr">
        <is>
          <t>No</t>
        </is>
      </c>
      <c r="J32" t="inlineStr">
        <is>
          <t>0</t>
        </is>
      </c>
      <c r="K32" t="inlineStr">
        <is>
          <t>Finn, R. Welldon (Rex Welldon)</t>
        </is>
      </c>
      <c r="L32" t="inlineStr">
        <is>
          <t>[London] : Longmans, [1961].</t>
        </is>
      </c>
      <c r="M32" t="inlineStr">
        <is>
          <t>1961</t>
        </is>
      </c>
      <c r="O32" t="inlineStr">
        <is>
          <t>eng</t>
        </is>
      </c>
      <c r="P32" t="inlineStr">
        <is>
          <t>enk</t>
        </is>
      </c>
      <c r="R32" t="inlineStr">
        <is>
          <t xml:space="preserve">DA </t>
        </is>
      </c>
      <c r="S32" t="n">
        <v>4</v>
      </c>
      <c r="T32" t="n">
        <v>4</v>
      </c>
      <c r="U32" t="inlineStr">
        <is>
          <t>2003-09-05</t>
        </is>
      </c>
      <c r="V32" t="inlineStr">
        <is>
          <t>2003-09-05</t>
        </is>
      </c>
      <c r="W32" t="inlineStr">
        <is>
          <t>1990-09-28</t>
        </is>
      </c>
      <c r="X32" t="inlineStr">
        <is>
          <t>1990-09-28</t>
        </is>
      </c>
      <c r="Y32" t="n">
        <v>428</v>
      </c>
      <c r="Z32" t="n">
        <v>305</v>
      </c>
      <c r="AA32" t="n">
        <v>437</v>
      </c>
      <c r="AB32" t="n">
        <v>4</v>
      </c>
      <c r="AC32" t="n">
        <v>4</v>
      </c>
      <c r="AD32" t="n">
        <v>19</v>
      </c>
      <c r="AE32" t="n">
        <v>26</v>
      </c>
      <c r="AF32" t="n">
        <v>7</v>
      </c>
      <c r="AG32" t="n">
        <v>8</v>
      </c>
      <c r="AH32" t="n">
        <v>2</v>
      </c>
      <c r="AI32" t="n">
        <v>4</v>
      </c>
      <c r="AJ32" t="n">
        <v>10</v>
      </c>
      <c r="AK32" t="n">
        <v>10</v>
      </c>
      <c r="AL32" t="n">
        <v>3</v>
      </c>
      <c r="AM32" t="n">
        <v>3</v>
      </c>
      <c r="AN32" t="n">
        <v>2</v>
      </c>
      <c r="AO32" t="n">
        <v>7</v>
      </c>
      <c r="AP32" t="inlineStr">
        <is>
          <t>No</t>
        </is>
      </c>
      <c r="AQ32" t="inlineStr">
        <is>
          <t>Yes</t>
        </is>
      </c>
      <c r="AR32">
        <f>HYPERLINK("http://catalog.hathitrust.org/Record/000309236","HathiTrust Record")</f>
        <v/>
      </c>
      <c r="AS32">
        <f>HYPERLINK("https://creighton-primo.hosted.exlibrisgroup.com/primo-explore/search?tab=default_tab&amp;search_scope=EVERYTHING&amp;vid=01CRU&amp;lang=en_US&amp;offset=0&amp;query=any,contains,991004733709702656","Catalog Record")</f>
        <v/>
      </c>
      <c r="AT32">
        <f>HYPERLINK("http://www.worldcat.org/oclc/4843577","WorldCat Record")</f>
        <v/>
      </c>
      <c r="AU32" t="inlineStr">
        <is>
          <t>445052:eng</t>
        </is>
      </c>
      <c r="AV32" t="inlineStr">
        <is>
          <t>4843577</t>
        </is>
      </c>
      <c r="AW32" t="inlineStr">
        <is>
          <t>991004733709702656</t>
        </is>
      </c>
      <c r="AX32" t="inlineStr">
        <is>
          <t>991004733709702656</t>
        </is>
      </c>
      <c r="AY32" t="inlineStr">
        <is>
          <t>2267856190002656</t>
        </is>
      </c>
      <c r="AZ32" t="inlineStr">
        <is>
          <t>BOOK</t>
        </is>
      </c>
      <c r="BC32" t="inlineStr">
        <is>
          <t>32285000325844</t>
        </is>
      </c>
      <c r="BD32" t="inlineStr">
        <is>
          <t>893706769</t>
        </is>
      </c>
    </row>
    <row r="33">
      <c r="A33" t="inlineStr">
        <is>
          <t>No</t>
        </is>
      </c>
      <c r="B33" t="inlineStr">
        <is>
          <t>DA190.D7 G3 1961</t>
        </is>
      </c>
      <c r="C33" t="inlineStr">
        <is>
          <t>0                      DA 0190000D  7                  G  3           1961</t>
        </is>
      </c>
      <c r="D33" t="inlineStr">
        <is>
          <t>The making of Domesday book / by V.H. Galbraith.</t>
        </is>
      </c>
      <c r="F33" t="inlineStr">
        <is>
          <t>No</t>
        </is>
      </c>
      <c r="G33" t="inlineStr">
        <is>
          <t>1</t>
        </is>
      </c>
      <c r="H33" t="inlineStr">
        <is>
          <t>No</t>
        </is>
      </c>
      <c r="I33" t="inlineStr">
        <is>
          <t>No</t>
        </is>
      </c>
      <c r="J33" t="inlineStr">
        <is>
          <t>0</t>
        </is>
      </c>
      <c r="K33" t="inlineStr">
        <is>
          <t>Galbraith, V. H. (Vivian Hunter), 1889-1976.</t>
        </is>
      </c>
      <c r="L33" t="inlineStr">
        <is>
          <t>Oxford : Clarendon Press, 1961.</t>
        </is>
      </c>
      <c r="M33" t="inlineStr">
        <is>
          <t>1961</t>
        </is>
      </c>
      <c r="O33" t="inlineStr">
        <is>
          <t>eng</t>
        </is>
      </c>
      <c r="P33" t="inlineStr">
        <is>
          <t>___</t>
        </is>
      </c>
      <c r="R33" t="inlineStr">
        <is>
          <t xml:space="preserve">DA </t>
        </is>
      </c>
      <c r="S33" t="n">
        <v>2</v>
      </c>
      <c r="T33" t="n">
        <v>2</v>
      </c>
      <c r="U33" t="inlineStr">
        <is>
          <t>1996-09-23</t>
        </is>
      </c>
      <c r="V33" t="inlineStr">
        <is>
          <t>1996-09-23</t>
        </is>
      </c>
      <c r="W33" t="inlineStr">
        <is>
          <t>1990-09-28</t>
        </is>
      </c>
      <c r="X33" t="inlineStr">
        <is>
          <t>1990-09-28</t>
        </is>
      </c>
      <c r="Y33" t="n">
        <v>714</v>
      </c>
      <c r="Z33" t="n">
        <v>535</v>
      </c>
      <c r="AA33" t="n">
        <v>565</v>
      </c>
      <c r="AB33" t="n">
        <v>2</v>
      </c>
      <c r="AC33" t="n">
        <v>2</v>
      </c>
      <c r="AD33" t="n">
        <v>33</v>
      </c>
      <c r="AE33" t="n">
        <v>36</v>
      </c>
      <c r="AF33" t="n">
        <v>12</v>
      </c>
      <c r="AG33" t="n">
        <v>12</v>
      </c>
      <c r="AH33" t="n">
        <v>8</v>
      </c>
      <c r="AI33" t="n">
        <v>8</v>
      </c>
      <c r="AJ33" t="n">
        <v>20</v>
      </c>
      <c r="AK33" t="n">
        <v>20</v>
      </c>
      <c r="AL33" t="n">
        <v>1</v>
      </c>
      <c r="AM33" t="n">
        <v>1</v>
      </c>
      <c r="AN33" t="n">
        <v>3</v>
      </c>
      <c r="AO33" t="n">
        <v>6</v>
      </c>
      <c r="AP33" t="inlineStr">
        <is>
          <t>No</t>
        </is>
      </c>
      <c r="AQ33" t="inlineStr">
        <is>
          <t>Yes</t>
        </is>
      </c>
      <c r="AR33">
        <f>HYPERLINK("http://catalog.hathitrust.org/Record/000309243","HathiTrust Record")</f>
        <v/>
      </c>
      <c r="AS33">
        <f>HYPERLINK("https://creighton-primo.hosted.exlibrisgroup.com/primo-explore/search?tab=default_tab&amp;search_scope=EVERYTHING&amp;vid=01CRU&amp;lang=en_US&amp;offset=0&amp;query=any,contains,991002683359702656","Catalog Record")</f>
        <v/>
      </c>
      <c r="AT33">
        <f>HYPERLINK("http://www.worldcat.org/oclc/399075","WorldCat Record")</f>
        <v/>
      </c>
      <c r="AU33" t="inlineStr">
        <is>
          <t>189968071:eng</t>
        </is>
      </c>
      <c r="AV33" t="inlineStr">
        <is>
          <t>399075</t>
        </is>
      </c>
      <c r="AW33" t="inlineStr">
        <is>
          <t>991002683359702656</t>
        </is>
      </c>
      <c r="AX33" t="inlineStr">
        <is>
          <t>991002683359702656</t>
        </is>
      </c>
      <c r="AY33" t="inlineStr">
        <is>
          <t>2257862730002656</t>
        </is>
      </c>
      <c r="AZ33" t="inlineStr">
        <is>
          <t>BOOK</t>
        </is>
      </c>
      <c r="BC33" t="inlineStr">
        <is>
          <t>32285000325869</t>
        </is>
      </c>
      <c r="BD33" t="inlineStr">
        <is>
          <t>893347791</t>
        </is>
      </c>
    </row>
    <row r="34">
      <c r="A34" t="inlineStr">
        <is>
          <t>No</t>
        </is>
      </c>
      <c r="B34" t="inlineStr">
        <is>
          <t>DA206 .W37 1973</t>
        </is>
      </c>
      <c r="C34" t="inlineStr">
        <is>
          <t>0                      DA 0206000W  37          1973</t>
        </is>
      </c>
      <c r="D34" t="inlineStr">
        <is>
          <t>Henry II / [by] W. L. Warren.</t>
        </is>
      </c>
      <c r="F34" t="inlineStr">
        <is>
          <t>No</t>
        </is>
      </c>
      <c r="G34" t="inlineStr">
        <is>
          <t>1</t>
        </is>
      </c>
      <c r="H34" t="inlineStr">
        <is>
          <t>No</t>
        </is>
      </c>
      <c r="I34" t="inlineStr">
        <is>
          <t>No</t>
        </is>
      </c>
      <c r="J34" t="inlineStr">
        <is>
          <t>0</t>
        </is>
      </c>
      <c r="K34" t="inlineStr">
        <is>
          <t>Warren, W. L. (Wilfred Lewis), 1929-1994.</t>
        </is>
      </c>
      <c r="L34" t="inlineStr">
        <is>
          <t>Berkeley : University of California Press, 1973.</t>
        </is>
      </c>
      <c r="M34" t="inlineStr">
        <is>
          <t>1973</t>
        </is>
      </c>
      <c r="O34" t="inlineStr">
        <is>
          <t>eng</t>
        </is>
      </c>
      <c r="P34" t="inlineStr">
        <is>
          <t>cau</t>
        </is>
      </c>
      <c r="R34" t="inlineStr">
        <is>
          <t xml:space="preserve">DA </t>
        </is>
      </c>
      <c r="S34" t="n">
        <v>3</v>
      </c>
      <c r="T34" t="n">
        <v>3</v>
      </c>
      <c r="U34" t="inlineStr">
        <is>
          <t>1993-04-20</t>
        </is>
      </c>
      <c r="V34" t="inlineStr">
        <is>
          <t>1993-04-20</t>
        </is>
      </c>
      <c r="W34" t="inlineStr">
        <is>
          <t>1990-08-29</t>
        </is>
      </c>
      <c r="X34" t="inlineStr">
        <is>
          <t>1990-08-29</t>
        </is>
      </c>
      <c r="Y34" t="n">
        <v>1256</v>
      </c>
      <c r="Z34" t="n">
        <v>1176</v>
      </c>
      <c r="AA34" t="n">
        <v>1385</v>
      </c>
      <c r="AB34" t="n">
        <v>8</v>
      </c>
      <c r="AC34" t="n">
        <v>10</v>
      </c>
      <c r="AD34" t="n">
        <v>53</v>
      </c>
      <c r="AE34" t="n">
        <v>58</v>
      </c>
      <c r="AF34" t="n">
        <v>21</v>
      </c>
      <c r="AG34" t="n">
        <v>24</v>
      </c>
      <c r="AH34" t="n">
        <v>10</v>
      </c>
      <c r="AI34" t="n">
        <v>11</v>
      </c>
      <c r="AJ34" t="n">
        <v>25</v>
      </c>
      <c r="AK34" t="n">
        <v>25</v>
      </c>
      <c r="AL34" t="n">
        <v>5</v>
      </c>
      <c r="AM34" t="n">
        <v>7</v>
      </c>
      <c r="AN34" t="n">
        <v>4</v>
      </c>
      <c r="AO34" t="n">
        <v>4</v>
      </c>
      <c r="AP34" t="inlineStr">
        <is>
          <t>No</t>
        </is>
      </c>
      <c r="AQ34" t="inlineStr">
        <is>
          <t>No</t>
        </is>
      </c>
      <c r="AS34">
        <f>HYPERLINK("https://creighton-primo.hosted.exlibrisgroup.com/primo-explore/search?tab=default_tab&amp;search_scope=EVERYTHING&amp;vid=01CRU&amp;lang=en_US&amp;offset=0&amp;query=any,contains,991003199289702656","Catalog Record")</f>
        <v/>
      </c>
      <c r="AT34">
        <f>HYPERLINK("http://www.worldcat.org/oclc/724021","WorldCat Record")</f>
        <v/>
      </c>
      <c r="AU34" t="inlineStr">
        <is>
          <t>500712:eng</t>
        </is>
      </c>
      <c r="AV34" t="inlineStr">
        <is>
          <t>724021</t>
        </is>
      </c>
      <c r="AW34" t="inlineStr">
        <is>
          <t>991003199289702656</t>
        </is>
      </c>
      <c r="AX34" t="inlineStr">
        <is>
          <t>991003199289702656</t>
        </is>
      </c>
      <c r="AY34" t="inlineStr">
        <is>
          <t>2254795830002656</t>
        </is>
      </c>
      <c r="AZ34" t="inlineStr">
        <is>
          <t>BOOK</t>
        </is>
      </c>
      <c r="BB34" t="inlineStr">
        <is>
          <t>9780520022829</t>
        </is>
      </c>
      <c r="BC34" t="inlineStr">
        <is>
          <t>32285000284652</t>
        </is>
      </c>
      <c r="BD34" t="inlineStr">
        <is>
          <t>893692476</t>
        </is>
      </c>
    </row>
    <row r="35">
      <c r="A35" t="inlineStr">
        <is>
          <t>No</t>
        </is>
      </c>
      <c r="B35" t="inlineStr">
        <is>
          <t>DA208 .P3</t>
        </is>
      </c>
      <c r="C35" t="inlineStr">
        <is>
          <t>0                      DA 0208000P  3</t>
        </is>
      </c>
      <c r="D35" t="inlineStr">
        <is>
          <t>The reign of King John.</t>
        </is>
      </c>
      <c r="F35" t="inlineStr">
        <is>
          <t>No</t>
        </is>
      </c>
      <c r="G35" t="inlineStr">
        <is>
          <t>1</t>
        </is>
      </c>
      <c r="H35" t="inlineStr">
        <is>
          <t>No</t>
        </is>
      </c>
      <c r="I35" t="inlineStr">
        <is>
          <t>No</t>
        </is>
      </c>
      <c r="J35" t="inlineStr">
        <is>
          <t>0</t>
        </is>
      </c>
      <c r="K35" t="inlineStr">
        <is>
          <t>Painter, Sidney, 1902-1960.</t>
        </is>
      </c>
      <c r="L35" t="inlineStr">
        <is>
          <t>Baltimore : John Hopkins Press, 1949.</t>
        </is>
      </c>
      <c r="M35" t="inlineStr">
        <is>
          <t>1949</t>
        </is>
      </c>
      <c r="O35" t="inlineStr">
        <is>
          <t>eng</t>
        </is>
      </c>
      <c r="P35" t="inlineStr">
        <is>
          <t>mdu</t>
        </is>
      </c>
      <c r="R35" t="inlineStr">
        <is>
          <t xml:space="preserve">DA </t>
        </is>
      </c>
      <c r="S35" t="n">
        <v>3</v>
      </c>
      <c r="T35" t="n">
        <v>3</v>
      </c>
      <c r="U35" t="inlineStr">
        <is>
          <t>1997-03-17</t>
        </is>
      </c>
      <c r="V35" t="inlineStr">
        <is>
          <t>1997-03-17</t>
        </is>
      </c>
      <c r="W35" t="inlineStr">
        <is>
          <t>1993-03-31</t>
        </is>
      </c>
      <c r="X35" t="inlineStr">
        <is>
          <t>1993-03-31</t>
        </is>
      </c>
      <c r="Y35" t="n">
        <v>1087</v>
      </c>
      <c r="Z35" t="n">
        <v>944</v>
      </c>
      <c r="AA35" t="n">
        <v>1099</v>
      </c>
      <c r="AB35" t="n">
        <v>8</v>
      </c>
      <c r="AC35" t="n">
        <v>9</v>
      </c>
      <c r="AD35" t="n">
        <v>49</v>
      </c>
      <c r="AE35" t="n">
        <v>55</v>
      </c>
      <c r="AF35" t="n">
        <v>22</v>
      </c>
      <c r="AG35" t="n">
        <v>22</v>
      </c>
      <c r="AH35" t="n">
        <v>8</v>
      </c>
      <c r="AI35" t="n">
        <v>9</v>
      </c>
      <c r="AJ35" t="n">
        <v>21</v>
      </c>
      <c r="AK35" t="n">
        <v>23</v>
      </c>
      <c r="AL35" t="n">
        <v>7</v>
      </c>
      <c r="AM35" t="n">
        <v>8</v>
      </c>
      <c r="AN35" t="n">
        <v>1</v>
      </c>
      <c r="AO35" t="n">
        <v>3</v>
      </c>
      <c r="AP35" t="inlineStr">
        <is>
          <t>No</t>
        </is>
      </c>
      <c r="AQ35" t="inlineStr">
        <is>
          <t>Yes</t>
        </is>
      </c>
      <c r="AR35">
        <f>HYPERLINK("http://catalog.hathitrust.org/Record/000311612","HathiTrust Record")</f>
        <v/>
      </c>
      <c r="AS35">
        <f>HYPERLINK("https://creighton-primo.hosted.exlibrisgroup.com/primo-explore/search?tab=default_tab&amp;search_scope=EVERYTHING&amp;vid=01CRU&amp;lang=en_US&amp;offset=0&amp;query=any,contains,991003744589702656","Catalog Record")</f>
        <v/>
      </c>
      <c r="AT35">
        <f>HYPERLINK("http://www.worldcat.org/oclc/1413413","WorldCat Record")</f>
        <v/>
      </c>
      <c r="AU35" t="inlineStr">
        <is>
          <t>2273226:eng</t>
        </is>
      </c>
      <c r="AV35" t="inlineStr">
        <is>
          <t>1413413</t>
        </is>
      </c>
      <c r="AW35" t="inlineStr">
        <is>
          <t>991003744589702656</t>
        </is>
      </c>
      <c r="AX35" t="inlineStr">
        <is>
          <t>991003744589702656</t>
        </is>
      </c>
      <c r="AY35" t="inlineStr">
        <is>
          <t>2263627830002656</t>
        </is>
      </c>
      <c r="AZ35" t="inlineStr">
        <is>
          <t>BOOK</t>
        </is>
      </c>
      <c r="BC35" t="inlineStr">
        <is>
          <t>32285001595742</t>
        </is>
      </c>
      <c r="BD35" t="inlineStr">
        <is>
          <t>893410634</t>
        </is>
      </c>
    </row>
    <row r="36">
      <c r="A36" t="inlineStr">
        <is>
          <t>No</t>
        </is>
      </c>
      <c r="B36" t="inlineStr">
        <is>
          <t>DA209.T4 F7</t>
        </is>
      </c>
      <c r="C36" t="inlineStr">
        <is>
          <t>0                      DA 0209000T  4                  F  7</t>
        </is>
      </c>
      <c r="D36" t="inlineStr">
        <is>
          <t>Life and times of Thomas Becket / by James Anthony Froude.</t>
        </is>
      </c>
      <c r="F36" t="inlineStr">
        <is>
          <t>No</t>
        </is>
      </c>
      <c r="G36" t="inlineStr">
        <is>
          <t>1</t>
        </is>
      </c>
      <c r="H36" t="inlineStr">
        <is>
          <t>No</t>
        </is>
      </c>
      <c r="I36" t="inlineStr">
        <is>
          <t>No</t>
        </is>
      </c>
      <c r="J36" t="inlineStr">
        <is>
          <t>0</t>
        </is>
      </c>
      <c r="K36" t="inlineStr">
        <is>
          <t>Froude, James Anthony, 1818-1894.</t>
        </is>
      </c>
      <c r="L36" t="inlineStr">
        <is>
          <t>New York : Scribner, Armstrong, 1878.</t>
        </is>
      </c>
      <c r="M36" t="inlineStr">
        <is>
          <t>1878</t>
        </is>
      </c>
      <c r="O36" t="inlineStr">
        <is>
          <t>eng</t>
        </is>
      </c>
      <c r="P36" t="inlineStr">
        <is>
          <t>nyu</t>
        </is>
      </c>
      <c r="R36" t="inlineStr">
        <is>
          <t xml:space="preserve">DA </t>
        </is>
      </c>
      <c r="S36" t="n">
        <v>2</v>
      </c>
      <c r="T36" t="n">
        <v>2</v>
      </c>
      <c r="U36" t="inlineStr">
        <is>
          <t>1993-04-04</t>
        </is>
      </c>
      <c r="V36" t="inlineStr">
        <is>
          <t>1993-04-04</t>
        </is>
      </c>
      <c r="W36" t="inlineStr">
        <is>
          <t>1991-12-09</t>
        </is>
      </c>
      <c r="X36" t="inlineStr">
        <is>
          <t>1991-12-09</t>
        </is>
      </c>
      <c r="Y36" t="n">
        <v>95</v>
      </c>
      <c r="Z36" t="n">
        <v>88</v>
      </c>
      <c r="AA36" t="n">
        <v>103</v>
      </c>
      <c r="AB36" t="n">
        <v>1</v>
      </c>
      <c r="AC36" t="n">
        <v>2</v>
      </c>
      <c r="AD36" t="n">
        <v>6</v>
      </c>
      <c r="AE36" t="n">
        <v>8</v>
      </c>
      <c r="AF36" t="n">
        <v>0</v>
      </c>
      <c r="AG36" t="n">
        <v>0</v>
      </c>
      <c r="AH36" t="n">
        <v>1</v>
      </c>
      <c r="AI36" t="n">
        <v>2</v>
      </c>
      <c r="AJ36" t="n">
        <v>5</v>
      </c>
      <c r="AK36" t="n">
        <v>5</v>
      </c>
      <c r="AL36" t="n">
        <v>0</v>
      </c>
      <c r="AM36" t="n">
        <v>1</v>
      </c>
      <c r="AN36" t="n">
        <v>0</v>
      </c>
      <c r="AO36" t="n">
        <v>0</v>
      </c>
      <c r="AP36" t="inlineStr">
        <is>
          <t>Yes</t>
        </is>
      </c>
      <c r="AQ36" t="inlineStr">
        <is>
          <t>No</t>
        </is>
      </c>
      <c r="AR36">
        <f>HYPERLINK("http://catalog.hathitrust.org/Record/008731501","HathiTrust Record")</f>
        <v/>
      </c>
      <c r="AS36">
        <f>HYPERLINK("https://creighton-primo.hosted.exlibrisgroup.com/primo-explore/search?tab=default_tab&amp;search_scope=EVERYTHING&amp;vid=01CRU&amp;lang=en_US&amp;offset=0&amp;query=any,contains,991004348209702656","Catalog Record")</f>
        <v/>
      </c>
      <c r="AT36">
        <f>HYPERLINK("http://www.worldcat.org/oclc/3106537","WorldCat Record")</f>
        <v/>
      </c>
      <c r="AU36" t="inlineStr">
        <is>
          <t>9021085092:eng</t>
        </is>
      </c>
      <c r="AV36" t="inlineStr">
        <is>
          <t>3106537</t>
        </is>
      </c>
      <c r="AW36" t="inlineStr">
        <is>
          <t>991004348209702656</t>
        </is>
      </c>
      <c r="AX36" t="inlineStr">
        <is>
          <t>991004348209702656</t>
        </is>
      </c>
      <c r="AY36" t="inlineStr">
        <is>
          <t>2271928950002656</t>
        </is>
      </c>
      <c r="AZ36" t="inlineStr">
        <is>
          <t>BOOK</t>
        </is>
      </c>
      <c r="BC36" t="inlineStr">
        <is>
          <t>32285000849843</t>
        </is>
      </c>
      <c r="BD36" t="inlineStr">
        <is>
          <t>893331483</t>
        </is>
      </c>
    </row>
    <row r="37">
      <c r="A37" t="inlineStr">
        <is>
          <t>No</t>
        </is>
      </c>
      <c r="B37" t="inlineStr">
        <is>
          <t>DA220 .P23</t>
        </is>
      </c>
      <c r="C37" t="inlineStr">
        <is>
          <t>0                      DA 0220000P  23</t>
        </is>
      </c>
      <c r="D37" t="inlineStr">
        <is>
          <t>Matthew Paris's English history. From the year 1235 to 1273. Tr. from the Latin, by the Rev. J.A. Giles ...</t>
        </is>
      </c>
      <c r="E37" t="inlineStr">
        <is>
          <t>V.2</t>
        </is>
      </c>
      <c r="F37" t="inlineStr">
        <is>
          <t>Yes</t>
        </is>
      </c>
      <c r="G37" t="inlineStr">
        <is>
          <t>1</t>
        </is>
      </c>
      <c r="H37" t="inlineStr">
        <is>
          <t>No</t>
        </is>
      </c>
      <c r="I37" t="inlineStr">
        <is>
          <t>No</t>
        </is>
      </c>
      <c r="J37" t="inlineStr">
        <is>
          <t>0</t>
        </is>
      </c>
      <c r="K37" t="inlineStr">
        <is>
          <t>Paris, Matthew, 1200-1259.</t>
        </is>
      </c>
      <c r="L37" t="inlineStr">
        <is>
          <t>London, H.G. Bohn, 1852-54.</t>
        </is>
      </c>
      <c r="M37" t="inlineStr">
        <is>
          <t>1852</t>
        </is>
      </c>
      <c r="O37" t="inlineStr">
        <is>
          <t>eng</t>
        </is>
      </c>
      <c r="P37" t="inlineStr">
        <is>
          <t>enk</t>
        </is>
      </c>
      <c r="Q37" t="inlineStr">
        <is>
          <t>Bohn's antiquarian library</t>
        </is>
      </c>
      <c r="R37" t="inlineStr">
        <is>
          <t xml:space="preserve">DA </t>
        </is>
      </c>
      <c r="S37" t="n">
        <v>2</v>
      </c>
      <c r="T37" t="n">
        <v>3</v>
      </c>
      <c r="U37" t="inlineStr">
        <is>
          <t>2007-11-14</t>
        </is>
      </c>
      <c r="V37" t="inlineStr">
        <is>
          <t>2007-11-14</t>
        </is>
      </c>
      <c r="W37" t="inlineStr">
        <is>
          <t>1996-10-02</t>
        </is>
      </c>
      <c r="X37" t="inlineStr">
        <is>
          <t>1996-10-02</t>
        </is>
      </c>
      <c r="Y37" t="n">
        <v>231</v>
      </c>
      <c r="Z37" t="n">
        <v>178</v>
      </c>
      <c r="AA37" t="n">
        <v>655</v>
      </c>
      <c r="AB37" t="n">
        <v>2</v>
      </c>
      <c r="AC37" t="n">
        <v>4</v>
      </c>
      <c r="AD37" t="n">
        <v>15</v>
      </c>
      <c r="AE37" t="n">
        <v>41</v>
      </c>
      <c r="AF37" t="n">
        <v>4</v>
      </c>
      <c r="AG37" t="n">
        <v>16</v>
      </c>
      <c r="AH37" t="n">
        <v>3</v>
      </c>
      <c r="AI37" t="n">
        <v>10</v>
      </c>
      <c r="AJ37" t="n">
        <v>11</v>
      </c>
      <c r="AK37" t="n">
        <v>22</v>
      </c>
      <c r="AL37" t="n">
        <v>1</v>
      </c>
      <c r="AM37" t="n">
        <v>3</v>
      </c>
      <c r="AN37" t="n">
        <v>0</v>
      </c>
      <c r="AO37" t="n">
        <v>1</v>
      </c>
      <c r="AP37" t="inlineStr">
        <is>
          <t>Yes</t>
        </is>
      </c>
      <c r="AQ37" t="inlineStr">
        <is>
          <t>No</t>
        </is>
      </c>
      <c r="AR37">
        <f>HYPERLINK("http://catalog.hathitrust.org/Record/000238799","HathiTrust Record")</f>
        <v/>
      </c>
      <c r="AS37">
        <f>HYPERLINK("https://creighton-primo.hosted.exlibrisgroup.com/primo-explore/search?tab=default_tab&amp;search_scope=EVERYTHING&amp;vid=01CRU&amp;lang=en_US&amp;offset=0&amp;query=any,contains,991003318769702656","Catalog Record")</f>
        <v/>
      </c>
      <c r="AT37">
        <f>HYPERLINK("http://www.worldcat.org/oclc/845281","WorldCat Record")</f>
        <v/>
      </c>
      <c r="AU37" t="inlineStr">
        <is>
          <t>1910864323:eng</t>
        </is>
      </c>
      <c r="AV37" t="inlineStr">
        <is>
          <t>845281</t>
        </is>
      </c>
      <c r="AW37" t="inlineStr">
        <is>
          <t>991003318769702656</t>
        </is>
      </c>
      <c r="AX37" t="inlineStr">
        <is>
          <t>991003318769702656</t>
        </is>
      </c>
      <c r="AY37" t="inlineStr">
        <is>
          <t>2271377540002656</t>
        </is>
      </c>
      <c r="AZ37" t="inlineStr">
        <is>
          <t>BOOK</t>
        </is>
      </c>
      <c r="BC37" t="inlineStr">
        <is>
          <t>32285002340288</t>
        </is>
      </c>
      <c r="BD37" t="inlineStr">
        <is>
          <t>893610914</t>
        </is>
      </c>
    </row>
    <row r="38">
      <c r="A38" t="inlineStr">
        <is>
          <t>No</t>
        </is>
      </c>
      <c r="B38" t="inlineStr">
        <is>
          <t>DA220 .P23</t>
        </is>
      </c>
      <c r="C38" t="inlineStr">
        <is>
          <t>0                      DA 0220000P  23</t>
        </is>
      </c>
      <c r="D38" t="inlineStr">
        <is>
          <t>Matthew Paris's English history. From the year 1235 to 1273. Tr. from the Latin, by the Rev. J.A. Giles ...</t>
        </is>
      </c>
      <c r="E38" t="inlineStr">
        <is>
          <t>V.1</t>
        </is>
      </c>
      <c r="F38" t="inlineStr">
        <is>
          <t>Yes</t>
        </is>
      </c>
      <c r="G38" t="inlineStr">
        <is>
          <t>1</t>
        </is>
      </c>
      <c r="H38" t="inlineStr">
        <is>
          <t>No</t>
        </is>
      </c>
      <c r="I38" t="inlineStr">
        <is>
          <t>No</t>
        </is>
      </c>
      <c r="J38" t="inlineStr">
        <is>
          <t>0</t>
        </is>
      </c>
      <c r="K38" t="inlineStr">
        <is>
          <t>Paris, Matthew, 1200-1259.</t>
        </is>
      </c>
      <c r="L38" t="inlineStr">
        <is>
          <t>London, H.G. Bohn, 1852-54.</t>
        </is>
      </c>
      <c r="M38" t="inlineStr">
        <is>
          <t>1852</t>
        </is>
      </c>
      <c r="O38" t="inlineStr">
        <is>
          <t>eng</t>
        </is>
      </c>
      <c r="P38" t="inlineStr">
        <is>
          <t>enk</t>
        </is>
      </c>
      <c r="Q38" t="inlineStr">
        <is>
          <t>Bohn's antiquarian library</t>
        </is>
      </c>
      <c r="R38" t="inlineStr">
        <is>
          <t xml:space="preserve">DA </t>
        </is>
      </c>
      <c r="S38" t="n">
        <v>1</v>
      </c>
      <c r="T38" t="n">
        <v>3</v>
      </c>
      <c r="U38" t="inlineStr">
        <is>
          <t>2007-11-14</t>
        </is>
      </c>
      <c r="V38" t="inlineStr">
        <is>
          <t>2007-11-14</t>
        </is>
      </c>
      <c r="W38" t="inlineStr">
        <is>
          <t>1996-10-02</t>
        </is>
      </c>
      <c r="X38" t="inlineStr">
        <is>
          <t>1996-10-02</t>
        </is>
      </c>
      <c r="Y38" t="n">
        <v>231</v>
      </c>
      <c r="Z38" t="n">
        <v>178</v>
      </c>
      <c r="AA38" t="n">
        <v>655</v>
      </c>
      <c r="AB38" t="n">
        <v>2</v>
      </c>
      <c r="AC38" t="n">
        <v>4</v>
      </c>
      <c r="AD38" t="n">
        <v>15</v>
      </c>
      <c r="AE38" t="n">
        <v>41</v>
      </c>
      <c r="AF38" t="n">
        <v>4</v>
      </c>
      <c r="AG38" t="n">
        <v>16</v>
      </c>
      <c r="AH38" t="n">
        <v>3</v>
      </c>
      <c r="AI38" t="n">
        <v>10</v>
      </c>
      <c r="AJ38" t="n">
        <v>11</v>
      </c>
      <c r="AK38" t="n">
        <v>22</v>
      </c>
      <c r="AL38" t="n">
        <v>1</v>
      </c>
      <c r="AM38" t="n">
        <v>3</v>
      </c>
      <c r="AN38" t="n">
        <v>0</v>
      </c>
      <c r="AO38" t="n">
        <v>1</v>
      </c>
      <c r="AP38" t="inlineStr">
        <is>
          <t>Yes</t>
        </is>
      </c>
      <c r="AQ38" t="inlineStr">
        <is>
          <t>No</t>
        </is>
      </c>
      <c r="AR38">
        <f>HYPERLINK("http://catalog.hathitrust.org/Record/000238799","HathiTrust Record")</f>
        <v/>
      </c>
      <c r="AS38">
        <f>HYPERLINK("https://creighton-primo.hosted.exlibrisgroup.com/primo-explore/search?tab=default_tab&amp;search_scope=EVERYTHING&amp;vid=01CRU&amp;lang=en_US&amp;offset=0&amp;query=any,contains,991003318769702656","Catalog Record")</f>
        <v/>
      </c>
      <c r="AT38">
        <f>HYPERLINK("http://www.worldcat.org/oclc/845281","WorldCat Record")</f>
        <v/>
      </c>
      <c r="AU38" t="inlineStr">
        <is>
          <t>1910864323:eng</t>
        </is>
      </c>
      <c r="AV38" t="inlineStr">
        <is>
          <t>845281</t>
        </is>
      </c>
      <c r="AW38" t="inlineStr">
        <is>
          <t>991003318769702656</t>
        </is>
      </c>
      <c r="AX38" t="inlineStr">
        <is>
          <t>991003318769702656</t>
        </is>
      </c>
      <c r="AY38" t="inlineStr">
        <is>
          <t>2271377540002656</t>
        </is>
      </c>
      <c r="AZ38" t="inlineStr">
        <is>
          <t>BOOK</t>
        </is>
      </c>
      <c r="BC38" t="inlineStr">
        <is>
          <t>32285002340270</t>
        </is>
      </c>
      <c r="BD38" t="inlineStr">
        <is>
          <t>893604666</t>
        </is>
      </c>
    </row>
    <row r="39">
      <c r="A39" t="inlineStr">
        <is>
          <t>No</t>
        </is>
      </c>
      <c r="B39" t="inlineStr">
        <is>
          <t>DA235 .G66 1971</t>
        </is>
      </c>
      <c r="C39" t="inlineStr">
        <is>
          <t>0                      DA 0235000G  66          1971</t>
        </is>
      </c>
      <c r="D39" t="inlineStr">
        <is>
          <t>The loyal conspiracy; the Lords Appellant under Richard II.</t>
        </is>
      </c>
      <c r="F39" t="inlineStr">
        <is>
          <t>No</t>
        </is>
      </c>
      <c r="G39" t="inlineStr">
        <is>
          <t>1</t>
        </is>
      </c>
      <c r="H39" t="inlineStr">
        <is>
          <t>No</t>
        </is>
      </c>
      <c r="I39" t="inlineStr">
        <is>
          <t>No</t>
        </is>
      </c>
      <c r="J39" t="inlineStr">
        <is>
          <t>0</t>
        </is>
      </c>
      <c r="K39" t="inlineStr">
        <is>
          <t>Goodman, Anthony, 1936-</t>
        </is>
      </c>
      <c r="L39" t="inlineStr">
        <is>
          <t>Coral Gables, Fla., University of Miami Press [1971]</t>
        </is>
      </c>
      <c r="M39" t="inlineStr">
        <is>
          <t>1971</t>
        </is>
      </c>
      <c r="O39" t="inlineStr">
        <is>
          <t>eng</t>
        </is>
      </c>
      <c r="P39" t="inlineStr">
        <is>
          <t>flu</t>
        </is>
      </c>
      <c r="R39" t="inlineStr">
        <is>
          <t xml:space="preserve">DA </t>
        </is>
      </c>
      <c r="S39" t="n">
        <v>2</v>
      </c>
      <c r="T39" t="n">
        <v>2</v>
      </c>
      <c r="U39" t="inlineStr">
        <is>
          <t>1999-11-09</t>
        </is>
      </c>
      <c r="V39" t="inlineStr">
        <is>
          <t>1999-11-09</t>
        </is>
      </c>
      <c r="W39" t="inlineStr">
        <is>
          <t>1996-10-07</t>
        </is>
      </c>
      <c r="X39" t="inlineStr">
        <is>
          <t>1996-10-07</t>
        </is>
      </c>
      <c r="Y39" t="n">
        <v>322</v>
      </c>
      <c r="Z39" t="n">
        <v>307</v>
      </c>
      <c r="AA39" t="n">
        <v>446</v>
      </c>
      <c r="AB39" t="n">
        <v>4</v>
      </c>
      <c r="AC39" t="n">
        <v>5</v>
      </c>
      <c r="AD39" t="n">
        <v>18</v>
      </c>
      <c r="AE39" t="n">
        <v>27</v>
      </c>
      <c r="AF39" t="n">
        <v>6</v>
      </c>
      <c r="AG39" t="n">
        <v>9</v>
      </c>
      <c r="AH39" t="n">
        <v>4</v>
      </c>
      <c r="AI39" t="n">
        <v>5</v>
      </c>
      <c r="AJ39" t="n">
        <v>10</v>
      </c>
      <c r="AK39" t="n">
        <v>14</v>
      </c>
      <c r="AL39" t="n">
        <v>3</v>
      </c>
      <c r="AM39" t="n">
        <v>4</v>
      </c>
      <c r="AN39" t="n">
        <v>0</v>
      </c>
      <c r="AO39" t="n">
        <v>2</v>
      </c>
      <c r="AP39" t="inlineStr">
        <is>
          <t>No</t>
        </is>
      </c>
      <c r="AQ39" t="inlineStr">
        <is>
          <t>Yes</t>
        </is>
      </c>
      <c r="AR39">
        <f>HYPERLINK("http://catalog.hathitrust.org/Record/012273844","HathiTrust Record")</f>
        <v/>
      </c>
      <c r="AS39">
        <f>HYPERLINK("https://creighton-primo.hosted.exlibrisgroup.com/primo-explore/search?tab=default_tab&amp;search_scope=EVERYTHING&amp;vid=01CRU&amp;lang=en_US&amp;offset=0&amp;query=any,contains,991001894679702656","Catalog Record")</f>
        <v/>
      </c>
      <c r="AT39">
        <f>HYPERLINK("http://www.worldcat.org/oclc/238819","WorldCat Record")</f>
        <v/>
      </c>
      <c r="AU39" t="inlineStr">
        <is>
          <t>1357819:eng</t>
        </is>
      </c>
      <c r="AV39" t="inlineStr">
        <is>
          <t>238819</t>
        </is>
      </c>
      <c r="AW39" t="inlineStr">
        <is>
          <t>991001894679702656</t>
        </is>
      </c>
      <c r="AX39" t="inlineStr">
        <is>
          <t>991001894679702656</t>
        </is>
      </c>
      <c r="AY39" t="inlineStr">
        <is>
          <t>2256488180002656</t>
        </is>
      </c>
      <c r="AZ39" t="inlineStr">
        <is>
          <t>BOOK</t>
        </is>
      </c>
      <c r="BB39" t="inlineStr">
        <is>
          <t>9780870242151</t>
        </is>
      </c>
      <c r="BC39" t="inlineStr">
        <is>
          <t>32285002314804</t>
        </is>
      </c>
      <c r="BD39" t="inlineStr">
        <is>
          <t>893697115</t>
        </is>
      </c>
    </row>
    <row r="40">
      <c r="A40" t="inlineStr">
        <is>
          <t>No</t>
        </is>
      </c>
      <c r="B40" t="inlineStr">
        <is>
          <t>DA235 .H8 1961</t>
        </is>
      </c>
      <c r="C40" t="inlineStr">
        <is>
          <t>0                      DA 0235000H  8           1961</t>
        </is>
      </c>
      <c r="D40" t="inlineStr">
        <is>
          <t>The hollow crown; a life of Richard II.</t>
        </is>
      </c>
      <c r="F40" t="inlineStr">
        <is>
          <t>No</t>
        </is>
      </c>
      <c r="G40" t="inlineStr">
        <is>
          <t>1</t>
        </is>
      </c>
      <c r="H40" t="inlineStr">
        <is>
          <t>No</t>
        </is>
      </c>
      <c r="I40" t="inlineStr">
        <is>
          <t>No</t>
        </is>
      </c>
      <c r="J40" t="inlineStr">
        <is>
          <t>0</t>
        </is>
      </c>
      <c r="K40" t="inlineStr">
        <is>
          <t>Hutchison, Harold F., 1900-1975.</t>
        </is>
      </c>
      <c r="L40" t="inlineStr">
        <is>
          <t>New York, John Day Co. [1961]</t>
        </is>
      </c>
      <c r="M40" t="inlineStr">
        <is>
          <t>1961</t>
        </is>
      </c>
      <c r="N40" t="inlineStr">
        <is>
          <t>[1st American ed.]</t>
        </is>
      </c>
      <c r="O40" t="inlineStr">
        <is>
          <t>eng</t>
        </is>
      </c>
      <c r="P40" t="inlineStr">
        <is>
          <t>nyu</t>
        </is>
      </c>
      <c r="R40" t="inlineStr">
        <is>
          <t xml:space="preserve">DA </t>
        </is>
      </c>
      <c r="S40" t="n">
        <v>2</v>
      </c>
      <c r="T40" t="n">
        <v>2</v>
      </c>
      <c r="U40" t="inlineStr">
        <is>
          <t>2007-08-09</t>
        </is>
      </c>
      <c r="V40" t="inlineStr">
        <is>
          <t>2007-08-09</t>
        </is>
      </c>
      <c r="W40" t="inlineStr">
        <is>
          <t>1996-10-07</t>
        </is>
      </c>
      <c r="X40" t="inlineStr">
        <is>
          <t>1996-10-07</t>
        </is>
      </c>
      <c r="Y40" t="n">
        <v>648</v>
      </c>
      <c r="Z40" t="n">
        <v>633</v>
      </c>
      <c r="AA40" t="n">
        <v>790</v>
      </c>
      <c r="AB40" t="n">
        <v>5</v>
      </c>
      <c r="AC40" t="n">
        <v>6</v>
      </c>
      <c r="AD40" t="n">
        <v>30</v>
      </c>
      <c r="AE40" t="n">
        <v>35</v>
      </c>
      <c r="AF40" t="n">
        <v>13</v>
      </c>
      <c r="AG40" t="n">
        <v>14</v>
      </c>
      <c r="AH40" t="n">
        <v>6</v>
      </c>
      <c r="AI40" t="n">
        <v>7</v>
      </c>
      <c r="AJ40" t="n">
        <v>16</v>
      </c>
      <c r="AK40" t="n">
        <v>19</v>
      </c>
      <c r="AL40" t="n">
        <v>2</v>
      </c>
      <c r="AM40" t="n">
        <v>3</v>
      </c>
      <c r="AN40" t="n">
        <v>0</v>
      </c>
      <c r="AO40" t="n">
        <v>0</v>
      </c>
      <c r="AP40" t="inlineStr">
        <is>
          <t>No</t>
        </is>
      </c>
      <c r="AQ40" t="inlineStr">
        <is>
          <t>No</t>
        </is>
      </c>
      <c r="AS40">
        <f>HYPERLINK("https://creighton-primo.hosted.exlibrisgroup.com/primo-explore/search?tab=default_tab&amp;search_scope=EVERYTHING&amp;vid=01CRU&amp;lang=en_US&amp;offset=0&amp;query=any,contains,991003258609702656","Catalog Record")</f>
        <v/>
      </c>
      <c r="AT40">
        <f>HYPERLINK("http://www.worldcat.org/oclc/784097","WorldCat Record")</f>
        <v/>
      </c>
      <c r="AU40" t="inlineStr">
        <is>
          <t>478686:eng</t>
        </is>
      </c>
      <c r="AV40" t="inlineStr">
        <is>
          <t>784097</t>
        </is>
      </c>
      <c r="AW40" t="inlineStr">
        <is>
          <t>991003258609702656</t>
        </is>
      </c>
      <c r="AX40" t="inlineStr">
        <is>
          <t>991003258609702656</t>
        </is>
      </c>
      <c r="AY40" t="inlineStr">
        <is>
          <t>2262493090002656</t>
        </is>
      </c>
      <c r="AZ40" t="inlineStr">
        <is>
          <t>BOOK</t>
        </is>
      </c>
      <c r="BC40" t="inlineStr">
        <is>
          <t>32285002314820</t>
        </is>
      </c>
      <c r="BD40" t="inlineStr">
        <is>
          <t>893518306</t>
        </is>
      </c>
    </row>
    <row r="41">
      <c r="A41" t="inlineStr">
        <is>
          <t>No</t>
        </is>
      </c>
      <c r="B41" t="inlineStr">
        <is>
          <t>DA27 .M26</t>
        </is>
      </c>
      <c r="C41" t="inlineStr">
        <is>
          <t>0                      DA 0027000M  26</t>
        </is>
      </c>
      <c r="D41" t="inlineStr">
        <is>
          <t>Selected historical essays. Chosen and introduced by Helen M. Cam.</t>
        </is>
      </c>
      <c r="F41" t="inlineStr">
        <is>
          <t>No</t>
        </is>
      </c>
      <c r="G41" t="inlineStr">
        <is>
          <t>1</t>
        </is>
      </c>
      <c r="H41" t="inlineStr">
        <is>
          <t>Yes</t>
        </is>
      </c>
      <c r="I41" t="inlineStr">
        <is>
          <t>No</t>
        </is>
      </c>
      <c r="J41" t="inlineStr">
        <is>
          <t>0</t>
        </is>
      </c>
      <c r="K41" t="inlineStr">
        <is>
          <t>Maitland, Frederic William, 1850-1906.</t>
        </is>
      </c>
      <c r="L41" t="inlineStr">
        <is>
          <t>Cambridge [Eng.] Published in association with the Selden Society at the University Press, 1957.</t>
        </is>
      </c>
      <c r="M41" t="inlineStr">
        <is>
          <t>1957</t>
        </is>
      </c>
      <c r="O41" t="inlineStr">
        <is>
          <t>eng</t>
        </is>
      </c>
      <c r="P41" t="inlineStr">
        <is>
          <t>enk</t>
        </is>
      </c>
      <c r="R41" t="inlineStr">
        <is>
          <t xml:space="preserve">DA </t>
        </is>
      </c>
      <c r="S41" t="n">
        <v>0</v>
      </c>
      <c r="T41" t="n">
        <v>3</v>
      </c>
      <c r="V41" t="inlineStr">
        <is>
          <t>1999-04-09</t>
        </is>
      </c>
      <c r="W41" t="inlineStr">
        <is>
          <t>1996-09-22</t>
        </is>
      </c>
      <c r="X41" t="inlineStr">
        <is>
          <t>1996-09-22</t>
        </is>
      </c>
      <c r="Y41" t="n">
        <v>745</v>
      </c>
      <c r="Z41" t="n">
        <v>629</v>
      </c>
      <c r="AA41" t="n">
        <v>754</v>
      </c>
      <c r="AB41" t="n">
        <v>6</v>
      </c>
      <c r="AC41" t="n">
        <v>7</v>
      </c>
      <c r="AD41" t="n">
        <v>37</v>
      </c>
      <c r="AE41" t="n">
        <v>50</v>
      </c>
      <c r="AF41" t="n">
        <v>9</v>
      </c>
      <c r="AG41" t="n">
        <v>11</v>
      </c>
      <c r="AH41" t="n">
        <v>4</v>
      </c>
      <c r="AI41" t="n">
        <v>6</v>
      </c>
      <c r="AJ41" t="n">
        <v>13</v>
      </c>
      <c r="AK41" t="n">
        <v>17</v>
      </c>
      <c r="AL41" t="n">
        <v>3</v>
      </c>
      <c r="AM41" t="n">
        <v>4</v>
      </c>
      <c r="AN41" t="n">
        <v>14</v>
      </c>
      <c r="AO41" t="n">
        <v>19</v>
      </c>
      <c r="AP41" t="inlineStr">
        <is>
          <t>No</t>
        </is>
      </c>
      <c r="AQ41" t="inlineStr">
        <is>
          <t>Yes</t>
        </is>
      </c>
      <c r="AR41">
        <f>HYPERLINK("http://catalog.hathitrust.org/Record/000271656","HathiTrust Record")</f>
        <v/>
      </c>
      <c r="AS41">
        <f>HYPERLINK("https://creighton-primo.hosted.exlibrisgroup.com/primo-explore/search?tab=default_tab&amp;search_scope=EVERYTHING&amp;vid=01CRU&amp;lang=en_US&amp;offset=0&amp;query=any,contains,991001703169702656","Catalog Record")</f>
        <v/>
      </c>
      <c r="AT41">
        <f>HYPERLINK("http://www.worldcat.org/oclc/1318517","WorldCat Record")</f>
        <v/>
      </c>
      <c r="AU41" t="inlineStr">
        <is>
          <t>5358493916:eng</t>
        </is>
      </c>
      <c r="AV41" t="inlineStr">
        <is>
          <t>1318517</t>
        </is>
      </c>
      <c r="AW41" t="inlineStr">
        <is>
          <t>991001703169702656</t>
        </is>
      </c>
      <c r="AX41" t="inlineStr">
        <is>
          <t>991001703169702656</t>
        </is>
      </c>
      <c r="AY41" t="inlineStr">
        <is>
          <t>2270692250002656</t>
        </is>
      </c>
      <c r="AZ41" t="inlineStr">
        <is>
          <t>BOOK</t>
        </is>
      </c>
      <c r="BC41" t="inlineStr">
        <is>
          <t>32285002336658</t>
        </is>
      </c>
      <c r="BD41" t="inlineStr">
        <is>
          <t>893328312</t>
        </is>
      </c>
    </row>
    <row r="42">
      <c r="A42" t="inlineStr">
        <is>
          <t>No</t>
        </is>
      </c>
      <c r="B42" t="inlineStr">
        <is>
          <t>DA28.4 .E54 1995</t>
        </is>
      </c>
      <c r="C42" t="inlineStr">
        <is>
          <t>0                      DA 0028400E  54          1995</t>
        </is>
      </c>
      <c r="D42" t="inlineStr">
        <is>
          <t>Facts about the British prime ministers : a compilation of biographical and historical information / Dermot Englefield, Janet Seaton, Isobel White ; foreword by Prime Minister John Major.</t>
        </is>
      </c>
      <c r="F42" t="inlineStr">
        <is>
          <t>No</t>
        </is>
      </c>
      <c r="G42" t="inlineStr">
        <is>
          <t>1</t>
        </is>
      </c>
      <c r="H42" t="inlineStr">
        <is>
          <t>No</t>
        </is>
      </c>
      <c r="I42" t="inlineStr">
        <is>
          <t>No</t>
        </is>
      </c>
      <c r="J42" t="inlineStr">
        <is>
          <t>0</t>
        </is>
      </c>
      <c r="K42" t="inlineStr">
        <is>
          <t>Englefield, Dermot J. T.</t>
        </is>
      </c>
      <c r="L42" t="inlineStr">
        <is>
          <t>New York : H.W. Wilson Co., 1995.</t>
        </is>
      </c>
      <c r="M42" t="inlineStr">
        <is>
          <t>1995</t>
        </is>
      </c>
      <c r="O42" t="inlineStr">
        <is>
          <t>eng</t>
        </is>
      </c>
      <c r="P42" t="inlineStr">
        <is>
          <t>nyu</t>
        </is>
      </c>
      <c r="R42" t="inlineStr">
        <is>
          <t xml:space="preserve">DA </t>
        </is>
      </c>
      <c r="S42" t="n">
        <v>0</v>
      </c>
      <c r="T42" t="n">
        <v>0</v>
      </c>
      <c r="U42" t="inlineStr">
        <is>
          <t>2003-03-21</t>
        </is>
      </c>
      <c r="V42" t="inlineStr">
        <is>
          <t>2003-03-21</t>
        </is>
      </c>
      <c r="W42" t="inlineStr">
        <is>
          <t>1996-06-11</t>
        </is>
      </c>
      <c r="X42" t="inlineStr">
        <is>
          <t>1996-06-11</t>
        </is>
      </c>
      <c r="Y42" t="n">
        <v>399</v>
      </c>
      <c r="Z42" t="n">
        <v>355</v>
      </c>
      <c r="AA42" t="n">
        <v>365</v>
      </c>
      <c r="AB42" t="n">
        <v>5</v>
      </c>
      <c r="AC42" t="n">
        <v>5</v>
      </c>
      <c r="AD42" t="n">
        <v>17</v>
      </c>
      <c r="AE42" t="n">
        <v>18</v>
      </c>
      <c r="AF42" t="n">
        <v>4</v>
      </c>
      <c r="AG42" t="n">
        <v>5</v>
      </c>
      <c r="AH42" t="n">
        <v>5</v>
      </c>
      <c r="AI42" t="n">
        <v>5</v>
      </c>
      <c r="AJ42" t="n">
        <v>9</v>
      </c>
      <c r="AK42" t="n">
        <v>9</v>
      </c>
      <c r="AL42" t="n">
        <v>3</v>
      </c>
      <c r="AM42" t="n">
        <v>3</v>
      </c>
      <c r="AN42" t="n">
        <v>0</v>
      </c>
      <c r="AO42" t="n">
        <v>0</v>
      </c>
      <c r="AP42" t="inlineStr">
        <is>
          <t>No</t>
        </is>
      </c>
      <c r="AQ42" t="inlineStr">
        <is>
          <t>No</t>
        </is>
      </c>
      <c r="AS42">
        <f>HYPERLINK("https://creighton-primo.hosted.exlibrisgroup.com/primo-explore/search?tab=default_tab&amp;search_scope=EVERYTHING&amp;vid=01CRU&amp;lang=en_US&amp;offset=0&amp;query=any,contains,991002396809702656","Catalog Record")</f>
        <v/>
      </c>
      <c r="AT42">
        <f>HYPERLINK("http://www.worldcat.org/oclc/31133586","WorldCat Record")</f>
        <v/>
      </c>
      <c r="AU42" t="inlineStr">
        <is>
          <t>33257522:eng</t>
        </is>
      </c>
      <c r="AV42" t="inlineStr">
        <is>
          <t>31133586</t>
        </is>
      </c>
      <c r="AW42" t="inlineStr">
        <is>
          <t>991002396809702656</t>
        </is>
      </c>
      <c r="AX42" t="inlineStr">
        <is>
          <t>991002396809702656</t>
        </is>
      </c>
      <c r="AY42" t="inlineStr">
        <is>
          <t>2272688200002656</t>
        </is>
      </c>
      <c r="AZ42" t="inlineStr">
        <is>
          <t>BOOK</t>
        </is>
      </c>
      <c r="BB42" t="inlineStr">
        <is>
          <t>9780824208639</t>
        </is>
      </c>
      <c r="BC42" t="inlineStr">
        <is>
          <t>32285002191350</t>
        </is>
      </c>
      <c r="BD42" t="inlineStr">
        <is>
          <t>893716398</t>
        </is>
      </c>
    </row>
    <row r="43">
      <c r="A43" t="inlineStr">
        <is>
          <t>No</t>
        </is>
      </c>
      <c r="B43" t="inlineStr">
        <is>
          <t>DA30 .H3 1953</t>
        </is>
      </c>
      <c r="C43" t="inlineStr">
        <is>
          <t>0                      DA 0030000H  3           1953</t>
        </is>
      </c>
      <c r="D43" t="inlineStr">
        <is>
          <t>A history of England and the British Empire / [by] Walter Phelps Hall and Robert Greenhalgh Albion, with the collaboration of Jennie Barnes Pope.</t>
        </is>
      </c>
      <c r="F43" t="inlineStr">
        <is>
          <t>No</t>
        </is>
      </c>
      <c r="G43" t="inlineStr">
        <is>
          <t>1</t>
        </is>
      </c>
      <c r="H43" t="inlineStr">
        <is>
          <t>No</t>
        </is>
      </c>
      <c r="I43" t="inlineStr">
        <is>
          <t>No</t>
        </is>
      </c>
      <c r="J43" t="inlineStr">
        <is>
          <t>0</t>
        </is>
      </c>
      <c r="K43" t="inlineStr">
        <is>
          <t>Hall, Walter Phelps, 1884-1962.</t>
        </is>
      </c>
      <c r="L43" t="inlineStr">
        <is>
          <t>Boston : Ginn &amp; Co., [1953]</t>
        </is>
      </c>
      <c r="M43" t="inlineStr">
        <is>
          <t>1953</t>
        </is>
      </c>
      <c r="N43" t="inlineStr">
        <is>
          <t>3d ed.</t>
        </is>
      </c>
      <c r="O43" t="inlineStr">
        <is>
          <t>eng</t>
        </is>
      </c>
      <c r="P43" t="inlineStr">
        <is>
          <t>mau</t>
        </is>
      </c>
      <c r="R43" t="inlineStr">
        <is>
          <t xml:space="preserve">DA </t>
        </is>
      </c>
      <c r="S43" t="n">
        <v>2</v>
      </c>
      <c r="T43" t="n">
        <v>2</v>
      </c>
      <c r="U43" t="inlineStr">
        <is>
          <t>2002-11-21</t>
        </is>
      </c>
      <c r="V43" t="inlineStr">
        <is>
          <t>2002-11-21</t>
        </is>
      </c>
      <c r="W43" t="inlineStr">
        <is>
          <t>2001-07-23</t>
        </is>
      </c>
      <c r="X43" t="inlineStr">
        <is>
          <t>2001-07-23</t>
        </is>
      </c>
      <c r="Y43" t="n">
        <v>230</v>
      </c>
      <c r="Z43" t="n">
        <v>205</v>
      </c>
      <c r="AA43" t="n">
        <v>541</v>
      </c>
      <c r="AB43" t="n">
        <v>5</v>
      </c>
      <c r="AC43" t="n">
        <v>6</v>
      </c>
      <c r="AD43" t="n">
        <v>9</v>
      </c>
      <c r="AE43" t="n">
        <v>27</v>
      </c>
      <c r="AF43" t="n">
        <v>3</v>
      </c>
      <c r="AG43" t="n">
        <v>11</v>
      </c>
      <c r="AH43" t="n">
        <v>0</v>
      </c>
      <c r="AI43" t="n">
        <v>5</v>
      </c>
      <c r="AJ43" t="n">
        <v>5</v>
      </c>
      <c r="AK43" t="n">
        <v>14</v>
      </c>
      <c r="AL43" t="n">
        <v>2</v>
      </c>
      <c r="AM43" t="n">
        <v>3</v>
      </c>
      <c r="AN43" t="n">
        <v>0</v>
      </c>
      <c r="AO43" t="n">
        <v>0</v>
      </c>
      <c r="AP43" t="inlineStr">
        <is>
          <t>No</t>
        </is>
      </c>
      <c r="AQ43" t="inlineStr">
        <is>
          <t>Yes</t>
        </is>
      </c>
      <c r="AR43">
        <f>HYPERLINK("http://catalog.hathitrust.org/Record/000767947","HathiTrust Record")</f>
        <v/>
      </c>
      <c r="AS43">
        <f>HYPERLINK("https://creighton-primo.hosted.exlibrisgroup.com/primo-explore/search?tab=default_tab&amp;search_scope=EVERYTHING&amp;vid=01CRU&amp;lang=en_US&amp;offset=0&amp;query=any,contains,991003583489702656","Catalog Record")</f>
        <v/>
      </c>
      <c r="AT43">
        <f>HYPERLINK("http://www.worldcat.org/oclc/444345","WorldCat Record")</f>
        <v/>
      </c>
      <c r="AU43" t="inlineStr">
        <is>
          <t>488214:eng</t>
        </is>
      </c>
      <c r="AV43" t="inlineStr">
        <is>
          <t>444345</t>
        </is>
      </c>
      <c r="AW43" t="inlineStr">
        <is>
          <t>991003583489702656</t>
        </is>
      </c>
      <c r="AX43" t="inlineStr">
        <is>
          <t>991003583489702656</t>
        </is>
      </c>
      <c r="AY43" t="inlineStr">
        <is>
          <t>2265169180002656</t>
        </is>
      </c>
      <c r="AZ43" t="inlineStr">
        <is>
          <t>BOOK</t>
        </is>
      </c>
      <c r="BB43" t="inlineStr">
        <is>
          <t>9780536002259</t>
        </is>
      </c>
      <c r="BC43" t="inlineStr">
        <is>
          <t>32285004334164</t>
        </is>
      </c>
      <c r="BD43" t="inlineStr">
        <is>
          <t>893330464</t>
        </is>
      </c>
    </row>
    <row r="44">
      <c r="A44" t="inlineStr">
        <is>
          <t>No</t>
        </is>
      </c>
      <c r="B44" t="inlineStr">
        <is>
          <t>DA30 .L3</t>
        </is>
      </c>
      <c r="C44" t="inlineStr">
        <is>
          <t>0                      DA 0030000L  3</t>
        </is>
      </c>
      <c r="D44" t="inlineStr">
        <is>
          <t>British history for American students, by William Thomas Laprade ...</t>
        </is>
      </c>
      <c r="F44" t="inlineStr">
        <is>
          <t>No</t>
        </is>
      </c>
      <c r="G44" t="inlineStr">
        <is>
          <t>1</t>
        </is>
      </c>
      <c r="H44" t="inlineStr">
        <is>
          <t>No</t>
        </is>
      </c>
      <c r="I44" t="inlineStr">
        <is>
          <t>No</t>
        </is>
      </c>
      <c r="J44" t="inlineStr">
        <is>
          <t>0</t>
        </is>
      </c>
      <c r="K44" t="inlineStr">
        <is>
          <t>Laprade, William Thomas, 1883-1975.</t>
        </is>
      </c>
      <c r="L44" t="inlineStr">
        <is>
          <t>New York, The Macmillan Company, 1926.</t>
        </is>
      </c>
      <c r="M44" t="inlineStr">
        <is>
          <t>1926</t>
        </is>
      </c>
      <c r="O44" t="inlineStr">
        <is>
          <t>eng</t>
        </is>
      </c>
      <c r="P44" t="inlineStr">
        <is>
          <t>nyu</t>
        </is>
      </c>
      <c r="R44" t="inlineStr">
        <is>
          <t xml:space="preserve">DA </t>
        </is>
      </c>
      <c r="S44" t="n">
        <v>2</v>
      </c>
      <c r="T44" t="n">
        <v>2</v>
      </c>
      <c r="U44" t="inlineStr">
        <is>
          <t>1999-04-06</t>
        </is>
      </c>
      <c r="V44" t="inlineStr">
        <is>
          <t>1999-04-06</t>
        </is>
      </c>
      <c r="W44" t="inlineStr">
        <is>
          <t>1996-09-22</t>
        </is>
      </c>
      <c r="X44" t="inlineStr">
        <is>
          <t>1996-09-22</t>
        </is>
      </c>
      <c r="Y44" t="n">
        <v>177</v>
      </c>
      <c r="Z44" t="n">
        <v>175</v>
      </c>
      <c r="AA44" t="n">
        <v>183</v>
      </c>
      <c r="AB44" t="n">
        <v>4</v>
      </c>
      <c r="AC44" t="n">
        <v>4</v>
      </c>
      <c r="AD44" t="n">
        <v>11</v>
      </c>
      <c r="AE44" t="n">
        <v>11</v>
      </c>
      <c r="AF44" t="n">
        <v>2</v>
      </c>
      <c r="AG44" t="n">
        <v>2</v>
      </c>
      <c r="AH44" t="n">
        <v>2</v>
      </c>
      <c r="AI44" t="n">
        <v>2</v>
      </c>
      <c r="AJ44" t="n">
        <v>5</v>
      </c>
      <c r="AK44" t="n">
        <v>5</v>
      </c>
      <c r="AL44" t="n">
        <v>3</v>
      </c>
      <c r="AM44" t="n">
        <v>3</v>
      </c>
      <c r="AN44" t="n">
        <v>0</v>
      </c>
      <c r="AO44" t="n">
        <v>0</v>
      </c>
      <c r="AP44" t="inlineStr">
        <is>
          <t>No</t>
        </is>
      </c>
      <c r="AQ44" t="inlineStr">
        <is>
          <t>No</t>
        </is>
      </c>
      <c r="AS44">
        <f>HYPERLINK("https://creighton-primo.hosted.exlibrisgroup.com/primo-explore/search?tab=default_tab&amp;search_scope=EVERYTHING&amp;vid=01CRU&amp;lang=en_US&amp;offset=0&amp;query=any,contains,991004171759702656","Catalog Record")</f>
        <v/>
      </c>
      <c r="AT44">
        <f>HYPERLINK("http://www.worldcat.org/oclc/2583161","WorldCat Record")</f>
        <v/>
      </c>
      <c r="AU44" t="inlineStr">
        <is>
          <t>423983033:eng</t>
        </is>
      </c>
      <c r="AV44" t="inlineStr">
        <is>
          <t>2583161</t>
        </is>
      </c>
      <c r="AW44" t="inlineStr">
        <is>
          <t>991004171759702656</t>
        </is>
      </c>
      <c r="AX44" t="inlineStr">
        <is>
          <t>991004171759702656</t>
        </is>
      </c>
      <c r="AY44" t="inlineStr">
        <is>
          <t>2263095430002656</t>
        </is>
      </c>
      <c r="AZ44" t="inlineStr">
        <is>
          <t>BOOK</t>
        </is>
      </c>
      <c r="BC44" t="inlineStr">
        <is>
          <t>32285002337078</t>
        </is>
      </c>
      <c r="BD44" t="inlineStr">
        <is>
          <t>893349698</t>
        </is>
      </c>
    </row>
    <row r="45">
      <c r="A45" t="inlineStr">
        <is>
          <t>No</t>
        </is>
      </c>
      <c r="B45" t="inlineStr">
        <is>
          <t>DA30 .L7 1912</t>
        </is>
      </c>
      <c r="C45" t="inlineStr">
        <is>
          <t>0                      DA 0030000L  7           1912</t>
        </is>
      </c>
      <c r="D45" t="inlineStr">
        <is>
          <t>The history of England, from the first invasion by the Romans to the accession of King George the Fifth, by John Lingard, D.D., and Hilaire Belloc, B.A. With an introduction by His Eminence James, cardinal Gibbons.</t>
        </is>
      </c>
      <c r="E45" t="inlineStr">
        <is>
          <t>V.7</t>
        </is>
      </c>
      <c r="F45" t="inlineStr">
        <is>
          <t>Yes</t>
        </is>
      </c>
      <c r="G45" t="inlineStr">
        <is>
          <t>1</t>
        </is>
      </c>
      <c r="H45" t="inlineStr">
        <is>
          <t>No</t>
        </is>
      </c>
      <c r="I45" t="inlineStr">
        <is>
          <t>No</t>
        </is>
      </c>
      <c r="J45" t="inlineStr">
        <is>
          <t>0</t>
        </is>
      </c>
      <c r="K45" t="inlineStr">
        <is>
          <t>Lingard, John, 1771-1851.</t>
        </is>
      </c>
      <c r="L45" t="inlineStr">
        <is>
          <t>New York, The Catholic publication society of America, 1912-15.</t>
        </is>
      </c>
      <c r="M45" t="inlineStr">
        <is>
          <t>1912</t>
        </is>
      </c>
      <c r="O45" t="inlineStr">
        <is>
          <t>eng</t>
        </is>
      </c>
      <c r="P45" t="inlineStr">
        <is>
          <t xml:space="preserve">xx </t>
        </is>
      </c>
      <c r="R45" t="inlineStr">
        <is>
          <t xml:space="preserve">DA </t>
        </is>
      </c>
      <c r="S45" t="n">
        <v>0</v>
      </c>
      <c r="T45" t="n">
        <v>0</v>
      </c>
      <c r="U45" t="inlineStr">
        <is>
          <t>2003-07-11</t>
        </is>
      </c>
      <c r="V45" t="inlineStr">
        <is>
          <t>2003-07-11</t>
        </is>
      </c>
      <c r="W45" t="inlineStr">
        <is>
          <t>1996-09-24</t>
        </is>
      </c>
      <c r="X45" t="inlineStr">
        <is>
          <t>1996-09-24</t>
        </is>
      </c>
      <c r="Y45" t="n">
        <v>182</v>
      </c>
      <c r="Z45" t="n">
        <v>174</v>
      </c>
      <c r="AA45" t="n">
        <v>193</v>
      </c>
      <c r="AB45" t="n">
        <v>1</v>
      </c>
      <c r="AC45" t="n">
        <v>1</v>
      </c>
      <c r="AD45" t="n">
        <v>27</v>
      </c>
      <c r="AE45" t="n">
        <v>27</v>
      </c>
      <c r="AF45" t="n">
        <v>8</v>
      </c>
      <c r="AG45" t="n">
        <v>8</v>
      </c>
      <c r="AH45" t="n">
        <v>7</v>
      </c>
      <c r="AI45" t="n">
        <v>7</v>
      </c>
      <c r="AJ45" t="n">
        <v>22</v>
      </c>
      <c r="AK45" t="n">
        <v>22</v>
      </c>
      <c r="AL45" t="n">
        <v>0</v>
      </c>
      <c r="AM45" t="n">
        <v>0</v>
      </c>
      <c r="AN45" t="n">
        <v>0</v>
      </c>
      <c r="AO45" t="n">
        <v>0</v>
      </c>
      <c r="AP45" t="inlineStr">
        <is>
          <t>Yes</t>
        </is>
      </c>
      <c r="AQ45" t="inlineStr">
        <is>
          <t>No</t>
        </is>
      </c>
      <c r="AR45">
        <f>HYPERLINK("http://catalog.hathitrust.org/Record/100330619","HathiTrust Record")</f>
        <v/>
      </c>
      <c r="AS45">
        <f>HYPERLINK("https://creighton-primo.hosted.exlibrisgroup.com/primo-explore/search?tab=default_tab&amp;search_scope=EVERYTHING&amp;vid=01CRU&amp;lang=en_US&amp;offset=0&amp;query=any,contains,991003497649702656","Catalog Record")</f>
        <v/>
      </c>
      <c r="AT45">
        <f>HYPERLINK("http://www.worldcat.org/oclc/1048790","WorldCat Record")</f>
        <v/>
      </c>
      <c r="AU45" t="inlineStr">
        <is>
          <t>10252650569:eng</t>
        </is>
      </c>
      <c r="AV45" t="inlineStr">
        <is>
          <t>1048790</t>
        </is>
      </c>
      <c r="AW45" t="inlineStr">
        <is>
          <t>991003497649702656</t>
        </is>
      </c>
      <c r="AX45" t="inlineStr">
        <is>
          <t>991003497649702656</t>
        </is>
      </c>
      <c r="AY45" t="inlineStr">
        <is>
          <t>2268117230002656</t>
        </is>
      </c>
      <c r="AZ45" t="inlineStr">
        <is>
          <t>BOOK</t>
        </is>
      </c>
      <c r="BC45" t="inlineStr">
        <is>
          <t>32285002337417</t>
        </is>
      </c>
      <c r="BD45" t="inlineStr">
        <is>
          <t>893246410</t>
        </is>
      </c>
    </row>
    <row r="46">
      <c r="A46" t="inlineStr">
        <is>
          <t>No</t>
        </is>
      </c>
      <c r="B46" t="inlineStr">
        <is>
          <t>DA30 .L7 1912</t>
        </is>
      </c>
      <c r="C46" t="inlineStr">
        <is>
          <t>0                      DA 0030000L  7           1912</t>
        </is>
      </c>
      <c r="D46" t="inlineStr">
        <is>
          <t>The history of England, from the first invasion by the Romans to the accession of King George the Fifth, by John Lingard, D.D., and Hilaire Belloc, B.A. With an introduction by His Eminence James, cardinal Gibbons.</t>
        </is>
      </c>
      <c r="E46" t="inlineStr">
        <is>
          <t>V.3</t>
        </is>
      </c>
      <c r="F46" t="inlineStr">
        <is>
          <t>Yes</t>
        </is>
      </c>
      <c r="G46" t="inlineStr">
        <is>
          <t>1</t>
        </is>
      </c>
      <c r="H46" t="inlineStr">
        <is>
          <t>No</t>
        </is>
      </c>
      <c r="I46" t="inlineStr">
        <is>
          <t>No</t>
        </is>
      </c>
      <c r="J46" t="inlineStr">
        <is>
          <t>0</t>
        </is>
      </c>
      <c r="K46" t="inlineStr">
        <is>
          <t>Lingard, John, 1771-1851.</t>
        </is>
      </c>
      <c r="L46" t="inlineStr">
        <is>
          <t>New York, The Catholic publication society of America, 1912-15.</t>
        </is>
      </c>
      <c r="M46" t="inlineStr">
        <is>
          <t>1912</t>
        </is>
      </c>
      <c r="O46" t="inlineStr">
        <is>
          <t>eng</t>
        </is>
      </c>
      <c r="P46" t="inlineStr">
        <is>
          <t xml:space="preserve">xx </t>
        </is>
      </c>
      <c r="R46" t="inlineStr">
        <is>
          <t xml:space="preserve">DA </t>
        </is>
      </c>
      <c r="S46" t="n">
        <v>0</v>
      </c>
      <c r="T46" t="n">
        <v>0</v>
      </c>
      <c r="U46" t="inlineStr">
        <is>
          <t>2003-07-11</t>
        </is>
      </c>
      <c r="V46" t="inlineStr">
        <is>
          <t>2003-07-11</t>
        </is>
      </c>
      <c r="W46" t="inlineStr">
        <is>
          <t>1996-09-24</t>
        </is>
      </c>
      <c r="X46" t="inlineStr">
        <is>
          <t>1996-09-24</t>
        </is>
      </c>
      <c r="Y46" t="n">
        <v>182</v>
      </c>
      <c r="Z46" t="n">
        <v>174</v>
      </c>
      <c r="AA46" t="n">
        <v>193</v>
      </c>
      <c r="AB46" t="n">
        <v>1</v>
      </c>
      <c r="AC46" t="n">
        <v>1</v>
      </c>
      <c r="AD46" t="n">
        <v>27</v>
      </c>
      <c r="AE46" t="n">
        <v>27</v>
      </c>
      <c r="AF46" t="n">
        <v>8</v>
      </c>
      <c r="AG46" t="n">
        <v>8</v>
      </c>
      <c r="AH46" t="n">
        <v>7</v>
      </c>
      <c r="AI46" t="n">
        <v>7</v>
      </c>
      <c r="AJ46" t="n">
        <v>22</v>
      </c>
      <c r="AK46" t="n">
        <v>22</v>
      </c>
      <c r="AL46" t="n">
        <v>0</v>
      </c>
      <c r="AM46" t="n">
        <v>0</v>
      </c>
      <c r="AN46" t="n">
        <v>0</v>
      </c>
      <c r="AO46" t="n">
        <v>0</v>
      </c>
      <c r="AP46" t="inlineStr">
        <is>
          <t>Yes</t>
        </is>
      </c>
      <c r="AQ46" t="inlineStr">
        <is>
          <t>No</t>
        </is>
      </c>
      <c r="AR46">
        <f>HYPERLINK("http://catalog.hathitrust.org/Record/100330619","HathiTrust Record")</f>
        <v/>
      </c>
      <c r="AS46">
        <f>HYPERLINK("https://creighton-primo.hosted.exlibrisgroup.com/primo-explore/search?tab=default_tab&amp;search_scope=EVERYTHING&amp;vid=01CRU&amp;lang=en_US&amp;offset=0&amp;query=any,contains,991003497649702656","Catalog Record")</f>
        <v/>
      </c>
      <c r="AT46">
        <f>HYPERLINK("http://www.worldcat.org/oclc/1048790","WorldCat Record")</f>
        <v/>
      </c>
      <c r="AU46" t="inlineStr">
        <is>
          <t>10252650569:eng</t>
        </is>
      </c>
      <c r="AV46" t="inlineStr">
        <is>
          <t>1048790</t>
        </is>
      </c>
      <c r="AW46" t="inlineStr">
        <is>
          <t>991003497649702656</t>
        </is>
      </c>
      <c r="AX46" t="inlineStr">
        <is>
          <t>991003497649702656</t>
        </is>
      </c>
      <c r="AY46" t="inlineStr">
        <is>
          <t>2268117230002656</t>
        </is>
      </c>
      <c r="AZ46" t="inlineStr">
        <is>
          <t>BOOK</t>
        </is>
      </c>
      <c r="BC46" t="inlineStr">
        <is>
          <t>32285002337375</t>
        </is>
      </c>
      <c r="BD46" t="inlineStr">
        <is>
          <t>893252426</t>
        </is>
      </c>
    </row>
    <row r="47">
      <c r="A47" t="inlineStr">
        <is>
          <t>No</t>
        </is>
      </c>
      <c r="B47" t="inlineStr">
        <is>
          <t>DA30 .L7 1912</t>
        </is>
      </c>
      <c r="C47" t="inlineStr">
        <is>
          <t>0                      DA 0030000L  7           1912</t>
        </is>
      </c>
      <c r="D47" t="inlineStr">
        <is>
          <t>The history of England, from the first invasion by the Romans to the accession of King George the Fifth, by John Lingard, D.D., and Hilaire Belloc, B.A. With an introduction by His Eminence James, cardinal Gibbons.</t>
        </is>
      </c>
      <c r="E47" t="inlineStr">
        <is>
          <t>V.6</t>
        </is>
      </c>
      <c r="F47" t="inlineStr">
        <is>
          <t>Yes</t>
        </is>
      </c>
      <c r="G47" t="inlineStr">
        <is>
          <t>1</t>
        </is>
      </c>
      <c r="H47" t="inlineStr">
        <is>
          <t>No</t>
        </is>
      </c>
      <c r="I47" t="inlineStr">
        <is>
          <t>No</t>
        </is>
      </c>
      <c r="J47" t="inlineStr">
        <is>
          <t>0</t>
        </is>
      </c>
      <c r="K47" t="inlineStr">
        <is>
          <t>Lingard, John, 1771-1851.</t>
        </is>
      </c>
      <c r="L47" t="inlineStr">
        <is>
          <t>New York, The Catholic publication society of America, 1912-15.</t>
        </is>
      </c>
      <c r="M47" t="inlineStr">
        <is>
          <t>1912</t>
        </is>
      </c>
      <c r="O47" t="inlineStr">
        <is>
          <t>eng</t>
        </is>
      </c>
      <c r="P47" t="inlineStr">
        <is>
          <t xml:space="preserve">xx </t>
        </is>
      </c>
      <c r="R47" t="inlineStr">
        <is>
          <t xml:space="preserve">DA </t>
        </is>
      </c>
      <c r="S47" t="n">
        <v>0</v>
      </c>
      <c r="T47" t="n">
        <v>0</v>
      </c>
      <c r="U47" t="inlineStr">
        <is>
          <t>2003-07-11</t>
        </is>
      </c>
      <c r="V47" t="inlineStr">
        <is>
          <t>2003-07-11</t>
        </is>
      </c>
      <c r="W47" t="inlineStr">
        <is>
          <t>1996-09-24</t>
        </is>
      </c>
      <c r="X47" t="inlineStr">
        <is>
          <t>1996-09-24</t>
        </is>
      </c>
      <c r="Y47" t="n">
        <v>182</v>
      </c>
      <c r="Z47" t="n">
        <v>174</v>
      </c>
      <c r="AA47" t="n">
        <v>193</v>
      </c>
      <c r="AB47" t="n">
        <v>1</v>
      </c>
      <c r="AC47" t="n">
        <v>1</v>
      </c>
      <c r="AD47" t="n">
        <v>27</v>
      </c>
      <c r="AE47" t="n">
        <v>27</v>
      </c>
      <c r="AF47" t="n">
        <v>8</v>
      </c>
      <c r="AG47" t="n">
        <v>8</v>
      </c>
      <c r="AH47" t="n">
        <v>7</v>
      </c>
      <c r="AI47" t="n">
        <v>7</v>
      </c>
      <c r="AJ47" t="n">
        <v>22</v>
      </c>
      <c r="AK47" t="n">
        <v>22</v>
      </c>
      <c r="AL47" t="n">
        <v>0</v>
      </c>
      <c r="AM47" t="n">
        <v>0</v>
      </c>
      <c r="AN47" t="n">
        <v>0</v>
      </c>
      <c r="AO47" t="n">
        <v>0</v>
      </c>
      <c r="AP47" t="inlineStr">
        <is>
          <t>Yes</t>
        </is>
      </c>
      <c r="AQ47" t="inlineStr">
        <is>
          <t>No</t>
        </is>
      </c>
      <c r="AR47">
        <f>HYPERLINK("http://catalog.hathitrust.org/Record/100330619","HathiTrust Record")</f>
        <v/>
      </c>
      <c r="AS47">
        <f>HYPERLINK("https://creighton-primo.hosted.exlibrisgroup.com/primo-explore/search?tab=default_tab&amp;search_scope=EVERYTHING&amp;vid=01CRU&amp;lang=en_US&amp;offset=0&amp;query=any,contains,991003497649702656","Catalog Record")</f>
        <v/>
      </c>
      <c r="AT47">
        <f>HYPERLINK("http://www.worldcat.org/oclc/1048790","WorldCat Record")</f>
        <v/>
      </c>
      <c r="AU47" t="inlineStr">
        <is>
          <t>10252650569:eng</t>
        </is>
      </c>
      <c r="AV47" t="inlineStr">
        <is>
          <t>1048790</t>
        </is>
      </c>
      <c r="AW47" t="inlineStr">
        <is>
          <t>991003497649702656</t>
        </is>
      </c>
      <c r="AX47" t="inlineStr">
        <is>
          <t>991003497649702656</t>
        </is>
      </c>
      <c r="AY47" t="inlineStr">
        <is>
          <t>2268117230002656</t>
        </is>
      </c>
      <c r="AZ47" t="inlineStr">
        <is>
          <t>BOOK</t>
        </is>
      </c>
      <c r="BC47" t="inlineStr">
        <is>
          <t>32285002337409</t>
        </is>
      </c>
      <c r="BD47" t="inlineStr">
        <is>
          <t>893240265</t>
        </is>
      </c>
    </row>
    <row r="48">
      <c r="A48" t="inlineStr">
        <is>
          <t>No</t>
        </is>
      </c>
      <c r="B48" t="inlineStr">
        <is>
          <t>DA30 .L7 1912</t>
        </is>
      </c>
      <c r="C48" t="inlineStr">
        <is>
          <t>0                      DA 0030000L  7           1912</t>
        </is>
      </c>
      <c r="D48" t="inlineStr">
        <is>
          <t>The history of England, from the first invasion by the Romans to the accession of King George the Fifth, by John Lingard, D.D., and Hilaire Belloc, B.A. With an introduction by His Eminence James, cardinal Gibbons.</t>
        </is>
      </c>
      <c r="E48" t="inlineStr">
        <is>
          <t>V.5</t>
        </is>
      </c>
      <c r="F48" t="inlineStr">
        <is>
          <t>Yes</t>
        </is>
      </c>
      <c r="G48" t="inlineStr">
        <is>
          <t>1</t>
        </is>
      </c>
      <c r="H48" t="inlineStr">
        <is>
          <t>No</t>
        </is>
      </c>
      <c r="I48" t="inlineStr">
        <is>
          <t>No</t>
        </is>
      </c>
      <c r="J48" t="inlineStr">
        <is>
          <t>0</t>
        </is>
      </c>
      <c r="K48" t="inlineStr">
        <is>
          <t>Lingard, John, 1771-1851.</t>
        </is>
      </c>
      <c r="L48" t="inlineStr">
        <is>
          <t>New York, The Catholic publication society of America, 1912-15.</t>
        </is>
      </c>
      <c r="M48" t="inlineStr">
        <is>
          <t>1912</t>
        </is>
      </c>
      <c r="O48" t="inlineStr">
        <is>
          <t>eng</t>
        </is>
      </c>
      <c r="P48" t="inlineStr">
        <is>
          <t xml:space="preserve">xx </t>
        </is>
      </c>
      <c r="R48" t="inlineStr">
        <is>
          <t xml:space="preserve">DA </t>
        </is>
      </c>
      <c r="S48" t="n">
        <v>0</v>
      </c>
      <c r="T48" t="n">
        <v>0</v>
      </c>
      <c r="U48" t="inlineStr">
        <is>
          <t>2003-07-11</t>
        </is>
      </c>
      <c r="V48" t="inlineStr">
        <is>
          <t>2003-07-11</t>
        </is>
      </c>
      <c r="W48" t="inlineStr">
        <is>
          <t>1996-09-24</t>
        </is>
      </c>
      <c r="X48" t="inlineStr">
        <is>
          <t>1996-09-24</t>
        </is>
      </c>
      <c r="Y48" t="n">
        <v>182</v>
      </c>
      <c r="Z48" t="n">
        <v>174</v>
      </c>
      <c r="AA48" t="n">
        <v>193</v>
      </c>
      <c r="AB48" t="n">
        <v>1</v>
      </c>
      <c r="AC48" t="n">
        <v>1</v>
      </c>
      <c r="AD48" t="n">
        <v>27</v>
      </c>
      <c r="AE48" t="n">
        <v>27</v>
      </c>
      <c r="AF48" t="n">
        <v>8</v>
      </c>
      <c r="AG48" t="n">
        <v>8</v>
      </c>
      <c r="AH48" t="n">
        <v>7</v>
      </c>
      <c r="AI48" t="n">
        <v>7</v>
      </c>
      <c r="AJ48" t="n">
        <v>22</v>
      </c>
      <c r="AK48" t="n">
        <v>22</v>
      </c>
      <c r="AL48" t="n">
        <v>0</v>
      </c>
      <c r="AM48" t="n">
        <v>0</v>
      </c>
      <c r="AN48" t="n">
        <v>0</v>
      </c>
      <c r="AO48" t="n">
        <v>0</v>
      </c>
      <c r="AP48" t="inlineStr">
        <is>
          <t>Yes</t>
        </is>
      </c>
      <c r="AQ48" t="inlineStr">
        <is>
          <t>No</t>
        </is>
      </c>
      <c r="AR48">
        <f>HYPERLINK("http://catalog.hathitrust.org/Record/100330619","HathiTrust Record")</f>
        <v/>
      </c>
      <c r="AS48">
        <f>HYPERLINK("https://creighton-primo.hosted.exlibrisgroup.com/primo-explore/search?tab=default_tab&amp;search_scope=EVERYTHING&amp;vid=01CRU&amp;lang=en_US&amp;offset=0&amp;query=any,contains,991003497649702656","Catalog Record")</f>
        <v/>
      </c>
      <c r="AT48">
        <f>HYPERLINK("http://www.worldcat.org/oclc/1048790","WorldCat Record")</f>
        <v/>
      </c>
      <c r="AU48" t="inlineStr">
        <is>
          <t>10252650569:eng</t>
        </is>
      </c>
      <c r="AV48" t="inlineStr">
        <is>
          <t>1048790</t>
        </is>
      </c>
      <c r="AW48" t="inlineStr">
        <is>
          <t>991003497649702656</t>
        </is>
      </c>
      <c r="AX48" t="inlineStr">
        <is>
          <t>991003497649702656</t>
        </is>
      </c>
      <c r="AY48" t="inlineStr">
        <is>
          <t>2268117230002656</t>
        </is>
      </c>
      <c r="AZ48" t="inlineStr">
        <is>
          <t>BOOK</t>
        </is>
      </c>
      <c r="BC48" t="inlineStr">
        <is>
          <t>32285002337391</t>
        </is>
      </c>
      <c r="BD48" t="inlineStr">
        <is>
          <t>893246411</t>
        </is>
      </c>
    </row>
    <row r="49">
      <c r="A49" t="inlineStr">
        <is>
          <t>No</t>
        </is>
      </c>
      <c r="B49" t="inlineStr">
        <is>
          <t>DA30 .L7 1912</t>
        </is>
      </c>
      <c r="C49" t="inlineStr">
        <is>
          <t>0                      DA 0030000L  7           1912</t>
        </is>
      </c>
      <c r="D49" t="inlineStr">
        <is>
          <t>The history of England, from the first invasion by the Romans to the accession of King George the Fifth, by John Lingard, D.D., and Hilaire Belloc, B.A. With an introduction by His Eminence James, cardinal Gibbons.</t>
        </is>
      </c>
      <c r="E49" t="inlineStr">
        <is>
          <t>V.1</t>
        </is>
      </c>
      <c r="F49" t="inlineStr">
        <is>
          <t>Yes</t>
        </is>
      </c>
      <c r="G49" t="inlineStr">
        <is>
          <t>1</t>
        </is>
      </c>
      <c r="H49" t="inlineStr">
        <is>
          <t>No</t>
        </is>
      </c>
      <c r="I49" t="inlineStr">
        <is>
          <t>No</t>
        </is>
      </c>
      <c r="J49" t="inlineStr">
        <is>
          <t>0</t>
        </is>
      </c>
      <c r="K49" t="inlineStr">
        <is>
          <t>Lingard, John, 1771-1851.</t>
        </is>
      </c>
      <c r="L49" t="inlineStr">
        <is>
          <t>New York, The Catholic publication society of America, 1912-15.</t>
        </is>
      </c>
      <c r="M49" t="inlineStr">
        <is>
          <t>1912</t>
        </is>
      </c>
      <c r="O49" t="inlineStr">
        <is>
          <t>eng</t>
        </is>
      </c>
      <c r="P49" t="inlineStr">
        <is>
          <t xml:space="preserve">xx </t>
        </is>
      </c>
      <c r="R49" t="inlineStr">
        <is>
          <t xml:space="preserve">DA </t>
        </is>
      </c>
      <c r="S49" t="n">
        <v>0</v>
      </c>
      <c r="T49" t="n">
        <v>0</v>
      </c>
      <c r="U49" t="inlineStr">
        <is>
          <t>2003-07-11</t>
        </is>
      </c>
      <c r="V49" t="inlineStr">
        <is>
          <t>2003-07-11</t>
        </is>
      </c>
      <c r="W49" t="inlineStr">
        <is>
          <t>1996-09-24</t>
        </is>
      </c>
      <c r="X49" t="inlineStr">
        <is>
          <t>1996-09-24</t>
        </is>
      </c>
      <c r="Y49" t="n">
        <v>182</v>
      </c>
      <c r="Z49" t="n">
        <v>174</v>
      </c>
      <c r="AA49" t="n">
        <v>193</v>
      </c>
      <c r="AB49" t="n">
        <v>1</v>
      </c>
      <c r="AC49" t="n">
        <v>1</v>
      </c>
      <c r="AD49" t="n">
        <v>27</v>
      </c>
      <c r="AE49" t="n">
        <v>27</v>
      </c>
      <c r="AF49" t="n">
        <v>8</v>
      </c>
      <c r="AG49" t="n">
        <v>8</v>
      </c>
      <c r="AH49" t="n">
        <v>7</v>
      </c>
      <c r="AI49" t="n">
        <v>7</v>
      </c>
      <c r="AJ49" t="n">
        <v>22</v>
      </c>
      <c r="AK49" t="n">
        <v>22</v>
      </c>
      <c r="AL49" t="n">
        <v>0</v>
      </c>
      <c r="AM49" t="n">
        <v>0</v>
      </c>
      <c r="AN49" t="n">
        <v>0</v>
      </c>
      <c r="AO49" t="n">
        <v>0</v>
      </c>
      <c r="AP49" t="inlineStr">
        <is>
          <t>Yes</t>
        </is>
      </c>
      <c r="AQ49" t="inlineStr">
        <is>
          <t>No</t>
        </is>
      </c>
      <c r="AR49">
        <f>HYPERLINK("http://catalog.hathitrust.org/Record/100330619","HathiTrust Record")</f>
        <v/>
      </c>
      <c r="AS49">
        <f>HYPERLINK("https://creighton-primo.hosted.exlibrisgroup.com/primo-explore/search?tab=default_tab&amp;search_scope=EVERYTHING&amp;vid=01CRU&amp;lang=en_US&amp;offset=0&amp;query=any,contains,991003497649702656","Catalog Record")</f>
        <v/>
      </c>
      <c r="AT49">
        <f>HYPERLINK("http://www.worldcat.org/oclc/1048790","WorldCat Record")</f>
        <v/>
      </c>
      <c r="AU49" t="inlineStr">
        <is>
          <t>10252650569:eng</t>
        </is>
      </c>
      <c r="AV49" t="inlineStr">
        <is>
          <t>1048790</t>
        </is>
      </c>
      <c r="AW49" t="inlineStr">
        <is>
          <t>991003497649702656</t>
        </is>
      </c>
      <c r="AX49" t="inlineStr">
        <is>
          <t>991003497649702656</t>
        </is>
      </c>
      <c r="AY49" t="inlineStr">
        <is>
          <t>2268117230002656</t>
        </is>
      </c>
      <c r="AZ49" t="inlineStr">
        <is>
          <t>BOOK</t>
        </is>
      </c>
      <c r="BC49" t="inlineStr">
        <is>
          <t>32285002337359</t>
        </is>
      </c>
      <c r="BD49" t="inlineStr">
        <is>
          <t>893234225</t>
        </is>
      </c>
    </row>
    <row r="50">
      <c r="A50" t="inlineStr">
        <is>
          <t>No</t>
        </is>
      </c>
      <c r="B50" t="inlineStr">
        <is>
          <t>DA30 .L7 1912</t>
        </is>
      </c>
      <c r="C50" t="inlineStr">
        <is>
          <t>0                      DA 0030000L  7           1912</t>
        </is>
      </c>
      <c r="D50" t="inlineStr">
        <is>
          <t>The history of England, from the first invasion by the Romans to the accession of King George the Fifth, by John Lingard, D.D., and Hilaire Belloc, B.A. With an introduction by His Eminence James, cardinal Gibbons.</t>
        </is>
      </c>
      <c r="E50" t="inlineStr">
        <is>
          <t>V.8</t>
        </is>
      </c>
      <c r="F50" t="inlineStr">
        <is>
          <t>Yes</t>
        </is>
      </c>
      <c r="G50" t="inlineStr">
        <is>
          <t>1</t>
        </is>
      </c>
      <c r="H50" t="inlineStr">
        <is>
          <t>No</t>
        </is>
      </c>
      <c r="I50" t="inlineStr">
        <is>
          <t>No</t>
        </is>
      </c>
      <c r="J50" t="inlineStr">
        <is>
          <t>0</t>
        </is>
      </c>
      <c r="K50" t="inlineStr">
        <is>
          <t>Lingard, John, 1771-1851.</t>
        </is>
      </c>
      <c r="L50" t="inlineStr">
        <is>
          <t>New York, The Catholic publication society of America, 1912-15.</t>
        </is>
      </c>
      <c r="M50" t="inlineStr">
        <is>
          <t>1912</t>
        </is>
      </c>
      <c r="O50" t="inlineStr">
        <is>
          <t>eng</t>
        </is>
      </c>
      <c r="P50" t="inlineStr">
        <is>
          <t xml:space="preserve">xx </t>
        </is>
      </c>
      <c r="R50" t="inlineStr">
        <is>
          <t xml:space="preserve">DA </t>
        </is>
      </c>
      <c r="S50" t="n">
        <v>0</v>
      </c>
      <c r="T50" t="n">
        <v>0</v>
      </c>
      <c r="U50" t="inlineStr">
        <is>
          <t>2003-07-11</t>
        </is>
      </c>
      <c r="V50" t="inlineStr">
        <is>
          <t>2003-07-11</t>
        </is>
      </c>
      <c r="W50" t="inlineStr">
        <is>
          <t>1996-09-24</t>
        </is>
      </c>
      <c r="X50" t="inlineStr">
        <is>
          <t>1996-09-24</t>
        </is>
      </c>
      <c r="Y50" t="n">
        <v>182</v>
      </c>
      <c r="Z50" t="n">
        <v>174</v>
      </c>
      <c r="AA50" t="n">
        <v>193</v>
      </c>
      <c r="AB50" t="n">
        <v>1</v>
      </c>
      <c r="AC50" t="n">
        <v>1</v>
      </c>
      <c r="AD50" t="n">
        <v>27</v>
      </c>
      <c r="AE50" t="n">
        <v>27</v>
      </c>
      <c r="AF50" t="n">
        <v>8</v>
      </c>
      <c r="AG50" t="n">
        <v>8</v>
      </c>
      <c r="AH50" t="n">
        <v>7</v>
      </c>
      <c r="AI50" t="n">
        <v>7</v>
      </c>
      <c r="AJ50" t="n">
        <v>22</v>
      </c>
      <c r="AK50" t="n">
        <v>22</v>
      </c>
      <c r="AL50" t="n">
        <v>0</v>
      </c>
      <c r="AM50" t="n">
        <v>0</v>
      </c>
      <c r="AN50" t="n">
        <v>0</v>
      </c>
      <c r="AO50" t="n">
        <v>0</v>
      </c>
      <c r="AP50" t="inlineStr">
        <is>
          <t>Yes</t>
        </is>
      </c>
      <c r="AQ50" t="inlineStr">
        <is>
          <t>No</t>
        </is>
      </c>
      <c r="AR50">
        <f>HYPERLINK("http://catalog.hathitrust.org/Record/100330619","HathiTrust Record")</f>
        <v/>
      </c>
      <c r="AS50">
        <f>HYPERLINK("https://creighton-primo.hosted.exlibrisgroup.com/primo-explore/search?tab=default_tab&amp;search_scope=EVERYTHING&amp;vid=01CRU&amp;lang=en_US&amp;offset=0&amp;query=any,contains,991003497649702656","Catalog Record")</f>
        <v/>
      </c>
      <c r="AT50">
        <f>HYPERLINK("http://www.worldcat.org/oclc/1048790","WorldCat Record")</f>
        <v/>
      </c>
      <c r="AU50" t="inlineStr">
        <is>
          <t>10252650569:eng</t>
        </is>
      </c>
      <c r="AV50" t="inlineStr">
        <is>
          <t>1048790</t>
        </is>
      </c>
      <c r="AW50" t="inlineStr">
        <is>
          <t>991003497649702656</t>
        </is>
      </c>
      <c r="AX50" t="inlineStr">
        <is>
          <t>991003497649702656</t>
        </is>
      </c>
      <c r="AY50" t="inlineStr">
        <is>
          <t>2268117230002656</t>
        </is>
      </c>
      <c r="AZ50" t="inlineStr">
        <is>
          <t>BOOK</t>
        </is>
      </c>
      <c r="BC50" t="inlineStr">
        <is>
          <t>32285002337425</t>
        </is>
      </c>
      <c r="BD50" t="inlineStr">
        <is>
          <t>893252424</t>
        </is>
      </c>
    </row>
    <row r="51">
      <c r="A51" t="inlineStr">
        <is>
          <t>No</t>
        </is>
      </c>
      <c r="B51" t="inlineStr">
        <is>
          <t>DA30 .L7 1912</t>
        </is>
      </c>
      <c r="C51" t="inlineStr">
        <is>
          <t>0                      DA 0030000L  7           1912</t>
        </is>
      </c>
      <c r="D51" t="inlineStr">
        <is>
          <t>The history of England, from the first invasion by the Romans to the accession of King George the Fifth, by John Lingard, D.D., and Hilaire Belloc, B.A. With an introduction by His Eminence James, cardinal Gibbons.</t>
        </is>
      </c>
      <c r="E51" t="inlineStr">
        <is>
          <t>V.4</t>
        </is>
      </c>
      <c r="F51" t="inlineStr">
        <is>
          <t>Yes</t>
        </is>
      </c>
      <c r="G51" t="inlineStr">
        <is>
          <t>1</t>
        </is>
      </c>
      <c r="H51" t="inlineStr">
        <is>
          <t>No</t>
        </is>
      </c>
      <c r="I51" t="inlineStr">
        <is>
          <t>No</t>
        </is>
      </c>
      <c r="J51" t="inlineStr">
        <is>
          <t>0</t>
        </is>
      </c>
      <c r="K51" t="inlineStr">
        <is>
          <t>Lingard, John, 1771-1851.</t>
        </is>
      </c>
      <c r="L51" t="inlineStr">
        <is>
          <t>New York, The Catholic publication society of America, 1912-15.</t>
        </is>
      </c>
      <c r="M51" t="inlineStr">
        <is>
          <t>1912</t>
        </is>
      </c>
      <c r="O51" t="inlineStr">
        <is>
          <t>eng</t>
        </is>
      </c>
      <c r="P51" t="inlineStr">
        <is>
          <t xml:space="preserve">xx </t>
        </is>
      </c>
      <c r="R51" t="inlineStr">
        <is>
          <t xml:space="preserve">DA </t>
        </is>
      </c>
      <c r="S51" t="n">
        <v>0</v>
      </c>
      <c r="T51" t="n">
        <v>0</v>
      </c>
      <c r="U51" t="inlineStr">
        <is>
          <t>2003-07-11</t>
        </is>
      </c>
      <c r="V51" t="inlineStr">
        <is>
          <t>2003-07-11</t>
        </is>
      </c>
      <c r="W51" t="inlineStr">
        <is>
          <t>1996-09-24</t>
        </is>
      </c>
      <c r="X51" t="inlineStr">
        <is>
          <t>1996-09-24</t>
        </is>
      </c>
      <c r="Y51" t="n">
        <v>182</v>
      </c>
      <c r="Z51" t="n">
        <v>174</v>
      </c>
      <c r="AA51" t="n">
        <v>193</v>
      </c>
      <c r="AB51" t="n">
        <v>1</v>
      </c>
      <c r="AC51" t="n">
        <v>1</v>
      </c>
      <c r="AD51" t="n">
        <v>27</v>
      </c>
      <c r="AE51" t="n">
        <v>27</v>
      </c>
      <c r="AF51" t="n">
        <v>8</v>
      </c>
      <c r="AG51" t="n">
        <v>8</v>
      </c>
      <c r="AH51" t="n">
        <v>7</v>
      </c>
      <c r="AI51" t="n">
        <v>7</v>
      </c>
      <c r="AJ51" t="n">
        <v>22</v>
      </c>
      <c r="AK51" t="n">
        <v>22</v>
      </c>
      <c r="AL51" t="n">
        <v>0</v>
      </c>
      <c r="AM51" t="n">
        <v>0</v>
      </c>
      <c r="AN51" t="n">
        <v>0</v>
      </c>
      <c r="AO51" t="n">
        <v>0</v>
      </c>
      <c r="AP51" t="inlineStr">
        <is>
          <t>Yes</t>
        </is>
      </c>
      <c r="AQ51" t="inlineStr">
        <is>
          <t>No</t>
        </is>
      </c>
      <c r="AR51">
        <f>HYPERLINK("http://catalog.hathitrust.org/Record/100330619","HathiTrust Record")</f>
        <v/>
      </c>
      <c r="AS51">
        <f>HYPERLINK("https://creighton-primo.hosted.exlibrisgroup.com/primo-explore/search?tab=default_tab&amp;search_scope=EVERYTHING&amp;vid=01CRU&amp;lang=en_US&amp;offset=0&amp;query=any,contains,991003497649702656","Catalog Record")</f>
        <v/>
      </c>
      <c r="AT51">
        <f>HYPERLINK("http://www.worldcat.org/oclc/1048790","WorldCat Record")</f>
        <v/>
      </c>
      <c r="AU51" t="inlineStr">
        <is>
          <t>10252650569:eng</t>
        </is>
      </c>
      <c r="AV51" t="inlineStr">
        <is>
          <t>1048790</t>
        </is>
      </c>
      <c r="AW51" t="inlineStr">
        <is>
          <t>991003497649702656</t>
        </is>
      </c>
      <c r="AX51" t="inlineStr">
        <is>
          <t>991003497649702656</t>
        </is>
      </c>
      <c r="AY51" t="inlineStr">
        <is>
          <t>2268117230002656</t>
        </is>
      </c>
      <c r="AZ51" t="inlineStr">
        <is>
          <t>BOOK</t>
        </is>
      </c>
      <c r="BC51" t="inlineStr">
        <is>
          <t>32285002337383</t>
        </is>
      </c>
      <c r="BD51" t="inlineStr">
        <is>
          <t>893252425</t>
        </is>
      </c>
    </row>
    <row r="52">
      <c r="A52" t="inlineStr">
        <is>
          <t>No</t>
        </is>
      </c>
      <c r="B52" t="inlineStr">
        <is>
          <t>DA30 .L7 1912</t>
        </is>
      </c>
      <c r="C52" t="inlineStr">
        <is>
          <t>0                      DA 0030000L  7           1912</t>
        </is>
      </c>
      <c r="D52" t="inlineStr">
        <is>
          <t>The history of England, from the first invasion by the Romans to the accession of King George the Fifth, by John Lingard, D.D., and Hilaire Belloc, B.A. With an introduction by His Eminence James, cardinal Gibbons.</t>
        </is>
      </c>
      <c r="E52" t="inlineStr">
        <is>
          <t>V.11</t>
        </is>
      </c>
      <c r="F52" t="inlineStr">
        <is>
          <t>Yes</t>
        </is>
      </c>
      <c r="G52" t="inlineStr">
        <is>
          <t>1</t>
        </is>
      </c>
      <c r="H52" t="inlineStr">
        <is>
          <t>No</t>
        </is>
      </c>
      <c r="I52" t="inlineStr">
        <is>
          <t>No</t>
        </is>
      </c>
      <c r="J52" t="inlineStr">
        <is>
          <t>0</t>
        </is>
      </c>
      <c r="K52" t="inlineStr">
        <is>
          <t>Lingard, John, 1771-1851.</t>
        </is>
      </c>
      <c r="L52" t="inlineStr">
        <is>
          <t>New York, The Catholic publication society of America, 1912-15.</t>
        </is>
      </c>
      <c r="M52" t="inlineStr">
        <is>
          <t>1912</t>
        </is>
      </c>
      <c r="O52" t="inlineStr">
        <is>
          <t>eng</t>
        </is>
      </c>
      <c r="P52" t="inlineStr">
        <is>
          <t xml:space="preserve">xx </t>
        </is>
      </c>
      <c r="R52" t="inlineStr">
        <is>
          <t xml:space="preserve">DA </t>
        </is>
      </c>
      <c r="S52" t="n">
        <v>0</v>
      </c>
      <c r="T52" t="n">
        <v>0</v>
      </c>
      <c r="U52" t="inlineStr">
        <is>
          <t>2003-07-11</t>
        </is>
      </c>
      <c r="V52" t="inlineStr">
        <is>
          <t>2003-07-11</t>
        </is>
      </c>
      <c r="W52" t="inlineStr">
        <is>
          <t>1996-09-24</t>
        </is>
      </c>
      <c r="X52" t="inlineStr">
        <is>
          <t>1996-09-24</t>
        </is>
      </c>
      <c r="Y52" t="n">
        <v>182</v>
      </c>
      <c r="Z52" t="n">
        <v>174</v>
      </c>
      <c r="AA52" t="n">
        <v>193</v>
      </c>
      <c r="AB52" t="n">
        <v>1</v>
      </c>
      <c r="AC52" t="n">
        <v>1</v>
      </c>
      <c r="AD52" t="n">
        <v>27</v>
      </c>
      <c r="AE52" t="n">
        <v>27</v>
      </c>
      <c r="AF52" t="n">
        <v>8</v>
      </c>
      <c r="AG52" t="n">
        <v>8</v>
      </c>
      <c r="AH52" t="n">
        <v>7</v>
      </c>
      <c r="AI52" t="n">
        <v>7</v>
      </c>
      <c r="AJ52" t="n">
        <v>22</v>
      </c>
      <c r="AK52" t="n">
        <v>22</v>
      </c>
      <c r="AL52" t="n">
        <v>0</v>
      </c>
      <c r="AM52" t="n">
        <v>0</v>
      </c>
      <c r="AN52" t="n">
        <v>0</v>
      </c>
      <c r="AO52" t="n">
        <v>0</v>
      </c>
      <c r="AP52" t="inlineStr">
        <is>
          <t>Yes</t>
        </is>
      </c>
      <c r="AQ52" t="inlineStr">
        <is>
          <t>No</t>
        </is>
      </c>
      <c r="AR52">
        <f>HYPERLINK("http://catalog.hathitrust.org/Record/100330619","HathiTrust Record")</f>
        <v/>
      </c>
      <c r="AS52">
        <f>HYPERLINK("https://creighton-primo.hosted.exlibrisgroup.com/primo-explore/search?tab=default_tab&amp;search_scope=EVERYTHING&amp;vid=01CRU&amp;lang=en_US&amp;offset=0&amp;query=any,contains,991003497649702656","Catalog Record")</f>
        <v/>
      </c>
      <c r="AT52">
        <f>HYPERLINK("http://www.worldcat.org/oclc/1048790","WorldCat Record")</f>
        <v/>
      </c>
      <c r="AU52" t="inlineStr">
        <is>
          <t>10252650569:eng</t>
        </is>
      </c>
      <c r="AV52" t="inlineStr">
        <is>
          <t>1048790</t>
        </is>
      </c>
      <c r="AW52" t="inlineStr">
        <is>
          <t>991003497649702656</t>
        </is>
      </c>
      <c r="AX52" t="inlineStr">
        <is>
          <t>991003497649702656</t>
        </is>
      </c>
      <c r="AY52" t="inlineStr">
        <is>
          <t>2268117230002656</t>
        </is>
      </c>
      <c r="AZ52" t="inlineStr">
        <is>
          <t>BOOK</t>
        </is>
      </c>
      <c r="BC52" t="inlineStr">
        <is>
          <t>32285002337458</t>
        </is>
      </c>
      <c r="BD52" t="inlineStr">
        <is>
          <t>893246412</t>
        </is>
      </c>
    </row>
    <row r="53">
      <c r="A53" t="inlineStr">
        <is>
          <t>No</t>
        </is>
      </c>
      <c r="B53" t="inlineStr">
        <is>
          <t>DA30 .L7 1912</t>
        </is>
      </c>
      <c r="C53" t="inlineStr">
        <is>
          <t>0                      DA 0030000L  7           1912</t>
        </is>
      </c>
      <c r="D53" t="inlineStr">
        <is>
          <t>The history of England, from the first invasion by the Romans to the accession of King George the Fifth, by John Lingard, D.D., and Hilaire Belloc, B.A. With an introduction by His Eminence James, cardinal Gibbons.</t>
        </is>
      </c>
      <c r="E53" t="inlineStr">
        <is>
          <t>V.2</t>
        </is>
      </c>
      <c r="F53" t="inlineStr">
        <is>
          <t>Yes</t>
        </is>
      </c>
      <c r="G53" t="inlineStr">
        <is>
          <t>1</t>
        </is>
      </c>
      <c r="H53" t="inlineStr">
        <is>
          <t>No</t>
        </is>
      </c>
      <c r="I53" t="inlineStr">
        <is>
          <t>No</t>
        </is>
      </c>
      <c r="J53" t="inlineStr">
        <is>
          <t>0</t>
        </is>
      </c>
      <c r="K53" t="inlineStr">
        <is>
          <t>Lingard, John, 1771-1851.</t>
        </is>
      </c>
      <c r="L53" t="inlineStr">
        <is>
          <t>New York, The Catholic publication society of America, 1912-15.</t>
        </is>
      </c>
      <c r="M53" t="inlineStr">
        <is>
          <t>1912</t>
        </is>
      </c>
      <c r="O53" t="inlineStr">
        <is>
          <t>eng</t>
        </is>
      </c>
      <c r="P53" t="inlineStr">
        <is>
          <t xml:space="preserve">xx </t>
        </is>
      </c>
      <c r="R53" t="inlineStr">
        <is>
          <t xml:space="preserve">DA </t>
        </is>
      </c>
      <c r="S53" t="n">
        <v>0</v>
      </c>
      <c r="T53" t="n">
        <v>0</v>
      </c>
      <c r="U53" t="inlineStr">
        <is>
          <t>2003-07-11</t>
        </is>
      </c>
      <c r="V53" t="inlineStr">
        <is>
          <t>2003-07-11</t>
        </is>
      </c>
      <c r="W53" t="inlineStr">
        <is>
          <t>1996-09-24</t>
        </is>
      </c>
      <c r="X53" t="inlineStr">
        <is>
          <t>1996-09-24</t>
        </is>
      </c>
      <c r="Y53" t="n">
        <v>182</v>
      </c>
      <c r="Z53" t="n">
        <v>174</v>
      </c>
      <c r="AA53" t="n">
        <v>193</v>
      </c>
      <c r="AB53" t="n">
        <v>1</v>
      </c>
      <c r="AC53" t="n">
        <v>1</v>
      </c>
      <c r="AD53" t="n">
        <v>27</v>
      </c>
      <c r="AE53" t="n">
        <v>27</v>
      </c>
      <c r="AF53" t="n">
        <v>8</v>
      </c>
      <c r="AG53" t="n">
        <v>8</v>
      </c>
      <c r="AH53" t="n">
        <v>7</v>
      </c>
      <c r="AI53" t="n">
        <v>7</v>
      </c>
      <c r="AJ53" t="n">
        <v>22</v>
      </c>
      <c r="AK53" t="n">
        <v>22</v>
      </c>
      <c r="AL53" t="n">
        <v>0</v>
      </c>
      <c r="AM53" t="n">
        <v>0</v>
      </c>
      <c r="AN53" t="n">
        <v>0</v>
      </c>
      <c r="AO53" t="n">
        <v>0</v>
      </c>
      <c r="AP53" t="inlineStr">
        <is>
          <t>Yes</t>
        </is>
      </c>
      <c r="AQ53" t="inlineStr">
        <is>
          <t>No</t>
        </is>
      </c>
      <c r="AR53">
        <f>HYPERLINK("http://catalog.hathitrust.org/Record/100330619","HathiTrust Record")</f>
        <v/>
      </c>
      <c r="AS53">
        <f>HYPERLINK("https://creighton-primo.hosted.exlibrisgroup.com/primo-explore/search?tab=default_tab&amp;search_scope=EVERYTHING&amp;vid=01CRU&amp;lang=en_US&amp;offset=0&amp;query=any,contains,991003497649702656","Catalog Record")</f>
        <v/>
      </c>
      <c r="AT53">
        <f>HYPERLINK("http://www.worldcat.org/oclc/1048790","WorldCat Record")</f>
        <v/>
      </c>
      <c r="AU53" t="inlineStr">
        <is>
          <t>10252650569:eng</t>
        </is>
      </c>
      <c r="AV53" t="inlineStr">
        <is>
          <t>1048790</t>
        </is>
      </c>
      <c r="AW53" t="inlineStr">
        <is>
          <t>991003497649702656</t>
        </is>
      </c>
      <c r="AX53" t="inlineStr">
        <is>
          <t>991003497649702656</t>
        </is>
      </c>
      <c r="AY53" t="inlineStr">
        <is>
          <t>2268117230002656</t>
        </is>
      </c>
      <c r="AZ53" t="inlineStr">
        <is>
          <t>BOOK</t>
        </is>
      </c>
      <c r="BC53" t="inlineStr">
        <is>
          <t>32285002337367</t>
        </is>
      </c>
      <c r="BD53" t="inlineStr">
        <is>
          <t>893252427</t>
        </is>
      </c>
    </row>
    <row r="54">
      <c r="A54" t="inlineStr">
        <is>
          <t>No</t>
        </is>
      </c>
      <c r="B54" t="inlineStr">
        <is>
          <t>DA30 .L7 1912</t>
        </is>
      </c>
      <c r="C54" t="inlineStr">
        <is>
          <t>0                      DA 0030000L  7           1912</t>
        </is>
      </c>
      <c r="D54" t="inlineStr">
        <is>
          <t>The history of England, from the first invasion by the Romans to the accession of King George the Fifth, by John Lingard, D.D., and Hilaire Belloc, B.A. With an introduction by His Eminence James, cardinal Gibbons.</t>
        </is>
      </c>
      <c r="E54" t="inlineStr">
        <is>
          <t>V.9</t>
        </is>
      </c>
      <c r="F54" t="inlineStr">
        <is>
          <t>Yes</t>
        </is>
      </c>
      <c r="G54" t="inlineStr">
        <is>
          <t>1</t>
        </is>
      </c>
      <c r="H54" t="inlineStr">
        <is>
          <t>No</t>
        </is>
      </c>
      <c r="I54" t="inlineStr">
        <is>
          <t>No</t>
        </is>
      </c>
      <c r="J54" t="inlineStr">
        <is>
          <t>0</t>
        </is>
      </c>
      <c r="K54" t="inlineStr">
        <is>
          <t>Lingard, John, 1771-1851.</t>
        </is>
      </c>
      <c r="L54" t="inlineStr">
        <is>
          <t>New York, The Catholic publication society of America, 1912-15.</t>
        </is>
      </c>
      <c r="M54" t="inlineStr">
        <is>
          <t>1912</t>
        </is>
      </c>
      <c r="O54" t="inlineStr">
        <is>
          <t>eng</t>
        </is>
      </c>
      <c r="P54" t="inlineStr">
        <is>
          <t xml:space="preserve">xx </t>
        </is>
      </c>
      <c r="R54" t="inlineStr">
        <is>
          <t xml:space="preserve">DA </t>
        </is>
      </c>
      <c r="S54" t="n">
        <v>0</v>
      </c>
      <c r="T54" t="n">
        <v>0</v>
      </c>
      <c r="U54" t="inlineStr">
        <is>
          <t>2003-07-11</t>
        </is>
      </c>
      <c r="V54" t="inlineStr">
        <is>
          <t>2003-07-11</t>
        </is>
      </c>
      <c r="W54" t="inlineStr">
        <is>
          <t>1996-09-24</t>
        </is>
      </c>
      <c r="X54" t="inlineStr">
        <is>
          <t>1996-09-24</t>
        </is>
      </c>
      <c r="Y54" t="n">
        <v>182</v>
      </c>
      <c r="Z54" t="n">
        <v>174</v>
      </c>
      <c r="AA54" t="n">
        <v>193</v>
      </c>
      <c r="AB54" t="n">
        <v>1</v>
      </c>
      <c r="AC54" t="n">
        <v>1</v>
      </c>
      <c r="AD54" t="n">
        <v>27</v>
      </c>
      <c r="AE54" t="n">
        <v>27</v>
      </c>
      <c r="AF54" t="n">
        <v>8</v>
      </c>
      <c r="AG54" t="n">
        <v>8</v>
      </c>
      <c r="AH54" t="n">
        <v>7</v>
      </c>
      <c r="AI54" t="n">
        <v>7</v>
      </c>
      <c r="AJ54" t="n">
        <v>22</v>
      </c>
      <c r="AK54" t="n">
        <v>22</v>
      </c>
      <c r="AL54" t="n">
        <v>0</v>
      </c>
      <c r="AM54" t="n">
        <v>0</v>
      </c>
      <c r="AN54" t="n">
        <v>0</v>
      </c>
      <c r="AO54" t="n">
        <v>0</v>
      </c>
      <c r="AP54" t="inlineStr">
        <is>
          <t>Yes</t>
        </is>
      </c>
      <c r="AQ54" t="inlineStr">
        <is>
          <t>No</t>
        </is>
      </c>
      <c r="AR54">
        <f>HYPERLINK("http://catalog.hathitrust.org/Record/100330619","HathiTrust Record")</f>
        <v/>
      </c>
      <c r="AS54">
        <f>HYPERLINK("https://creighton-primo.hosted.exlibrisgroup.com/primo-explore/search?tab=default_tab&amp;search_scope=EVERYTHING&amp;vid=01CRU&amp;lang=en_US&amp;offset=0&amp;query=any,contains,991003497649702656","Catalog Record")</f>
        <v/>
      </c>
      <c r="AT54">
        <f>HYPERLINK("http://www.worldcat.org/oclc/1048790","WorldCat Record")</f>
        <v/>
      </c>
      <c r="AU54" t="inlineStr">
        <is>
          <t>10252650569:eng</t>
        </is>
      </c>
      <c r="AV54" t="inlineStr">
        <is>
          <t>1048790</t>
        </is>
      </c>
      <c r="AW54" t="inlineStr">
        <is>
          <t>991003497649702656</t>
        </is>
      </c>
      <c r="AX54" t="inlineStr">
        <is>
          <t>991003497649702656</t>
        </is>
      </c>
      <c r="AY54" t="inlineStr">
        <is>
          <t>2268117230002656</t>
        </is>
      </c>
      <c r="AZ54" t="inlineStr">
        <is>
          <t>BOOK</t>
        </is>
      </c>
      <c r="BC54" t="inlineStr">
        <is>
          <t>32285002337433</t>
        </is>
      </c>
      <c r="BD54" t="inlineStr">
        <is>
          <t>893252423</t>
        </is>
      </c>
    </row>
    <row r="55">
      <c r="A55" t="inlineStr">
        <is>
          <t>No</t>
        </is>
      </c>
      <c r="B55" t="inlineStr">
        <is>
          <t>DA30 .L7 1912</t>
        </is>
      </c>
      <c r="C55" t="inlineStr">
        <is>
          <t>0                      DA 0030000L  7           1912</t>
        </is>
      </c>
      <c r="D55" t="inlineStr">
        <is>
          <t>The history of England, from the first invasion by the Romans to the accession of King George the Fifth, by John Lingard, D.D., and Hilaire Belloc, B.A. With an introduction by His Eminence James, cardinal Gibbons.</t>
        </is>
      </c>
      <c r="E55" t="inlineStr">
        <is>
          <t>V.10</t>
        </is>
      </c>
      <c r="F55" t="inlineStr">
        <is>
          <t>Yes</t>
        </is>
      </c>
      <c r="G55" t="inlineStr">
        <is>
          <t>1</t>
        </is>
      </c>
      <c r="H55" t="inlineStr">
        <is>
          <t>No</t>
        </is>
      </c>
      <c r="I55" t="inlineStr">
        <is>
          <t>No</t>
        </is>
      </c>
      <c r="J55" t="inlineStr">
        <is>
          <t>0</t>
        </is>
      </c>
      <c r="K55" t="inlineStr">
        <is>
          <t>Lingard, John, 1771-1851.</t>
        </is>
      </c>
      <c r="L55" t="inlineStr">
        <is>
          <t>New York, The Catholic publication society of America, 1912-15.</t>
        </is>
      </c>
      <c r="M55" t="inlineStr">
        <is>
          <t>1912</t>
        </is>
      </c>
      <c r="O55" t="inlineStr">
        <is>
          <t>eng</t>
        </is>
      </c>
      <c r="P55" t="inlineStr">
        <is>
          <t xml:space="preserve">xx </t>
        </is>
      </c>
      <c r="R55" t="inlineStr">
        <is>
          <t xml:space="preserve">DA </t>
        </is>
      </c>
      <c r="S55" t="n">
        <v>0</v>
      </c>
      <c r="T55" t="n">
        <v>0</v>
      </c>
      <c r="U55" t="inlineStr">
        <is>
          <t>2003-07-11</t>
        </is>
      </c>
      <c r="V55" t="inlineStr">
        <is>
          <t>2003-07-11</t>
        </is>
      </c>
      <c r="W55" t="inlineStr">
        <is>
          <t>1996-09-24</t>
        </is>
      </c>
      <c r="X55" t="inlineStr">
        <is>
          <t>1996-09-24</t>
        </is>
      </c>
      <c r="Y55" t="n">
        <v>182</v>
      </c>
      <c r="Z55" t="n">
        <v>174</v>
      </c>
      <c r="AA55" t="n">
        <v>193</v>
      </c>
      <c r="AB55" t="n">
        <v>1</v>
      </c>
      <c r="AC55" t="n">
        <v>1</v>
      </c>
      <c r="AD55" t="n">
        <v>27</v>
      </c>
      <c r="AE55" t="n">
        <v>27</v>
      </c>
      <c r="AF55" t="n">
        <v>8</v>
      </c>
      <c r="AG55" t="n">
        <v>8</v>
      </c>
      <c r="AH55" t="n">
        <v>7</v>
      </c>
      <c r="AI55" t="n">
        <v>7</v>
      </c>
      <c r="AJ55" t="n">
        <v>22</v>
      </c>
      <c r="AK55" t="n">
        <v>22</v>
      </c>
      <c r="AL55" t="n">
        <v>0</v>
      </c>
      <c r="AM55" t="n">
        <v>0</v>
      </c>
      <c r="AN55" t="n">
        <v>0</v>
      </c>
      <c r="AO55" t="n">
        <v>0</v>
      </c>
      <c r="AP55" t="inlineStr">
        <is>
          <t>Yes</t>
        </is>
      </c>
      <c r="AQ55" t="inlineStr">
        <is>
          <t>No</t>
        </is>
      </c>
      <c r="AR55">
        <f>HYPERLINK("http://catalog.hathitrust.org/Record/100330619","HathiTrust Record")</f>
        <v/>
      </c>
      <c r="AS55">
        <f>HYPERLINK("https://creighton-primo.hosted.exlibrisgroup.com/primo-explore/search?tab=default_tab&amp;search_scope=EVERYTHING&amp;vid=01CRU&amp;lang=en_US&amp;offset=0&amp;query=any,contains,991003497649702656","Catalog Record")</f>
        <v/>
      </c>
      <c r="AT55">
        <f>HYPERLINK("http://www.worldcat.org/oclc/1048790","WorldCat Record")</f>
        <v/>
      </c>
      <c r="AU55" t="inlineStr">
        <is>
          <t>10252650569:eng</t>
        </is>
      </c>
      <c r="AV55" t="inlineStr">
        <is>
          <t>1048790</t>
        </is>
      </c>
      <c r="AW55" t="inlineStr">
        <is>
          <t>991003497649702656</t>
        </is>
      </c>
      <c r="AX55" t="inlineStr">
        <is>
          <t>991003497649702656</t>
        </is>
      </c>
      <c r="AY55" t="inlineStr">
        <is>
          <t>2268117230002656</t>
        </is>
      </c>
      <c r="AZ55" t="inlineStr">
        <is>
          <t>BOOK</t>
        </is>
      </c>
      <c r="BC55" t="inlineStr">
        <is>
          <t>32285002337441</t>
        </is>
      </c>
      <c r="BD55" t="inlineStr">
        <is>
          <t>893240266</t>
        </is>
      </c>
    </row>
    <row r="56">
      <c r="A56" t="inlineStr">
        <is>
          <t>No</t>
        </is>
      </c>
      <c r="B56" t="inlineStr">
        <is>
          <t>DA30 .S37 1980</t>
        </is>
      </c>
      <c r="C56" t="inlineStr">
        <is>
          <t>0                      DA 0030000S  37          1980</t>
        </is>
      </c>
      <c r="D56" t="inlineStr">
        <is>
          <t>History of England / Harold J. Schultz.</t>
        </is>
      </c>
      <c r="F56" t="inlineStr">
        <is>
          <t>No</t>
        </is>
      </c>
      <c r="G56" t="inlineStr">
        <is>
          <t>1</t>
        </is>
      </c>
      <c r="H56" t="inlineStr">
        <is>
          <t>No</t>
        </is>
      </c>
      <c r="I56" t="inlineStr">
        <is>
          <t>No</t>
        </is>
      </c>
      <c r="J56" t="inlineStr">
        <is>
          <t>0</t>
        </is>
      </c>
      <c r="K56" t="inlineStr">
        <is>
          <t>Schultz, Harold John.</t>
        </is>
      </c>
      <c r="L56" t="inlineStr">
        <is>
          <t>New York : Barnes and Noble Books, c1980.</t>
        </is>
      </c>
      <c r="M56" t="inlineStr">
        <is>
          <t>1979</t>
        </is>
      </c>
      <c r="N56" t="inlineStr">
        <is>
          <t>3d ed.</t>
        </is>
      </c>
      <c r="O56" t="inlineStr">
        <is>
          <t>eng</t>
        </is>
      </c>
      <c r="P56" t="inlineStr">
        <is>
          <t>nyu</t>
        </is>
      </c>
      <c r="Q56" t="inlineStr">
        <is>
          <t>Barnes &amp; Noble outline series ; COS 188</t>
        </is>
      </c>
      <c r="R56" t="inlineStr">
        <is>
          <t xml:space="preserve">DA </t>
        </is>
      </c>
      <c r="S56" t="n">
        <v>4</v>
      </c>
      <c r="T56" t="n">
        <v>4</v>
      </c>
      <c r="U56" t="inlineStr">
        <is>
          <t>1996-04-14</t>
        </is>
      </c>
      <c r="V56" t="inlineStr">
        <is>
          <t>1996-04-14</t>
        </is>
      </c>
      <c r="W56" t="inlineStr">
        <is>
          <t>1990-09-24</t>
        </is>
      </c>
      <c r="X56" t="inlineStr">
        <is>
          <t>1990-09-24</t>
        </is>
      </c>
      <c r="Y56" t="n">
        <v>91</v>
      </c>
      <c r="Z56" t="n">
        <v>81</v>
      </c>
      <c r="AA56" t="n">
        <v>204</v>
      </c>
      <c r="AB56" t="n">
        <v>1</v>
      </c>
      <c r="AC56" t="n">
        <v>3</v>
      </c>
      <c r="AD56" t="n">
        <v>7</v>
      </c>
      <c r="AE56" t="n">
        <v>11</v>
      </c>
      <c r="AF56" t="n">
        <v>4</v>
      </c>
      <c r="AG56" t="n">
        <v>5</v>
      </c>
      <c r="AH56" t="n">
        <v>2</v>
      </c>
      <c r="AI56" t="n">
        <v>3</v>
      </c>
      <c r="AJ56" t="n">
        <v>6</v>
      </c>
      <c r="AK56" t="n">
        <v>9</v>
      </c>
      <c r="AL56" t="n">
        <v>0</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HYPERLINK("https://creighton-primo.hosted.exlibrisgroup.com/primo-explore/search?tab=default_tab&amp;search_scope=EVERYTHING&amp;vid=01CRU&amp;lang=en_US&amp;offset=0&amp;query=any,contains,991005004679702656","Catalog Record")</f>
        <v/>
      </c>
      <c r="AT56">
        <f>HYPERLINK("http://www.worldcat.org/oclc/6174292","WorldCat Record")</f>
        <v/>
      </c>
      <c r="AU56" t="inlineStr">
        <is>
          <t>404358:eng</t>
        </is>
      </c>
      <c r="AV56" t="inlineStr">
        <is>
          <t>6174292</t>
        </is>
      </c>
      <c r="AW56" t="inlineStr">
        <is>
          <t>991005004679702656</t>
        </is>
      </c>
      <c r="AX56" t="inlineStr">
        <is>
          <t>991005004679702656</t>
        </is>
      </c>
      <c r="AY56" t="inlineStr">
        <is>
          <t>2257812840002656</t>
        </is>
      </c>
      <c r="AZ56" t="inlineStr">
        <is>
          <t>BOOK</t>
        </is>
      </c>
      <c r="BB56" t="inlineStr">
        <is>
          <t>9780064601887</t>
        </is>
      </c>
      <c r="BC56" t="inlineStr">
        <is>
          <t>32285000259829</t>
        </is>
      </c>
      <c r="BD56" t="inlineStr">
        <is>
          <t>893260429</t>
        </is>
      </c>
    </row>
    <row r="57">
      <c r="A57" t="inlineStr">
        <is>
          <t>No</t>
        </is>
      </c>
      <c r="B57" t="inlineStr">
        <is>
          <t>DA30 .S38 1982</t>
        </is>
      </c>
      <c r="C57" t="inlineStr">
        <is>
          <t>0                      DA 0030000S  38          1982</t>
        </is>
      </c>
      <c r="D57" t="inlineStr">
        <is>
          <t>A new history of England, 410-1975 / L.C.B. Seaman.</t>
        </is>
      </c>
      <c r="F57" t="inlineStr">
        <is>
          <t>No</t>
        </is>
      </c>
      <c r="G57" t="inlineStr">
        <is>
          <t>1</t>
        </is>
      </c>
      <c r="H57" t="inlineStr">
        <is>
          <t>No</t>
        </is>
      </c>
      <c r="I57" t="inlineStr">
        <is>
          <t>No</t>
        </is>
      </c>
      <c r="J57" t="inlineStr">
        <is>
          <t>0</t>
        </is>
      </c>
      <c r="K57" t="inlineStr">
        <is>
          <t>Seaman, L. C. B. (Lewis Charles Bernard)</t>
        </is>
      </c>
      <c r="L57" t="inlineStr">
        <is>
          <t>Brighton, Sussex : Harvester Press Ltd. ; Totowa, N.J. : Barnes &amp; Noble, c1982.</t>
        </is>
      </c>
      <c r="M57" t="inlineStr">
        <is>
          <t>1982</t>
        </is>
      </c>
      <c r="O57" t="inlineStr">
        <is>
          <t>eng</t>
        </is>
      </c>
      <c r="P57" t="inlineStr">
        <is>
          <t>enk</t>
        </is>
      </c>
      <c r="R57" t="inlineStr">
        <is>
          <t xml:space="preserve">DA </t>
        </is>
      </c>
      <c r="S57" t="n">
        <v>1</v>
      </c>
      <c r="T57" t="n">
        <v>1</v>
      </c>
      <c r="U57" t="inlineStr">
        <is>
          <t>2008-06-11</t>
        </is>
      </c>
      <c r="V57" t="inlineStr">
        <is>
          <t>2008-06-11</t>
        </is>
      </c>
      <c r="W57" t="inlineStr">
        <is>
          <t>2008-06-11</t>
        </is>
      </c>
      <c r="X57" t="inlineStr">
        <is>
          <t>2008-06-11</t>
        </is>
      </c>
      <c r="Y57" t="n">
        <v>306</v>
      </c>
      <c r="Z57" t="n">
        <v>271</v>
      </c>
      <c r="AA57" t="n">
        <v>318</v>
      </c>
      <c r="AB57" t="n">
        <v>2</v>
      </c>
      <c r="AC57" t="n">
        <v>3</v>
      </c>
      <c r="AD57" t="n">
        <v>7</v>
      </c>
      <c r="AE57" t="n">
        <v>8</v>
      </c>
      <c r="AF57" t="n">
        <v>2</v>
      </c>
      <c r="AG57" t="n">
        <v>2</v>
      </c>
      <c r="AH57" t="n">
        <v>3</v>
      </c>
      <c r="AI57" t="n">
        <v>3</v>
      </c>
      <c r="AJ57" t="n">
        <v>4</v>
      </c>
      <c r="AK57" t="n">
        <v>4</v>
      </c>
      <c r="AL57" t="n">
        <v>0</v>
      </c>
      <c r="AM57" t="n">
        <v>1</v>
      </c>
      <c r="AN57" t="n">
        <v>0</v>
      </c>
      <c r="AO57" t="n">
        <v>0</v>
      </c>
      <c r="AP57" t="inlineStr">
        <is>
          <t>No</t>
        </is>
      </c>
      <c r="AQ57" t="inlineStr">
        <is>
          <t>Yes</t>
        </is>
      </c>
      <c r="AR57">
        <f>HYPERLINK("http://catalog.hathitrust.org/Record/006034124","HathiTrust Record")</f>
        <v/>
      </c>
      <c r="AS57">
        <f>HYPERLINK("https://creighton-primo.hosted.exlibrisgroup.com/primo-explore/search?tab=default_tab&amp;search_scope=EVERYTHING&amp;vid=01CRU&amp;lang=en_US&amp;offset=0&amp;query=any,contains,991005234099702656","Catalog Record")</f>
        <v/>
      </c>
      <c r="AT57">
        <f>HYPERLINK("http://www.worldcat.org/oclc/7946863","WorldCat Record")</f>
        <v/>
      </c>
      <c r="AU57" t="inlineStr">
        <is>
          <t>458766:eng</t>
        </is>
      </c>
      <c r="AV57" t="inlineStr">
        <is>
          <t>7946863</t>
        </is>
      </c>
      <c r="AW57" t="inlineStr">
        <is>
          <t>991005234099702656</t>
        </is>
      </c>
      <c r="AX57" t="inlineStr">
        <is>
          <t>991005234099702656</t>
        </is>
      </c>
      <c r="AY57" t="inlineStr">
        <is>
          <t>2272473180002656</t>
        </is>
      </c>
      <c r="AZ57" t="inlineStr">
        <is>
          <t>BOOK</t>
        </is>
      </c>
      <c r="BB57" t="inlineStr">
        <is>
          <t>9780389202561</t>
        </is>
      </c>
      <c r="BC57" t="inlineStr">
        <is>
          <t>32285005444525</t>
        </is>
      </c>
      <c r="BD57" t="inlineStr">
        <is>
          <t>893810950</t>
        </is>
      </c>
    </row>
    <row r="58">
      <c r="A58" t="inlineStr">
        <is>
          <t>No</t>
        </is>
      </c>
      <c r="B58" t="inlineStr">
        <is>
          <t>DA32 .B4</t>
        </is>
      </c>
      <c r="C58" t="inlineStr">
        <is>
          <t>0                      DA 0032000B  4</t>
        </is>
      </c>
      <c r="D58" t="inlineStr">
        <is>
          <t>An introduction to the English historians, by Charles A. Beard ...</t>
        </is>
      </c>
      <c r="F58" t="inlineStr">
        <is>
          <t>No</t>
        </is>
      </c>
      <c r="G58" t="inlineStr">
        <is>
          <t>1</t>
        </is>
      </c>
      <c r="H58" t="inlineStr">
        <is>
          <t>No</t>
        </is>
      </c>
      <c r="I58" t="inlineStr">
        <is>
          <t>No</t>
        </is>
      </c>
      <c r="J58" t="inlineStr">
        <is>
          <t>0</t>
        </is>
      </c>
      <c r="K58" t="inlineStr">
        <is>
          <t>Beard, Charles A. (Charles Austin), 1874-1948 compiler.</t>
        </is>
      </c>
      <c r="L58" t="inlineStr">
        <is>
          <t>New York, The Macmillan Company, 1906.</t>
        </is>
      </c>
      <c r="M58" t="inlineStr">
        <is>
          <t>1906</t>
        </is>
      </c>
      <c r="O58" t="inlineStr">
        <is>
          <t>eng</t>
        </is>
      </c>
      <c r="P58" t="inlineStr">
        <is>
          <t>nyu</t>
        </is>
      </c>
      <c r="R58" t="inlineStr">
        <is>
          <t xml:space="preserve">DA </t>
        </is>
      </c>
      <c r="S58" t="n">
        <v>3</v>
      </c>
      <c r="T58" t="n">
        <v>3</v>
      </c>
      <c r="U58" t="inlineStr">
        <is>
          <t>2001-09-18</t>
        </is>
      </c>
      <c r="V58" t="inlineStr">
        <is>
          <t>2001-09-18</t>
        </is>
      </c>
      <c r="W58" t="inlineStr">
        <is>
          <t>1996-09-22</t>
        </is>
      </c>
      <c r="X58" t="inlineStr">
        <is>
          <t>1996-09-22</t>
        </is>
      </c>
      <c r="Y58" t="n">
        <v>332</v>
      </c>
      <c r="Z58" t="n">
        <v>310</v>
      </c>
      <c r="AA58" t="n">
        <v>572</v>
      </c>
      <c r="AB58" t="n">
        <v>5</v>
      </c>
      <c r="AC58" t="n">
        <v>5</v>
      </c>
      <c r="AD58" t="n">
        <v>20</v>
      </c>
      <c r="AE58" t="n">
        <v>34</v>
      </c>
      <c r="AF58" t="n">
        <v>6</v>
      </c>
      <c r="AG58" t="n">
        <v>10</v>
      </c>
      <c r="AH58" t="n">
        <v>4</v>
      </c>
      <c r="AI58" t="n">
        <v>7</v>
      </c>
      <c r="AJ58" t="n">
        <v>9</v>
      </c>
      <c r="AK58" t="n">
        <v>16</v>
      </c>
      <c r="AL58" t="n">
        <v>4</v>
      </c>
      <c r="AM58" t="n">
        <v>4</v>
      </c>
      <c r="AN58" t="n">
        <v>0</v>
      </c>
      <c r="AO58" t="n">
        <v>3</v>
      </c>
      <c r="AP58" t="inlineStr">
        <is>
          <t>Yes</t>
        </is>
      </c>
      <c r="AQ58" t="inlineStr">
        <is>
          <t>No</t>
        </is>
      </c>
      <c r="AR58">
        <f>HYPERLINK("http://catalog.hathitrust.org/Record/007650831","HathiTrust Record")</f>
        <v/>
      </c>
      <c r="AS58">
        <f>HYPERLINK("https://creighton-primo.hosted.exlibrisgroup.com/primo-explore/search?tab=default_tab&amp;search_scope=EVERYTHING&amp;vid=01CRU&amp;lang=en_US&amp;offset=0&amp;query=any,contains,991003092729702656","Catalog Record")</f>
        <v/>
      </c>
      <c r="AT58">
        <f>HYPERLINK("http://www.worldcat.org/oclc/642858","WorldCat Record")</f>
        <v/>
      </c>
      <c r="AU58" t="inlineStr">
        <is>
          <t>691953089:eng</t>
        </is>
      </c>
      <c r="AV58" t="inlineStr">
        <is>
          <t>642858</t>
        </is>
      </c>
      <c r="AW58" t="inlineStr">
        <is>
          <t>991003092729702656</t>
        </is>
      </c>
      <c r="AX58" t="inlineStr">
        <is>
          <t>991003092729702656</t>
        </is>
      </c>
      <c r="AY58" t="inlineStr">
        <is>
          <t>2262081020002656</t>
        </is>
      </c>
      <c r="AZ58" t="inlineStr">
        <is>
          <t>BOOK</t>
        </is>
      </c>
      <c r="BC58" t="inlineStr">
        <is>
          <t>32285002337250</t>
        </is>
      </c>
      <c r="BD58" t="inlineStr">
        <is>
          <t>893422159</t>
        </is>
      </c>
    </row>
    <row r="59">
      <c r="A59" t="inlineStr">
        <is>
          <t>No</t>
        </is>
      </c>
      <c r="B59" t="inlineStr">
        <is>
          <t>DA44 .B6</t>
        </is>
      </c>
      <c r="C59" t="inlineStr">
        <is>
          <t>0                      DA 0044000B  6</t>
        </is>
      </c>
      <c r="D59" t="inlineStr">
        <is>
          <t>Political integration and disintegration in the British Isles / A. H. Birch.</t>
        </is>
      </c>
      <c r="F59" t="inlineStr">
        <is>
          <t>No</t>
        </is>
      </c>
      <c r="G59" t="inlineStr">
        <is>
          <t>1</t>
        </is>
      </c>
      <c r="H59" t="inlineStr">
        <is>
          <t>No</t>
        </is>
      </c>
      <c r="I59" t="inlineStr">
        <is>
          <t>No</t>
        </is>
      </c>
      <c r="J59" t="inlineStr">
        <is>
          <t>0</t>
        </is>
      </c>
      <c r="K59" t="inlineStr">
        <is>
          <t>Birch, Anthony Harold.</t>
        </is>
      </c>
      <c r="L59" t="inlineStr">
        <is>
          <t>London : G. Allen &amp; Unwin, 1977.</t>
        </is>
      </c>
      <c r="M59" t="inlineStr">
        <is>
          <t>1977</t>
        </is>
      </c>
      <c r="O59" t="inlineStr">
        <is>
          <t>eng</t>
        </is>
      </c>
      <c r="P59" t="inlineStr">
        <is>
          <t>enk</t>
        </is>
      </c>
      <c r="R59" t="inlineStr">
        <is>
          <t xml:space="preserve">DA </t>
        </is>
      </c>
      <c r="S59" t="n">
        <v>2</v>
      </c>
      <c r="T59" t="n">
        <v>2</v>
      </c>
      <c r="U59" t="inlineStr">
        <is>
          <t>1995-03-09</t>
        </is>
      </c>
      <c r="V59" t="inlineStr">
        <is>
          <t>1995-03-09</t>
        </is>
      </c>
      <c r="W59" t="inlineStr">
        <is>
          <t>1991-10-24</t>
        </is>
      </c>
      <c r="X59" t="inlineStr">
        <is>
          <t>1991-10-24</t>
        </is>
      </c>
      <c r="Y59" t="n">
        <v>449</v>
      </c>
      <c r="Z59" t="n">
        <v>296</v>
      </c>
      <c r="AA59" t="n">
        <v>296</v>
      </c>
      <c r="AB59" t="n">
        <v>4</v>
      </c>
      <c r="AC59" t="n">
        <v>4</v>
      </c>
      <c r="AD59" t="n">
        <v>18</v>
      </c>
      <c r="AE59" t="n">
        <v>18</v>
      </c>
      <c r="AF59" t="n">
        <v>5</v>
      </c>
      <c r="AG59" t="n">
        <v>5</v>
      </c>
      <c r="AH59" t="n">
        <v>4</v>
      </c>
      <c r="AI59" t="n">
        <v>4</v>
      </c>
      <c r="AJ59" t="n">
        <v>12</v>
      </c>
      <c r="AK59" t="n">
        <v>12</v>
      </c>
      <c r="AL59" t="n">
        <v>3</v>
      </c>
      <c r="AM59" t="n">
        <v>3</v>
      </c>
      <c r="AN59" t="n">
        <v>0</v>
      </c>
      <c r="AO59" t="n">
        <v>0</v>
      </c>
      <c r="AP59" t="inlineStr">
        <is>
          <t>No</t>
        </is>
      </c>
      <c r="AQ59" t="inlineStr">
        <is>
          <t>No</t>
        </is>
      </c>
      <c r="AS59">
        <f>HYPERLINK("https://creighton-primo.hosted.exlibrisgroup.com/primo-explore/search?tab=default_tab&amp;search_scope=EVERYTHING&amp;vid=01CRU&amp;lang=en_US&amp;offset=0&amp;query=any,contains,991004485669702656","Catalog Record")</f>
        <v/>
      </c>
      <c r="AT59">
        <f>HYPERLINK("http://www.worldcat.org/oclc/3642388","WorldCat Record")</f>
        <v/>
      </c>
      <c r="AU59" t="inlineStr">
        <is>
          <t>12072134:eng</t>
        </is>
      </c>
      <c r="AV59" t="inlineStr">
        <is>
          <t>3642388</t>
        </is>
      </c>
      <c r="AW59" t="inlineStr">
        <is>
          <t>991004485669702656</t>
        </is>
      </c>
      <c r="AX59" t="inlineStr">
        <is>
          <t>991004485669702656</t>
        </is>
      </c>
      <c r="AY59" t="inlineStr">
        <is>
          <t>2258579290002656</t>
        </is>
      </c>
      <c r="AZ59" t="inlineStr">
        <is>
          <t>BOOK</t>
        </is>
      </c>
      <c r="BB59" t="inlineStr">
        <is>
          <t>9780043201237</t>
        </is>
      </c>
      <c r="BC59" t="inlineStr">
        <is>
          <t>32285000653948</t>
        </is>
      </c>
      <c r="BD59" t="inlineStr">
        <is>
          <t>893712656</t>
        </is>
      </c>
    </row>
    <row r="60">
      <c r="A60" t="inlineStr">
        <is>
          <t>No</t>
        </is>
      </c>
      <c r="B60" t="inlineStr">
        <is>
          <t>DA47.1 .K67</t>
        </is>
      </c>
      <c r="C60" t="inlineStr">
        <is>
          <t>0                      DA 0047100K  67</t>
        </is>
      </c>
      <c r="D60" t="inlineStr">
        <is>
          <t>Cromwell and the new model foreign policy : England's policy toward France, 1649-1658 / Charles P. Korr.</t>
        </is>
      </c>
      <c r="F60" t="inlineStr">
        <is>
          <t>No</t>
        </is>
      </c>
      <c r="G60" t="inlineStr">
        <is>
          <t>1</t>
        </is>
      </c>
      <c r="H60" t="inlineStr">
        <is>
          <t>No</t>
        </is>
      </c>
      <c r="I60" t="inlineStr">
        <is>
          <t>No</t>
        </is>
      </c>
      <c r="J60" t="inlineStr">
        <is>
          <t>0</t>
        </is>
      </c>
      <c r="K60" t="inlineStr">
        <is>
          <t>Korr, Charles P.</t>
        </is>
      </c>
      <c r="L60" t="inlineStr">
        <is>
          <t>Berkeley : University of California Press, c1975.</t>
        </is>
      </c>
      <c r="M60" t="inlineStr">
        <is>
          <t>1975</t>
        </is>
      </c>
      <c r="O60" t="inlineStr">
        <is>
          <t>eng</t>
        </is>
      </c>
      <c r="P60" t="inlineStr">
        <is>
          <t>cau</t>
        </is>
      </c>
      <c r="R60" t="inlineStr">
        <is>
          <t xml:space="preserve">DA </t>
        </is>
      </c>
      <c r="S60" t="n">
        <v>1</v>
      </c>
      <c r="T60" t="n">
        <v>1</v>
      </c>
      <c r="U60" t="inlineStr">
        <is>
          <t>1992-02-28</t>
        </is>
      </c>
      <c r="V60" t="inlineStr">
        <is>
          <t>1992-02-28</t>
        </is>
      </c>
      <c r="W60" t="inlineStr">
        <is>
          <t>1990-08-29</t>
        </is>
      </c>
      <c r="X60" t="inlineStr">
        <is>
          <t>1990-08-29</t>
        </is>
      </c>
      <c r="Y60" t="n">
        <v>554</v>
      </c>
      <c r="Z60" t="n">
        <v>430</v>
      </c>
      <c r="AA60" t="n">
        <v>431</v>
      </c>
      <c r="AB60" t="n">
        <v>4</v>
      </c>
      <c r="AC60" t="n">
        <v>4</v>
      </c>
      <c r="AD60" t="n">
        <v>20</v>
      </c>
      <c r="AE60" t="n">
        <v>20</v>
      </c>
      <c r="AF60" t="n">
        <v>7</v>
      </c>
      <c r="AG60" t="n">
        <v>7</v>
      </c>
      <c r="AH60" t="n">
        <v>5</v>
      </c>
      <c r="AI60" t="n">
        <v>5</v>
      </c>
      <c r="AJ60" t="n">
        <v>12</v>
      </c>
      <c r="AK60" t="n">
        <v>12</v>
      </c>
      <c r="AL60" t="n">
        <v>3</v>
      </c>
      <c r="AM60" t="n">
        <v>3</v>
      </c>
      <c r="AN60" t="n">
        <v>0</v>
      </c>
      <c r="AO60" t="n">
        <v>0</v>
      </c>
      <c r="AP60" t="inlineStr">
        <is>
          <t>No</t>
        </is>
      </c>
      <c r="AQ60" t="inlineStr">
        <is>
          <t>No</t>
        </is>
      </c>
      <c r="AS60">
        <f>HYPERLINK("https://creighton-primo.hosted.exlibrisgroup.com/primo-explore/search?tab=default_tab&amp;search_scope=EVERYTHING&amp;vid=01CRU&amp;lang=en_US&amp;offset=0&amp;query=any,contains,991003792559702656","Catalog Record")</f>
        <v/>
      </c>
      <c r="AT60">
        <f>HYPERLINK("http://www.worldcat.org/oclc/1511941","WorldCat Record")</f>
        <v/>
      </c>
      <c r="AU60" t="inlineStr">
        <is>
          <t>836656202:eng</t>
        </is>
      </c>
      <c r="AV60" t="inlineStr">
        <is>
          <t>1511941</t>
        </is>
      </c>
      <c r="AW60" t="inlineStr">
        <is>
          <t>991003792559702656</t>
        </is>
      </c>
      <c r="AX60" t="inlineStr">
        <is>
          <t>991003792559702656</t>
        </is>
      </c>
      <c r="AY60" t="inlineStr">
        <is>
          <t>2260157270002656</t>
        </is>
      </c>
      <c r="AZ60" t="inlineStr">
        <is>
          <t>BOOK</t>
        </is>
      </c>
      <c r="BB60" t="inlineStr">
        <is>
          <t>9780520022812</t>
        </is>
      </c>
      <c r="BC60" t="inlineStr">
        <is>
          <t>32285000284660</t>
        </is>
      </c>
      <c r="BD60" t="inlineStr">
        <is>
          <t>893810182</t>
        </is>
      </c>
    </row>
    <row r="61">
      <c r="A61" t="inlineStr">
        <is>
          <t>No</t>
        </is>
      </c>
      <c r="B61" t="inlineStr">
        <is>
          <t>DA47.2 .F8 1982</t>
        </is>
      </c>
      <c r="C61" t="inlineStr">
        <is>
          <t>0                      DA 0047200F  8           1982</t>
        </is>
      </c>
      <c r="D61" t="inlineStr">
        <is>
          <t>Neville Chamberlain and appeasement : a study in the politics of history / Larry William Fuchser.</t>
        </is>
      </c>
      <c r="F61" t="inlineStr">
        <is>
          <t>No</t>
        </is>
      </c>
      <c r="G61" t="inlineStr">
        <is>
          <t>1</t>
        </is>
      </c>
      <c r="H61" t="inlineStr">
        <is>
          <t>No</t>
        </is>
      </c>
      <c r="I61" t="inlineStr">
        <is>
          <t>No</t>
        </is>
      </c>
      <c r="J61" t="inlineStr">
        <is>
          <t>0</t>
        </is>
      </c>
      <c r="K61" t="inlineStr">
        <is>
          <t>Fuchser, Larry William.</t>
        </is>
      </c>
      <c r="L61" t="inlineStr">
        <is>
          <t>New York : Norton, c1982.</t>
        </is>
      </c>
      <c r="M61" t="inlineStr">
        <is>
          <t>1982</t>
        </is>
      </c>
      <c r="N61" t="inlineStr">
        <is>
          <t>1st ed.</t>
        </is>
      </c>
      <c r="O61" t="inlineStr">
        <is>
          <t>eng</t>
        </is>
      </c>
      <c r="P61" t="inlineStr">
        <is>
          <t>nyu</t>
        </is>
      </c>
      <c r="R61" t="inlineStr">
        <is>
          <t xml:space="preserve">DA </t>
        </is>
      </c>
      <c r="S61" t="n">
        <v>3</v>
      </c>
      <c r="T61" t="n">
        <v>3</v>
      </c>
      <c r="U61" t="inlineStr">
        <is>
          <t>1993-11-06</t>
        </is>
      </c>
      <c r="V61" t="inlineStr">
        <is>
          <t>1993-11-06</t>
        </is>
      </c>
      <c r="W61" t="inlineStr">
        <is>
          <t>1990-02-20</t>
        </is>
      </c>
      <c r="X61" t="inlineStr">
        <is>
          <t>1990-02-20</t>
        </is>
      </c>
      <c r="Y61" t="n">
        <v>591</v>
      </c>
      <c r="Z61" t="n">
        <v>442</v>
      </c>
      <c r="AA61" t="n">
        <v>448</v>
      </c>
      <c r="AB61" t="n">
        <v>4</v>
      </c>
      <c r="AC61" t="n">
        <v>4</v>
      </c>
      <c r="AD61" t="n">
        <v>23</v>
      </c>
      <c r="AE61" t="n">
        <v>23</v>
      </c>
      <c r="AF61" t="n">
        <v>9</v>
      </c>
      <c r="AG61" t="n">
        <v>9</v>
      </c>
      <c r="AH61" t="n">
        <v>6</v>
      </c>
      <c r="AI61" t="n">
        <v>6</v>
      </c>
      <c r="AJ61" t="n">
        <v>12</v>
      </c>
      <c r="AK61" t="n">
        <v>12</v>
      </c>
      <c r="AL61" t="n">
        <v>3</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HYPERLINK("https://creighton-primo.hosted.exlibrisgroup.com/primo-explore/search?tab=default_tab&amp;search_scope=EVERYTHING&amp;vid=01CRU&amp;lang=en_US&amp;offset=0&amp;query=any,contains,991005239749702656","Catalog Record")</f>
        <v/>
      </c>
      <c r="AT61">
        <f>HYPERLINK("http://www.worldcat.org/oclc/8409706","WorldCat Record")</f>
        <v/>
      </c>
      <c r="AU61" t="inlineStr">
        <is>
          <t>459882:eng</t>
        </is>
      </c>
      <c r="AV61" t="inlineStr">
        <is>
          <t>8409706</t>
        </is>
      </c>
      <c r="AW61" t="inlineStr">
        <is>
          <t>991005239749702656</t>
        </is>
      </c>
      <c r="AX61" t="inlineStr">
        <is>
          <t>991005239749702656</t>
        </is>
      </c>
      <c r="AY61" t="inlineStr">
        <is>
          <t>2271172780002656</t>
        </is>
      </c>
      <c r="AZ61" t="inlineStr">
        <is>
          <t>BOOK</t>
        </is>
      </c>
      <c r="BB61" t="inlineStr">
        <is>
          <t>9780393016079</t>
        </is>
      </c>
      <c r="BC61" t="inlineStr">
        <is>
          <t>32285000047810</t>
        </is>
      </c>
      <c r="BD61" t="inlineStr">
        <is>
          <t>893527156</t>
        </is>
      </c>
    </row>
    <row r="62">
      <c r="A62" t="inlineStr">
        <is>
          <t>No</t>
        </is>
      </c>
      <c r="B62" t="inlineStr">
        <is>
          <t>DA47.2 .L44 2001</t>
        </is>
      </c>
      <c r="C62" t="inlineStr">
        <is>
          <t>0                      DA 0047200L  44          2001</t>
        </is>
      </c>
      <c r="D62" t="inlineStr">
        <is>
          <t>Victory in Europe? : Britain and Germany since 1945 / Sabine Lee.</t>
        </is>
      </c>
      <c r="F62" t="inlineStr">
        <is>
          <t>No</t>
        </is>
      </c>
      <c r="G62" t="inlineStr">
        <is>
          <t>1</t>
        </is>
      </c>
      <c r="H62" t="inlineStr">
        <is>
          <t>No</t>
        </is>
      </c>
      <c r="I62" t="inlineStr">
        <is>
          <t>No</t>
        </is>
      </c>
      <c r="J62" t="inlineStr">
        <is>
          <t>0</t>
        </is>
      </c>
      <c r="K62" t="inlineStr">
        <is>
          <t>Lee, Sabine.</t>
        </is>
      </c>
      <c r="L62" t="inlineStr">
        <is>
          <t>Harlow ; New York : Longman, 2001.</t>
        </is>
      </c>
      <c r="M62" t="inlineStr">
        <is>
          <t>2001</t>
        </is>
      </c>
      <c r="O62" t="inlineStr">
        <is>
          <t>eng</t>
        </is>
      </c>
      <c r="P62" t="inlineStr">
        <is>
          <t>enk</t>
        </is>
      </c>
      <c r="R62" t="inlineStr">
        <is>
          <t xml:space="preserve">DA </t>
        </is>
      </c>
      <c r="S62" t="n">
        <v>1</v>
      </c>
      <c r="T62" t="n">
        <v>1</v>
      </c>
      <c r="U62" t="inlineStr">
        <is>
          <t>2002-05-02</t>
        </is>
      </c>
      <c r="V62" t="inlineStr">
        <is>
          <t>2002-05-02</t>
        </is>
      </c>
      <c r="W62" t="inlineStr">
        <is>
          <t>2002-04-22</t>
        </is>
      </c>
      <c r="X62" t="inlineStr">
        <is>
          <t>2002-04-22</t>
        </is>
      </c>
      <c r="Y62" t="n">
        <v>298</v>
      </c>
      <c r="Z62" t="n">
        <v>206</v>
      </c>
      <c r="AA62" t="n">
        <v>228</v>
      </c>
      <c r="AB62" t="n">
        <v>1</v>
      </c>
      <c r="AC62" t="n">
        <v>1</v>
      </c>
      <c r="AD62" t="n">
        <v>13</v>
      </c>
      <c r="AE62" t="n">
        <v>13</v>
      </c>
      <c r="AF62" t="n">
        <v>7</v>
      </c>
      <c r="AG62" t="n">
        <v>7</v>
      </c>
      <c r="AH62" t="n">
        <v>4</v>
      </c>
      <c r="AI62" t="n">
        <v>4</v>
      </c>
      <c r="AJ62" t="n">
        <v>8</v>
      </c>
      <c r="AK62" t="n">
        <v>8</v>
      </c>
      <c r="AL62" t="n">
        <v>0</v>
      </c>
      <c r="AM62" t="n">
        <v>0</v>
      </c>
      <c r="AN62" t="n">
        <v>0</v>
      </c>
      <c r="AO62" t="n">
        <v>0</v>
      </c>
      <c r="AP62" t="inlineStr">
        <is>
          <t>No</t>
        </is>
      </c>
      <c r="AQ62" t="inlineStr">
        <is>
          <t>Yes</t>
        </is>
      </c>
      <c r="AR62">
        <f>HYPERLINK("http://catalog.hathitrust.org/Record/003567791","HathiTrust Record")</f>
        <v/>
      </c>
      <c r="AS62">
        <f>HYPERLINK("https://creighton-primo.hosted.exlibrisgroup.com/primo-explore/search?tab=default_tab&amp;search_scope=EVERYTHING&amp;vid=01CRU&amp;lang=en_US&amp;offset=0&amp;query=any,contains,991003761759702656","Catalog Record")</f>
        <v/>
      </c>
      <c r="AT62">
        <f>HYPERLINK("http://www.worldcat.org/oclc/46601913","WorldCat Record")</f>
        <v/>
      </c>
      <c r="AU62" t="inlineStr">
        <is>
          <t>335135954:eng</t>
        </is>
      </c>
      <c r="AV62" t="inlineStr">
        <is>
          <t>46601913</t>
        </is>
      </c>
      <c r="AW62" t="inlineStr">
        <is>
          <t>991003761759702656</t>
        </is>
      </c>
      <c r="AX62" t="inlineStr">
        <is>
          <t>991003761759702656</t>
        </is>
      </c>
      <c r="AY62" t="inlineStr">
        <is>
          <t>2270199570002656</t>
        </is>
      </c>
      <c r="AZ62" t="inlineStr">
        <is>
          <t>BOOK</t>
        </is>
      </c>
      <c r="BB62" t="inlineStr">
        <is>
          <t>9780582294837</t>
        </is>
      </c>
      <c r="BC62" t="inlineStr">
        <is>
          <t>32285004481999</t>
        </is>
      </c>
      <c r="BD62" t="inlineStr">
        <is>
          <t>893518842</t>
        </is>
      </c>
    </row>
    <row r="63">
      <c r="A63" t="inlineStr">
        <is>
          <t>No</t>
        </is>
      </c>
      <c r="B63" t="inlineStr">
        <is>
          <t>DA47.2 .M53</t>
        </is>
      </c>
      <c r="C63" t="inlineStr">
        <is>
          <t>0                      DA 0047200M  53</t>
        </is>
      </c>
      <c r="D63" t="inlineStr">
        <is>
          <t>The strategy of appeasement : the British Government and Germany, 1937-39 / [by] Keith Middlemas.</t>
        </is>
      </c>
      <c r="F63" t="inlineStr">
        <is>
          <t>No</t>
        </is>
      </c>
      <c r="G63" t="inlineStr">
        <is>
          <t>1</t>
        </is>
      </c>
      <c r="H63" t="inlineStr">
        <is>
          <t>No</t>
        </is>
      </c>
      <c r="I63" t="inlineStr">
        <is>
          <t>No</t>
        </is>
      </c>
      <c r="J63" t="inlineStr">
        <is>
          <t>0</t>
        </is>
      </c>
      <c r="K63" t="inlineStr">
        <is>
          <t>Middlemas, Keith, 1935-2013.</t>
        </is>
      </c>
      <c r="L63" t="inlineStr">
        <is>
          <t>Chicago : Quadrangle Books, 1972.</t>
        </is>
      </c>
      <c r="M63" t="inlineStr">
        <is>
          <t>1972</t>
        </is>
      </c>
      <c r="O63" t="inlineStr">
        <is>
          <t>eng</t>
        </is>
      </c>
      <c r="P63" t="inlineStr">
        <is>
          <t>ilu</t>
        </is>
      </c>
      <c r="R63" t="inlineStr">
        <is>
          <t xml:space="preserve">DA </t>
        </is>
      </c>
      <c r="S63" t="n">
        <v>5</v>
      </c>
      <c r="T63" t="n">
        <v>5</v>
      </c>
      <c r="U63" t="inlineStr">
        <is>
          <t>2005-11-07</t>
        </is>
      </c>
      <c r="V63" t="inlineStr">
        <is>
          <t>2005-11-07</t>
        </is>
      </c>
      <c r="W63" t="inlineStr">
        <is>
          <t>1993-04-22</t>
        </is>
      </c>
      <c r="X63" t="inlineStr">
        <is>
          <t>1993-04-22</t>
        </is>
      </c>
      <c r="Y63" t="n">
        <v>455</v>
      </c>
      <c r="Z63" t="n">
        <v>397</v>
      </c>
      <c r="AA63" t="n">
        <v>403</v>
      </c>
      <c r="AB63" t="n">
        <v>3</v>
      </c>
      <c r="AC63" t="n">
        <v>3</v>
      </c>
      <c r="AD63" t="n">
        <v>20</v>
      </c>
      <c r="AE63" t="n">
        <v>20</v>
      </c>
      <c r="AF63" t="n">
        <v>3</v>
      </c>
      <c r="AG63" t="n">
        <v>3</v>
      </c>
      <c r="AH63" t="n">
        <v>7</v>
      </c>
      <c r="AI63" t="n">
        <v>7</v>
      </c>
      <c r="AJ63" t="n">
        <v>11</v>
      </c>
      <c r="AK63" t="n">
        <v>11</v>
      </c>
      <c r="AL63" t="n">
        <v>2</v>
      </c>
      <c r="AM63" t="n">
        <v>2</v>
      </c>
      <c r="AN63" t="n">
        <v>1</v>
      </c>
      <c r="AO63" t="n">
        <v>1</v>
      </c>
      <c r="AP63" t="inlineStr">
        <is>
          <t>No</t>
        </is>
      </c>
      <c r="AQ63" t="inlineStr">
        <is>
          <t>Yes</t>
        </is>
      </c>
      <c r="AR63">
        <f>HYPERLINK("http://catalog.hathitrust.org/Record/000273528","HathiTrust Record")</f>
        <v/>
      </c>
      <c r="AS63">
        <f>HYPERLINK("https://creighton-primo.hosted.exlibrisgroup.com/primo-explore/search?tab=default_tab&amp;search_scope=EVERYTHING&amp;vid=01CRU&amp;lang=en_US&amp;offset=0&amp;query=any,contains,991003053239702656","Catalog Record")</f>
        <v/>
      </c>
      <c r="AT63">
        <f>HYPERLINK("http://www.worldcat.org/oclc/612403","WorldCat Record")</f>
        <v/>
      </c>
      <c r="AU63" t="inlineStr">
        <is>
          <t>118284657:eng</t>
        </is>
      </c>
      <c r="AV63" t="inlineStr">
        <is>
          <t>612403</t>
        </is>
      </c>
      <c r="AW63" t="inlineStr">
        <is>
          <t>991003053239702656</t>
        </is>
      </c>
      <c r="AX63" t="inlineStr">
        <is>
          <t>991003053239702656</t>
        </is>
      </c>
      <c r="AY63" t="inlineStr">
        <is>
          <t>2266528970002656</t>
        </is>
      </c>
      <c r="AZ63" t="inlineStr">
        <is>
          <t>BOOK</t>
        </is>
      </c>
      <c r="BB63" t="inlineStr">
        <is>
          <t>9780812902419</t>
        </is>
      </c>
      <c r="BC63" t="inlineStr">
        <is>
          <t>32285001622827</t>
        </is>
      </c>
      <c r="BD63" t="inlineStr">
        <is>
          <t>893592146</t>
        </is>
      </c>
    </row>
    <row r="64">
      <c r="A64" t="inlineStr">
        <is>
          <t>No</t>
        </is>
      </c>
      <c r="B64" t="inlineStr">
        <is>
          <t>DA47.2 .P37 1993b</t>
        </is>
      </c>
      <c r="C64" t="inlineStr">
        <is>
          <t>0                      DA 0047200P  37          1993b</t>
        </is>
      </c>
      <c r="D64" t="inlineStr">
        <is>
          <t>Chamberlain and appeasement : British policy and the coming of the Second World War / R.A.C. Parker.</t>
        </is>
      </c>
      <c r="F64" t="inlineStr">
        <is>
          <t>No</t>
        </is>
      </c>
      <c r="G64" t="inlineStr">
        <is>
          <t>1</t>
        </is>
      </c>
      <c r="H64" t="inlineStr">
        <is>
          <t>No</t>
        </is>
      </c>
      <c r="I64" t="inlineStr">
        <is>
          <t>No</t>
        </is>
      </c>
      <c r="J64" t="inlineStr">
        <is>
          <t>0</t>
        </is>
      </c>
      <c r="K64" t="inlineStr">
        <is>
          <t>Parker, Robert Alexander Clarke, 1927-</t>
        </is>
      </c>
      <c r="L64" t="inlineStr">
        <is>
          <t>Houndmills, Basingstoke, Hampshire : Macmillan, 1993.</t>
        </is>
      </c>
      <c r="M64" t="inlineStr">
        <is>
          <t>1993</t>
        </is>
      </c>
      <c r="O64" t="inlineStr">
        <is>
          <t>eng</t>
        </is>
      </c>
      <c r="P64" t="inlineStr">
        <is>
          <t>enk</t>
        </is>
      </c>
      <c r="Q64" t="inlineStr">
        <is>
          <t>Making of the 20th century</t>
        </is>
      </c>
      <c r="R64" t="inlineStr">
        <is>
          <t xml:space="preserve">DA </t>
        </is>
      </c>
      <c r="S64" t="n">
        <v>3</v>
      </c>
      <c r="T64" t="n">
        <v>3</v>
      </c>
      <c r="U64" t="inlineStr">
        <is>
          <t>2005-11-07</t>
        </is>
      </c>
      <c r="V64" t="inlineStr">
        <is>
          <t>2005-11-07</t>
        </is>
      </c>
      <c r="W64" t="inlineStr">
        <is>
          <t>1994-10-31</t>
        </is>
      </c>
      <c r="X64" t="inlineStr">
        <is>
          <t>1994-10-31</t>
        </is>
      </c>
      <c r="Y64" t="n">
        <v>294</v>
      </c>
      <c r="Z64" t="n">
        <v>106</v>
      </c>
      <c r="AA64" t="n">
        <v>509</v>
      </c>
      <c r="AB64" t="n">
        <v>1</v>
      </c>
      <c r="AC64" t="n">
        <v>3</v>
      </c>
      <c r="AD64" t="n">
        <v>9</v>
      </c>
      <c r="AE64" t="n">
        <v>27</v>
      </c>
      <c r="AF64" t="n">
        <v>3</v>
      </c>
      <c r="AG64" t="n">
        <v>11</v>
      </c>
      <c r="AH64" t="n">
        <v>1</v>
      </c>
      <c r="AI64" t="n">
        <v>5</v>
      </c>
      <c r="AJ64" t="n">
        <v>7</v>
      </c>
      <c r="AK64" t="n">
        <v>17</v>
      </c>
      <c r="AL64" t="n">
        <v>0</v>
      </c>
      <c r="AM64" t="n">
        <v>2</v>
      </c>
      <c r="AN64" t="n">
        <v>0</v>
      </c>
      <c r="AO64" t="n">
        <v>0</v>
      </c>
      <c r="AP64" t="inlineStr">
        <is>
          <t>No</t>
        </is>
      </c>
      <c r="AQ64" t="inlineStr">
        <is>
          <t>No</t>
        </is>
      </c>
      <c r="AS64">
        <f>HYPERLINK("https://creighton-primo.hosted.exlibrisgroup.com/primo-explore/search?tab=default_tab&amp;search_scope=EVERYTHING&amp;vid=01CRU&amp;lang=en_US&amp;offset=0&amp;query=any,contains,991002256679702656","Catalog Record")</f>
        <v/>
      </c>
      <c r="AT64">
        <f>HYPERLINK("http://www.worldcat.org/oclc/29244555","WorldCat Record")</f>
        <v/>
      </c>
      <c r="AU64" t="inlineStr">
        <is>
          <t>330863:eng</t>
        </is>
      </c>
      <c r="AV64" t="inlineStr">
        <is>
          <t>29244555</t>
        </is>
      </c>
      <c r="AW64" t="inlineStr">
        <is>
          <t>991002256679702656</t>
        </is>
      </c>
      <c r="AX64" t="inlineStr">
        <is>
          <t>991002256679702656</t>
        </is>
      </c>
      <c r="AY64" t="inlineStr">
        <is>
          <t>2271108310002656</t>
        </is>
      </c>
      <c r="AZ64" t="inlineStr">
        <is>
          <t>BOOK</t>
        </is>
      </c>
      <c r="BB64" t="inlineStr">
        <is>
          <t>9780333417126</t>
        </is>
      </c>
      <c r="BC64" t="inlineStr">
        <is>
          <t>32285001955649</t>
        </is>
      </c>
      <c r="BD64" t="inlineStr">
        <is>
          <t>893609646</t>
        </is>
      </c>
    </row>
    <row r="65">
      <c r="A65" t="inlineStr">
        <is>
          <t>No</t>
        </is>
      </c>
      <c r="B65" t="inlineStr">
        <is>
          <t>DA47.2 .R62 1988</t>
        </is>
      </c>
      <c r="C65" t="inlineStr">
        <is>
          <t>0                      DA 0047200R  62          1988</t>
        </is>
      </c>
      <c r="D65" t="inlineStr">
        <is>
          <t>Appeasement / Keith Robbins.</t>
        </is>
      </c>
      <c r="F65" t="inlineStr">
        <is>
          <t>No</t>
        </is>
      </c>
      <c r="G65" t="inlineStr">
        <is>
          <t>1</t>
        </is>
      </c>
      <c r="H65" t="inlineStr">
        <is>
          <t>No</t>
        </is>
      </c>
      <c r="I65" t="inlineStr">
        <is>
          <t>No</t>
        </is>
      </c>
      <c r="J65" t="inlineStr">
        <is>
          <t>0</t>
        </is>
      </c>
      <c r="K65" t="inlineStr">
        <is>
          <t>Robbins, Keith.</t>
        </is>
      </c>
      <c r="L65" t="inlineStr">
        <is>
          <t>Oxford, UK ; New York, NY, USA : B. Blackwell, 1988.</t>
        </is>
      </c>
      <c r="M65" t="inlineStr">
        <is>
          <t>1988</t>
        </is>
      </c>
      <c r="O65" t="inlineStr">
        <is>
          <t>eng</t>
        </is>
      </c>
      <c r="P65" t="inlineStr">
        <is>
          <t>enk</t>
        </is>
      </c>
      <c r="Q65" t="inlineStr">
        <is>
          <t>Historical Association studies</t>
        </is>
      </c>
      <c r="R65" t="inlineStr">
        <is>
          <t xml:space="preserve">DA </t>
        </is>
      </c>
      <c r="S65" t="n">
        <v>7</v>
      </c>
      <c r="T65" t="n">
        <v>7</v>
      </c>
      <c r="U65" t="inlineStr">
        <is>
          <t>2005-11-07</t>
        </is>
      </c>
      <c r="V65" t="inlineStr">
        <is>
          <t>2005-11-07</t>
        </is>
      </c>
      <c r="W65" t="inlineStr">
        <is>
          <t>1990-09-25</t>
        </is>
      </c>
      <c r="X65" t="inlineStr">
        <is>
          <t>1990-09-25</t>
        </is>
      </c>
      <c r="Y65" t="n">
        <v>261</v>
      </c>
      <c r="Z65" t="n">
        <v>143</v>
      </c>
      <c r="AA65" t="n">
        <v>223</v>
      </c>
      <c r="AB65" t="n">
        <v>2</v>
      </c>
      <c r="AC65" t="n">
        <v>2</v>
      </c>
      <c r="AD65" t="n">
        <v>7</v>
      </c>
      <c r="AE65" t="n">
        <v>11</v>
      </c>
      <c r="AF65" t="n">
        <v>2</v>
      </c>
      <c r="AG65" t="n">
        <v>3</v>
      </c>
      <c r="AH65" t="n">
        <v>3</v>
      </c>
      <c r="AI65" t="n">
        <v>5</v>
      </c>
      <c r="AJ65" t="n">
        <v>6</v>
      </c>
      <c r="AK65" t="n">
        <v>7</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HYPERLINK("https://creighton-primo.hosted.exlibrisgroup.com/primo-explore/search?tab=default_tab&amp;search_scope=EVERYTHING&amp;vid=01CRU&amp;lang=en_US&amp;offset=0&amp;query=any,contains,991001262739702656","Catalog Record")</f>
        <v/>
      </c>
      <c r="AT65">
        <f>HYPERLINK("http://www.worldcat.org/oclc/17775321","WorldCat Record")</f>
        <v/>
      </c>
      <c r="AU65" t="inlineStr">
        <is>
          <t>914790:eng</t>
        </is>
      </c>
      <c r="AV65" t="inlineStr">
        <is>
          <t>17775321</t>
        </is>
      </c>
      <c r="AW65" t="inlineStr">
        <is>
          <t>991001262739702656</t>
        </is>
      </c>
      <c r="AX65" t="inlineStr">
        <is>
          <t>991001262739702656</t>
        </is>
      </c>
      <c r="AY65" t="inlineStr">
        <is>
          <t>2271406460002656</t>
        </is>
      </c>
      <c r="AZ65" t="inlineStr">
        <is>
          <t>BOOK</t>
        </is>
      </c>
      <c r="BB65" t="inlineStr">
        <is>
          <t>9780631160137</t>
        </is>
      </c>
      <c r="BC65" t="inlineStr">
        <is>
          <t>32285000259977</t>
        </is>
      </c>
      <c r="BD65" t="inlineStr">
        <is>
          <t>893903364</t>
        </is>
      </c>
    </row>
    <row r="66">
      <c r="A66" t="inlineStr">
        <is>
          <t>No</t>
        </is>
      </c>
      <c r="B66" t="inlineStr">
        <is>
          <t>DA47.2 .R63 1977b</t>
        </is>
      </c>
      <c r="C66" t="inlineStr">
        <is>
          <t>0                      DA 0047200R  63          1977b</t>
        </is>
      </c>
      <c r="D66" t="inlineStr">
        <is>
          <t>British appeasement in the 1930s / William R. Rock.</t>
        </is>
      </c>
      <c r="F66" t="inlineStr">
        <is>
          <t>No</t>
        </is>
      </c>
      <c r="G66" t="inlineStr">
        <is>
          <t>1</t>
        </is>
      </c>
      <c r="H66" t="inlineStr">
        <is>
          <t>No</t>
        </is>
      </c>
      <c r="I66" t="inlineStr">
        <is>
          <t>No</t>
        </is>
      </c>
      <c r="J66" t="inlineStr">
        <is>
          <t>0</t>
        </is>
      </c>
      <c r="K66" t="inlineStr">
        <is>
          <t>Rock, William R.</t>
        </is>
      </c>
      <c r="L66" t="inlineStr">
        <is>
          <t>New York : Norton, c1977.</t>
        </is>
      </c>
      <c r="M66" t="inlineStr">
        <is>
          <t>1977</t>
        </is>
      </c>
      <c r="N66" t="inlineStr">
        <is>
          <t>1st ed.</t>
        </is>
      </c>
      <c r="O66" t="inlineStr">
        <is>
          <t>eng</t>
        </is>
      </c>
      <c r="P66" t="inlineStr">
        <is>
          <t>nyu</t>
        </is>
      </c>
      <c r="Q66" t="inlineStr">
        <is>
          <t>Foundations of modern history</t>
        </is>
      </c>
      <c r="R66" t="inlineStr">
        <is>
          <t xml:space="preserve">DA </t>
        </is>
      </c>
      <c r="S66" t="n">
        <v>4</v>
      </c>
      <c r="T66" t="n">
        <v>4</v>
      </c>
      <c r="U66" t="inlineStr">
        <is>
          <t>2005-11-07</t>
        </is>
      </c>
      <c r="V66" t="inlineStr">
        <is>
          <t>2005-11-07</t>
        </is>
      </c>
      <c r="W66" t="inlineStr">
        <is>
          <t>1990-02-20</t>
        </is>
      </c>
      <c r="X66" t="inlineStr">
        <is>
          <t>1990-02-20</t>
        </is>
      </c>
      <c r="Y66" t="n">
        <v>583</v>
      </c>
      <c r="Z66" t="n">
        <v>538</v>
      </c>
      <c r="AA66" t="n">
        <v>585</v>
      </c>
      <c r="AB66" t="n">
        <v>5</v>
      </c>
      <c r="AC66" t="n">
        <v>5</v>
      </c>
      <c r="AD66" t="n">
        <v>26</v>
      </c>
      <c r="AE66" t="n">
        <v>28</v>
      </c>
      <c r="AF66" t="n">
        <v>10</v>
      </c>
      <c r="AG66" t="n">
        <v>11</v>
      </c>
      <c r="AH66" t="n">
        <v>7</v>
      </c>
      <c r="AI66" t="n">
        <v>7</v>
      </c>
      <c r="AJ66" t="n">
        <v>13</v>
      </c>
      <c r="AK66" t="n">
        <v>15</v>
      </c>
      <c r="AL66" t="n">
        <v>4</v>
      </c>
      <c r="AM66" t="n">
        <v>4</v>
      </c>
      <c r="AN66" t="n">
        <v>0</v>
      </c>
      <c r="AO66" t="n">
        <v>0</v>
      </c>
      <c r="AP66" t="inlineStr">
        <is>
          <t>No</t>
        </is>
      </c>
      <c r="AQ66" t="inlineStr">
        <is>
          <t>No</t>
        </is>
      </c>
      <c r="AS66">
        <f>HYPERLINK("https://creighton-primo.hosted.exlibrisgroup.com/primo-explore/search?tab=default_tab&amp;search_scope=EVERYTHING&amp;vid=01CRU&amp;lang=en_US&amp;offset=0&amp;query=any,contains,991004428659702656","Catalog Record")</f>
        <v/>
      </c>
      <c r="AT66">
        <f>HYPERLINK("http://www.worldcat.org/oclc/3414288","WorldCat Record")</f>
        <v/>
      </c>
      <c r="AU66" t="inlineStr">
        <is>
          <t>460198:eng</t>
        </is>
      </c>
      <c r="AV66" t="inlineStr">
        <is>
          <t>3414288</t>
        </is>
      </c>
      <c r="AW66" t="inlineStr">
        <is>
          <t>991004428659702656</t>
        </is>
      </c>
      <c r="AX66" t="inlineStr">
        <is>
          <t>991004428659702656</t>
        </is>
      </c>
      <c r="AY66" t="inlineStr">
        <is>
          <t>2259674440002656</t>
        </is>
      </c>
      <c r="AZ66" t="inlineStr">
        <is>
          <t>BOOK</t>
        </is>
      </c>
      <c r="BB66" t="inlineStr">
        <is>
          <t>9780393056686</t>
        </is>
      </c>
      <c r="BC66" t="inlineStr">
        <is>
          <t>32285000047836</t>
        </is>
      </c>
      <c r="BD66" t="inlineStr">
        <is>
          <t>893706406</t>
        </is>
      </c>
    </row>
    <row r="67">
      <c r="A67" t="inlineStr">
        <is>
          <t>No</t>
        </is>
      </c>
      <c r="B67" t="inlineStr">
        <is>
          <t>DA47.2 .S85 2000</t>
        </is>
      </c>
      <c r="C67" t="inlineStr">
        <is>
          <t>0                      DA 0047200S  85          2000</t>
        </is>
      </c>
      <c r="D67" t="inlineStr">
        <is>
          <t>The Germanic isle : Nazi perceptions of Britain / Gerwin Strobl.</t>
        </is>
      </c>
      <c r="F67" t="inlineStr">
        <is>
          <t>No</t>
        </is>
      </c>
      <c r="G67" t="inlineStr">
        <is>
          <t>1</t>
        </is>
      </c>
      <c r="H67" t="inlineStr">
        <is>
          <t>No</t>
        </is>
      </c>
      <c r="I67" t="inlineStr">
        <is>
          <t>No</t>
        </is>
      </c>
      <c r="J67" t="inlineStr">
        <is>
          <t>0</t>
        </is>
      </c>
      <c r="K67" t="inlineStr">
        <is>
          <t>Strobl, Gerwin.</t>
        </is>
      </c>
      <c r="L67" t="inlineStr">
        <is>
          <t>Cambridge ; New York : Cambridge University Press, 2000.</t>
        </is>
      </c>
      <c r="M67" t="inlineStr">
        <is>
          <t>2000</t>
        </is>
      </c>
      <c r="O67" t="inlineStr">
        <is>
          <t>eng</t>
        </is>
      </c>
      <c r="P67" t="inlineStr">
        <is>
          <t>enk</t>
        </is>
      </c>
      <c r="R67" t="inlineStr">
        <is>
          <t xml:space="preserve">DA </t>
        </is>
      </c>
      <c r="S67" t="n">
        <v>1</v>
      </c>
      <c r="T67" t="n">
        <v>1</v>
      </c>
      <c r="U67" t="inlineStr">
        <is>
          <t>2002-01-22</t>
        </is>
      </c>
      <c r="V67" t="inlineStr">
        <is>
          <t>2002-01-22</t>
        </is>
      </c>
      <c r="W67" t="inlineStr">
        <is>
          <t>2002-01-22</t>
        </is>
      </c>
      <c r="X67" t="inlineStr">
        <is>
          <t>2002-01-22</t>
        </is>
      </c>
      <c r="Y67" t="n">
        <v>474</v>
      </c>
      <c r="Z67" t="n">
        <v>352</v>
      </c>
      <c r="AA67" t="n">
        <v>355</v>
      </c>
      <c r="AB67" t="n">
        <v>3</v>
      </c>
      <c r="AC67" t="n">
        <v>3</v>
      </c>
      <c r="AD67" t="n">
        <v>21</v>
      </c>
      <c r="AE67" t="n">
        <v>21</v>
      </c>
      <c r="AF67" t="n">
        <v>11</v>
      </c>
      <c r="AG67" t="n">
        <v>11</v>
      </c>
      <c r="AH67" t="n">
        <v>5</v>
      </c>
      <c r="AI67" t="n">
        <v>5</v>
      </c>
      <c r="AJ67" t="n">
        <v>10</v>
      </c>
      <c r="AK67" t="n">
        <v>10</v>
      </c>
      <c r="AL67" t="n">
        <v>2</v>
      </c>
      <c r="AM67" t="n">
        <v>2</v>
      </c>
      <c r="AN67" t="n">
        <v>0</v>
      </c>
      <c r="AO67" t="n">
        <v>0</v>
      </c>
      <c r="AP67" t="inlineStr">
        <is>
          <t>No</t>
        </is>
      </c>
      <c r="AQ67" t="inlineStr">
        <is>
          <t>No</t>
        </is>
      </c>
      <c r="AS67">
        <f>HYPERLINK("https://creighton-primo.hosted.exlibrisgroup.com/primo-explore/search?tab=default_tab&amp;search_scope=EVERYTHING&amp;vid=01CRU&amp;lang=en_US&amp;offset=0&amp;query=any,contains,991003695259702656","Catalog Record")</f>
        <v/>
      </c>
      <c r="AT67">
        <f>HYPERLINK("http://www.worldcat.org/oclc/43227465","WorldCat Record")</f>
        <v/>
      </c>
      <c r="AU67" t="inlineStr">
        <is>
          <t>807191539:eng</t>
        </is>
      </c>
      <c r="AV67" t="inlineStr">
        <is>
          <t>43227465</t>
        </is>
      </c>
      <c r="AW67" t="inlineStr">
        <is>
          <t>991003695259702656</t>
        </is>
      </c>
      <c r="AX67" t="inlineStr">
        <is>
          <t>991003695259702656</t>
        </is>
      </c>
      <c r="AY67" t="inlineStr">
        <is>
          <t>2267787890002656</t>
        </is>
      </c>
      <c r="AZ67" t="inlineStr">
        <is>
          <t>BOOK</t>
        </is>
      </c>
      <c r="BB67" t="inlineStr">
        <is>
          <t>9780521782654</t>
        </is>
      </c>
      <c r="BC67" t="inlineStr">
        <is>
          <t>32285004450275</t>
        </is>
      </c>
      <c r="BD67" t="inlineStr">
        <is>
          <t>893705522</t>
        </is>
      </c>
    </row>
    <row r="68">
      <c r="A68" t="inlineStr">
        <is>
          <t>No</t>
        </is>
      </c>
      <c r="B68" t="inlineStr">
        <is>
          <t>DA47.3 .W52 1970b</t>
        </is>
      </c>
      <c r="C68" t="inlineStr">
        <is>
          <t>0                      DA 0047300W  52          1970b</t>
        </is>
      </c>
      <c r="D68" t="inlineStr">
        <is>
          <t>Queen Elizabeth and the revolt of the Netherlands [by] Charles Wilson.</t>
        </is>
      </c>
      <c r="F68" t="inlineStr">
        <is>
          <t>No</t>
        </is>
      </c>
      <c r="G68" t="inlineStr">
        <is>
          <t>1</t>
        </is>
      </c>
      <c r="H68" t="inlineStr">
        <is>
          <t>No</t>
        </is>
      </c>
      <c r="I68" t="inlineStr">
        <is>
          <t>No</t>
        </is>
      </c>
      <c r="J68" t="inlineStr">
        <is>
          <t>0</t>
        </is>
      </c>
      <c r="K68" t="inlineStr">
        <is>
          <t>Wilson, Charles, 1914-</t>
        </is>
      </c>
      <c r="L68" t="inlineStr">
        <is>
          <t>Berkeley, University of California Press, 1970.</t>
        </is>
      </c>
      <c r="M68" t="inlineStr">
        <is>
          <t>1970</t>
        </is>
      </c>
      <c r="O68" t="inlineStr">
        <is>
          <t>eng</t>
        </is>
      </c>
      <c r="P68" t="inlineStr">
        <is>
          <t>cau</t>
        </is>
      </c>
      <c r="R68" t="inlineStr">
        <is>
          <t xml:space="preserve">DA </t>
        </is>
      </c>
      <c r="S68" t="n">
        <v>1</v>
      </c>
      <c r="T68" t="n">
        <v>1</v>
      </c>
      <c r="U68" t="inlineStr">
        <is>
          <t>2008-10-14</t>
        </is>
      </c>
      <c r="V68" t="inlineStr">
        <is>
          <t>2008-10-14</t>
        </is>
      </c>
      <c r="W68" t="inlineStr">
        <is>
          <t>1996-10-01</t>
        </is>
      </c>
      <c r="X68" t="inlineStr">
        <is>
          <t>1996-10-01</t>
        </is>
      </c>
      <c r="Y68" t="n">
        <v>692</v>
      </c>
      <c r="Z68" t="n">
        <v>630</v>
      </c>
      <c r="AA68" t="n">
        <v>716</v>
      </c>
      <c r="AB68" t="n">
        <v>7</v>
      </c>
      <c r="AC68" t="n">
        <v>7</v>
      </c>
      <c r="AD68" t="n">
        <v>34</v>
      </c>
      <c r="AE68" t="n">
        <v>35</v>
      </c>
      <c r="AF68" t="n">
        <v>13</v>
      </c>
      <c r="AG68" t="n">
        <v>13</v>
      </c>
      <c r="AH68" t="n">
        <v>9</v>
      </c>
      <c r="AI68" t="n">
        <v>9</v>
      </c>
      <c r="AJ68" t="n">
        <v>17</v>
      </c>
      <c r="AK68" t="n">
        <v>18</v>
      </c>
      <c r="AL68" t="n">
        <v>6</v>
      </c>
      <c r="AM68" t="n">
        <v>6</v>
      </c>
      <c r="AN68" t="n">
        <v>0</v>
      </c>
      <c r="AO68" t="n">
        <v>0</v>
      </c>
      <c r="AP68" t="inlineStr">
        <is>
          <t>No</t>
        </is>
      </c>
      <c r="AQ68" t="inlineStr">
        <is>
          <t>No</t>
        </is>
      </c>
      <c r="AS68">
        <f>HYPERLINK("https://creighton-primo.hosted.exlibrisgroup.com/primo-explore/search?tab=default_tab&amp;search_scope=EVERYTHING&amp;vid=01CRU&amp;lang=en_US&amp;offset=0&amp;query=any,contains,991000563499702656","Catalog Record")</f>
        <v/>
      </c>
      <c r="AT68">
        <f>HYPERLINK("http://www.worldcat.org/oclc/93625","WorldCat Record")</f>
        <v/>
      </c>
      <c r="AU68" t="inlineStr">
        <is>
          <t>1231898:eng</t>
        </is>
      </c>
      <c r="AV68" t="inlineStr">
        <is>
          <t>93625</t>
        </is>
      </c>
      <c r="AW68" t="inlineStr">
        <is>
          <t>991000563499702656</t>
        </is>
      </c>
      <c r="AX68" t="inlineStr">
        <is>
          <t>991000563499702656</t>
        </is>
      </c>
      <c r="AY68" t="inlineStr">
        <is>
          <t>2265674730002656</t>
        </is>
      </c>
      <c r="AZ68" t="inlineStr">
        <is>
          <t>BOOK</t>
        </is>
      </c>
      <c r="BB68" t="inlineStr">
        <is>
          <t>9780520017443</t>
        </is>
      </c>
      <c r="BC68" t="inlineStr">
        <is>
          <t>32285002337847</t>
        </is>
      </c>
      <c r="BD68" t="inlineStr">
        <is>
          <t>893878171</t>
        </is>
      </c>
    </row>
    <row r="69">
      <c r="A69" t="inlineStr">
        <is>
          <t>No</t>
        </is>
      </c>
      <c r="B69" t="inlineStr">
        <is>
          <t>DA47.8 .L66 1971</t>
        </is>
      </c>
      <c r="C69" t="inlineStr">
        <is>
          <t>0                      DA 0047800L  66          1971</t>
        </is>
      </c>
      <c r="D69" t="inlineStr">
        <is>
          <t>Guy Fawkes in Spain : the "Spanish treason" in Spanish documents / by Albert J. Loomie.</t>
        </is>
      </c>
      <c r="F69" t="inlineStr">
        <is>
          <t>No</t>
        </is>
      </c>
      <c r="G69" t="inlineStr">
        <is>
          <t>1</t>
        </is>
      </c>
      <c r="H69" t="inlineStr">
        <is>
          <t>No</t>
        </is>
      </c>
      <c r="I69" t="inlineStr">
        <is>
          <t>No</t>
        </is>
      </c>
      <c r="J69" t="inlineStr">
        <is>
          <t>0</t>
        </is>
      </c>
      <c r="K69" t="inlineStr">
        <is>
          <t>Loomie, Albert J. (Albert Joseph), 1922-</t>
        </is>
      </c>
      <c r="L69" t="inlineStr">
        <is>
          <t>[London] : University of London, Institute of Historical Research, 1971.</t>
        </is>
      </c>
      <c r="M69" t="inlineStr">
        <is>
          <t>1971</t>
        </is>
      </c>
      <c r="O69" t="inlineStr">
        <is>
          <t>eng</t>
        </is>
      </c>
      <c r="P69" t="inlineStr">
        <is>
          <t>enk</t>
        </is>
      </c>
      <c r="Q69" t="inlineStr">
        <is>
          <t>Bulletin of the Institute of Historical Research. Special supplement ; no. 9</t>
        </is>
      </c>
      <c r="R69" t="inlineStr">
        <is>
          <t xml:space="preserve">DA </t>
        </is>
      </c>
      <c r="S69" t="n">
        <v>1</v>
      </c>
      <c r="T69" t="n">
        <v>1</v>
      </c>
      <c r="U69" t="inlineStr">
        <is>
          <t>1995-09-13</t>
        </is>
      </c>
      <c r="V69" t="inlineStr">
        <is>
          <t>1995-09-13</t>
        </is>
      </c>
      <c r="W69" t="inlineStr">
        <is>
          <t>1992-01-03</t>
        </is>
      </c>
      <c r="X69" t="inlineStr">
        <is>
          <t>1992-01-03</t>
        </is>
      </c>
      <c r="Y69" t="n">
        <v>266</v>
      </c>
      <c r="Z69" t="n">
        <v>166</v>
      </c>
      <c r="AA69" t="n">
        <v>167</v>
      </c>
      <c r="AB69" t="n">
        <v>2</v>
      </c>
      <c r="AC69" t="n">
        <v>2</v>
      </c>
      <c r="AD69" t="n">
        <v>10</v>
      </c>
      <c r="AE69" t="n">
        <v>10</v>
      </c>
      <c r="AF69" t="n">
        <v>1</v>
      </c>
      <c r="AG69" t="n">
        <v>1</v>
      </c>
      <c r="AH69" t="n">
        <v>3</v>
      </c>
      <c r="AI69" t="n">
        <v>3</v>
      </c>
      <c r="AJ69" t="n">
        <v>8</v>
      </c>
      <c r="AK69" t="n">
        <v>8</v>
      </c>
      <c r="AL69" t="n">
        <v>1</v>
      </c>
      <c r="AM69" t="n">
        <v>1</v>
      </c>
      <c r="AN69" t="n">
        <v>0</v>
      </c>
      <c r="AO69" t="n">
        <v>0</v>
      </c>
      <c r="AP69" t="inlineStr">
        <is>
          <t>No</t>
        </is>
      </c>
      <c r="AQ69" t="inlineStr">
        <is>
          <t>Yes</t>
        </is>
      </c>
      <c r="AR69">
        <f>HYPERLINK("http://catalog.hathitrust.org/Record/000272745","HathiTrust Record")</f>
        <v/>
      </c>
      <c r="AS69">
        <f>HYPERLINK("https://creighton-primo.hosted.exlibrisgroup.com/primo-explore/search?tab=default_tab&amp;search_scope=EVERYTHING&amp;vid=01CRU&amp;lang=en_US&amp;offset=0&amp;query=any,contains,991002854709702656","Catalog Record")</f>
        <v/>
      </c>
      <c r="AT69">
        <f>HYPERLINK("http://www.worldcat.org/oclc/488724","WorldCat Record")</f>
        <v/>
      </c>
      <c r="AU69" t="inlineStr">
        <is>
          <t>1576483:eng</t>
        </is>
      </c>
      <c r="AV69" t="inlineStr">
        <is>
          <t>488724</t>
        </is>
      </c>
      <c r="AW69" t="inlineStr">
        <is>
          <t>991002854709702656</t>
        </is>
      </c>
      <c r="AX69" t="inlineStr">
        <is>
          <t>991002854709702656</t>
        </is>
      </c>
      <c r="AY69" t="inlineStr">
        <is>
          <t>2256214330002656</t>
        </is>
      </c>
      <c r="AZ69" t="inlineStr">
        <is>
          <t>BOOK</t>
        </is>
      </c>
      <c r="BC69" t="inlineStr">
        <is>
          <t>32285000882778</t>
        </is>
      </c>
      <c r="BD69" t="inlineStr">
        <is>
          <t>893710757</t>
        </is>
      </c>
    </row>
    <row r="70">
      <c r="A70" t="inlineStr">
        <is>
          <t>No</t>
        </is>
      </c>
      <c r="B70" t="inlineStr">
        <is>
          <t>DA60 .B4</t>
        </is>
      </c>
      <c r="C70" t="inlineStr">
        <is>
          <t>0                      DA 0060000B  4</t>
        </is>
      </c>
      <c r="D70" t="inlineStr">
        <is>
          <t>Warfare in England, 1066-1189.</t>
        </is>
      </c>
      <c r="F70" t="inlineStr">
        <is>
          <t>No</t>
        </is>
      </c>
      <c r="G70" t="inlineStr">
        <is>
          <t>1</t>
        </is>
      </c>
      <c r="H70" t="inlineStr">
        <is>
          <t>No</t>
        </is>
      </c>
      <c r="I70" t="inlineStr">
        <is>
          <t>No</t>
        </is>
      </c>
      <c r="J70" t="inlineStr">
        <is>
          <t>0</t>
        </is>
      </c>
      <c r="K70" t="inlineStr">
        <is>
          <t>Beeler, John.</t>
        </is>
      </c>
      <c r="L70" t="inlineStr">
        <is>
          <t>Ithaca, N.Y., Cornell University Press [1966]</t>
        </is>
      </c>
      <c r="M70" t="inlineStr">
        <is>
          <t>1966</t>
        </is>
      </c>
      <c r="O70" t="inlineStr">
        <is>
          <t>eng</t>
        </is>
      </c>
      <c r="P70" t="inlineStr">
        <is>
          <t>nyu</t>
        </is>
      </c>
      <c r="R70" t="inlineStr">
        <is>
          <t xml:space="preserve">DA </t>
        </is>
      </c>
      <c r="S70" t="n">
        <v>1</v>
      </c>
      <c r="T70" t="n">
        <v>1</v>
      </c>
      <c r="U70" t="inlineStr">
        <is>
          <t>2000-10-04</t>
        </is>
      </c>
      <c r="V70" t="inlineStr">
        <is>
          <t>2000-10-04</t>
        </is>
      </c>
      <c r="W70" t="inlineStr">
        <is>
          <t>1996-10-01</t>
        </is>
      </c>
      <c r="X70" t="inlineStr">
        <is>
          <t>1996-10-01</t>
        </is>
      </c>
      <c r="Y70" t="n">
        <v>739</v>
      </c>
      <c r="Z70" t="n">
        <v>626</v>
      </c>
      <c r="AA70" t="n">
        <v>658</v>
      </c>
      <c r="AB70" t="n">
        <v>6</v>
      </c>
      <c r="AC70" t="n">
        <v>6</v>
      </c>
      <c r="AD70" t="n">
        <v>31</v>
      </c>
      <c r="AE70" t="n">
        <v>31</v>
      </c>
      <c r="AF70" t="n">
        <v>11</v>
      </c>
      <c r="AG70" t="n">
        <v>11</v>
      </c>
      <c r="AH70" t="n">
        <v>10</v>
      </c>
      <c r="AI70" t="n">
        <v>10</v>
      </c>
      <c r="AJ70" t="n">
        <v>15</v>
      </c>
      <c r="AK70" t="n">
        <v>15</v>
      </c>
      <c r="AL70" t="n">
        <v>5</v>
      </c>
      <c r="AM70" t="n">
        <v>5</v>
      </c>
      <c r="AN70" t="n">
        <v>0</v>
      </c>
      <c r="AO70" t="n">
        <v>0</v>
      </c>
      <c r="AP70" t="inlineStr">
        <is>
          <t>No</t>
        </is>
      </c>
      <c r="AQ70" t="inlineStr">
        <is>
          <t>No</t>
        </is>
      </c>
      <c r="AS70">
        <f>HYPERLINK("https://creighton-primo.hosted.exlibrisgroup.com/primo-explore/search?tab=default_tab&amp;search_scope=EVERYTHING&amp;vid=01CRU&amp;lang=en_US&amp;offset=0&amp;query=any,contains,991002681129702656","Catalog Record")</f>
        <v/>
      </c>
      <c r="AT70">
        <f>HYPERLINK("http://www.worldcat.org/oclc/398376","WorldCat Record")</f>
        <v/>
      </c>
      <c r="AU70" t="inlineStr">
        <is>
          <t>1546939:eng</t>
        </is>
      </c>
      <c r="AV70" t="inlineStr">
        <is>
          <t>398376</t>
        </is>
      </c>
      <c r="AW70" t="inlineStr">
        <is>
          <t>991002681129702656</t>
        </is>
      </c>
      <c r="AX70" t="inlineStr">
        <is>
          <t>991002681129702656</t>
        </is>
      </c>
      <c r="AY70" t="inlineStr">
        <is>
          <t>2259743210002656</t>
        </is>
      </c>
      <c r="AZ70" t="inlineStr">
        <is>
          <t>BOOK</t>
        </is>
      </c>
      <c r="BC70" t="inlineStr">
        <is>
          <t>32285002338019</t>
        </is>
      </c>
      <c r="BD70" t="inlineStr">
        <is>
          <t>893523915</t>
        </is>
      </c>
    </row>
    <row r="71">
      <c r="A71" t="inlineStr">
        <is>
          <t>No</t>
        </is>
      </c>
      <c r="B71" t="inlineStr">
        <is>
          <t>DA68 .B6 1967</t>
        </is>
      </c>
      <c r="C71" t="inlineStr">
        <is>
          <t>0                      DA 0068000B  6           1967</t>
        </is>
      </c>
      <c r="D71" t="inlineStr">
        <is>
          <t>Victorian military campaigns.</t>
        </is>
      </c>
      <c r="F71" t="inlineStr">
        <is>
          <t>No</t>
        </is>
      </c>
      <c r="G71" t="inlineStr">
        <is>
          <t>1</t>
        </is>
      </c>
      <c r="H71" t="inlineStr">
        <is>
          <t>No</t>
        </is>
      </c>
      <c r="I71" t="inlineStr">
        <is>
          <t>No</t>
        </is>
      </c>
      <c r="J71" t="inlineStr">
        <is>
          <t>0</t>
        </is>
      </c>
      <c r="K71" t="inlineStr">
        <is>
          <t>Bond, Brian compiler.</t>
        </is>
      </c>
      <c r="L71" t="inlineStr">
        <is>
          <t>New York, Praeger [1967]</t>
        </is>
      </c>
      <c r="M71" t="inlineStr">
        <is>
          <t>1967</t>
        </is>
      </c>
      <c r="O71" t="inlineStr">
        <is>
          <t>eng</t>
        </is>
      </c>
      <c r="P71" t="inlineStr">
        <is>
          <t>nyu</t>
        </is>
      </c>
      <c r="R71" t="inlineStr">
        <is>
          <t xml:space="preserve">DA </t>
        </is>
      </c>
      <c r="S71" t="n">
        <v>8</v>
      </c>
      <c r="T71" t="n">
        <v>8</v>
      </c>
      <c r="U71" t="inlineStr">
        <is>
          <t>1998-02-27</t>
        </is>
      </c>
      <c r="V71" t="inlineStr">
        <is>
          <t>1998-02-27</t>
        </is>
      </c>
      <c r="W71" t="inlineStr">
        <is>
          <t>1996-10-01</t>
        </is>
      </c>
      <c r="X71" t="inlineStr">
        <is>
          <t>1996-10-01</t>
        </is>
      </c>
      <c r="Y71" t="n">
        <v>331</v>
      </c>
      <c r="Z71" t="n">
        <v>307</v>
      </c>
      <c r="AA71" t="n">
        <v>380</v>
      </c>
      <c r="AB71" t="n">
        <v>6</v>
      </c>
      <c r="AC71" t="n">
        <v>6</v>
      </c>
      <c r="AD71" t="n">
        <v>14</v>
      </c>
      <c r="AE71" t="n">
        <v>17</v>
      </c>
      <c r="AF71" t="n">
        <v>2</v>
      </c>
      <c r="AG71" t="n">
        <v>2</v>
      </c>
      <c r="AH71" t="n">
        <v>4</v>
      </c>
      <c r="AI71" t="n">
        <v>4</v>
      </c>
      <c r="AJ71" t="n">
        <v>4</v>
      </c>
      <c r="AK71" t="n">
        <v>7</v>
      </c>
      <c r="AL71" t="n">
        <v>5</v>
      </c>
      <c r="AM71" t="n">
        <v>5</v>
      </c>
      <c r="AN71" t="n">
        <v>0</v>
      </c>
      <c r="AO71" t="n">
        <v>0</v>
      </c>
      <c r="AP71" t="inlineStr">
        <is>
          <t>No</t>
        </is>
      </c>
      <c r="AQ71" t="inlineStr">
        <is>
          <t>No</t>
        </is>
      </c>
      <c r="AS71">
        <f>HYPERLINK("https://creighton-primo.hosted.exlibrisgroup.com/primo-explore/search?tab=default_tab&amp;search_scope=EVERYTHING&amp;vid=01CRU&amp;lang=en_US&amp;offset=0&amp;query=any,contains,991003083339702656","Catalog Record")</f>
        <v/>
      </c>
      <c r="AT71">
        <f>HYPERLINK("http://www.worldcat.org/oclc/635077","WorldCat Record")</f>
        <v/>
      </c>
      <c r="AU71" t="inlineStr">
        <is>
          <t>1763522:eng</t>
        </is>
      </c>
      <c r="AV71" t="inlineStr">
        <is>
          <t>635077</t>
        </is>
      </c>
      <c r="AW71" t="inlineStr">
        <is>
          <t>991003083339702656</t>
        </is>
      </c>
      <c r="AX71" t="inlineStr">
        <is>
          <t>991003083339702656</t>
        </is>
      </c>
      <c r="AY71" t="inlineStr">
        <is>
          <t>2255678090002656</t>
        </is>
      </c>
      <c r="AZ71" t="inlineStr">
        <is>
          <t>BOOK</t>
        </is>
      </c>
      <c r="BC71" t="inlineStr">
        <is>
          <t>32285002338076</t>
        </is>
      </c>
      <c r="BD71" t="inlineStr">
        <is>
          <t>893434625</t>
        </is>
      </c>
    </row>
    <row r="72">
      <c r="A72" t="inlineStr">
        <is>
          <t>No</t>
        </is>
      </c>
      <c r="B72" t="inlineStr">
        <is>
          <t>DA69.3.M56 A3</t>
        </is>
      </c>
      <c r="C72" t="inlineStr">
        <is>
          <t>0                      DA 0069300M  56                 A  3</t>
        </is>
      </c>
      <c r="D72" t="inlineStr">
        <is>
          <t>The memoirs of Field-Marshal the Viscount Montgomery of Alamein, K.G.</t>
        </is>
      </c>
      <c r="F72" t="inlineStr">
        <is>
          <t>No</t>
        </is>
      </c>
      <c r="G72" t="inlineStr">
        <is>
          <t>1</t>
        </is>
      </c>
      <c r="H72" t="inlineStr">
        <is>
          <t>No</t>
        </is>
      </c>
      <c r="I72" t="inlineStr">
        <is>
          <t>No</t>
        </is>
      </c>
      <c r="J72" t="inlineStr">
        <is>
          <t>0</t>
        </is>
      </c>
      <c r="K72" t="inlineStr">
        <is>
          <t>Montgomery of Alamein, Bernard Law Montgomery, Viscount, 1887-1976.</t>
        </is>
      </c>
      <c r="L72" t="inlineStr">
        <is>
          <t>Cleveland ; New York : World Pub. Co., [1958]</t>
        </is>
      </c>
      <c r="M72" t="inlineStr">
        <is>
          <t>1958</t>
        </is>
      </c>
      <c r="N72" t="inlineStr">
        <is>
          <t>[1st ed.]</t>
        </is>
      </c>
      <c r="O72" t="inlineStr">
        <is>
          <t>eng</t>
        </is>
      </c>
      <c r="P72" t="inlineStr">
        <is>
          <t>ohu</t>
        </is>
      </c>
      <c r="R72" t="inlineStr">
        <is>
          <t xml:space="preserve">DA </t>
        </is>
      </c>
      <c r="S72" t="n">
        <v>2</v>
      </c>
      <c r="T72" t="n">
        <v>2</v>
      </c>
      <c r="U72" t="inlineStr">
        <is>
          <t>2004-10-12</t>
        </is>
      </c>
      <c r="V72" t="inlineStr">
        <is>
          <t>2004-10-12</t>
        </is>
      </c>
      <c r="W72" t="inlineStr">
        <is>
          <t>1995-05-18</t>
        </is>
      </c>
      <c r="X72" t="inlineStr">
        <is>
          <t>1995-05-18</t>
        </is>
      </c>
      <c r="Y72" t="n">
        <v>1152</v>
      </c>
      <c r="Z72" t="n">
        <v>1109</v>
      </c>
      <c r="AA72" t="n">
        <v>1257</v>
      </c>
      <c r="AB72" t="n">
        <v>10</v>
      </c>
      <c r="AC72" t="n">
        <v>10</v>
      </c>
      <c r="AD72" t="n">
        <v>43</v>
      </c>
      <c r="AE72" t="n">
        <v>48</v>
      </c>
      <c r="AF72" t="n">
        <v>19</v>
      </c>
      <c r="AG72" t="n">
        <v>21</v>
      </c>
      <c r="AH72" t="n">
        <v>8</v>
      </c>
      <c r="AI72" t="n">
        <v>10</v>
      </c>
      <c r="AJ72" t="n">
        <v>16</v>
      </c>
      <c r="AK72" t="n">
        <v>19</v>
      </c>
      <c r="AL72" t="n">
        <v>8</v>
      </c>
      <c r="AM72" t="n">
        <v>8</v>
      </c>
      <c r="AN72" t="n">
        <v>1</v>
      </c>
      <c r="AO72" t="n">
        <v>1</v>
      </c>
      <c r="AP72" t="inlineStr">
        <is>
          <t>No</t>
        </is>
      </c>
      <c r="AQ72" t="inlineStr">
        <is>
          <t>No</t>
        </is>
      </c>
      <c r="AR72">
        <f>HYPERLINK("http://catalog.hathitrust.org/Record/000308390","HathiTrust Record")</f>
        <v/>
      </c>
      <c r="AS72">
        <f>HYPERLINK("https://creighton-primo.hosted.exlibrisgroup.com/primo-explore/search?tab=default_tab&amp;search_scope=EVERYTHING&amp;vid=01CRU&amp;lang=en_US&amp;offset=0&amp;query=any,contains,991002581409702656","Catalog Record")</f>
        <v/>
      </c>
      <c r="AT72">
        <f>HYPERLINK("http://www.worldcat.org/oclc/375195","WorldCat Record")</f>
        <v/>
      </c>
      <c r="AU72" t="inlineStr">
        <is>
          <t>4160879179:eng</t>
        </is>
      </c>
      <c r="AV72" t="inlineStr">
        <is>
          <t>375195</t>
        </is>
      </c>
      <c r="AW72" t="inlineStr">
        <is>
          <t>991002581409702656</t>
        </is>
      </c>
      <c r="AX72" t="inlineStr">
        <is>
          <t>991002581409702656</t>
        </is>
      </c>
      <c r="AY72" t="inlineStr">
        <is>
          <t>2264178240002656</t>
        </is>
      </c>
      <c r="AZ72" t="inlineStr">
        <is>
          <t>BOOK</t>
        </is>
      </c>
      <c r="BC72" t="inlineStr">
        <is>
          <t>32285002034733</t>
        </is>
      </c>
      <c r="BD72" t="inlineStr">
        <is>
          <t>893809570</t>
        </is>
      </c>
    </row>
    <row r="73">
      <c r="A73" t="inlineStr">
        <is>
          <t>No</t>
        </is>
      </c>
      <c r="B73" t="inlineStr">
        <is>
          <t>DA69.3.M56 H35</t>
        </is>
      </c>
      <c r="C73" t="inlineStr">
        <is>
          <t>0                      DA 0069300M  56                 H  35</t>
        </is>
      </c>
      <c r="D73" t="inlineStr">
        <is>
          <t>Monty, the making of a general (1887-1942) / Nigel Hamilton.</t>
        </is>
      </c>
      <c r="F73" t="inlineStr">
        <is>
          <t>No</t>
        </is>
      </c>
      <c r="G73" t="inlineStr">
        <is>
          <t>1</t>
        </is>
      </c>
      <c r="H73" t="inlineStr">
        <is>
          <t>No</t>
        </is>
      </c>
      <c r="I73" t="inlineStr">
        <is>
          <t>No</t>
        </is>
      </c>
      <c r="J73" t="inlineStr">
        <is>
          <t>0</t>
        </is>
      </c>
      <c r="K73" t="inlineStr">
        <is>
          <t>Hamilton, Nigel.</t>
        </is>
      </c>
      <c r="L73" t="inlineStr">
        <is>
          <t>New York : McGraw-Hill, c1981.</t>
        </is>
      </c>
      <c r="M73" t="inlineStr">
        <is>
          <t>1981</t>
        </is>
      </c>
      <c r="O73" t="inlineStr">
        <is>
          <t>eng</t>
        </is>
      </c>
      <c r="P73" t="inlineStr">
        <is>
          <t>nyu</t>
        </is>
      </c>
      <c r="R73" t="inlineStr">
        <is>
          <t xml:space="preserve">DA </t>
        </is>
      </c>
      <c r="S73" t="n">
        <v>0</v>
      </c>
      <c r="T73" t="n">
        <v>0</v>
      </c>
      <c r="U73" t="inlineStr">
        <is>
          <t>2010-08-25</t>
        </is>
      </c>
      <c r="V73" t="inlineStr">
        <is>
          <t>2010-08-25</t>
        </is>
      </c>
      <c r="W73" t="inlineStr">
        <is>
          <t>1990-09-25</t>
        </is>
      </c>
      <c r="X73" t="inlineStr">
        <is>
          <t>1990-09-25</t>
        </is>
      </c>
      <c r="Y73" t="n">
        <v>1122</v>
      </c>
      <c r="Z73" t="n">
        <v>1080</v>
      </c>
      <c r="AA73" t="n">
        <v>1174</v>
      </c>
      <c r="AB73" t="n">
        <v>6</v>
      </c>
      <c r="AC73" t="n">
        <v>7</v>
      </c>
      <c r="AD73" t="n">
        <v>23</v>
      </c>
      <c r="AE73" t="n">
        <v>27</v>
      </c>
      <c r="AF73" t="n">
        <v>9</v>
      </c>
      <c r="AG73" t="n">
        <v>9</v>
      </c>
      <c r="AH73" t="n">
        <v>6</v>
      </c>
      <c r="AI73" t="n">
        <v>6</v>
      </c>
      <c r="AJ73" t="n">
        <v>13</v>
      </c>
      <c r="AK73" t="n">
        <v>16</v>
      </c>
      <c r="AL73" t="n">
        <v>2</v>
      </c>
      <c r="AM73" t="n">
        <v>3</v>
      </c>
      <c r="AN73" t="n">
        <v>0</v>
      </c>
      <c r="AO73" t="n">
        <v>0</v>
      </c>
      <c r="AP73" t="inlineStr">
        <is>
          <t>No</t>
        </is>
      </c>
      <c r="AQ73" t="inlineStr">
        <is>
          <t>Yes</t>
        </is>
      </c>
      <c r="AR73">
        <f>HYPERLINK("http://catalog.hathitrust.org/Record/000766348","HathiTrust Record")</f>
        <v/>
      </c>
      <c r="AS73">
        <f>HYPERLINK("https://creighton-primo.hosted.exlibrisgroup.com/primo-explore/search?tab=default_tab&amp;search_scope=EVERYTHING&amp;vid=01CRU&amp;lang=en_US&amp;offset=0&amp;query=any,contains,991005136199702656","Catalog Record")</f>
        <v/>
      </c>
      <c r="AT73">
        <f>HYPERLINK("http://www.worldcat.org/oclc/7577325","WorldCat Record")</f>
        <v/>
      </c>
      <c r="AU73" t="inlineStr">
        <is>
          <t>2452654224:eng</t>
        </is>
      </c>
      <c r="AV73" t="inlineStr">
        <is>
          <t>7577325</t>
        </is>
      </c>
      <c r="AW73" t="inlineStr">
        <is>
          <t>991005136199702656</t>
        </is>
      </c>
      <c r="AX73" t="inlineStr">
        <is>
          <t>991005136199702656</t>
        </is>
      </c>
      <c r="AY73" t="inlineStr">
        <is>
          <t>2265610710002656</t>
        </is>
      </c>
      <c r="AZ73" t="inlineStr">
        <is>
          <t>BOOK</t>
        </is>
      </c>
      <c r="BB73" t="inlineStr">
        <is>
          <t>9780070258051</t>
        </is>
      </c>
      <c r="BC73" t="inlineStr">
        <is>
          <t>32285000325166</t>
        </is>
      </c>
      <c r="BD73" t="inlineStr">
        <is>
          <t>893332452</t>
        </is>
      </c>
    </row>
    <row r="74">
      <c r="A74" t="inlineStr">
        <is>
          <t>No</t>
        </is>
      </c>
      <c r="B74" t="inlineStr">
        <is>
          <t>DA86.22.N65 K4</t>
        </is>
      </c>
      <c r="C74" t="inlineStr">
        <is>
          <t>0                      DA 0086220N  65                 K  4</t>
        </is>
      </c>
      <c r="D74" t="inlineStr">
        <is>
          <t>Elizabeth's admiral; the political career of Charles Howard, Earl of Nottingham, 1536-1624 [by] Robert W. Kenny.</t>
        </is>
      </c>
      <c r="F74" t="inlineStr">
        <is>
          <t>No</t>
        </is>
      </c>
      <c r="G74" t="inlineStr">
        <is>
          <t>1</t>
        </is>
      </c>
      <c r="H74" t="inlineStr">
        <is>
          <t>No</t>
        </is>
      </c>
      <c r="I74" t="inlineStr">
        <is>
          <t>No</t>
        </is>
      </c>
      <c r="J74" t="inlineStr">
        <is>
          <t>0</t>
        </is>
      </c>
      <c r="K74" t="inlineStr">
        <is>
          <t>Kenny, Robert W., 1932-</t>
        </is>
      </c>
      <c r="L74" t="inlineStr">
        <is>
          <t>Baltimore, Johns Hopkins Press [1970]</t>
        </is>
      </c>
      <c r="M74" t="inlineStr">
        <is>
          <t>1970</t>
        </is>
      </c>
      <c r="O74" t="inlineStr">
        <is>
          <t>eng</t>
        </is>
      </c>
      <c r="P74" t="inlineStr">
        <is>
          <t>mdu</t>
        </is>
      </c>
      <c r="R74" t="inlineStr">
        <is>
          <t xml:space="preserve">DA </t>
        </is>
      </c>
      <c r="S74" t="n">
        <v>1</v>
      </c>
      <c r="T74" t="n">
        <v>1</v>
      </c>
      <c r="U74" t="inlineStr">
        <is>
          <t>2008-02-25</t>
        </is>
      </c>
      <c r="V74" t="inlineStr">
        <is>
          <t>2008-02-25</t>
        </is>
      </c>
      <c r="W74" t="inlineStr">
        <is>
          <t>1996-10-01</t>
        </is>
      </c>
      <c r="X74" t="inlineStr">
        <is>
          <t>1996-10-01</t>
        </is>
      </c>
      <c r="Y74" t="n">
        <v>740</v>
      </c>
      <c r="Z74" t="n">
        <v>630</v>
      </c>
      <c r="AA74" t="n">
        <v>631</v>
      </c>
      <c r="AB74" t="n">
        <v>7</v>
      </c>
      <c r="AC74" t="n">
        <v>7</v>
      </c>
      <c r="AD74" t="n">
        <v>30</v>
      </c>
      <c r="AE74" t="n">
        <v>30</v>
      </c>
      <c r="AF74" t="n">
        <v>10</v>
      </c>
      <c r="AG74" t="n">
        <v>10</v>
      </c>
      <c r="AH74" t="n">
        <v>7</v>
      </c>
      <c r="AI74" t="n">
        <v>7</v>
      </c>
      <c r="AJ74" t="n">
        <v>15</v>
      </c>
      <c r="AK74" t="n">
        <v>15</v>
      </c>
      <c r="AL74" t="n">
        <v>6</v>
      </c>
      <c r="AM74" t="n">
        <v>6</v>
      </c>
      <c r="AN74" t="n">
        <v>0</v>
      </c>
      <c r="AO74" t="n">
        <v>0</v>
      </c>
      <c r="AP74" t="inlineStr">
        <is>
          <t>No</t>
        </is>
      </c>
      <c r="AQ74" t="inlineStr">
        <is>
          <t>Yes</t>
        </is>
      </c>
      <c r="AR74">
        <f>HYPERLINK("http://catalog.hathitrust.org/Record/000308841","HathiTrust Record")</f>
        <v/>
      </c>
      <c r="AS74">
        <f>HYPERLINK("https://creighton-primo.hosted.exlibrisgroup.com/primo-explore/search?tab=default_tab&amp;search_scope=EVERYTHING&amp;vid=01CRU&amp;lang=en_US&amp;offset=0&amp;query=any,contains,991000516599702656","Catalog Record")</f>
        <v/>
      </c>
      <c r="AT74">
        <f>HYPERLINK("http://www.worldcat.org/oclc/85972","WorldCat Record")</f>
        <v/>
      </c>
      <c r="AU74" t="inlineStr">
        <is>
          <t>118260190:eng</t>
        </is>
      </c>
      <c r="AV74" t="inlineStr">
        <is>
          <t>85972</t>
        </is>
      </c>
      <c r="AW74" t="inlineStr">
        <is>
          <t>991000516599702656</t>
        </is>
      </c>
      <c r="AX74" t="inlineStr">
        <is>
          <t>991000516599702656</t>
        </is>
      </c>
      <c r="AY74" t="inlineStr">
        <is>
          <t>2267151340002656</t>
        </is>
      </c>
      <c r="AZ74" t="inlineStr">
        <is>
          <t>BOOK</t>
        </is>
      </c>
      <c r="BB74" t="inlineStr">
        <is>
          <t>9780801811050</t>
        </is>
      </c>
      <c r="BC74" t="inlineStr">
        <is>
          <t>32285002338571</t>
        </is>
      </c>
      <c r="BD74" t="inlineStr">
        <is>
          <t>893339614</t>
        </is>
      </c>
    </row>
    <row r="75">
      <c r="A75" t="inlineStr">
        <is>
          <t>No</t>
        </is>
      </c>
      <c r="B75" t="inlineStr">
        <is>
          <t>DA86.22.R2 S86</t>
        </is>
      </c>
      <c r="C75" t="inlineStr">
        <is>
          <t>0                      DA 0086220R  2                  S  86</t>
        </is>
      </c>
      <c r="D75" t="inlineStr">
        <is>
          <t>Sir Walter Ralegh, a study in Elizabethan skepticism.</t>
        </is>
      </c>
      <c r="F75" t="inlineStr">
        <is>
          <t>No</t>
        </is>
      </c>
      <c r="G75" t="inlineStr">
        <is>
          <t>1</t>
        </is>
      </c>
      <c r="H75" t="inlineStr">
        <is>
          <t>No</t>
        </is>
      </c>
      <c r="I75" t="inlineStr">
        <is>
          <t>No</t>
        </is>
      </c>
      <c r="J75" t="inlineStr">
        <is>
          <t>0</t>
        </is>
      </c>
      <c r="K75" t="inlineStr">
        <is>
          <t>Strathmann, Ernest A. (Ernest Albert), 1906-1991.</t>
        </is>
      </c>
      <c r="L75" t="inlineStr">
        <is>
          <t>New York, Columbia University Press, 1951.</t>
        </is>
      </c>
      <c r="M75" t="inlineStr">
        <is>
          <t>1951</t>
        </is>
      </c>
      <c r="O75" t="inlineStr">
        <is>
          <t>eng</t>
        </is>
      </c>
      <c r="P75" t="inlineStr">
        <is>
          <t>nyu</t>
        </is>
      </c>
      <c r="R75" t="inlineStr">
        <is>
          <t xml:space="preserve">DA </t>
        </is>
      </c>
      <c r="S75" t="n">
        <v>0</v>
      </c>
      <c r="T75" t="n">
        <v>0</v>
      </c>
      <c r="U75" t="inlineStr">
        <is>
          <t>2005-11-10</t>
        </is>
      </c>
      <c r="V75" t="inlineStr">
        <is>
          <t>2005-11-10</t>
        </is>
      </c>
      <c r="W75" t="inlineStr">
        <is>
          <t>1996-10-01</t>
        </is>
      </c>
      <c r="X75" t="inlineStr">
        <is>
          <t>1996-10-01</t>
        </is>
      </c>
      <c r="Y75" t="n">
        <v>353</v>
      </c>
      <c r="Z75" t="n">
        <v>300</v>
      </c>
      <c r="AA75" t="n">
        <v>493</v>
      </c>
      <c r="AB75" t="n">
        <v>4</v>
      </c>
      <c r="AC75" t="n">
        <v>4</v>
      </c>
      <c r="AD75" t="n">
        <v>19</v>
      </c>
      <c r="AE75" t="n">
        <v>22</v>
      </c>
      <c r="AF75" t="n">
        <v>7</v>
      </c>
      <c r="AG75" t="n">
        <v>7</v>
      </c>
      <c r="AH75" t="n">
        <v>5</v>
      </c>
      <c r="AI75" t="n">
        <v>5</v>
      </c>
      <c r="AJ75" t="n">
        <v>10</v>
      </c>
      <c r="AK75" t="n">
        <v>13</v>
      </c>
      <c r="AL75" t="n">
        <v>3</v>
      </c>
      <c r="AM75" t="n">
        <v>3</v>
      </c>
      <c r="AN75" t="n">
        <v>0</v>
      </c>
      <c r="AO75" t="n">
        <v>0</v>
      </c>
      <c r="AP75" t="inlineStr">
        <is>
          <t>No</t>
        </is>
      </c>
      <c r="AQ75" t="inlineStr">
        <is>
          <t>No</t>
        </is>
      </c>
      <c r="AR75">
        <f>HYPERLINK("http://catalog.hathitrust.org/Record/000269324","HathiTrust Record")</f>
        <v/>
      </c>
      <c r="AS75">
        <f>HYPERLINK("https://creighton-primo.hosted.exlibrisgroup.com/primo-explore/search?tab=default_tab&amp;search_scope=EVERYTHING&amp;vid=01CRU&amp;lang=en_US&amp;offset=0&amp;query=any,contains,991003252819702656","Catalog Record")</f>
        <v/>
      </c>
      <c r="AT75">
        <f>HYPERLINK("http://www.worldcat.org/oclc/777516","WorldCat Record")</f>
        <v/>
      </c>
      <c r="AU75" t="inlineStr">
        <is>
          <t>1597109:eng</t>
        </is>
      </c>
      <c r="AV75" t="inlineStr">
        <is>
          <t>777516</t>
        </is>
      </c>
      <c r="AW75" t="inlineStr">
        <is>
          <t>991003252819702656</t>
        </is>
      </c>
      <c r="AX75" t="inlineStr">
        <is>
          <t>991003252819702656</t>
        </is>
      </c>
      <c r="AY75" t="inlineStr">
        <is>
          <t>2268060600002656</t>
        </is>
      </c>
      <c r="AZ75" t="inlineStr">
        <is>
          <t>BOOK</t>
        </is>
      </c>
      <c r="BB75" t="inlineStr">
        <is>
          <t>9780374976408</t>
        </is>
      </c>
      <c r="BC75" t="inlineStr">
        <is>
          <t>32285002338639</t>
        </is>
      </c>
      <c r="BD75" t="inlineStr">
        <is>
          <t>893604583</t>
        </is>
      </c>
    </row>
    <row r="76">
      <c r="A76" t="inlineStr">
        <is>
          <t>No</t>
        </is>
      </c>
      <c r="B76" t="inlineStr">
        <is>
          <t>DA86.22.R2 T88 2004</t>
        </is>
      </c>
      <c r="C76" t="inlineStr">
        <is>
          <t>0                      DA 0086220R  2                  T  88          2004</t>
        </is>
      </c>
      <c r="D76" t="inlineStr">
        <is>
          <t>Sir Walter Raleigh / Raleigh Trevelyan.</t>
        </is>
      </c>
      <c r="F76" t="inlineStr">
        <is>
          <t>No</t>
        </is>
      </c>
      <c r="G76" t="inlineStr">
        <is>
          <t>1</t>
        </is>
      </c>
      <c r="H76" t="inlineStr">
        <is>
          <t>No</t>
        </is>
      </c>
      <c r="I76" t="inlineStr">
        <is>
          <t>No</t>
        </is>
      </c>
      <c r="J76" t="inlineStr">
        <is>
          <t>0</t>
        </is>
      </c>
      <c r="K76" t="inlineStr">
        <is>
          <t>Trevelyan, Raleigh.</t>
        </is>
      </c>
      <c r="L76" t="inlineStr">
        <is>
          <t>New York : H. Holt, 2004.</t>
        </is>
      </c>
      <c r="M76" t="inlineStr">
        <is>
          <t>2004</t>
        </is>
      </c>
      <c r="N76" t="inlineStr">
        <is>
          <t>1st American ed.</t>
        </is>
      </c>
      <c r="O76" t="inlineStr">
        <is>
          <t>eng</t>
        </is>
      </c>
      <c r="P76" t="inlineStr">
        <is>
          <t>nyu</t>
        </is>
      </c>
      <c r="R76" t="inlineStr">
        <is>
          <t xml:space="preserve">DA </t>
        </is>
      </c>
      <c r="S76" t="n">
        <v>1</v>
      </c>
      <c r="T76" t="n">
        <v>1</v>
      </c>
      <c r="U76" t="inlineStr">
        <is>
          <t>2004-03-01</t>
        </is>
      </c>
      <c r="V76" t="inlineStr">
        <is>
          <t>2004-03-01</t>
        </is>
      </c>
      <c r="W76" t="inlineStr">
        <is>
          <t>2004-03-01</t>
        </is>
      </c>
      <c r="X76" t="inlineStr">
        <is>
          <t>2004-03-01</t>
        </is>
      </c>
      <c r="Y76" t="n">
        <v>777</v>
      </c>
      <c r="Z76" t="n">
        <v>760</v>
      </c>
      <c r="AA76" t="n">
        <v>818</v>
      </c>
      <c r="AB76" t="n">
        <v>7</v>
      </c>
      <c r="AC76" t="n">
        <v>7</v>
      </c>
      <c r="AD76" t="n">
        <v>17</v>
      </c>
      <c r="AE76" t="n">
        <v>18</v>
      </c>
      <c r="AF76" t="n">
        <v>6</v>
      </c>
      <c r="AG76" t="n">
        <v>6</v>
      </c>
      <c r="AH76" t="n">
        <v>3</v>
      </c>
      <c r="AI76" t="n">
        <v>4</v>
      </c>
      <c r="AJ76" t="n">
        <v>8</v>
      </c>
      <c r="AK76" t="n">
        <v>9</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HYPERLINK("https://creighton-primo.hosted.exlibrisgroup.com/primo-explore/search?tab=default_tab&amp;search_scope=EVERYTHING&amp;vid=01CRU&amp;lang=en_US&amp;offset=0&amp;query=any,contains,991004237329702656","Catalog Record")</f>
        <v/>
      </c>
      <c r="AT76">
        <f>HYPERLINK("http://www.worldcat.org/oclc/52348908","WorldCat Record")</f>
        <v/>
      </c>
      <c r="AU76" t="inlineStr">
        <is>
          <t>783778:eng</t>
        </is>
      </c>
      <c r="AV76" t="inlineStr">
        <is>
          <t>52348908</t>
        </is>
      </c>
      <c r="AW76" t="inlineStr">
        <is>
          <t>991004237329702656</t>
        </is>
      </c>
      <c r="AX76" t="inlineStr">
        <is>
          <t>991004237329702656</t>
        </is>
      </c>
      <c r="AY76" t="inlineStr">
        <is>
          <t>2261896250002656</t>
        </is>
      </c>
      <c r="AZ76" t="inlineStr">
        <is>
          <t>BOOK</t>
        </is>
      </c>
      <c r="BB76" t="inlineStr">
        <is>
          <t>9780805075021</t>
        </is>
      </c>
      <c r="BC76" t="inlineStr">
        <is>
          <t>32285004891486</t>
        </is>
      </c>
      <c r="BD76" t="inlineStr">
        <is>
          <t>893532168</t>
        </is>
      </c>
    </row>
    <row r="77">
      <c r="A77" t="inlineStr">
        <is>
          <t>No</t>
        </is>
      </c>
      <c r="B77" t="inlineStr">
        <is>
          <t>DA995.B5 B8 1973</t>
        </is>
      </c>
      <c r="C77" t="inlineStr">
        <is>
          <t>0                      DA 0995000B  5                  B  8           1973</t>
        </is>
      </c>
      <c r="D77" t="inlineStr">
        <is>
          <t>Belfast: approach to crisis; a study of Belfast politics, 1613-1970 [by] Ian Budge [and] Cornelius O'Leary.</t>
        </is>
      </c>
      <c r="F77" t="inlineStr">
        <is>
          <t>No</t>
        </is>
      </c>
      <c r="G77" t="inlineStr">
        <is>
          <t>1</t>
        </is>
      </c>
      <c r="H77" t="inlineStr">
        <is>
          <t>No</t>
        </is>
      </c>
      <c r="I77" t="inlineStr">
        <is>
          <t>No</t>
        </is>
      </c>
      <c r="J77" t="inlineStr">
        <is>
          <t>0</t>
        </is>
      </c>
      <c r="K77" t="inlineStr">
        <is>
          <t>Budge, Ian.</t>
        </is>
      </c>
      <c r="L77" t="inlineStr">
        <is>
          <t>London, Macmillan; New York, St. Martin's Press, 1973.</t>
        </is>
      </c>
      <c r="M77" t="inlineStr">
        <is>
          <t>1973</t>
        </is>
      </c>
      <c r="O77" t="inlineStr">
        <is>
          <t>eng</t>
        </is>
      </c>
      <c r="P77" t="inlineStr">
        <is>
          <t>enk</t>
        </is>
      </c>
      <c r="R77" t="inlineStr">
        <is>
          <t xml:space="preserve">DA </t>
        </is>
      </c>
      <c r="S77" t="n">
        <v>2</v>
      </c>
      <c r="T77" t="n">
        <v>2</v>
      </c>
      <c r="U77" t="inlineStr">
        <is>
          <t>2008-04-21</t>
        </is>
      </c>
      <c r="V77" t="inlineStr">
        <is>
          <t>2008-04-21</t>
        </is>
      </c>
      <c r="W77" t="inlineStr">
        <is>
          <t>1996-10-22</t>
        </is>
      </c>
      <c r="X77" t="inlineStr">
        <is>
          <t>1996-10-22</t>
        </is>
      </c>
      <c r="Y77" t="n">
        <v>636</v>
      </c>
      <c r="Z77" t="n">
        <v>484</v>
      </c>
      <c r="AA77" t="n">
        <v>490</v>
      </c>
      <c r="AB77" t="n">
        <v>7</v>
      </c>
      <c r="AC77" t="n">
        <v>7</v>
      </c>
      <c r="AD77" t="n">
        <v>29</v>
      </c>
      <c r="AE77" t="n">
        <v>30</v>
      </c>
      <c r="AF77" t="n">
        <v>12</v>
      </c>
      <c r="AG77" t="n">
        <v>13</v>
      </c>
      <c r="AH77" t="n">
        <v>5</v>
      </c>
      <c r="AI77" t="n">
        <v>5</v>
      </c>
      <c r="AJ77" t="n">
        <v>13</v>
      </c>
      <c r="AK77" t="n">
        <v>14</v>
      </c>
      <c r="AL77" t="n">
        <v>6</v>
      </c>
      <c r="AM77" t="n">
        <v>6</v>
      </c>
      <c r="AN77" t="n">
        <v>0</v>
      </c>
      <c r="AO77" t="n">
        <v>0</v>
      </c>
      <c r="AP77" t="inlineStr">
        <is>
          <t>No</t>
        </is>
      </c>
      <c r="AQ77" t="inlineStr">
        <is>
          <t>Yes</t>
        </is>
      </c>
      <c r="AR77">
        <f>HYPERLINK("http://catalog.hathitrust.org/Record/000198526","HathiTrust Record")</f>
        <v/>
      </c>
      <c r="AS77">
        <f>HYPERLINK("https://creighton-primo.hosted.exlibrisgroup.com/primo-explore/search?tab=default_tab&amp;search_scope=EVERYTHING&amp;vid=01CRU&amp;lang=en_US&amp;offset=0&amp;query=any,contains,991003060659702656","Catalog Record")</f>
        <v/>
      </c>
      <c r="AT77">
        <f>HYPERLINK("http://www.worldcat.org/oclc/617969","WorldCat Record")</f>
        <v/>
      </c>
      <c r="AU77" t="inlineStr">
        <is>
          <t>309496218:eng</t>
        </is>
      </c>
      <c r="AV77" t="inlineStr">
        <is>
          <t>617969</t>
        </is>
      </c>
      <c r="AW77" t="inlineStr">
        <is>
          <t>991003060659702656</t>
        </is>
      </c>
      <c r="AX77" t="inlineStr">
        <is>
          <t>991003060659702656</t>
        </is>
      </c>
      <c r="AY77" t="inlineStr">
        <is>
          <t>2270853740002656</t>
        </is>
      </c>
      <c r="AZ77" t="inlineStr">
        <is>
          <t>BOOK</t>
        </is>
      </c>
      <c r="BB77" t="inlineStr">
        <is>
          <t>9780333017081</t>
        </is>
      </c>
      <c r="BC77" t="inlineStr">
        <is>
          <t>32285002376100</t>
        </is>
      </c>
      <c r="BD77" t="inlineStr">
        <is>
          <t>893445525</t>
        </is>
      </c>
    </row>
    <row r="78">
      <c r="A78" t="inlineStr">
        <is>
          <t>No</t>
        </is>
      </c>
      <c r="B78" t="inlineStr">
        <is>
          <t>DAW1047 .H37 1992</t>
        </is>
      </c>
      <c r="C78" t="inlineStr">
        <is>
          <t>0                      DAW1047000H  37          1992</t>
        </is>
      </c>
      <c r="D78" t="inlineStr">
        <is>
          <t>The Harvest of humanism in Central Europe : essays in honor of Lewis W. Spitz / edited by Manfred P. Fleischer.</t>
        </is>
      </c>
      <c r="F78" t="inlineStr">
        <is>
          <t>No</t>
        </is>
      </c>
      <c r="G78" t="inlineStr">
        <is>
          <t>1</t>
        </is>
      </c>
      <c r="H78" t="inlineStr">
        <is>
          <t>No</t>
        </is>
      </c>
      <c r="I78" t="inlineStr">
        <is>
          <t>No</t>
        </is>
      </c>
      <c r="J78" t="inlineStr">
        <is>
          <t>0</t>
        </is>
      </c>
      <c r="L78" t="inlineStr">
        <is>
          <t>St. Louis, MO : Concordia Pub. House, c1992.</t>
        </is>
      </c>
      <c r="M78" t="inlineStr">
        <is>
          <t>1992</t>
        </is>
      </c>
      <c r="O78" t="inlineStr">
        <is>
          <t>eng</t>
        </is>
      </c>
      <c r="P78" t="inlineStr">
        <is>
          <t>mou</t>
        </is>
      </c>
      <c r="R78" t="inlineStr">
        <is>
          <t>DAW</t>
        </is>
      </c>
      <c r="S78" t="n">
        <v>0</v>
      </c>
      <c r="T78" t="n">
        <v>0</v>
      </c>
      <c r="U78" t="inlineStr">
        <is>
          <t>2009-08-13</t>
        </is>
      </c>
      <c r="V78" t="inlineStr">
        <is>
          <t>2009-08-13</t>
        </is>
      </c>
      <c r="W78" t="inlineStr">
        <is>
          <t>1994-06-20</t>
        </is>
      </c>
      <c r="X78" t="inlineStr">
        <is>
          <t>1994-06-20</t>
        </is>
      </c>
      <c r="Y78" t="n">
        <v>263</v>
      </c>
      <c r="Z78" t="n">
        <v>196</v>
      </c>
      <c r="AA78" t="n">
        <v>202</v>
      </c>
      <c r="AB78" t="n">
        <v>2</v>
      </c>
      <c r="AC78" t="n">
        <v>2</v>
      </c>
      <c r="AD78" t="n">
        <v>12</v>
      </c>
      <c r="AE78" t="n">
        <v>12</v>
      </c>
      <c r="AF78" t="n">
        <v>3</v>
      </c>
      <c r="AG78" t="n">
        <v>3</v>
      </c>
      <c r="AH78" t="n">
        <v>1</v>
      </c>
      <c r="AI78" t="n">
        <v>1</v>
      </c>
      <c r="AJ78" t="n">
        <v>8</v>
      </c>
      <c r="AK78" t="n">
        <v>8</v>
      </c>
      <c r="AL78" t="n">
        <v>1</v>
      </c>
      <c r="AM78" t="n">
        <v>1</v>
      </c>
      <c r="AN78" t="n">
        <v>0</v>
      </c>
      <c r="AO78" t="n">
        <v>0</v>
      </c>
      <c r="AP78" t="inlineStr">
        <is>
          <t>No</t>
        </is>
      </c>
      <c r="AQ78" t="inlineStr">
        <is>
          <t>Yes</t>
        </is>
      </c>
      <c r="AR78">
        <f>HYPERLINK("http://catalog.hathitrust.org/Record/002527071","HathiTrust Record")</f>
        <v/>
      </c>
      <c r="AS78">
        <f>HYPERLINK("https://creighton-primo.hosted.exlibrisgroup.com/primo-explore/search?tab=default_tab&amp;search_scope=EVERYTHING&amp;vid=01CRU&amp;lang=en_US&amp;offset=0&amp;query=any,contains,991001909319702656","Catalog Record")</f>
        <v/>
      </c>
      <c r="AT78">
        <f>HYPERLINK("http://www.worldcat.org/oclc/24108659","WorldCat Record")</f>
        <v/>
      </c>
      <c r="AU78" t="inlineStr">
        <is>
          <t>796472789:eng</t>
        </is>
      </c>
      <c r="AV78" t="inlineStr">
        <is>
          <t>24108659</t>
        </is>
      </c>
      <c r="AW78" t="inlineStr">
        <is>
          <t>991001909319702656</t>
        </is>
      </c>
      <c r="AX78" t="inlineStr">
        <is>
          <t>991001909319702656</t>
        </is>
      </c>
      <c r="AY78" t="inlineStr">
        <is>
          <t>2256599020002656</t>
        </is>
      </c>
      <c r="AZ78" t="inlineStr">
        <is>
          <t>BOOK</t>
        </is>
      </c>
      <c r="BB78" t="inlineStr">
        <is>
          <t>9780570045601</t>
        </is>
      </c>
      <c r="BC78" t="inlineStr">
        <is>
          <t>32285001924025</t>
        </is>
      </c>
      <c r="BD78" t="inlineStr">
        <is>
          <t>893684745</t>
        </is>
      </c>
    </row>
    <row r="79">
      <c r="A79" t="inlineStr">
        <is>
          <t>No</t>
        </is>
      </c>
      <c r="B79" t="inlineStr">
        <is>
          <t>DAW1048 .S73 2001</t>
        </is>
      </c>
      <c r="C79" t="inlineStr">
        <is>
          <t>0                      DAW1048000S  73          2001</t>
        </is>
      </c>
      <c r="D79" t="inlineStr">
        <is>
          <t>Staging the past : the politics of commemoration in Habsburg Central Europe, 1848 to the present / edited by Maria Bucur and Nancy M. Wingfield.</t>
        </is>
      </c>
      <c r="F79" t="inlineStr">
        <is>
          <t>No</t>
        </is>
      </c>
      <c r="G79" t="inlineStr">
        <is>
          <t>1</t>
        </is>
      </c>
      <c r="H79" t="inlineStr">
        <is>
          <t>No</t>
        </is>
      </c>
      <c r="I79" t="inlineStr">
        <is>
          <t>No</t>
        </is>
      </c>
      <c r="J79" t="inlineStr">
        <is>
          <t>0</t>
        </is>
      </c>
      <c r="L79" t="inlineStr">
        <is>
          <t>West Lafayette, IN : Purdue University Press, c2001.</t>
        </is>
      </c>
      <c r="M79" t="inlineStr">
        <is>
          <t>2001</t>
        </is>
      </c>
      <c r="O79" t="inlineStr">
        <is>
          <t>eng</t>
        </is>
      </c>
      <c r="P79" t="inlineStr">
        <is>
          <t>inu</t>
        </is>
      </c>
      <c r="Q79" t="inlineStr">
        <is>
          <t>Central European studies</t>
        </is>
      </c>
      <c r="R79" t="inlineStr">
        <is>
          <t>DAW</t>
        </is>
      </c>
      <c r="S79" t="n">
        <v>1</v>
      </c>
      <c r="T79" t="n">
        <v>1</v>
      </c>
      <c r="U79" t="inlineStr">
        <is>
          <t>2001-12-20</t>
        </is>
      </c>
      <c r="V79" t="inlineStr">
        <is>
          <t>2001-12-20</t>
        </is>
      </c>
      <c r="W79" t="inlineStr">
        <is>
          <t>2001-12-20</t>
        </is>
      </c>
      <c r="X79" t="inlineStr">
        <is>
          <t>2001-12-20</t>
        </is>
      </c>
      <c r="Y79" t="n">
        <v>250</v>
      </c>
      <c r="Z79" t="n">
        <v>185</v>
      </c>
      <c r="AA79" t="n">
        <v>600</v>
      </c>
      <c r="AB79" t="n">
        <v>2</v>
      </c>
      <c r="AC79" t="n">
        <v>6</v>
      </c>
      <c r="AD79" t="n">
        <v>13</v>
      </c>
      <c r="AE79" t="n">
        <v>34</v>
      </c>
      <c r="AF79" t="n">
        <v>3</v>
      </c>
      <c r="AG79" t="n">
        <v>12</v>
      </c>
      <c r="AH79" t="n">
        <v>7</v>
      </c>
      <c r="AI79" t="n">
        <v>10</v>
      </c>
      <c r="AJ79" t="n">
        <v>8</v>
      </c>
      <c r="AK79" t="n">
        <v>13</v>
      </c>
      <c r="AL79" t="n">
        <v>1</v>
      </c>
      <c r="AM79" t="n">
        <v>5</v>
      </c>
      <c r="AN79" t="n">
        <v>0</v>
      </c>
      <c r="AO79" t="n">
        <v>1</v>
      </c>
      <c r="AP79" t="inlineStr">
        <is>
          <t>No</t>
        </is>
      </c>
      <c r="AQ79" t="inlineStr">
        <is>
          <t>Yes</t>
        </is>
      </c>
      <c r="AR79">
        <f>HYPERLINK("http://catalog.hathitrust.org/Record/004213377","HathiTrust Record")</f>
        <v/>
      </c>
      <c r="AS79">
        <f>HYPERLINK("https://creighton-primo.hosted.exlibrisgroup.com/primo-explore/search?tab=default_tab&amp;search_scope=EVERYTHING&amp;vid=01CRU&amp;lang=en_US&amp;offset=0&amp;query=any,contains,991003676349702656","Catalog Record")</f>
        <v/>
      </c>
      <c r="AT79">
        <f>HYPERLINK("http://www.worldcat.org/oclc/45466266","WorldCat Record")</f>
        <v/>
      </c>
      <c r="AU79" t="inlineStr">
        <is>
          <t>955545903:eng</t>
        </is>
      </c>
      <c r="AV79" t="inlineStr">
        <is>
          <t>45466266</t>
        </is>
      </c>
      <c r="AW79" t="inlineStr">
        <is>
          <t>991003676349702656</t>
        </is>
      </c>
      <c r="AX79" t="inlineStr">
        <is>
          <t>991003676349702656</t>
        </is>
      </c>
      <c r="AY79" t="inlineStr">
        <is>
          <t>2255719140002656</t>
        </is>
      </c>
      <c r="AZ79" t="inlineStr">
        <is>
          <t>BOOK</t>
        </is>
      </c>
      <c r="BB79" t="inlineStr">
        <is>
          <t>9781557531612</t>
        </is>
      </c>
      <c r="BC79" t="inlineStr">
        <is>
          <t>32285004429881</t>
        </is>
      </c>
      <c r="BD79" t="inlineStr">
        <is>
          <t>893887740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