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QE11 .F38 1983</t>
        </is>
      </c>
      <c r="C2" t="inlineStr">
        <is>
          <t>0                      QE 0011000F  38          1983</t>
        </is>
      </c>
      <c r="D2" t="inlineStr">
        <is>
          <t>It began with a stone : a history of geology from the Stone Age to the age of plate tectonics / Henry Faul, Carol Faul.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Faul, Henry.</t>
        </is>
      </c>
      <c r="L2" t="inlineStr">
        <is>
          <t>New York : J. Wiley, c1983.</t>
        </is>
      </c>
      <c r="M2" t="inlineStr">
        <is>
          <t>1983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QE </t>
        </is>
      </c>
      <c r="S2" t="n">
        <v>1</v>
      </c>
      <c r="T2" t="n">
        <v>1</v>
      </c>
      <c r="U2" t="inlineStr">
        <is>
          <t>2007-04-17</t>
        </is>
      </c>
      <c r="V2" t="inlineStr">
        <is>
          <t>2007-04-17</t>
        </is>
      </c>
      <c r="W2" t="inlineStr">
        <is>
          <t>1993-02-12</t>
        </is>
      </c>
      <c r="X2" t="inlineStr">
        <is>
          <t>1993-02-12</t>
        </is>
      </c>
      <c r="Y2" t="n">
        <v>905</v>
      </c>
      <c r="Z2" t="n">
        <v>785</v>
      </c>
      <c r="AA2" t="n">
        <v>786</v>
      </c>
      <c r="AB2" t="n">
        <v>6</v>
      </c>
      <c r="AC2" t="n">
        <v>6</v>
      </c>
      <c r="AD2" t="n">
        <v>28</v>
      </c>
      <c r="AE2" t="n">
        <v>28</v>
      </c>
      <c r="AF2" t="n">
        <v>14</v>
      </c>
      <c r="AG2" t="n">
        <v>14</v>
      </c>
      <c r="AH2" t="n">
        <v>5</v>
      </c>
      <c r="AI2" t="n">
        <v>5</v>
      </c>
      <c r="AJ2" t="n">
        <v>12</v>
      </c>
      <c r="AK2" t="n">
        <v>12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HYPERLINK("http://catalog.hathitrust.org/Record/000280241","HathiTrust Record")</f>
        <v/>
      </c>
      <c r="AS2">
        <f>HYPERLINK("https://creighton-primo.hosted.exlibrisgroup.com/primo-explore/search?tab=default_tab&amp;search_scope=EVERYTHING&amp;vid=01CRU&amp;lang=en_US&amp;offset=0&amp;query=any,contains,991000171779702656","Catalog Record")</f>
        <v/>
      </c>
      <c r="AT2">
        <f>HYPERLINK("http://www.worldcat.org/oclc/9324583","WorldCat Record")</f>
        <v/>
      </c>
      <c r="AU2" t="inlineStr">
        <is>
          <t>42913283:eng</t>
        </is>
      </c>
      <c r="AV2" t="inlineStr">
        <is>
          <t>9324583</t>
        </is>
      </c>
      <c r="AW2" t="inlineStr">
        <is>
          <t>991000171779702656</t>
        </is>
      </c>
      <c r="AX2" t="inlineStr">
        <is>
          <t>991000171779702656</t>
        </is>
      </c>
      <c r="AY2" t="inlineStr">
        <is>
          <t>2257255530002656</t>
        </is>
      </c>
      <c r="AZ2" t="inlineStr">
        <is>
          <t>BOOK</t>
        </is>
      </c>
      <c r="BB2" t="inlineStr">
        <is>
          <t>9780471897354</t>
        </is>
      </c>
      <c r="BC2" t="inlineStr">
        <is>
          <t>32285001518322</t>
        </is>
      </c>
      <c r="BD2" t="inlineStr">
        <is>
          <t>893333268</t>
        </is>
      </c>
    </row>
    <row r="3">
      <c r="A3" t="inlineStr">
        <is>
          <t>No</t>
        </is>
      </c>
      <c r="B3" t="inlineStr">
        <is>
          <t>QE11 .M7</t>
        </is>
      </c>
      <c r="C3" t="inlineStr">
        <is>
          <t>0                      QE 0011000M  7</t>
        </is>
      </c>
      <c r="D3" t="inlineStr">
        <is>
          <t>The earth we live on; the story of geological discovery. Drawings by Sue Allen.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Moore, Ruth E., 1908-1989.</t>
        </is>
      </c>
      <c r="L3" t="inlineStr">
        <is>
          <t>New York, Knopf, 1956.</t>
        </is>
      </c>
      <c r="M3" t="inlineStr">
        <is>
          <t>1956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QE </t>
        </is>
      </c>
      <c r="S3" t="n">
        <v>1</v>
      </c>
      <c r="T3" t="n">
        <v>1</v>
      </c>
      <c r="U3" t="inlineStr">
        <is>
          <t>2007-04-17</t>
        </is>
      </c>
      <c r="V3" t="inlineStr">
        <is>
          <t>2007-04-17</t>
        </is>
      </c>
      <c r="W3" t="inlineStr">
        <is>
          <t>1997-06-20</t>
        </is>
      </c>
      <c r="X3" t="inlineStr">
        <is>
          <t>1997-06-20</t>
        </is>
      </c>
      <c r="Y3" t="n">
        <v>882</v>
      </c>
      <c r="Z3" t="n">
        <v>843</v>
      </c>
      <c r="AA3" t="n">
        <v>1146</v>
      </c>
      <c r="AB3" t="n">
        <v>10</v>
      </c>
      <c r="AC3" t="n">
        <v>13</v>
      </c>
      <c r="AD3" t="n">
        <v>20</v>
      </c>
      <c r="AE3" t="n">
        <v>26</v>
      </c>
      <c r="AF3" t="n">
        <v>7</v>
      </c>
      <c r="AG3" t="n">
        <v>10</v>
      </c>
      <c r="AH3" t="n">
        <v>1</v>
      </c>
      <c r="AI3" t="n">
        <v>3</v>
      </c>
      <c r="AJ3" t="n">
        <v>8</v>
      </c>
      <c r="AK3" t="n">
        <v>10</v>
      </c>
      <c r="AL3" t="n">
        <v>6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HYPERLINK("http://catalog.hathitrust.org/Record/001038449","HathiTrust Record")</f>
        <v/>
      </c>
      <c r="AS3">
        <f>HYPERLINK("https://creighton-primo.hosted.exlibrisgroup.com/primo-explore/search?tab=default_tab&amp;search_scope=EVERYTHING&amp;vid=01CRU&amp;lang=en_US&amp;offset=0&amp;query=any,contains,991002963859702656","Catalog Record")</f>
        <v/>
      </c>
      <c r="AT3">
        <f>HYPERLINK("http://www.worldcat.org/oclc/545143","WorldCat Record")</f>
        <v/>
      </c>
      <c r="AU3" t="inlineStr">
        <is>
          <t>839679350:eng</t>
        </is>
      </c>
      <c r="AV3" t="inlineStr">
        <is>
          <t>545143</t>
        </is>
      </c>
      <c r="AW3" t="inlineStr">
        <is>
          <t>991002963859702656</t>
        </is>
      </c>
      <c r="AX3" t="inlineStr">
        <is>
          <t>991002963859702656</t>
        </is>
      </c>
      <c r="AY3" t="inlineStr">
        <is>
          <t>2264426250002656</t>
        </is>
      </c>
      <c r="AZ3" t="inlineStr">
        <is>
          <t>BOOK</t>
        </is>
      </c>
      <c r="BC3" t="inlineStr">
        <is>
          <t>32285002850856</t>
        </is>
      </c>
      <c r="BD3" t="inlineStr">
        <is>
          <t>893886969</t>
        </is>
      </c>
    </row>
    <row r="4">
      <c r="A4" t="inlineStr">
        <is>
          <t>No</t>
        </is>
      </c>
      <c r="B4" t="inlineStr">
        <is>
          <t>QE11 .N47 1967</t>
        </is>
      </c>
      <c r="C4" t="inlineStr">
        <is>
          <t>0                      QE 0011000N  47          1967</t>
        </is>
      </c>
      <c r="D4" t="inlineStr">
        <is>
          <t>Toward a history of geology; proceedings. Cecil J. Schneer,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New Hampshire Inter-disciplinary Conference on the History of Geology (1967 : Rye Beach, N.H.)</t>
        </is>
      </c>
      <c r="L4" t="inlineStr">
        <is>
          <t>Cambridge, M.I.T. Press [c1969]</t>
        </is>
      </c>
      <c r="M4" t="inlineStr">
        <is>
          <t>1969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QE </t>
        </is>
      </c>
      <c r="S4" t="n">
        <v>1</v>
      </c>
      <c r="T4" t="n">
        <v>1</v>
      </c>
      <c r="U4" t="inlineStr">
        <is>
          <t>2007-04-17</t>
        </is>
      </c>
      <c r="V4" t="inlineStr">
        <is>
          <t>2007-04-17</t>
        </is>
      </c>
      <c r="W4" t="inlineStr">
        <is>
          <t>1997-06-20</t>
        </is>
      </c>
      <c r="X4" t="inlineStr">
        <is>
          <t>1997-06-20</t>
        </is>
      </c>
      <c r="Y4" t="n">
        <v>487</v>
      </c>
      <c r="Z4" t="n">
        <v>404</v>
      </c>
      <c r="AA4" t="n">
        <v>410</v>
      </c>
      <c r="AB4" t="n">
        <v>3</v>
      </c>
      <c r="AC4" t="n">
        <v>3</v>
      </c>
      <c r="AD4" t="n">
        <v>9</v>
      </c>
      <c r="AE4" t="n">
        <v>9</v>
      </c>
      <c r="AF4" t="n">
        <v>1</v>
      </c>
      <c r="AG4" t="n">
        <v>1</v>
      </c>
      <c r="AH4" t="n">
        <v>2</v>
      </c>
      <c r="AI4" t="n">
        <v>2</v>
      </c>
      <c r="AJ4" t="n">
        <v>5</v>
      </c>
      <c r="AK4" t="n">
        <v>5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HYPERLINK("http://catalog.hathitrust.org/Record/001114869","HathiTrust Record")</f>
        <v/>
      </c>
      <c r="AS4">
        <f>HYPERLINK("https://creighton-primo.hosted.exlibrisgroup.com/primo-explore/search?tab=default_tab&amp;search_scope=EVERYTHING&amp;vid=01CRU&amp;lang=en_US&amp;offset=0&amp;query=any,contains,991000146539702656","Catalog Record")</f>
        <v/>
      </c>
      <c r="AT4">
        <f>HYPERLINK("http://www.worldcat.org/oclc/58954","WorldCat Record")</f>
        <v/>
      </c>
      <c r="AU4" t="inlineStr">
        <is>
          <t>9415138773:eng</t>
        </is>
      </c>
      <c r="AV4" t="inlineStr">
        <is>
          <t>58954</t>
        </is>
      </c>
      <c r="AW4" t="inlineStr">
        <is>
          <t>991000146539702656</t>
        </is>
      </c>
      <c r="AX4" t="inlineStr">
        <is>
          <t>991000146539702656</t>
        </is>
      </c>
      <c r="AY4" t="inlineStr">
        <is>
          <t>2260147650002656</t>
        </is>
      </c>
      <c r="AZ4" t="inlineStr">
        <is>
          <t>BOOK</t>
        </is>
      </c>
      <c r="BB4" t="inlineStr">
        <is>
          <t>9780262190589</t>
        </is>
      </c>
      <c r="BC4" t="inlineStr">
        <is>
          <t>32285002850864</t>
        </is>
      </c>
      <c r="BD4" t="inlineStr">
        <is>
          <t>893595329</t>
        </is>
      </c>
    </row>
    <row r="5">
      <c r="A5" t="inlineStr">
        <is>
          <t>No</t>
        </is>
      </c>
      <c r="B5" t="inlineStr">
        <is>
          <t>QE11 .O43 1996</t>
        </is>
      </c>
      <c r="C5" t="inlineStr">
        <is>
          <t>0                      QE 0011000O  43          1996</t>
        </is>
      </c>
      <c r="D5" t="inlineStr">
        <is>
          <t>Thinking about the earth : a history of ideas in geology / David R. Oldroyd.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Oldroyd, D. R. (David Roger)</t>
        </is>
      </c>
      <c r="L5" t="inlineStr">
        <is>
          <t>Cambridge, Mass. : Harvard University Press, 1996.</t>
        </is>
      </c>
      <c r="M5" t="inlineStr">
        <is>
          <t>1996</t>
        </is>
      </c>
      <c r="O5" t="inlineStr">
        <is>
          <t>eng</t>
        </is>
      </c>
      <c r="P5" t="inlineStr">
        <is>
          <t>mau</t>
        </is>
      </c>
      <c r="Q5" t="inlineStr">
        <is>
          <t>Studies in the history and philosophy of the earth sciences</t>
        </is>
      </c>
      <c r="R5" t="inlineStr">
        <is>
          <t xml:space="preserve">QE </t>
        </is>
      </c>
      <c r="S5" t="n">
        <v>1</v>
      </c>
      <c r="T5" t="n">
        <v>1</v>
      </c>
      <c r="U5" t="inlineStr">
        <is>
          <t>2007-04-17</t>
        </is>
      </c>
      <c r="V5" t="inlineStr">
        <is>
          <t>2007-04-17</t>
        </is>
      </c>
      <c r="W5" t="inlineStr">
        <is>
          <t>1997-10-02</t>
        </is>
      </c>
      <c r="X5" t="inlineStr">
        <is>
          <t>1997-10-02</t>
        </is>
      </c>
      <c r="Y5" t="n">
        <v>448</v>
      </c>
      <c r="Z5" t="n">
        <v>381</v>
      </c>
      <c r="AA5" t="n">
        <v>394</v>
      </c>
      <c r="AB5" t="n">
        <v>3</v>
      </c>
      <c r="AC5" t="n">
        <v>3</v>
      </c>
      <c r="AD5" t="n">
        <v>10</v>
      </c>
      <c r="AE5" t="n">
        <v>11</v>
      </c>
      <c r="AF5" t="n">
        <v>3</v>
      </c>
      <c r="AG5" t="n">
        <v>3</v>
      </c>
      <c r="AH5" t="n">
        <v>1</v>
      </c>
      <c r="AI5" t="n">
        <v>2</v>
      </c>
      <c r="AJ5" t="n">
        <v>6</v>
      </c>
      <c r="AK5" t="n">
        <v>7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HYPERLINK("https://creighton-primo.hosted.exlibrisgroup.com/primo-explore/search?tab=default_tab&amp;search_scope=EVERYTHING&amp;vid=01CRU&amp;lang=en_US&amp;offset=0&amp;query=any,contains,991002588939702656","Catalog Record")</f>
        <v/>
      </c>
      <c r="AT5">
        <f>HYPERLINK("http://www.worldcat.org/oclc/33947007","WorldCat Record")</f>
        <v/>
      </c>
      <c r="AU5" t="inlineStr">
        <is>
          <t>293548485:eng</t>
        </is>
      </c>
      <c r="AV5" t="inlineStr">
        <is>
          <t>33947007</t>
        </is>
      </c>
      <c r="AW5" t="inlineStr">
        <is>
          <t>991002588939702656</t>
        </is>
      </c>
      <c r="AX5" t="inlineStr">
        <is>
          <t>991002588939702656</t>
        </is>
      </c>
      <c r="AY5" t="inlineStr">
        <is>
          <t>2262209930002656</t>
        </is>
      </c>
      <c r="AZ5" t="inlineStr">
        <is>
          <t>BOOK</t>
        </is>
      </c>
      <c r="BB5" t="inlineStr">
        <is>
          <t>9780674883826</t>
        </is>
      </c>
      <c r="BC5" t="inlineStr">
        <is>
          <t>32285003252045</t>
        </is>
      </c>
      <c r="BD5" t="inlineStr">
        <is>
          <t>893898948</t>
        </is>
      </c>
    </row>
    <row r="6">
      <c r="A6" t="inlineStr">
        <is>
          <t>No</t>
        </is>
      </c>
      <c r="B6" t="inlineStr">
        <is>
          <t>QE11.A3 B5</t>
        </is>
      </c>
      <c r="C6" t="inlineStr">
        <is>
          <t>0                      QE 0011000A  3                  B  5</t>
        </is>
      </c>
      <c r="D6" t="inlineStr">
        <is>
          <t>The birth and development of the geological sciences / Frank Dawson Adams.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Adams, Frank Dawson, 1859-1942.</t>
        </is>
      </c>
      <c r="L6" t="inlineStr">
        <is>
          <t>New York : Dover Publications, 1954.</t>
        </is>
      </c>
      <c r="M6" t="inlineStr">
        <is>
          <t>1954</t>
        </is>
      </c>
      <c r="O6" t="inlineStr">
        <is>
          <t>eng</t>
        </is>
      </c>
      <c r="P6" t="inlineStr">
        <is>
          <t>nyu</t>
        </is>
      </c>
      <c r="Q6" t="inlineStr">
        <is>
          <t>Dover classics of science and mathematics</t>
        </is>
      </c>
      <c r="R6" t="inlineStr">
        <is>
          <t xml:space="preserve">QE </t>
        </is>
      </c>
      <c r="S6" t="n">
        <v>2</v>
      </c>
      <c r="T6" t="n">
        <v>2</v>
      </c>
      <c r="U6" t="inlineStr">
        <is>
          <t>2007-04-17</t>
        </is>
      </c>
      <c r="V6" t="inlineStr">
        <is>
          <t>2007-04-17</t>
        </is>
      </c>
      <c r="W6" t="inlineStr">
        <is>
          <t>2000-01-11</t>
        </is>
      </c>
      <c r="X6" t="inlineStr">
        <is>
          <t>2000-01-11</t>
        </is>
      </c>
      <c r="Y6" t="n">
        <v>838</v>
      </c>
      <c r="Z6" t="n">
        <v>735</v>
      </c>
      <c r="AA6" t="n">
        <v>972</v>
      </c>
      <c r="AB6" t="n">
        <v>6</v>
      </c>
      <c r="AC6" t="n">
        <v>8</v>
      </c>
      <c r="AD6" t="n">
        <v>21</v>
      </c>
      <c r="AE6" t="n">
        <v>29</v>
      </c>
      <c r="AF6" t="n">
        <v>11</v>
      </c>
      <c r="AG6" t="n">
        <v>14</v>
      </c>
      <c r="AH6" t="n">
        <v>1</v>
      </c>
      <c r="AI6" t="n">
        <v>2</v>
      </c>
      <c r="AJ6" t="n">
        <v>8</v>
      </c>
      <c r="AK6" t="n">
        <v>10</v>
      </c>
      <c r="AL6" t="n">
        <v>5</v>
      </c>
      <c r="AM6" t="n">
        <v>7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HYPERLINK("http://catalog.hathitrust.org/Record/001114867","HathiTrust Record")</f>
        <v/>
      </c>
      <c r="AS6">
        <f>HYPERLINK("https://creighton-primo.hosted.exlibrisgroup.com/primo-explore/search?tab=default_tab&amp;search_scope=EVERYTHING&amp;vid=01CRU&amp;lang=en_US&amp;offset=0&amp;query=any,contains,991002964559702656","Catalog Record")</f>
        <v/>
      </c>
      <c r="AT6">
        <f>HYPERLINK("http://www.worldcat.org/oclc/545351","WorldCat Record")</f>
        <v/>
      </c>
      <c r="AU6" t="inlineStr">
        <is>
          <t>1572499:eng</t>
        </is>
      </c>
      <c r="AV6" t="inlineStr">
        <is>
          <t>545351</t>
        </is>
      </c>
      <c r="AW6" t="inlineStr">
        <is>
          <t>991002964559702656</t>
        </is>
      </c>
      <c r="AX6" t="inlineStr">
        <is>
          <t>991002964559702656</t>
        </is>
      </c>
      <c r="AY6" t="inlineStr">
        <is>
          <t>2264389410002656</t>
        </is>
      </c>
      <c r="AZ6" t="inlineStr">
        <is>
          <t>BOOK</t>
        </is>
      </c>
      <c r="BB6" t="inlineStr">
        <is>
          <t>9780486263724</t>
        </is>
      </c>
      <c r="BC6" t="inlineStr">
        <is>
          <t>32285003640694</t>
        </is>
      </c>
      <c r="BD6" t="inlineStr">
        <is>
          <t>893505035</t>
        </is>
      </c>
    </row>
    <row r="7">
      <c r="A7" t="inlineStr">
        <is>
          <t>No</t>
        </is>
      </c>
      <c r="B7" t="inlineStr">
        <is>
          <t>QE13.G7 P67</t>
        </is>
      </c>
      <c r="C7" t="inlineStr">
        <is>
          <t>0                      QE 0013000G  7                  P  67</t>
        </is>
      </c>
      <c r="D7" t="inlineStr">
        <is>
          <t>The making of geology : earth science in Britain, 1660-1815 / Roy Porter.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Porter, Roy, 1946-2002.</t>
        </is>
      </c>
      <c r="L7" t="inlineStr">
        <is>
          <t>Cambridge [Eng.] ; New York : Cambridge University Press, 1977.</t>
        </is>
      </c>
      <c r="M7" t="inlineStr">
        <is>
          <t>1977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QE </t>
        </is>
      </c>
      <c r="S7" t="n">
        <v>1</v>
      </c>
      <c r="T7" t="n">
        <v>1</v>
      </c>
      <c r="U7" t="inlineStr">
        <is>
          <t>2007-04-17</t>
        </is>
      </c>
      <c r="V7" t="inlineStr">
        <is>
          <t>2007-04-17</t>
        </is>
      </c>
      <c r="W7" t="inlineStr">
        <is>
          <t>1997-06-20</t>
        </is>
      </c>
      <c r="X7" t="inlineStr">
        <is>
          <t>1997-06-20</t>
        </is>
      </c>
      <c r="Y7" t="n">
        <v>493</v>
      </c>
      <c r="Z7" t="n">
        <v>341</v>
      </c>
      <c r="AA7" t="n">
        <v>367</v>
      </c>
      <c r="AB7" t="n">
        <v>2</v>
      </c>
      <c r="AC7" t="n">
        <v>2</v>
      </c>
      <c r="AD7" t="n">
        <v>6</v>
      </c>
      <c r="AE7" t="n">
        <v>6</v>
      </c>
      <c r="AF7" t="n">
        <v>1</v>
      </c>
      <c r="AG7" t="n">
        <v>1</v>
      </c>
      <c r="AH7" t="n">
        <v>2</v>
      </c>
      <c r="AI7" t="n">
        <v>2</v>
      </c>
      <c r="AJ7" t="n">
        <v>3</v>
      </c>
      <c r="AK7" t="n">
        <v>3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HYPERLINK("http://catalog.hathitrust.org/Record/000169721","HathiTrust Record")</f>
        <v/>
      </c>
      <c r="AS7">
        <f>HYPERLINK("https://creighton-primo.hosted.exlibrisgroup.com/primo-explore/search?tab=default_tab&amp;search_scope=EVERYTHING&amp;vid=01CRU&amp;lang=en_US&amp;offset=0&amp;query=any,contains,991004202189702656","Catalog Record")</f>
        <v/>
      </c>
      <c r="AT7">
        <f>HYPERLINK("http://www.worldcat.org/oclc/2655690","WorldCat Record")</f>
        <v/>
      </c>
      <c r="AU7" t="inlineStr">
        <is>
          <t>196083271:eng</t>
        </is>
      </c>
      <c r="AV7" t="inlineStr">
        <is>
          <t>2655690</t>
        </is>
      </c>
      <c r="AW7" t="inlineStr">
        <is>
          <t>991004202189702656</t>
        </is>
      </c>
      <c r="AX7" t="inlineStr">
        <is>
          <t>991004202189702656</t>
        </is>
      </c>
      <c r="AY7" t="inlineStr">
        <is>
          <t>2256085760002656</t>
        </is>
      </c>
      <c r="AZ7" t="inlineStr">
        <is>
          <t>BOOK</t>
        </is>
      </c>
      <c r="BB7" t="inlineStr">
        <is>
          <t>9780521215213</t>
        </is>
      </c>
      <c r="BC7" t="inlineStr">
        <is>
          <t>32285002850880</t>
        </is>
      </c>
      <c r="BD7" t="inlineStr">
        <is>
          <t>893869426</t>
        </is>
      </c>
    </row>
    <row r="8">
      <c r="A8" t="inlineStr">
        <is>
          <t>No</t>
        </is>
      </c>
      <c r="B8" t="inlineStr">
        <is>
          <t>QE13.U6 M6 1964</t>
        </is>
      </c>
      <c r="C8" t="inlineStr">
        <is>
          <t>0                      QE 0013000U  6                  M  6           1964</t>
        </is>
      </c>
      <c r="D8" t="inlineStr">
        <is>
          <t>The first one hundred years of American geology, by George P. Merrill.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Merrill, George P. (George Perkins), 1854-1929.</t>
        </is>
      </c>
      <c r="L8" t="inlineStr">
        <is>
          <t>New York, Hafner Pub. Co., 1964 [c1924]</t>
        </is>
      </c>
      <c r="M8" t="inlineStr">
        <is>
          <t>1964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QE </t>
        </is>
      </c>
      <c r="S8" t="n">
        <v>0</v>
      </c>
      <c r="T8" t="n">
        <v>0</v>
      </c>
      <c r="U8" t="inlineStr">
        <is>
          <t>2008-10-10</t>
        </is>
      </c>
      <c r="V8" t="inlineStr">
        <is>
          <t>2008-10-10</t>
        </is>
      </c>
      <c r="W8" t="inlineStr">
        <is>
          <t>1997-06-20</t>
        </is>
      </c>
      <c r="X8" t="inlineStr">
        <is>
          <t>1997-06-20</t>
        </is>
      </c>
      <c r="Y8" t="n">
        <v>578</v>
      </c>
      <c r="Z8" t="n">
        <v>525</v>
      </c>
      <c r="AA8" t="n">
        <v>722</v>
      </c>
      <c r="AB8" t="n">
        <v>6</v>
      </c>
      <c r="AC8" t="n">
        <v>7</v>
      </c>
      <c r="AD8" t="n">
        <v>14</v>
      </c>
      <c r="AE8" t="n">
        <v>20</v>
      </c>
      <c r="AF8" t="n">
        <v>5</v>
      </c>
      <c r="AG8" t="n">
        <v>7</v>
      </c>
      <c r="AH8" t="n">
        <v>1</v>
      </c>
      <c r="AI8" t="n">
        <v>1</v>
      </c>
      <c r="AJ8" t="n">
        <v>3</v>
      </c>
      <c r="AK8" t="n">
        <v>6</v>
      </c>
      <c r="AL8" t="n">
        <v>5</v>
      </c>
      <c r="AM8" t="n">
        <v>6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HYPERLINK("http://catalog.hathitrust.org/Record/001038457","HathiTrust Record")</f>
        <v/>
      </c>
      <c r="AS8">
        <f>HYPERLINK("https://creighton-primo.hosted.exlibrisgroup.com/primo-explore/search?tab=default_tab&amp;search_scope=EVERYTHING&amp;vid=01CRU&amp;lang=en_US&amp;offset=0&amp;query=any,contains,991001378649702656","Catalog Record")</f>
        <v/>
      </c>
      <c r="AT8">
        <f>HYPERLINK("http://www.worldcat.org/oclc/225715","WorldCat Record")</f>
        <v/>
      </c>
      <c r="AU8" t="inlineStr">
        <is>
          <t>1337228:eng</t>
        </is>
      </c>
      <c r="AV8" t="inlineStr">
        <is>
          <t>225715</t>
        </is>
      </c>
      <c r="AW8" t="inlineStr">
        <is>
          <t>991001378649702656</t>
        </is>
      </c>
      <c r="AX8" t="inlineStr">
        <is>
          <t>991001378649702656</t>
        </is>
      </c>
      <c r="AY8" t="inlineStr">
        <is>
          <t>2263765520002656</t>
        </is>
      </c>
      <c r="AZ8" t="inlineStr">
        <is>
          <t>BOOK</t>
        </is>
      </c>
      <c r="BC8" t="inlineStr">
        <is>
          <t>32285002850898</t>
        </is>
      </c>
      <c r="BD8" t="inlineStr">
        <is>
          <t>893602558</t>
        </is>
      </c>
    </row>
    <row r="9">
      <c r="A9" t="inlineStr">
        <is>
          <t>No</t>
        </is>
      </c>
      <c r="B9" t="inlineStr">
        <is>
          <t>QE146.F6 E5</t>
        </is>
      </c>
      <c r="C9" t="inlineStr">
        <is>
          <t>0                      QE 0146000F  6                  E  5</t>
        </is>
      </c>
      <c r="D9" t="inlineStr">
        <is>
          <t>The Finger Lakes region: its origin and nature.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Engeln, O. D. von (Oscar Diedrich), 1880-1965.</t>
        </is>
      </c>
      <c r="L9" t="inlineStr">
        <is>
          <t>Ithaca, N.Y., Cornell University Press [1961]</t>
        </is>
      </c>
      <c r="M9" t="inlineStr">
        <is>
          <t>1961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QE </t>
        </is>
      </c>
      <c r="S9" t="n">
        <v>1</v>
      </c>
      <c r="T9" t="n">
        <v>1</v>
      </c>
      <c r="U9" t="inlineStr">
        <is>
          <t>2002-09-03</t>
        </is>
      </c>
      <c r="V9" t="inlineStr">
        <is>
          <t>2002-09-03</t>
        </is>
      </c>
      <c r="W9" t="inlineStr">
        <is>
          <t>2000-03-07</t>
        </is>
      </c>
      <c r="X9" t="inlineStr">
        <is>
          <t>2000-03-07</t>
        </is>
      </c>
      <c r="Y9" t="n">
        <v>437</v>
      </c>
      <c r="Z9" t="n">
        <v>395</v>
      </c>
      <c r="AA9" t="n">
        <v>450</v>
      </c>
      <c r="AB9" t="n">
        <v>3</v>
      </c>
      <c r="AC9" t="n">
        <v>3</v>
      </c>
      <c r="AD9" t="n">
        <v>11</v>
      </c>
      <c r="AE9" t="n">
        <v>12</v>
      </c>
      <c r="AF9" t="n">
        <v>2</v>
      </c>
      <c r="AG9" t="n">
        <v>3</v>
      </c>
      <c r="AH9" t="n">
        <v>3</v>
      </c>
      <c r="AI9" t="n">
        <v>3</v>
      </c>
      <c r="AJ9" t="n">
        <v>5</v>
      </c>
      <c r="AK9" t="n">
        <v>5</v>
      </c>
      <c r="AL9" t="n">
        <v>2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HYPERLINK("http://catalog.hathitrust.org/Record/001114592","HathiTrust Record")</f>
        <v/>
      </c>
      <c r="AS9">
        <f>HYPERLINK("https://creighton-primo.hosted.exlibrisgroup.com/primo-explore/search?tab=default_tab&amp;search_scope=EVERYTHING&amp;vid=01CRU&amp;lang=en_US&amp;offset=0&amp;query=any,contains,991002963699702656","Catalog Record")</f>
        <v/>
      </c>
      <c r="AT9">
        <f>HYPERLINK("http://www.worldcat.org/oclc/545037","WorldCat Record")</f>
        <v/>
      </c>
      <c r="AU9" t="inlineStr">
        <is>
          <t>1576478:eng</t>
        </is>
      </c>
      <c r="AV9" t="inlineStr">
        <is>
          <t>545037</t>
        </is>
      </c>
      <c r="AW9" t="inlineStr">
        <is>
          <t>991002963699702656</t>
        </is>
      </c>
      <c r="AX9" t="inlineStr">
        <is>
          <t>991002963699702656</t>
        </is>
      </c>
      <c r="AY9" t="inlineStr">
        <is>
          <t>2264361720002656</t>
        </is>
      </c>
      <c r="AZ9" t="inlineStr">
        <is>
          <t>BOOK</t>
        </is>
      </c>
      <c r="BC9" t="inlineStr">
        <is>
          <t>32285002851771</t>
        </is>
      </c>
      <c r="BD9" t="inlineStr">
        <is>
          <t>893805268</t>
        </is>
      </c>
    </row>
    <row r="10">
      <c r="A10" t="inlineStr">
        <is>
          <t>No</t>
        </is>
      </c>
      <c r="B10" t="inlineStr">
        <is>
          <t>QE26 .D2 1894</t>
        </is>
      </c>
      <c r="C10" t="inlineStr">
        <is>
          <t>0                      QE 0026000D  2           1894</t>
        </is>
      </c>
      <c r="D10" t="inlineStr">
        <is>
          <t>Manual of geology : treating of the principles of the science : with special reference to American geological history / by James D. Dana.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Dana, James Dwight, 1813-1895.</t>
        </is>
      </c>
      <c r="L10" t="inlineStr">
        <is>
          <t>New York : American Book Comapny, c1894.</t>
        </is>
      </c>
      <c r="M10" t="inlineStr">
        <is>
          <t>1894</t>
        </is>
      </c>
      <c r="N10" t="inlineStr">
        <is>
          <t>4th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QE </t>
        </is>
      </c>
      <c r="S10" t="n">
        <v>1</v>
      </c>
      <c r="T10" t="n">
        <v>1</v>
      </c>
      <c r="U10" t="inlineStr">
        <is>
          <t>2003-03-06</t>
        </is>
      </c>
      <c r="V10" t="inlineStr">
        <is>
          <t>2003-03-06</t>
        </is>
      </c>
      <c r="W10" t="inlineStr">
        <is>
          <t>2003-03-06</t>
        </is>
      </c>
      <c r="X10" t="inlineStr">
        <is>
          <t>2003-03-06</t>
        </is>
      </c>
      <c r="Y10" t="n">
        <v>82</v>
      </c>
      <c r="Z10" t="n">
        <v>74</v>
      </c>
      <c r="AA10" t="n">
        <v>534</v>
      </c>
      <c r="AB10" t="n">
        <v>1</v>
      </c>
      <c r="AC10" t="n">
        <v>7</v>
      </c>
      <c r="AD10" t="n">
        <v>6</v>
      </c>
      <c r="AE10" t="n">
        <v>25</v>
      </c>
      <c r="AF10" t="n">
        <v>2</v>
      </c>
      <c r="AG10" t="n">
        <v>5</v>
      </c>
      <c r="AH10" t="n">
        <v>0</v>
      </c>
      <c r="AI10" t="n">
        <v>4</v>
      </c>
      <c r="AJ10" t="n">
        <v>5</v>
      </c>
      <c r="AK10" t="n">
        <v>13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Yes</t>
        </is>
      </c>
      <c r="AQ10" t="inlineStr">
        <is>
          <t>No</t>
        </is>
      </c>
      <c r="AR10">
        <f>HYPERLINK("http://catalog.hathitrust.org/Record/100479738","HathiTrust Record")</f>
        <v/>
      </c>
      <c r="AS10">
        <f>HYPERLINK("https://creighton-primo.hosted.exlibrisgroup.com/primo-explore/search?tab=default_tab&amp;search_scope=EVERYTHING&amp;vid=01CRU&amp;lang=en_US&amp;offset=0&amp;query=any,contains,991004005779702656","Catalog Record")</f>
        <v/>
      </c>
      <c r="AT10">
        <f>HYPERLINK("http://www.worldcat.org/oclc/9037829","WorldCat Record")</f>
        <v/>
      </c>
      <c r="AU10" t="inlineStr">
        <is>
          <t>1572915:eng</t>
        </is>
      </c>
      <c r="AV10" t="inlineStr">
        <is>
          <t>9037829</t>
        </is>
      </c>
      <c r="AW10" t="inlineStr">
        <is>
          <t>991004005779702656</t>
        </is>
      </c>
      <c r="AX10" t="inlineStr">
        <is>
          <t>991004005779702656</t>
        </is>
      </c>
      <c r="AY10" t="inlineStr">
        <is>
          <t>2260296110002656</t>
        </is>
      </c>
      <c r="AZ10" t="inlineStr">
        <is>
          <t>BOOK</t>
        </is>
      </c>
      <c r="BC10" t="inlineStr">
        <is>
          <t>32285004682885</t>
        </is>
      </c>
      <c r="BD10" t="inlineStr">
        <is>
          <t>893253126</t>
        </is>
      </c>
    </row>
    <row r="11">
      <c r="A11" t="inlineStr">
        <is>
          <t>No</t>
        </is>
      </c>
      <c r="B11" t="inlineStr">
        <is>
          <t>QE26 .G5 1968</t>
        </is>
      </c>
      <c r="C11" t="inlineStr">
        <is>
          <t>0                      QE 0026000G  5           1968</t>
        </is>
      </c>
      <c r="D11" t="inlineStr">
        <is>
          <t>Principles of geology / [by] James Gilluly, Aaron C. Waters [and] A. O. Woodford.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Gilluly, James, 1896-1980.</t>
        </is>
      </c>
      <c r="L11" t="inlineStr">
        <is>
          <t>San Francisco : W. H. Freeman, [1968]</t>
        </is>
      </c>
      <c r="M11" t="inlineStr">
        <is>
          <t>1968</t>
        </is>
      </c>
      <c r="N11" t="inlineStr">
        <is>
          <t>3d ed.</t>
        </is>
      </c>
      <c r="O11" t="inlineStr">
        <is>
          <t>eng</t>
        </is>
      </c>
      <c r="P11" t="inlineStr">
        <is>
          <t>cau</t>
        </is>
      </c>
      <c r="Q11" t="inlineStr">
        <is>
          <t>A Series of books in geology</t>
        </is>
      </c>
      <c r="R11" t="inlineStr">
        <is>
          <t xml:space="preserve">QE </t>
        </is>
      </c>
      <c r="S11" t="n">
        <v>2</v>
      </c>
      <c r="T11" t="n">
        <v>2</v>
      </c>
      <c r="U11" t="inlineStr">
        <is>
          <t>1993-11-04</t>
        </is>
      </c>
      <c r="V11" t="inlineStr">
        <is>
          <t>1993-11-04</t>
        </is>
      </c>
      <c r="W11" t="inlineStr">
        <is>
          <t>1991-09-05</t>
        </is>
      </c>
      <c r="X11" t="inlineStr">
        <is>
          <t>1991-09-05</t>
        </is>
      </c>
      <c r="Y11" t="n">
        <v>614</v>
      </c>
      <c r="Z11" t="n">
        <v>464</v>
      </c>
      <c r="AA11" t="n">
        <v>947</v>
      </c>
      <c r="AB11" t="n">
        <v>6</v>
      </c>
      <c r="AC11" t="n">
        <v>6</v>
      </c>
      <c r="AD11" t="n">
        <v>16</v>
      </c>
      <c r="AE11" t="n">
        <v>23</v>
      </c>
      <c r="AF11" t="n">
        <v>4</v>
      </c>
      <c r="AG11" t="n">
        <v>8</v>
      </c>
      <c r="AH11" t="n">
        <v>3</v>
      </c>
      <c r="AI11" t="n">
        <v>5</v>
      </c>
      <c r="AJ11" t="n">
        <v>9</v>
      </c>
      <c r="AK11" t="n">
        <v>12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HYPERLINK("http://catalog.hathitrust.org/Record/001114879","HathiTrust Record")</f>
        <v/>
      </c>
      <c r="AS11">
        <f>HYPERLINK("https://creighton-primo.hosted.exlibrisgroup.com/primo-explore/search?tab=default_tab&amp;search_scope=EVERYTHING&amp;vid=01CRU&amp;lang=en_US&amp;offset=0&amp;query=any,contains,991001121809702656","Catalog Record")</f>
        <v/>
      </c>
      <c r="AT11">
        <f>HYPERLINK("http://www.worldcat.org/oclc/184194","WorldCat Record")</f>
        <v/>
      </c>
      <c r="AU11" t="inlineStr">
        <is>
          <t>134686093:eng</t>
        </is>
      </c>
      <c r="AV11" t="inlineStr">
        <is>
          <t>184194</t>
        </is>
      </c>
      <c r="AW11" t="inlineStr">
        <is>
          <t>991001121809702656</t>
        </is>
      </c>
      <c r="AX11" t="inlineStr">
        <is>
          <t>991001121809702656</t>
        </is>
      </c>
      <c r="AY11" t="inlineStr">
        <is>
          <t>2270466880002656</t>
        </is>
      </c>
      <c r="AZ11" t="inlineStr">
        <is>
          <t>BOOK</t>
        </is>
      </c>
      <c r="BC11" t="inlineStr">
        <is>
          <t>32285000736511</t>
        </is>
      </c>
      <c r="BD11" t="inlineStr">
        <is>
          <t>893865977</t>
        </is>
      </c>
    </row>
    <row r="12">
      <c r="A12" t="inlineStr">
        <is>
          <t>No</t>
        </is>
      </c>
      <c r="B12" t="inlineStr">
        <is>
          <t>QE26 .O65</t>
        </is>
      </c>
      <c r="C12" t="inlineStr">
        <is>
          <t>0                      QE 0026000O  65</t>
        </is>
      </c>
      <c r="D12" t="inlineStr">
        <is>
          <t>Earth science [by] Richard J. Ordway.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Ordway, Richard J. (Richard John), 1918-</t>
        </is>
      </c>
      <c r="L12" t="inlineStr">
        <is>
          <t>Princeton, N.J., Van Nostrand [1966]</t>
        </is>
      </c>
      <c r="M12" t="inlineStr">
        <is>
          <t>1966</t>
        </is>
      </c>
      <c r="O12" t="inlineStr">
        <is>
          <t>eng</t>
        </is>
      </c>
      <c r="P12" t="inlineStr">
        <is>
          <t>nju</t>
        </is>
      </c>
      <c r="Q12" t="inlineStr">
        <is>
          <t>The University series in geology</t>
        </is>
      </c>
      <c r="R12" t="inlineStr">
        <is>
          <t xml:space="preserve">QE </t>
        </is>
      </c>
      <c r="S12" t="n">
        <v>1</v>
      </c>
      <c r="T12" t="n">
        <v>1</v>
      </c>
      <c r="U12" t="inlineStr">
        <is>
          <t>2000-09-27</t>
        </is>
      </c>
      <c r="V12" t="inlineStr">
        <is>
          <t>2000-09-27</t>
        </is>
      </c>
      <c r="W12" t="inlineStr">
        <is>
          <t>1997-06-23</t>
        </is>
      </c>
      <c r="X12" t="inlineStr">
        <is>
          <t>1997-06-23</t>
        </is>
      </c>
      <c r="Y12" t="n">
        <v>261</v>
      </c>
      <c r="Z12" t="n">
        <v>197</v>
      </c>
      <c r="AA12" t="n">
        <v>291</v>
      </c>
      <c r="AB12" t="n">
        <v>3</v>
      </c>
      <c r="AC12" t="n">
        <v>4</v>
      </c>
      <c r="AD12" t="n">
        <v>4</v>
      </c>
      <c r="AE12" t="n">
        <v>7</v>
      </c>
      <c r="AF12" t="n">
        <v>1</v>
      </c>
      <c r="AG12" t="n">
        <v>1</v>
      </c>
      <c r="AH12" t="n">
        <v>0</v>
      </c>
      <c r="AI12" t="n">
        <v>0</v>
      </c>
      <c r="AJ12" t="n">
        <v>1</v>
      </c>
      <c r="AK12" t="n">
        <v>3</v>
      </c>
      <c r="AL12" t="n">
        <v>2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HYPERLINK("http://catalog.hathitrust.org/Record/007078496","HathiTrust Record")</f>
        <v/>
      </c>
      <c r="AS12">
        <f>HYPERLINK("https://creighton-primo.hosted.exlibrisgroup.com/primo-explore/search?tab=default_tab&amp;search_scope=EVERYTHING&amp;vid=01CRU&amp;lang=en_US&amp;offset=0&amp;query=any,contains,991003647549702656","Catalog Record")</f>
        <v/>
      </c>
      <c r="AT12">
        <f>HYPERLINK("http://www.worldcat.org/oclc/1249833","WorldCat Record")</f>
        <v/>
      </c>
      <c r="AU12" t="inlineStr">
        <is>
          <t>1501090:eng</t>
        </is>
      </c>
      <c r="AV12" t="inlineStr">
        <is>
          <t>1249833</t>
        </is>
      </c>
      <c r="AW12" t="inlineStr">
        <is>
          <t>991003647549702656</t>
        </is>
      </c>
      <c r="AX12" t="inlineStr">
        <is>
          <t>991003647549702656</t>
        </is>
      </c>
      <c r="AY12" t="inlineStr">
        <is>
          <t>2262229150002656</t>
        </is>
      </c>
      <c r="AZ12" t="inlineStr">
        <is>
          <t>BOOK</t>
        </is>
      </c>
      <c r="BC12" t="inlineStr">
        <is>
          <t>32285002851086</t>
        </is>
      </c>
      <c r="BD12" t="inlineStr">
        <is>
          <t>893787585</t>
        </is>
      </c>
    </row>
    <row r="13">
      <c r="A13" t="inlineStr">
        <is>
          <t>No</t>
        </is>
      </c>
      <c r="B13" t="inlineStr">
        <is>
          <t>QE26.2 .C56 1988</t>
        </is>
      </c>
      <c r="C13" t="inlineStr">
        <is>
          <t>0                      QE 0026200C  56          1988</t>
        </is>
      </c>
      <c r="D13" t="inlineStr">
        <is>
          <t>Oasis in space : Earth history from the beginning / Preston Cloud.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Cloud, Preston, 1912-1991.</t>
        </is>
      </c>
      <c r="L13" t="inlineStr">
        <is>
          <t>New York : W.W. Norton, c1988.</t>
        </is>
      </c>
      <c r="M13" t="inlineStr">
        <is>
          <t>1988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Q13" t="inlineStr">
        <is>
          <t>The Commonwealth Fund Book Program</t>
        </is>
      </c>
      <c r="R13" t="inlineStr">
        <is>
          <t xml:space="preserve">QE </t>
        </is>
      </c>
      <c r="S13" t="n">
        <v>5</v>
      </c>
      <c r="T13" t="n">
        <v>5</v>
      </c>
      <c r="U13" t="inlineStr">
        <is>
          <t>1995-05-24</t>
        </is>
      </c>
      <c r="V13" t="inlineStr">
        <is>
          <t>1995-05-24</t>
        </is>
      </c>
      <c r="W13" t="inlineStr">
        <is>
          <t>1993-02-15</t>
        </is>
      </c>
      <c r="X13" t="inlineStr">
        <is>
          <t>1993-02-15</t>
        </is>
      </c>
      <c r="Y13" t="n">
        <v>957</v>
      </c>
      <c r="Z13" t="n">
        <v>825</v>
      </c>
      <c r="AA13" t="n">
        <v>834</v>
      </c>
      <c r="AB13" t="n">
        <v>6</v>
      </c>
      <c r="AC13" t="n">
        <v>6</v>
      </c>
      <c r="AD13" t="n">
        <v>20</v>
      </c>
      <c r="AE13" t="n">
        <v>20</v>
      </c>
      <c r="AF13" t="n">
        <v>4</v>
      </c>
      <c r="AG13" t="n">
        <v>4</v>
      </c>
      <c r="AH13" t="n">
        <v>5</v>
      </c>
      <c r="AI13" t="n">
        <v>5</v>
      </c>
      <c r="AJ13" t="n">
        <v>9</v>
      </c>
      <c r="AK13" t="n">
        <v>9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HYPERLINK("https://creighton-primo.hosted.exlibrisgroup.com/primo-explore/search?tab=default_tab&amp;search_scope=EVERYTHING&amp;vid=01CRU&amp;lang=en_US&amp;offset=0&amp;query=any,contains,991001014489702656","Catalog Record")</f>
        <v/>
      </c>
      <c r="AT13">
        <f>HYPERLINK("http://www.worldcat.org/oclc/15316486","WorldCat Record")</f>
        <v/>
      </c>
      <c r="AU13" t="inlineStr">
        <is>
          <t>836713331:eng</t>
        </is>
      </c>
      <c r="AV13" t="inlineStr">
        <is>
          <t>15316486</t>
        </is>
      </c>
      <c r="AW13" t="inlineStr">
        <is>
          <t>991001014489702656</t>
        </is>
      </c>
      <c r="AX13" t="inlineStr">
        <is>
          <t>991001014489702656</t>
        </is>
      </c>
      <c r="AY13" t="inlineStr">
        <is>
          <t>2257855760002656</t>
        </is>
      </c>
      <c r="AZ13" t="inlineStr">
        <is>
          <t>BOOK</t>
        </is>
      </c>
      <c r="BB13" t="inlineStr">
        <is>
          <t>9780393019520</t>
        </is>
      </c>
      <c r="BC13" t="inlineStr">
        <is>
          <t>32285001518421</t>
        </is>
      </c>
      <c r="BD13" t="inlineStr">
        <is>
          <t>893413879</t>
        </is>
      </c>
    </row>
    <row r="14">
      <c r="A14" t="inlineStr">
        <is>
          <t>No</t>
        </is>
      </c>
      <c r="B14" t="inlineStr">
        <is>
          <t>QE26.2 .S75 1978</t>
        </is>
      </c>
      <c r="C14" t="inlineStr">
        <is>
          <t>0                      QE 0026200S  75          1978</t>
        </is>
      </c>
      <c r="D14" t="inlineStr">
        <is>
          <t>Introduction to geology, physical and historical / William Lee Stokes, Sheldon Judson, M. Dane Picard.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Stokes, William Lee, 1915-1994.</t>
        </is>
      </c>
      <c r="L14" t="inlineStr">
        <is>
          <t>Englewood Cliffs, N.J. : Prentice-Hall, c1978.</t>
        </is>
      </c>
      <c r="M14" t="inlineStr">
        <is>
          <t>1978</t>
        </is>
      </c>
      <c r="N14" t="inlineStr">
        <is>
          <t>2d ed.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QE </t>
        </is>
      </c>
      <c r="S14" t="n">
        <v>3</v>
      </c>
      <c r="T14" t="n">
        <v>3</v>
      </c>
      <c r="U14" t="inlineStr">
        <is>
          <t>2008-06-04</t>
        </is>
      </c>
      <c r="V14" t="inlineStr">
        <is>
          <t>2008-06-04</t>
        </is>
      </c>
      <c r="W14" t="inlineStr">
        <is>
          <t>1992-08-05</t>
        </is>
      </c>
      <c r="X14" t="inlineStr">
        <is>
          <t>1992-08-05</t>
        </is>
      </c>
      <c r="Y14" t="n">
        <v>209</v>
      </c>
      <c r="Z14" t="n">
        <v>144</v>
      </c>
      <c r="AA14" t="n">
        <v>392</v>
      </c>
      <c r="AB14" t="n">
        <v>3</v>
      </c>
      <c r="AC14" t="n">
        <v>3</v>
      </c>
      <c r="AD14" t="n">
        <v>2</v>
      </c>
      <c r="AE14" t="n">
        <v>6</v>
      </c>
      <c r="AF14" t="n">
        <v>0</v>
      </c>
      <c r="AG14" t="n">
        <v>3</v>
      </c>
      <c r="AH14" t="n">
        <v>0</v>
      </c>
      <c r="AI14" t="n">
        <v>0</v>
      </c>
      <c r="AJ14" t="n">
        <v>0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HYPERLINK("http://catalog.hathitrust.org/Record/000295064","HathiTrust Record")</f>
        <v/>
      </c>
      <c r="AS14">
        <f>HYPERLINK("https://creighton-primo.hosted.exlibrisgroup.com/primo-explore/search?tab=default_tab&amp;search_scope=EVERYTHING&amp;vid=01CRU&amp;lang=en_US&amp;offset=0&amp;query=any,contains,991004377239702656","Catalog Record")</f>
        <v/>
      </c>
      <c r="AT14">
        <f>HYPERLINK("http://www.worldcat.org/oclc/3205564","WorldCat Record")</f>
        <v/>
      </c>
      <c r="AU14" t="inlineStr">
        <is>
          <t>796529198:eng</t>
        </is>
      </c>
      <c r="AV14" t="inlineStr">
        <is>
          <t>3205564</t>
        </is>
      </c>
      <c r="AW14" t="inlineStr">
        <is>
          <t>991004377239702656</t>
        </is>
      </c>
      <c r="AX14" t="inlineStr">
        <is>
          <t>991004377239702656</t>
        </is>
      </c>
      <c r="AY14" t="inlineStr">
        <is>
          <t>2269278500002656</t>
        </is>
      </c>
      <c r="AZ14" t="inlineStr">
        <is>
          <t>BOOK</t>
        </is>
      </c>
      <c r="BB14" t="inlineStr">
        <is>
          <t>9780134843520</t>
        </is>
      </c>
      <c r="BC14" t="inlineStr">
        <is>
          <t>32285001241834</t>
        </is>
      </c>
      <c r="BD14" t="inlineStr">
        <is>
          <t>893782166</t>
        </is>
      </c>
    </row>
    <row r="15">
      <c r="A15" t="inlineStr">
        <is>
          <t>No</t>
        </is>
      </c>
      <c r="B15" t="inlineStr">
        <is>
          <t>QE26.2 .S77</t>
        </is>
      </c>
      <c r="C15" t="inlineStr">
        <is>
          <t>0                      QE 0026200S  77</t>
        </is>
      </c>
      <c r="D15" t="inlineStr">
        <is>
          <t>Planet Earth : its physical systems through geologic time / [by] Arthur N. Strahler.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Strahler, Arthur N. (Arthur Newell), 1918-2002.</t>
        </is>
      </c>
      <c r="L15" t="inlineStr">
        <is>
          <t>New York : Harper &amp; Row, [1972]</t>
        </is>
      </c>
      <c r="M15" t="inlineStr">
        <is>
          <t>1972</t>
        </is>
      </c>
      <c r="O15" t="inlineStr">
        <is>
          <t>eng</t>
        </is>
      </c>
      <c r="P15" t="inlineStr">
        <is>
          <t>nyu</t>
        </is>
      </c>
      <c r="Q15" t="inlineStr">
        <is>
          <t>Harper's geoscience series</t>
        </is>
      </c>
      <c r="R15" t="inlineStr">
        <is>
          <t xml:space="preserve">QE </t>
        </is>
      </c>
      <c r="S15" t="n">
        <v>3</v>
      </c>
      <c r="T15" t="n">
        <v>3</v>
      </c>
      <c r="U15" t="inlineStr">
        <is>
          <t>1995-11-07</t>
        </is>
      </c>
      <c r="V15" t="inlineStr">
        <is>
          <t>1995-11-07</t>
        </is>
      </c>
      <c r="W15" t="inlineStr">
        <is>
          <t>1993-09-29</t>
        </is>
      </c>
      <c r="X15" t="inlineStr">
        <is>
          <t>1993-09-29</t>
        </is>
      </c>
      <c r="Y15" t="n">
        <v>377</v>
      </c>
      <c r="Z15" t="n">
        <v>274</v>
      </c>
      <c r="AA15" t="n">
        <v>281</v>
      </c>
      <c r="AB15" t="n">
        <v>3</v>
      </c>
      <c r="AC15" t="n">
        <v>3</v>
      </c>
      <c r="AD15" t="n">
        <v>5</v>
      </c>
      <c r="AE15" t="n">
        <v>5</v>
      </c>
      <c r="AF15" t="n">
        <v>1</v>
      </c>
      <c r="AG15" t="n">
        <v>1</v>
      </c>
      <c r="AH15" t="n">
        <v>1</v>
      </c>
      <c r="AI15" t="n">
        <v>1</v>
      </c>
      <c r="AJ15" t="n">
        <v>2</v>
      </c>
      <c r="AK15" t="n">
        <v>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HYPERLINK("http://catalog.hathitrust.org/Record/001038550","HathiTrust Record")</f>
        <v/>
      </c>
      <c r="AS15">
        <f>HYPERLINK("https://creighton-primo.hosted.exlibrisgroup.com/primo-explore/search?tab=default_tab&amp;search_scope=EVERYTHING&amp;vid=01CRU&amp;lang=en_US&amp;offset=0&amp;query=any,contains,991002295859702656","Catalog Record")</f>
        <v/>
      </c>
      <c r="AT15">
        <f>HYPERLINK("http://www.worldcat.org/oclc/315396","WorldCat Record")</f>
        <v/>
      </c>
      <c r="AU15" t="inlineStr">
        <is>
          <t>1384601:eng</t>
        </is>
      </c>
      <c r="AV15" t="inlineStr">
        <is>
          <t>315396</t>
        </is>
      </c>
      <c r="AW15" t="inlineStr">
        <is>
          <t>991002295859702656</t>
        </is>
      </c>
      <c r="AX15" t="inlineStr">
        <is>
          <t>991002295859702656</t>
        </is>
      </c>
      <c r="AY15" t="inlineStr">
        <is>
          <t>2268854920002656</t>
        </is>
      </c>
      <c r="AZ15" t="inlineStr">
        <is>
          <t>BOOK</t>
        </is>
      </c>
      <c r="BB15" t="inlineStr">
        <is>
          <t>9780060464592</t>
        </is>
      </c>
      <c r="BC15" t="inlineStr">
        <is>
          <t>32285001771285</t>
        </is>
      </c>
      <c r="BD15" t="inlineStr">
        <is>
          <t>893785973</t>
        </is>
      </c>
    </row>
    <row r="16">
      <c r="A16" t="inlineStr">
        <is>
          <t>No</t>
        </is>
      </c>
      <c r="B16" t="inlineStr">
        <is>
          <t>QE265 .G46 1981</t>
        </is>
      </c>
      <c r="C16" t="inlineStr">
        <is>
          <t>0                      QE 0265000G  46          1981</t>
        </is>
      </c>
      <c r="D16" t="inlineStr">
        <is>
          <t>A Geology of Ireland / edited by C.H. Holland.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New York : J. Wiley, 1981.</t>
        </is>
      </c>
      <c r="M16" t="inlineStr">
        <is>
          <t>1981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QE </t>
        </is>
      </c>
      <c r="S16" t="n">
        <v>3</v>
      </c>
      <c r="T16" t="n">
        <v>3</v>
      </c>
      <c r="U16" t="inlineStr">
        <is>
          <t>1995-05-21</t>
        </is>
      </c>
      <c r="V16" t="inlineStr">
        <is>
          <t>1995-05-21</t>
        </is>
      </c>
      <c r="W16" t="inlineStr">
        <is>
          <t>1993-02-16</t>
        </is>
      </c>
      <c r="X16" t="inlineStr">
        <is>
          <t>1993-02-16</t>
        </is>
      </c>
      <c r="Y16" t="n">
        <v>263</v>
      </c>
      <c r="Z16" t="n">
        <v>245</v>
      </c>
      <c r="AA16" t="n">
        <v>324</v>
      </c>
      <c r="AB16" t="n">
        <v>2</v>
      </c>
      <c r="AC16" t="n">
        <v>3</v>
      </c>
      <c r="AD16" t="n">
        <v>6</v>
      </c>
      <c r="AE16" t="n">
        <v>8</v>
      </c>
      <c r="AF16" t="n">
        <v>1</v>
      </c>
      <c r="AG16" t="n">
        <v>1</v>
      </c>
      <c r="AH16" t="n">
        <v>1</v>
      </c>
      <c r="AI16" t="n">
        <v>2</v>
      </c>
      <c r="AJ16" t="n">
        <v>3</v>
      </c>
      <c r="AK16" t="n">
        <v>3</v>
      </c>
      <c r="AL16" t="n">
        <v>1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HYPERLINK("http://catalog.hathitrust.org/Record/000784486","HathiTrust Record")</f>
        <v/>
      </c>
      <c r="AS16">
        <f>HYPERLINK("https://creighton-primo.hosted.exlibrisgroup.com/primo-explore/search?tab=default_tab&amp;search_scope=EVERYTHING&amp;vid=01CRU&amp;lang=en_US&amp;offset=0&amp;query=any,contains,991005134519702656","Catalog Record")</f>
        <v/>
      </c>
      <c r="AT16">
        <f>HYPERLINK("http://www.worldcat.org/oclc/7575582","WorldCat Record")</f>
        <v/>
      </c>
      <c r="AU16" t="inlineStr">
        <is>
          <t>772118362:eng</t>
        </is>
      </c>
      <c r="AV16" t="inlineStr">
        <is>
          <t>7575582</t>
        </is>
      </c>
      <c r="AW16" t="inlineStr">
        <is>
          <t>991005134519702656</t>
        </is>
      </c>
      <c r="AX16" t="inlineStr">
        <is>
          <t>991005134519702656</t>
        </is>
      </c>
      <c r="AY16" t="inlineStr">
        <is>
          <t>2265637390002656</t>
        </is>
      </c>
      <c r="AZ16" t="inlineStr">
        <is>
          <t>BOOK</t>
        </is>
      </c>
      <c r="BB16" t="inlineStr">
        <is>
          <t>9780470272473</t>
        </is>
      </c>
      <c r="BC16" t="inlineStr">
        <is>
          <t>32285001519569</t>
        </is>
      </c>
      <c r="BD16" t="inlineStr">
        <is>
          <t>893344699</t>
        </is>
      </c>
    </row>
    <row r="17">
      <c r="A17" t="inlineStr">
        <is>
          <t>No</t>
        </is>
      </c>
      <c r="B17" t="inlineStr">
        <is>
          <t>QE28 .M689 1989</t>
        </is>
      </c>
      <c r="C17" t="inlineStr">
        <is>
          <t>0                      QE 0028000M  689         1989</t>
        </is>
      </c>
      <c r="D17" t="inlineStr">
        <is>
          <t>Environmental geology / Carla W. Montgomery.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Montgomery, Carla W., 1951-</t>
        </is>
      </c>
      <c r="L17" t="inlineStr">
        <is>
          <t>Dubuque, Iowa : W.C. Brown Publishers, c1989.</t>
        </is>
      </c>
      <c r="M17" t="inlineStr">
        <is>
          <t>1989</t>
        </is>
      </c>
      <c r="N17" t="inlineStr">
        <is>
          <t>2nd ed.</t>
        </is>
      </c>
      <c r="O17" t="inlineStr">
        <is>
          <t>eng</t>
        </is>
      </c>
      <c r="P17" t="inlineStr">
        <is>
          <t>iau</t>
        </is>
      </c>
      <c r="R17" t="inlineStr">
        <is>
          <t xml:space="preserve">QE </t>
        </is>
      </c>
      <c r="S17" t="n">
        <v>7</v>
      </c>
      <c r="T17" t="n">
        <v>7</v>
      </c>
      <c r="U17" t="inlineStr">
        <is>
          <t>1997-03-07</t>
        </is>
      </c>
      <c r="V17" t="inlineStr">
        <is>
          <t>1997-03-07</t>
        </is>
      </c>
      <c r="W17" t="inlineStr">
        <is>
          <t>1993-02-15</t>
        </is>
      </c>
      <c r="X17" t="inlineStr">
        <is>
          <t>1993-02-15</t>
        </is>
      </c>
      <c r="Y17" t="n">
        <v>123</v>
      </c>
      <c r="Z17" t="n">
        <v>82</v>
      </c>
      <c r="AA17" t="n">
        <v>456</v>
      </c>
      <c r="AB17" t="n">
        <v>1</v>
      </c>
      <c r="AC17" t="n">
        <v>3</v>
      </c>
      <c r="AD17" t="n">
        <v>0</v>
      </c>
      <c r="AE17" t="n">
        <v>8</v>
      </c>
      <c r="AF17" t="n">
        <v>0</v>
      </c>
      <c r="AG17" t="n">
        <v>2</v>
      </c>
      <c r="AH17" t="n">
        <v>0</v>
      </c>
      <c r="AI17" t="n">
        <v>2</v>
      </c>
      <c r="AJ17" t="n">
        <v>0</v>
      </c>
      <c r="AK17" t="n">
        <v>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HYPERLINK("https://creighton-primo.hosted.exlibrisgroup.com/primo-explore/search?tab=default_tab&amp;search_scope=EVERYTHING&amp;vid=01CRU&amp;lang=en_US&amp;offset=0&amp;query=any,contains,991001427489702656","Catalog Record")</f>
        <v/>
      </c>
      <c r="AT17">
        <f>HYPERLINK("http://www.worldcat.org/oclc/19061538","WorldCat Record")</f>
        <v/>
      </c>
      <c r="AU17" t="inlineStr">
        <is>
          <t>4308360:eng</t>
        </is>
      </c>
      <c r="AV17" t="inlineStr">
        <is>
          <t>19061538</t>
        </is>
      </c>
      <c r="AW17" t="inlineStr">
        <is>
          <t>991001427489702656</t>
        </is>
      </c>
      <c r="AX17" t="inlineStr">
        <is>
          <t>991001427489702656</t>
        </is>
      </c>
      <c r="AY17" t="inlineStr">
        <is>
          <t>2260084340002656</t>
        </is>
      </c>
      <c r="AZ17" t="inlineStr">
        <is>
          <t>BOOK</t>
        </is>
      </c>
      <c r="BB17" t="inlineStr">
        <is>
          <t>9780697043863</t>
        </is>
      </c>
      <c r="BC17" t="inlineStr">
        <is>
          <t>32285001518462</t>
        </is>
      </c>
      <c r="BD17" t="inlineStr">
        <is>
          <t>893872526</t>
        </is>
      </c>
    </row>
    <row r="18">
      <c r="A18" t="inlineStr">
        <is>
          <t>No</t>
        </is>
      </c>
      <c r="B18" t="inlineStr">
        <is>
          <t>QE28 .N38 1980</t>
        </is>
      </c>
      <c r="C18" t="inlineStr">
        <is>
          <t>0                      QE 0028000N  38          1980</t>
        </is>
      </c>
      <c r="D18" t="inlineStr">
        <is>
          <t>Earth, space, and time : an introduction to earth science / John Gabriel Navarra.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Navarra, John Gabriel.</t>
        </is>
      </c>
      <c r="L18" t="inlineStr">
        <is>
          <t>New York : Wiley, c1980.</t>
        </is>
      </c>
      <c r="M18" t="inlineStr">
        <is>
          <t>1980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QE </t>
        </is>
      </c>
      <c r="S18" t="n">
        <v>2</v>
      </c>
      <c r="T18" t="n">
        <v>2</v>
      </c>
      <c r="U18" t="inlineStr">
        <is>
          <t>1998-02-09</t>
        </is>
      </c>
      <c r="V18" t="inlineStr">
        <is>
          <t>1998-02-09</t>
        </is>
      </c>
      <c r="W18" t="inlineStr">
        <is>
          <t>1993-02-15</t>
        </is>
      </c>
      <c r="X18" t="inlineStr">
        <is>
          <t>1993-02-15</t>
        </is>
      </c>
      <c r="Y18" t="n">
        <v>166</v>
      </c>
      <c r="Z18" t="n">
        <v>108</v>
      </c>
      <c r="AA18" t="n">
        <v>108</v>
      </c>
      <c r="AB18" t="n">
        <v>2</v>
      </c>
      <c r="AC18" t="n">
        <v>2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HYPERLINK("https://creighton-primo.hosted.exlibrisgroup.com/primo-explore/search?tab=default_tab&amp;search_scope=EVERYTHING&amp;vid=01CRU&amp;lang=en_US&amp;offset=0&amp;query=any,contains,991004761709702656","Catalog Record")</f>
        <v/>
      </c>
      <c r="AT18">
        <f>HYPERLINK("http://www.worldcat.org/oclc/5007227","WorldCat Record")</f>
        <v/>
      </c>
      <c r="AU18" t="inlineStr">
        <is>
          <t>364474881:eng</t>
        </is>
      </c>
      <c r="AV18" t="inlineStr">
        <is>
          <t>5007227</t>
        </is>
      </c>
      <c r="AW18" t="inlineStr">
        <is>
          <t>991004761709702656</t>
        </is>
      </c>
      <c r="AX18" t="inlineStr">
        <is>
          <t>991004761709702656</t>
        </is>
      </c>
      <c r="AY18" t="inlineStr">
        <is>
          <t>2271730430002656</t>
        </is>
      </c>
      <c r="AZ18" t="inlineStr">
        <is>
          <t>BOOK</t>
        </is>
      </c>
      <c r="BB18" t="inlineStr">
        <is>
          <t>9780471630616</t>
        </is>
      </c>
      <c r="BC18" t="inlineStr">
        <is>
          <t>32285001518470</t>
        </is>
      </c>
      <c r="BD18" t="inlineStr">
        <is>
          <t>893424167</t>
        </is>
      </c>
    </row>
    <row r="19">
      <c r="A19" t="inlineStr">
        <is>
          <t>No</t>
        </is>
      </c>
      <c r="B19" t="inlineStr">
        <is>
          <t>QE28 .R52 1979</t>
        </is>
      </c>
      <c r="C19" t="inlineStr">
        <is>
          <t>0                      QE 0028000R  52          1979</t>
        </is>
      </c>
      <c r="D19" t="inlineStr">
        <is>
          <t>The physical environment / by B. K. Ridley.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Ridley, B. K.</t>
        </is>
      </c>
      <c r="L19" t="inlineStr">
        <is>
          <t>Chicester, Eng. : Ellis Horwood ; New York : Halsted Press, 1979.</t>
        </is>
      </c>
      <c r="M19" t="inlineStr">
        <is>
          <t>1979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QE </t>
        </is>
      </c>
      <c r="S19" t="n">
        <v>2</v>
      </c>
      <c r="T19" t="n">
        <v>2</v>
      </c>
      <c r="U19" t="inlineStr">
        <is>
          <t>1993-11-09</t>
        </is>
      </c>
      <c r="V19" t="inlineStr">
        <is>
          <t>1993-11-09</t>
        </is>
      </c>
      <c r="W19" t="inlineStr">
        <is>
          <t>1993-02-15</t>
        </is>
      </c>
      <c r="X19" t="inlineStr">
        <is>
          <t>1993-02-15</t>
        </is>
      </c>
      <c r="Y19" t="n">
        <v>332</v>
      </c>
      <c r="Z19" t="n">
        <v>237</v>
      </c>
      <c r="AA19" t="n">
        <v>245</v>
      </c>
      <c r="AB19" t="n">
        <v>3</v>
      </c>
      <c r="AC19" t="n">
        <v>3</v>
      </c>
      <c r="AD19" t="n">
        <v>8</v>
      </c>
      <c r="AE19" t="n">
        <v>8</v>
      </c>
      <c r="AF19" t="n">
        <v>3</v>
      </c>
      <c r="AG19" t="n">
        <v>3</v>
      </c>
      <c r="AH19" t="n">
        <v>1</v>
      </c>
      <c r="AI19" t="n">
        <v>1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HYPERLINK("http://catalog.hathitrust.org/Record/000022603","HathiTrust Record")</f>
        <v/>
      </c>
      <c r="AS19">
        <f>HYPERLINK("https://creighton-primo.hosted.exlibrisgroup.com/primo-explore/search?tab=default_tab&amp;search_scope=EVERYTHING&amp;vid=01CRU&amp;lang=en_US&amp;offset=0&amp;query=any,contains,991004856639702656","Catalog Record")</f>
        <v/>
      </c>
      <c r="AT19">
        <f>HYPERLINK("http://www.worldcat.org/oclc/5675543","WorldCat Record")</f>
        <v/>
      </c>
      <c r="AU19" t="inlineStr">
        <is>
          <t>18887857:eng</t>
        </is>
      </c>
      <c r="AV19" t="inlineStr">
        <is>
          <t>5675543</t>
        </is>
      </c>
      <c r="AW19" t="inlineStr">
        <is>
          <t>991004856639702656</t>
        </is>
      </c>
      <c r="AX19" t="inlineStr">
        <is>
          <t>991004856639702656</t>
        </is>
      </c>
      <c r="AY19" t="inlineStr">
        <is>
          <t>2260633140002656</t>
        </is>
      </c>
      <c r="AZ19" t="inlineStr">
        <is>
          <t>BOOK</t>
        </is>
      </c>
      <c r="BB19" t="inlineStr">
        <is>
          <t>9780470267455</t>
        </is>
      </c>
      <c r="BC19" t="inlineStr">
        <is>
          <t>32285001518488</t>
        </is>
      </c>
      <c r="BD19" t="inlineStr">
        <is>
          <t>893436826</t>
        </is>
      </c>
    </row>
    <row r="20">
      <c r="A20" t="inlineStr">
        <is>
          <t>No</t>
        </is>
      </c>
      <c r="B20" t="inlineStr">
        <is>
          <t>QE28.2 .F55 1977</t>
        </is>
      </c>
      <c r="C20" t="inlineStr">
        <is>
          <t>0                      QE 0028200F  55          1977</t>
        </is>
      </c>
      <c r="D20" t="inlineStr">
        <is>
          <t>Physical geology / Richard Foster Flint, Brian J. Skinner.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Flint, Richard Foster, 1902-1976.</t>
        </is>
      </c>
      <c r="L20" t="inlineStr">
        <is>
          <t>New York : Wiley, c1977.</t>
        </is>
      </c>
      <c r="M20" t="inlineStr">
        <is>
          <t>1977</t>
        </is>
      </c>
      <c r="N20" t="inlineStr">
        <is>
          <t>2d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QE </t>
        </is>
      </c>
      <c r="S20" t="n">
        <v>2</v>
      </c>
      <c r="T20" t="n">
        <v>2</v>
      </c>
      <c r="U20" t="inlineStr">
        <is>
          <t>2003-07-30</t>
        </is>
      </c>
      <c r="V20" t="inlineStr">
        <is>
          <t>2003-07-30</t>
        </is>
      </c>
      <c r="W20" t="inlineStr">
        <is>
          <t>1997-06-23</t>
        </is>
      </c>
      <c r="X20" t="inlineStr">
        <is>
          <t>1997-06-23</t>
        </is>
      </c>
      <c r="Y20" t="n">
        <v>272</v>
      </c>
      <c r="Z20" t="n">
        <v>163</v>
      </c>
      <c r="AA20" t="n">
        <v>371</v>
      </c>
      <c r="AB20" t="n">
        <v>3</v>
      </c>
      <c r="AC20" t="n">
        <v>4</v>
      </c>
      <c r="AD20" t="n">
        <v>6</v>
      </c>
      <c r="AE20" t="n">
        <v>10</v>
      </c>
      <c r="AF20" t="n">
        <v>0</v>
      </c>
      <c r="AG20" t="n">
        <v>1</v>
      </c>
      <c r="AH20" t="n">
        <v>2</v>
      </c>
      <c r="AI20" t="n">
        <v>2</v>
      </c>
      <c r="AJ20" t="n">
        <v>4</v>
      </c>
      <c r="AK20" t="n">
        <v>7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HYPERLINK("https://creighton-primo.hosted.exlibrisgroup.com/primo-explore/search?tab=default_tab&amp;search_scope=EVERYTHING&amp;vid=01CRU&amp;lang=en_US&amp;offset=0&amp;query=any,contains,991004085539702656","Catalog Record")</f>
        <v/>
      </c>
      <c r="AT20">
        <f>HYPERLINK("http://www.worldcat.org/oclc/2331998","WorldCat Record")</f>
        <v/>
      </c>
      <c r="AU20" t="inlineStr">
        <is>
          <t>4919004448:eng</t>
        </is>
      </c>
      <c r="AV20" t="inlineStr">
        <is>
          <t>2331998</t>
        </is>
      </c>
      <c r="AW20" t="inlineStr">
        <is>
          <t>991004085539702656</t>
        </is>
      </c>
      <c r="AX20" t="inlineStr">
        <is>
          <t>991004085539702656</t>
        </is>
      </c>
      <c r="AY20" t="inlineStr">
        <is>
          <t>2264103240002656</t>
        </is>
      </c>
      <c r="AZ20" t="inlineStr">
        <is>
          <t>BOOK</t>
        </is>
      </c>
      <c r="BB20" t="inlineStr">
        <is>
          <t>9780471264422</t>
        </is>
      </c>
      <c r="BC20" t="inlineStr">
        <is>
          <t>32285002851292</t>
        </is>
      </c>
      <c r="BD20" t="inlineStr">
        <is>
          <t>893318785</t>
        </is>
      </c>
    </row>
    <row r="21">
      <c r="A21" t="inlineStr">
        <is>
          <t>No</t>
        </is>
      </c>
      <c r="B21" t="inlineStr">
        <is>
          <t>QE28.2 .P7</t>
        </is>
      </c>
      <c r="C21" t="inlineStr">
        <is>
          <t>0                      QE 0028200P  7</t>
        </is>
      </c>
      <c r="D21" t="inlineStr">
        <is>
          <t>Earth [by] Frank Press [and] Raymond Siever.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Press, Frank, 1924-</t>
        </is>
      </c>
      <c r="L21" t="inlineStr">
        <is>
          <t>San Francisco, W. H. Freeman [1974]</t>
        </is>
      </c>
      <c r="M21" t="inlineStr">
        <is>
          <t>1974</t>
        </is>
      </c>
      <c r="O21" t="inlineStr">
        <is>
          <t>eng</t>
        </is>
      </c>
      <c r="P21" t="inlineStr">
        <is>
          <t>cau</t>
        </is>
      </c>
      <c r="Q21" t="inlineStr">
        <is>
          <t>A series of books in geology</t>
        </is>
      </c>
      <c r="R21" t="inlineStr">
        <is>
          <t xml:space="preserve">QE </t>
        </is>
      </c>
      <c r="S21" t="n">
        <v>2</v>
      </c>
      <c r="T21" t="n">
        <v>2</v>
      </c>
      <c r="U21" t="inlineStr">
        <is>
          <t>2003-07-30</t>
        </is>
      </c>
      <c r="V21" t="inlineStr">
        <is>
          <t>2003-07-30</t>
        </is>
      </c>
      <c r="W21" t="inlineStr">
        <is>
          <t>1997-06-23</t>
        </is>
      </c>
      <c r="X21" t="inlineStr">
        <is>
          <t>1997-06-23</t>
        </is>
      </c>
      <c r="Y21" t="n">
        <v>436</v>
      </c>
      <c r="Z21" t="n">
        <v>298</v>
      </c>
      <c r="AA21" t="n">
        <v>998</v>
      </c>
      <c r="AB21" t="n">
        <v>2</v>
      </c>
      <c r="AC21" t="n">
        <v>7</v>
      </c>
      <c r="AD21" t="n">
        <v>6</v>
      </c>
      <c r="AE21" t="n">
        <v>23</v>
      </c>
      <c r="AF21" t="n">
        <v>1</v>
      </c>
      <c r="AG21" t="n">
        <v>9</v>
      </c>
      <c r="AH21" t="n">
        <v>1</v>
      </c>
      <c r="AI21" t="n">
        <v>2</v>
      </c>
      <c r="AJ21" t="n">
        <v>3</v>
      </c>
      <c r="AK21" t="n">
        <v>13</v>
      </c>
      <c r="AL21" t="n">
        <v>1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HYPERLINK("https://creighton-primo.hosted.exlibrisgroup.com/primo-explore/search?tab=default_tab&amp;search_scope=EVERYTHING&amp;vid=01CRU&amp;lang=en_US&amp;offset=0&amp;query=any,contains,991003264609702656","Catalog Record")</f>
        <v/>
      </c>
      <c r="AT21">
        <f>HYPERLINK("http://www.worldcat.org/oclc/790304","WorldCat Record")</f>
        <v/>
      </c>
      <c r="AU21" t="inlineStr">
        <is>
          <t>858186:eng</t>
        </is>
      </c>
      <c r="AV21" t="inlineStr">
        <is>
          <t>790304</t>
        </is>
      </c>
      <c r="AW21" t="inlineStr">
        <is>
          <t>991003264609702656</t>
        </is>
      </c>
      <c r="AX21" t="inlineStr">
        <is>
          <t>991003264609702656</t>
        </is>
      </c>
      <c r="AY21" t="inlineStr">
        <is>
          <t>2264104420002656</t>
        </is>
      </c>
      <c r="AZ21" t="inlineStr">
        <is>
          <t>BOOK</t>
        </is>
      </c>
      <c r="BB21" t="inlineStr">
        <is>
          <t>9780716702610</t>
        </is>
      </c>
      <c r="BC21" t="inlineStr">
        <is>
          <t>32285002851318</t>
        </is>
      </c>
      <c r="BD21" t="inlineStr">
        <is>
          <t>893717481</t>
        </is>
      </c>
    </row>
    <row r="22">
      <c r="A22" t="inlineStr">
        <is>
          <t>No</t>
        </is>
      </c>
      <c r="B22" t="inlineStr">
        <is>
          <t>QE28.3 .D68 1981</t>
        </is>
      </c>
      <c r="C22" t="inlineStr">
        <is>
          <t>0                      QE 0028300D  68          1981</t>
        </is>
      </c>
      <c r="D22" t="inlineStr">
        <is>
          <t>Evolution of the earth / Robert H. Dott, Jr., Roger L. Batten ; maps and diagrs. by Randall D. Sale.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Dott, Robert H., 1929-</t>
        </is>
      </c>
      <c r="L22" t="inlineStr">
        <is>
          <t>New York : McGraw-Hill, c1981.</t>
        </is>
      </c>
      <c r="M22" t="inlineStr">
        <is>
          <t>1981</t>
        </is>
      </c>
      <c r="N22" t="inlineStr">
        <is>
          <t>3d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QE </t>
        </is>
      </c>
      <c r="S22" t="n">
        <v>7</v>
      </c>
      <c r="T22" t="n">
        <v>7</v>
      </c>
      <c r="U22" t="inlineStr">
        <is>
          <t>1999-09-09</t>
        </is>
      </c>
      <c r="V22" t="inlineStr">
        <is>
          <t>1999-09-09</t>
        </is>
      </c>
      <c r="W22" t="inlineStr">
        <is>
          <t>1992-08-05</t>
        </is>
      </c>
      <c r="X22" t="inlineStr">
        <is>
          <t>1992-08-05</t>
        </is>
      </c>
      <c r="Y22" t="n">
        <v>272</v>
      </c>
      <c r="Z22" t="n">
        <v>225</v>
      </c>
      <c r="AA22" t="n">
        <v>931</v>
      </c>
      <c r="AB22" t="n">
        <v>4</v>
      </c>
      <c r="AC22" t="n">
        <v>10</v>
      </c>
      <c r="AD22" t="n">
        <v>6</v>
      </c>
      <c r="AE22" t="n">
        <v>25</v>
      </c>
      <c r="AF22" t="n">
        <v>3</v>
      </c>
      <c r="AG22" t="n">
        <v>9</v>
      </c>
      <c r="AH22" t="n">
        <v>0</v>
      </c>
      <c r="AI22" t="n">
        <v>3</v>
      </c>
      <c r="AJ22" t="n">
        <v>3</v>
      </c>
      <c r="AK22" t="n">
        <v>11</v>
      </c>
      <c r="AL22" t="n">
        <v>1</v>
      </c>
      <c r="AM22" t="n">
        <v>7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HYPERLINK("https://creighton-primo.hosted.exlibrisgroup.com/primo-explore/search?tab=default_tab&amp;search_scope=EVERYTHING&amp;vid=01CRU&amp;lang=en_US&amp;offset=0&amp;query=any,contains,991004991949702656","Catalog Record")</f>
        <v/>
      </c>
      <c r="AT22">
        <f>HYPERLINK("http://www.worldcat.org/oclc/6487569","WorldCat Record")</f>
        <v/>
      </c>
      <c r="AU22" t="inlineStr">
        <is>
          <t>1248591:eng</t>
        </is>
      </c>
      <c r="AV22" t="inlineStr">
        <is>
          <t>6487569</t>
        </is>
      </c>
      <c r="AW22" t="inlineStr">
        <is>
          <t>991004991949702656</t>
        </is>
      </c>
      <c r="AX22" t="inlineStr">
        <is>
          <t>991004991949702656</t>
        </is>
      </c>
      <c r="AY22" t="inlineStr">
        <is>
          <t>2271781050002656</t>
        </is>
      </c>
      <c r="AZ22" t="inlineStr">
        <is>
          <t>BOOK</t>
        </is>
      </c>
      <c r="BB22" t="inlineStr">
        <is>
          <t>9780070176256</t>
        </is>
      </c>
      <c r="BC22" t="inlineStr">
        <is>
          <t>32285001241826</t>
        </is>
      </c>
      <c r="BD22" t="inlineStr">
        <is>
          <t>893319860</t>
        </is>
      </c>
    </row>
    <row r="23">
      <c r="A23" t="inlineStr">
        <is>
          <t>No</t>
        </is>
      </c>
      <c r="B23" t="inlineStr">
        <is>
          <t>QE28.3 .E96</t>
        </is>
      </c>
      <c r="C23" t="inlineStr">
        <is>
          <t>0                      QE 0028300E  96</t>
        </is>
      </c>
      <c r="D23" t="inlineStr">
        <is>
          <t>The Evolving earth / editor, L.R.M. Cocks.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London : British Museum (Natural History) ; New York : Cambridge University Press, 1981.</t>
        </is>
      </c>
      <c r="M23" t="inlineStr">
        <is>
          <t>1981</t>
        </is>
      </c>
      <c r="O23" t="inlineStr">
        <is>
          <t>eng</t>
        </is>
      </c>
      <c r="P23" t="inlineStr">
        <is>
          <t>enk</t>
        </is>
      </c>
      <c r="Q23" t="inlineStr">
        <is>
          <t>Chance, change &amp; challenge</t>
        </is>
      </c>
      <c r="R23" t="inlineStr">
        <is>
          <t xml:space="preserve">QE </t>
        </is>
      </c>
      <c r="S23" t="n">
        <v>2</v>
      </c>
      <c r="T23" t="n">
        <v>2</v>
      </c>
      <c r="U23" t="inlineStr">
        <is>
          <t>2005-12-01</t>
        </is>
      </c>
      <c r="V23" t="inlineStr">
        <is>
          <t>2005-12-01</t>
        </is>
      </c>
      <c r="W23" t="inlineStr">
        <is>
          <t>1993-02-15</t>
        </is>
      </c>
      <c r="X23" t="inlineStr">
        <is>
          <t>1993-02-15</t>
        </is>
      </c>
      <c r="Y23" t="n">
        <v>597</v>
      </c>
      <c r="Z23" t="n">
        <v>472</v>
      </c>
      <c r="AA23" t="n">
        <v>475</v>
      </c>
      <c r="AB23" t="n">
        <v>4</v>
      </c>
      <c r="AC23" t="n">
        <v>4</v>
      </c>
      <c r="AD23" t="n">
        <v>19</v>
      </c>
      <c r="AE23" t="n">
        <v>19</v>
      </c>
      <c r="AF23" t="n">
        <v>8</v>
      </c>
      <c r="AG23" t="n">
        <v>8</v>
      </c>
      <c r="AH23" t="n">
        <v>4</v>
      </c>
      <c r="AI23" t="n">
        <v>4</v>
      </c>
      <c r="AJ23" t="n">
        <v>8</v>
      </c>
      <c r="AK23" t="n">
        <v>8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HYPERLINK("https://creighton-primo.hosted.exlibrisgroup.com/primo-explore/search?tab=default_tab&amp;search_scope=EVERYTHING&amp;vid=01CRU&amp;lang=en_US&amp;offset=0&amp;query=any,contains,991005141969702656","Catalog Record")</f>
        <v/>
      </c>
      <c r="AT23">
        <f>HYPERLINK("http://www.worldcat.org/oclc/7617762","WorldCat Record")</f>
        <v/>
      </c>
      <c r="AU23" t="inlineStr">
        <is>
          <t>54454284:eng</t>
        </is>
      </c>
      <c r="AV23" t="inlineStr">
        <is>
          <t>7617762</t>
        </is>
      </c>
      <c r="AW23" t="inlineStr">
        <is>
          <t>991005141969702656</t>
        </is>
      </c>
      <c r="AX23" t="inlineStr">
        <is>
          <t>991005141969702656</t>
        </is>
      </c>
      <c r="AY23" t="inlineStr">
        <is>
          <t>2255757060002656</t>
        </is>
      </c>
      <c r="AZ23" t="inlineStr">
        <is>
          <t>BOOK</t>
        </is>
      </c>
      <c r="BB23" t="inlineStr">
        <is>
          <t>9780521238106</t>
        </is>
      </c>
      <c r="BC23" t="inlineStr">
        <is>
          <t>32285001518553</t>
        </is>
      </c>
      <c r="BD23" t="inlineStr">
        <is>
          <t>893810877</t>
        </is>
      </c>
    </row>
    <row r="24">
      <c r="A24" t="inlineStr">
        <is>
          <t>No</t>
        </is>
      </c>
      <c r="B24" t="inlineStr">
        <is>
          <t>QE28.3 .S73 1986</t>
        </is>
      </c>
      <c r="C24" t="inlineStr">
        <is>
          <t>0                      QE 0028300S  73          1986</t>
        </is>
      </c>
      <c r="D24" t="inlineStr">
        <is>
          <t>Earth and life through time / Steven M. Stanley.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Stanley, Steven M.</t>
        </is>
      </c>
      <c r="L24" t="inlineStr">
        <is>
          <t>New York : W.H. Freeman, c1986.</t>
        </is>
      </c>
      <c r="M24" t="inlineStr">
        <is>
          <t>1986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QE </t>
        </is>
      </c>
      <c r="S24" t="n">
        <v>5</v>
      </c>
      <c r="T24" t="n">
        <v>5</v>
      </c>
      <c r="U24" t="inlineStr">
        <is>
          <t>2005-12-01</t>
        </is>
      </c>
      <c r="V24" t="inlineStr">
        <is>
          <t>2005-12-01</t>
        </is>
      </c>
      <c r="W24" t="inlineStr">
        <is>
          <t>1993-02-15</t>
        </is>
      </c>
      <c r="X24" t="inlineStr">
        <is>
          <t>1993-02-15</t>
        </is>
      </c>
      <c r="Y24" t="n">
        <v>454</v>
      </c>
      <c r="Z24" t="n">
        <v>321</v>
      </c>
      <c r="AA24" t="n">
        <v>527</v>
      </c>
      <c r="AB24" t="n">
        <v>4</v>
      </c>
      <c r="AC24" t="n">
        <v>6</v>
      </c>
      <c r="AD24" t="n">
        <v>8</v>
      </c>
      <c r="AE24" t="n">
        <v>14</v>
      </c>
      <c r="AF24" t="n">
        <v>2</v>
      </c>
      <c r="AG24" t="n">
        <v>4</v>
      </c>
      <c r="AH24" t="n">
        <v>0</v>
      </c>
      <c r="AI24" t="n">
        <v>2</v>
      </c>
      <c r="AJ24" t="n">
        <v>5</v>
      </c>
      <c r="AK24" t="n">
        <v>7</v>
      </c>
      <c r="AL24" t="n">
        <v>2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HYPERLINK("https://creighton-primo.hosted.exlibrisgroup.com/primo-explore/search?tab=default_tab&amp;search_scope=EVERYTHING&amp;vid=01CRU&amp;lang=en_US&amp;offset=0&amp;query=any,contains,991000507299702656","Catalog Record")</f>
        <v/>
      </c>
      <c r="AT24">
        <f>HYPERLINK("http://www.worldcat.org/oclc/11212670","WorldCat Record")</f>
        <v/>
      </c>
      <c r="AU24" t="inlineStr">
        <is>
          <t>3871135:eng</t>
        </is>
      </c>
      <c r="AV24" t="inlineStr">
        <is>
          <t>11212670</t>
        </is>
      </c>
      <c r="AW24" t="inlineStr">
        <is>
          <t>991000507299702656</t>
        </is>
      </c>
      <c r="AX24" t="inlineStr">
        <is>
          <t>991000507299702656</t>
        </is>
      </c>
      <c r="AY24" t="inlineStr">
        <is>
          <t>2257065700002656</t>
        </is>
      </c>
      <c r="AZ24" t="inlineStr">
        <is>
          <t>BOOK</t>
        </is>
      </c>
      <c r="BB24" t="inlineStr">
        <is>
          <t>9780716716778</t>
        </is>
      </c>
      <c r="BC24" t="inlineStr">
        <is>
          <t>32285001518579</t>
        </is>
      </c>
      <c r="BD24" t="inlineStr">
        <is>
          <t>893255485</t>
        </is>
      </c>
    </row>
    <row r="25">
      <c r="A25" t="inlineStr">
        <is>
          <t>No</t>
        </is>
      </c>
      <c r="B25" t="inlineStr">
        <is>
          <t>QE3 .M37</t>
        </is>
      </c>
      <c r="C25" t="inlineStr">
        <is>
          <t>0                      QE 0003000M  37</t>
        </is>
      </c>
      <c r="D25" t="inlineStr">
        <is>
          <t>A source book in geology, 1400-1900 / by Kirtley F. Mather and Shirley L. Mason.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Mather, Kirtley F. (Kirtley Fletcher), 1888-1978.</t>
        </is>
      </c>
      <c r="L25" t="inlineStr">
        <is>
          <t>Cambridge : Harvard University Press, 1970, c1967.</t>
        </is>
      </c>
      <c r="M25" t="inlineStr">
        <is>
          <t>1970</t>
        </is>
      </c>
      <c r="O25" t="inlineStr">
        <is>
          <t>eng</t>
        </is>
      </c>
      <c r="P25" t="inlineStr">
        <is>
          <t>___</t>
        </is>
      </c>
      <c r="Q25" t="inlineStr">
        <is>
          <t>Source books in the history of the sciences</t>
        </is>
      </c>
      <c r="R25" t="inlineStr">
        <is>
          <t xml:space="preserve">QE </t>
        </is>
      </c>
      <c r="S25" t="n">
        <v>2</v>
      </c>
      <c r="T25" t="n">
        <v>2</v>
      </c>
      <c r="U25" t="inlineStr">
        <is>
          <t>1994-10-02</t>
        </is>
      </c>
      <c r="V25" t="inlineStr">
        <is>
          <t>1994-10-02</t>
        </is>
      </c>
      <c r="W25" t="inlineStr">
        <is>
          <t>1993-02-12</t>
        </is>
      </c>
      <c r="X25" t="inlineStr">
        <is>
          <t>1993-02-12</t>
        </is>
      </c>
      <c r="Y25" t="n">
        <v>354</v>
      </c>
      <c r="Z25" t="n">
        <v>283</v>
      </c>
      <c r="AA25" t="n">
        <v>297</v>
      </c>
      <c r="AB25" t="n">
        <v>6</v>
      </c>
      <c r="AC25" t="n">
        <v>6</v>
      </c>
      <c r="AD25" t="n">
        <v>13</v>
      </c>
      <c r="AE25" t="n">
        <v>13</v>
      </c>
      <c r="AF25" t="n">
        <v>5</v>
      </c>
      <c r="AG25" t="n">
        <v>5</v>
      </c>
      <c r="AH25" t="n">
        <v>1</v>
      </c>
      <c r="AI25" t="n">
        <v>1</v>
      </c>
      <c r="AJ25" t="n">
        <v>6</v>
      </c>
      <c r="AK25" t="n">
        <v>6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HYPERLINK("http://catalog.hathitrust.org/Record/007156349","HathiTrust Record")</f>
        <v/>
      </c>
      <c r="AS25">
        <f>HYPERLINK("https://creighton-primo.hosted.exlibrisgroup.com/primo-explore/search?tab=default_tab&amp;search_scope=EVERYTHING&amp;vid=01CRU&amp;lang=en_US&amp;offset=0&amp;query=any,contains,991002117619702656","Catalog Record")</f>
        <v/>
      </c>
      <c r="AT25">
        <f>HYPERLINK("http://www.worldcat.org/oclc/268486","WorldCat Record")</f>
        <v/>
      </c>
      <c r="AU25" t="inlineStr">
        <is>
          <t>5453680969:eng</t>
        </is>
      </c>
      <c r="AV25" t="inlineStr">
        <is>
          <t>268486</t>
        </is>
      </c>
      <c r="AW25" t="inlineStr">
        <is>
          <t>991002117619702656</t>
        </is>
      </c>
      <c r="AX25" t="inlineStr">
        <is>
          <t>991002117619702656</t>
        </is>
      </c>
      <c r="AY25" t="inlineStr">
        <is>
          <t>2270419450002656</t>
        </is>
      </c>
      <c r="AZ25" t="inlineStr">
        <is>
          <t>BOOK</t>
        </is>
      </c>
      <c r="BC25" t="inlineStr">
        <is>
          <t>32285001518314</t>
        </is>
      </c>
      <c r="BD25" t="inlineStr">
        <is>
          <t>893626963</t>
        </is>
      </c>
    </row>
    <row r="26">
      <c r="A26" t="inlineStr">
        <is>
          <t>No</t>
        </is>
      </c>
      <c r="B26" t="inlineStr">
        <is>
          <t>QE31 .G82</t>
        </is>
      </c>
      <c r="C26" t="inlineStr">
        <is>
          <t>0                      QE 0031000G  82</t>
        </is>
      </c>
      <c r="D26" t="inlineStr">
        <is>
          <t>Our changing planet / John Gribbin.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Gribbin, John, 1946-</t>
        </is>
      </c>
      <c r="L26" t="inlineStr">
        <is>
          <t>New York : Crowell, c1977.</t>
        </is>
      </c>
      <c r="M26" t="inlineStr">
        <is>
          <t>1977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QE </t>
        </is>
      </c>
      <c r="S26" t="n">
        <v>4</v>
      </c>
      <c r="T26" t="n">
        <v>4</v>
      </c>
      <c r="U26" t="inlineStr">
        <is>
          <t>2002-01-16</t>
        </is>
      </c>
      <c r="V26" t="inlineStr">
        <is>
          <t>2002-01-16</t>
        </is>
      </c>
      <c r="W26" t="inlineStr">
        <is>
          <t>1994-03-01</t>
        </is>
      </c>
      <c r="X26" t="inlineStr">
        <is>
          <t>1994-03-01</t>
        </is>
      </c>
      <c r="Y26" t="n">
        <v>387</v>
      </c>
      <c r="Z26" t="n">
        <v>376</v>
      </c>
      <c r="AA26" t="n">
        <v>400</v>
      </c>
      <c r="AB26" t="n">
        <v>1</v>
      </c>
      <c r="AC26" t="n">
        <v>2</v>
      </c>
      <c r="AD26" t="n">
        <v>6</v>
      </c>
      <c r="AE26" t="n">
        <v>7</v>
      </c>
      <c r="AF26" t="n">
        <v>4</v>
      </c>
      <c r="AG26" t="n">
        <v>4</v>
      </c>
      <c r="AH26" t="n">
        <v>1</v>
      </c>
      <c r="AI26" t="n">
        <v>1</v>
      </c>
      <c r="AJ26" t="n">
        <v>2</v>
      </c>
      <c r="AK26" t="n">
        <v>2</v>
      </c>
      <c r="AL26" t="n">
        <v>0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HYPERLINK("http://catalog.hathitrust.org/Record/004414268","HathiTrust Record")</f>
        <v/>
      </c>
      <c r="AS26">
        <f>HYPERLINK("https://creighton-primo.hosted.exlibrisgroup.com/primo-explore/search?tab=default_tab&amp;search_scope=EVERYTHING&amp;vid=01CRU&amp;lang=en_US&amp;offset=0&amp;query=any,contains,991004277239702656","Catalog Record")</f>
        <v/>
      </c>
      <c r="AT26">
        <f>HYPERLINK("http://www.worldcat.org/oclc/2896128","WorldCat Record")</f>
        <v/>
      </c>
      <c r="AU26" t="inlineStr">
        <is>
          <t>375987039:eng</t>
        </is>
      </c>
      <c r="AV26" t="inlineStr">
        <is>
          <t>2896128</t>
        </is>
      </c>
      <c r="AW26" t="inlineStr">
        <is>
          <t>991004277239702656</t>
        </is>
      </c>
      <c r="AX26" t="inlineStr">
        <is>
          <t>991004277239702656</t>
        </is>
      </c>
      <c r="AY26" t="inlineStr">
        <is>
          <t>2256385550002656</t>
        </is>
      </c>
      <c r="AZ26" t="inlineStr">
        <is>
          <t>BOOK</t>
        </is>
      </c>
      <c r="BB26" t="inlineStr">
        <is>
          <t>9780690016932</t>
        </is>
      </c>
      <c r="BC26" t="inlineStr">
        <is>
          <t>32285001850873</t>
        </is>
      </c>
      <c r="BD26" t="inlineStr">
        <is>
          <t>893247380</t>
        </is>
      </c>
    </row>
    <row r="27">
      <c r="A27" t="inlineStr">
        <is>
          <t>No</t>
        </is>
      </c>
      <c r="B27" t="inlineStr">
        <is>
          <t>QE31 .H64</t>
        </is>
      </c>
      <c r="C27" t="inlineStr">
        <is>
          <t>0                      QE 0031000H  64</t>
        </is>
      </c>
      <c r="D27" t="inlineStr">
        <is>
          <t>How the earth is made.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Hood, Peter, 1905-</t>
        </is>
      </c>
      <c r="L27" t="inlineStr">
        <is>
          <t>[London] Oxford University Press, 1954.</t>
        </is>
      </c>
      <c r="M27" t="inlineStr">
        <is>
          <t>1954</t>
        </is>
      </c>
      <c r="O27" t="inlineStr">
        <is>
          <t>eng</t>
        </is>
      </c>
      <c r="P27" t="inlineStr">
        <is>
          <t>enk</t>
        </is>
      </c>
      <c r="Q27" t="inlineStr">
        <is>
          <t>Oxford visual series</t>
        </is>
      </c>
      <c r="R27" t="inlineStr">
        <is>
          <t xml:space="preserve">QE </t>
        </is>
      </c>
      <c r="S27" t="n">
        <v>1</v>
      </c>
      <c r="T27" t="n">
        <v>1</v>
      </c>
      <c r="U27" t="inlineStr">
        <is>
          <t>2006-03-28</t>
        </is>
      </c>
      <c r="V27" t="inlineStr">
        <is>
          <t>2006-03-28</t>
        </is>
      </c>
      <c r="W27" t="inlineStr">
        <is>
          <t>1997-06-23</t>
        </is>
      </c>
      <c r="X27" t="inlineStr">
        <is>
          <t>1997-06-23</t>
        </is>
      </c>
      <c r="Y27" t="n">
        <v>129</v>
      </c>
      <c r="Z27" t="n">
        <v>100</v>
      </c>
      <c r="AA27" t="n">
        <v>107</v>
      </c>
      <c r="AB27" t="n">
        <v>1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HYPERLINK("http://catalog.hathitrust.org/Record/006220309","HathiTrust Record")</f>
        <v/>
      </c>
      <c r="AS27">
        <f>HYPERLINK("https://creighton-primo.hosted.exlibrisgroup.com/primo-explore/search?tab=default_tab&amp;search_scope=EVERYTHING&amp;vid=01CRU&amp;lang=en_US&amp;offset=0&amp;query=any,contains,991003849529702656","Catalog Record")</f>
        <v/>
      </c>
      <c r="AT27">
        <f>HYPERLINK("http://www.worldcat.org/oclc/1637527","WorldCat Record")</f>
        <v/>
      </c>
      <c r="AU27" t="inlineStr">
        <is>
          <t>2496316:eng</t>
        </is>
      </c>
      <c r="AV27" t="inlineStr">
        <is>
          <t>1637527</t>
        </is>
      </c>
      <c r="AW27" t="inlineStr">
        <is>
          <t>991003849529702656</t>
        </is>
      </c>
      <c r="AX27" t="inlineStr">
        <is>
          <t>991003849529702656</t>
        </is>
      </c>
      <c r="AY27" t="inlineStr">
        <is>
          <t>2260884860002656</t>
        </is>
      </c>
      <c r="AZ27" t="inlineStr">
        <is>
          <t>BOOK</t>
        </is>
      </c>
      <c r="BC27" t="inlineStr">
        <is>
          <t>32285002851334</t>
        </is>
      </c>
      <c r="BD27" t="inlineStr">
        <is>
          <t>893416874</t>
        </is>
      </c>
    </row>
    <row r="28">
      <c r="A28" t="inlineStr">
        <is>
          <t>No</t>
        </is>
      </c>
      <c r="B28" t="inlineStr">
        <is>
          <t>QE328 .B8</t>
        </is>
      </c>
      <c r="C28" t="inlineStr">
        <is>
          <t>0                      QE 0328000B  8</t>
        </is>
      </c>
      <c r="D28" t="inlineStr">
        <is>
          <t>Desert and river in Nubia : geomorphology and prehistoric environments at the Aswan reservoir / Karl W. Butzer and Carl L. Hansen ; with contributions by Egbert G. Leigh, Jr., Madeleine Van Campo and Bruce G. Gladfelter.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Butzer, Karl W.</t>
        </is>
      </c>
      <c r="L28" t="inlineStr">
        <is>
          <t>Madison : University of Wisconsin Press, 1968.</t>
        </is>
      </c>
      <c r="M28" t="inlineStr">
        <is>
          <t>1968</t>
        </is>
      </c>
      <c r="O28" t="inlineStr">
        <is>
          <t>eng</t>
        </is>
      </c>
      <c r="P28" t="inlineStr">
        <is>
          <t>wiu</t>
        </is>
      </c>
      <c r="R28" t="inlineStr">
        <is>
          <t xml:space="preserve">QE </t>
        </is>
      </c>
      <c r="S28" t="n">
        <v>1</v>
      </c>
      <c r="T28" t="n">
        <v>1</v>
      </c>
      <c r="U28" t="inlineStr">
        <is>
          <t>2005-06-27</t>
        </is>
      </c>
      <c r="V28" t="inlineStr">
        <is>
          <t>2005-06-27</t>
        </is>
      </c>
      <c r="W28" t="inlineStr">
        <is>
          <t>1997-06-23</t>
        </is>
      </c>
      <c r="X28" t="inlineStr">
        <is>
          <t>1997-06-23</t>
        </is>
      </c>
      <c r="Y28" t="n">
        <v>552</v>
      </c>
      <c r="Z28" t="n">
        <v>441</v>
      </c>
      <c r="AA28" t="n">
        <v>449</v>
      </c>
      <c r="AB28" t="n">
        <v>5</v>
      </c>
      <c r="AC28" t="n">
        <v>5</v>
      </c>
      <c r="AD28" t="n">
        <v>15</v>
      </c>
      <c r="AE28" t="n">
        <v>15</v>
      </c>
      <c r="AF28" t="n">
        <v>2</v>
      </c>
      <c r="AG28" t="n">
        <v>2</v>
      </c>
      <c r="AH28" t="n">
        <v>2</v>
      </c>
      <c r="AI28" t="n">
        <v>2</v>
      </c>
      <c r="AJ28" t="n">
        <v>7</v>
      </c>
      <c r="AK28" t="n">
        <v>7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HYPERLINK("http://catalog.hathitrust.org/Record/001487643","HathiTrust Record")</f>
        <v/>
      </c>
      <c r="AS28">
        <f>HYPERLINK("https://creighton-primo.hosted.exlibrisgroup.com/primo-explore/search?tab=default_tab&amp;search_scope=EVERYTHING&amp;vid=01CRU&amp;lang=en_US&amp;offset=0&amp;query=any,contains,991003882199702656","Catalog Record")</f>
        <v/>
      </c>
      <c r="AT28">
        <f>HYPERLINK("http://www.worldcat.org/oclc/1730939","WorldCat Record")</f>
        <v/>
      </c>
      <c r="AU28" t="inlineStr">
        <is>
          <t>197798784:eng</t>
        </is>
      </c>
      <c r="AV28" t="inlineStr">
        <is>
          <t>1730939</t>
        </is>
      </c>
      <c r="AW28" t="inlineStr">
        <is>
          <t>991003882199702656</t>
        </is>
      </c>
      <c r="AX28" t="inlineStr">
        <is>
          <t>991003882199702656</t>
        </is>
      </c>
      <c r="AY28" t="inlineStr">
        <is>
          <t>2258300350002656</t>
        </is>
      </c>
      <c r="AZ28" t="inlineStr">
        <is>
          <t>BOOK</t>
        </is>
      </c>
      <c r="BB28" t="inlineStr">
        <is>
          <t>9780299512378</t>
        </is>
      </c>
      <c r="BC28" t="inlineStr">
        <is>
          <t>32285002851862</t>
        </is>
      </c>
      <c r="BD28" t="inlineStr">
        <is>
          <t>893512484</t>
        </is>
      </c>
    </row>
    <row r="29">
      <c r="A29" t="inlineStr">
        <is>
          <t>No</t>
        </is>
      </c>
      <c r="B29" t="inlineStr">
        <is>
          <t>QE33 .A585</t>
        </is>
      </c>
      <c r="C29" t="inlineStr">
        <is>
          <t>0                      QE 0033000A  585</t>
        </is>
      </c>
      <c r="D29" t="inlineStr">
        <is>
          <t>Atomic absorption spectrometry in geology. By Ernest E. Angino and Gale K. Billings.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Angino, Ernest E.</t>
        </is>
      </c>
      <c r="L29" t="inlineStr">
        <is>
          <t>Amsterdam, New York [etc.] Elsevier Pub. Co., 1967.</t>
        </is>
      </c>
      <c r="M29" t="inlineStr">
        <is>
          <t>1967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Methods in geochemistry and geophysics ; 7</t>
        </is>
      </c>
      <c r="R29" t="inlineStr">
        <is>
          <t xml:space="preserve">QE </t>
        </is>
      </c>
      <c r="S29" t="n">
        <v>1</v>
      </c>
      <c r="T29" t="n">
        <v>1</v>
      </c>
      <c r="U29" t="inlineStr">
        <is>
          <t>2000-06-29</t>
        </is>
      </c>
      <c r="V29" t="inlineStr">
        <is>
          <t>2000-06-29</t>
        </is>
      </c>
      <c r="W29" t="inlineStr">
        <is>
          <t>1997-06-23</t>
        </is>
      </c>
      <c r="X29" t="inlineStr">
        <is>
          <t>1997-06-23</t>
        </is>
      </c>
      <c r="Y29" t="n">
        <v>400</v>
      </c>
      <c r="Z29" t="n">
        <v>283</v>
      </c>
      <c r="AA29" t="n">
        <v>399</v>
      </c>
      <c r="AB29" t="n">
        <v>3</v>
      </c>
      <c r="AC29" t="n">
        <v>3</v>
      </c>
      <c r="AD29" t="n">
        <v>8</v>
      </c>
      <c r="AE29" t="n">
        <v>10</v>
      </c>
      <c r="AF29" t="n">
        <v>2</v>
      </c>
      <c r="AG29" t="n">
        <v>3</v>
      </c>
      <c r="AH29" t="n">
        <v>1</v>
      </c>
      <c r="AI29" t="n">
        <v>2</v>
      </c>
      <c r="AJ29" t="n">
        <v>3</v>
      </c>
      <c r="AK29" t="n">
        <v>3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HYPERLINK("http://catalog.hathitrust.org/Record/001038606","HathiTrust Record")</f>
        <v/>
      </c>
      <c r="AS29">
        <f>HYPERLINK("https://creighton-primo.hosted.exlibrisgroup.com/primo-explore/search?tab=default_tab&amp;search_scope=EVERYTHING&amp;vid=01CRU&amp;lang=en_US&amp;offset=0&amp;query=any,contains,991000037859702656","Catalog Record")</f>
        <v/>
      </c>
      <c r="AT29">
        <f>HYPERLINK("http://www.worldcat.org/oclc/20920","WorldCat Record")</f>
        <v/>
      </c>
      <c r="AU29" t="inlineStr">
        <is>
          <t>1143293:eng</t>
        </is>
      </c>
      <c r="AV29" t="inlineStr">
        <is>
          <t>20920</t>
        </is>
      </c>
      <c r="AW29" t="inlineStr">
        <is>
          <t>991000037859702656</t>
        </is>
      </c>
      <c r="AX29" t="inlineStr">
        <is>
          <t>991000037859702656</t>
        </is>
      </c>
      <c r="AY29" t="inlineStr">
        <is>
          <t>2261561990002656</t>
        </is>
      </c>
      <c r="AZ29" t="inlineStr">
        <is>
          <t>BOOK</t>
        </is>
      </c>
      <c r="BC29" t="inlineStr">
        <is>
          <t>32285002851359</t>
        </is>
      </c>
      <c r="BD29" t="inlineStr">
        <is>
          <t>893689352</t>
        </is>
      </c>
    </row>
    <row r="30">
      <c r="A30" t="inlineStr">
        <is>
          <t>No</t>
        </is>
      </c>
      <c r="B30" t="inlineStr">
        <is>
          <t>QE33 .N29 1978</t>
        </is>
      </c>
      <c r="C30" t="inlineStr">
        <is>
          <t>0                      QE 0033000N  29          1978</t>
        </is>
      </c>
      <c r="D30" t="inlineStr">
        <is>
          <t>Powers of nature / prepared by the Special Publications Division, National Geographic Society.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National Geographic Society (U.S.). Special Publications Division.</t>
        </is>
      </c>
      <c r="L30" t="inlineStr">
        <is>
          <t>Washington : The Society, c1978.</t>
        </is>
      </c>
      <c r="M30" t="inlineStr">
        <is>
          <t>1978</t>
        </is>
      </c>
      <c r="O30" t="inlineStr">
        <is>
          <t>eng</t>
        </is>
      </c>
      <c r="P30" t="inlineStr">
        <is>
          <t>dcu</t>
        </is>
      </c>
      <c r="R30" t="inlineStr">
        <is>
          <t xml:space="preserve">QE </t>
        </is>
      </c>
      <c r="S30" t="n">
        <v>2</v>
      </c>
      <c r="T30" t="n">
        <v>2</v>
      </c>
      <c r="U30" t="inlineStr">
        <is>
          <t>1994-02-14</t>
        </is>
      </c>
      <c r="V30" t="inlineStr">
        <is>
          <t>1994-02-14</t>
        </is>
      </c>
      <c r="W30" t="inlineStr">
        <is>
          <t>1993-02-23</t>
        </is>
      </c>
      <c r="X30" t="inlineStr">
        <is>
          <t>1993-02-23</t>
        </is>
      </c>
      <c r="Y30" t="n">
        <v>1225</v>
      </c>
      <c r="Z30" t="n">
        <v>1152</v>
      </c>
      <c r="AA30" t="n">
        <v>1170</v>
      </c>
      <c r="AB30" t="n">
        <v>7</v>
      </c>
      <c r="AC30" t="n">
        <v>7</v>
      </c>
      <c r="AD30" t="n">
        <v>6</v>
      </c>
      <c r="AE30" t="n">
        <v>6</v>
      </c>
      <c r="AF30" t="n">
        <v>2</v>
      </c>
      <c r="AG30" t="n">
        <v>2</v>
      </c>
      <c r="AH30" t="n">
        <v>2</v>
      </c>
      <c r="AI30" t="n">
        <v>2</v>
      </c>
      <c r="AJ30" t="n">
        <v>3</v>
      </c>
      <c r="AK30" t="n">
        <v>3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HYPERLINK("http://catalog.hathitrust.org/Record/102006364","HathiTrust Record")</f>
        <v/>
      </c>
      <c r="AS30">
        <f>HYPERLINK("https://creighton-primo.hosted.exlibrisgroup.com/primo-explore/search?tab=default_tab&amp;search_scope=EVERYTHING&amp;vid=01CRU&amp;lang=en_US&amp;offset=0&amp;query=any,contains,991004477369702656","Catalog Record")</f>
        <v/>
      </c>
      <c r="AT30">
        <f>HYPERLINK("http://www.worldcat.org/oclc/3609896","WorldCat Record")</f>
        <v/>
      </c>
      <c r="AU30" t="inlineStr">
        <is>
          <t>3769486356:eng</t>
        </is>
      </c>
      <c r="AV30" t="inlineStr">
        <is>
          <t>3609896</t>
        </is>
      </c>
      <c r="AW30" t="inlineStr">
        <is>
          <t>991004477369702656</t>
        </is>
      </c>
      <c r="AX30" t="inlineStr">
        <is>
          <t>991004477369702656</t>
        </is>
      </c>
      <c r="AY30" t="inlineStr">
        <is>
          <t>2271805070002656</t>
        </is>
      </c>
      <c r="AZ30" t="inlineStr">
        <is>
          <t>BOOK</t>
        </is>
      </c>
      <c r="BB30" t="inlineStr">
        <is>
          <t>9780870442346</t>
        </is>
      </c>
      <c r="BC30" t="inlineStr">
        <is>
          <t>32285001504736</t>
        </is>
      </c>
      <c r="BD30" t="inlineStr">
        <is>
          <t>893706464</t>
        </is>
      </c>
    </row>
    <row r="31">
      <c r="A31" t="inlineStr">
        <is>
          <t>No</t>
        </is>
      </c>
      <c r="B31" t="inlineStr">
        <is>
          <t>QE363 .C613 1969</t>
        </is>
      </c>
      <c r="C31" t="inlineStr">
        <is>
          <t>0                      QE 0363000C  613         1969</t>
        </is>
      </c>
      <c r="D31" t="inlineStr">
        <is>
          <t>Introduction to mineralogy : crystallography and petrology / by Carl W. Correns. In cooperation with Josef Zemann and Sigmund Koritnig. Translated by William D. Johns.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Correns, Carl W. (Carl Wilhelm), 1893-1980.</t>
        </is>
      </c>
      <c r="L31" t="inlineStr">
        <is>
          <t>Berlin ; New York : Springer, 1969.</t>
        </is>
      </c>
      <c r="M31" t="inlineStr">
        <is>
          <t>1969</t>
        </is>
      </c>
      <c r="N31" t="inlineStr">
        <is>
          <t>2d ed. With 391 figures and 1 plate.</t>
        </is>
      </c>
      <c r="O31" t="inlineStr">
        <is>
          <t>eng</t>
        </is>
      </c>
      <c r="P31" t="inlineStr">
        <is>
          <t xml:space="preserve">gw </t>
        </is>
      </c>
      <c r="R31" t="inlineStr">
        <is>
          <t xml:space="preserve">QE </t>
        </is>
      </c>
      <c r="S31" t="n">
        <v>1</v>
      </c>
      <c r="T31" t="n">
        <v>1</v>
      </c>
      <c r="U31" t="inlineStr">
        <is>
          <t>2004-11-29</t>
        </is>
      </c>
      <c r="V31" t="inlineStr">
        <is>
          <t>2004-11-29</t>
        </is>
      </c>
      <c r="W31" t="inlineStr">
        <is>
          <t>1993-02-16</t>
        </is>
      </c>
      <c r="X31" t="inlineStr">
        <is>
          <t>1993-02-16</t>
        </is>
      </c>
      <c r="Y31" t="n">
        <v>465</v>
      </c>
      <c r="Z31" t="n">
        <v>374</v>
      </c>
      <c r="AA31" t="n">
        <v>429</v>
      </c>
      <c r="AB31" t="n">
        <v>4</v>
      </c>
      <c r="AC31" t="n">
        <v>5</v>
      </c>
      <c r="AD31" t="n">
        <v>8</v>
      </c>
      <c r="AE31" t="n">
        <v>10</v>
      </c>
      <c r="AF31" t="n">
        <v>2</v>
      </c>
      <c r="AG31" t="n">
        <v>2</v>
      </c>
      <c r="AH31" t="n">
        <v>2</v>
      </c>
      <c r="AI31" t="n">
        <v>2</v>
      </c>
      <c r="AJ31" t="n">
        <v>1</v>
      </c>
      <c r="AK31" t="n">
        <v>2</v>
      </c>
      <c r="AL31" t="n">
        <v>3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HYPERLINK("https://creighton-primo.hosted.exlibrisgroup.com/primo-explore/search?tab=default_tab&amp;search_scope=EVERYTHING&amp;vid=01CRU&amp;lang=en_US&amp;offset=0&amp;query=any,contains,991000056619702656","Catalog Record")</f>
        <v/>
      </c>
      <c r="AT31">
        <f>HYPERLINK("http://www.worldcat.org/oclc/23612","WorldCat Record")</f>
        <v/>
      </c>
      <c r="AU31" t="inlineStr">
        <is>
          <t>3885503128:eng</t>
        </is>
      </c>
      <c r="AV31" t="inlineStr">
        <is>
          <t>23612</t>
        </is>
      </c>
      <c r="AW31" t="inlineStr">
        <is>
          <t>991000056619702656</t>
        </is>
      </c>
      <c r="AX31" t="inlineStr">
        <is>
          <t>991000056619702656</t>
        </is>
      </c>
      <c r="AY31" t="inlineStr">
        <is>
          <t>2267643080002656</t>
        </is>
      </c>
      <c r="AZ31" t="inlineStr">
        <is>
          <t>BOOK</t>
        </is>
      </c>
      <c r="BC31" t="inlineStr">
        <is>
          <t>32285001519601</t>
        </is>
      </c>
      <c r="BD31" t="inlineStr">
        <is>
          <t>893802451</t>
        </is>
      </c>
    </row>
    <row r="32">
      <c r="A32" t="inlineStr">
        <is>
          <t>No</t>
        </is>
      </c>
      <c r="B32" t="inlineStr">
        <is>
          <t>QE363 .V22</t>
        </is>
      </c>
      <c r="C32" t="inlineStr">
        <is>
          <t>0                      QE 0363000V  22</t>
        </is>
      </c>
      <c r="D32" t="inlineStr">
        <is>
          <t>Mineral recognition [by] Iris Vanders [and] Paul F. Kerr.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Vanders, Iris.</t>
        </is>
      </c>
      <c r="L32" t="inlineStr">
        <is>
          <t>New York, Wiley [1967]</t>
        </is>
      </c>
      <c r="M32" t="inlineStr">
        <is>
          <t>1967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QE </t>
        </is>
      </c>
      <c r="S32" t="n">
        <v>1</v>
      </c>
      <c r="T32" t="n">
        <v>1</v>
      </c>
      <c r="U32" t="inlineStr">
        <is>
          <t>2004-11-29</t>
        </is>
      </c>
      <c r="V32" t="inlineStr">
        <is>
          <t>2004-11-29</t>
        </is>
      </c>
      <c r="W32" t="inlineStr">
        <is>
          <t>1997-06-23</t>
        </is>
      </c>
      <c r="X32" t="inlineStr">
        <is>
          <t>1997-06-23</t>
        </is>
      </c>
      <c r="Y32" t="n">
        <v>995</v>
      </c>
      <c r="Z32" t="n">
        <v>853</v>
      </c>
      <c r="AA32" t="n">
        <v>859</v>
      </c>
      <c r="AB32" t="n">
        <v>8</v>
      </c>
      <c r="AC32" t="n">
        <v>8</v>
      </c>
      <c r="AD32" t="n">
        <v>18</v>
      </c>
      <c r="AE32" t="n">
        <v>18</v>
      </c>
      <c r="AF32" t="n">
        <v>7</v>
      </c>
      <c r="AG32" t="n">
        <v>7</v>
      </c>
      <c r="AH32" t="n">
        <v>2</v>
      </c>
      <c r="AI32" t="n">
        <v>2</v>
      </c>
      <c r="AJ32" t="n">
        <v>6</v>
      </c>
      <c r="AK32" t="n">
        <v>6</v>
      </c>
      <c r="AL32" t="n">
        <v>6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HYPERLINK("http://catalog.hathitrust.org/Record/001487728","HathiTrust Record")</f>
        <v/>
      </c>
      <c r="AS32">
        <f>HYPERLINK("https://creighton-primo.hosted.exlibrisgroup.com/primo-explore/search?tab=default_tab&amp;search_scope=EVERYTHING&amp;vid=01CRU&amp;lang=en_US&amp;offset=0&amp;query=any,contains,991002963989702656","Catalog Record")</f>
        <v/>
      </c>
      <c r="AT32">
        <f>HYPERLINK("http://www.worldcat.org/oclc/545161","WorldCat Record")</f>
        <v/>
      </c>
      <c r="AU32" t="inlineStr">
        <is>
          <t>490412:eng</t>
        </is>
      </c>
      <c r="AV32" t="inlineStr">
        <is>
          <t>545161</t>
        </is>
      </c>
      <c r="AW32" t="inlineStr">
        <is>
          <t>991002963989702656</t>
        </is>
      </c>
      <c r="AX32" t="inlineStr">
        <is>
          <t>991002963989702656</t>
        </is>
      </c>
      <c r="AY32" t="inlineStr">
        <is>
          <t>2264421760002656</t>
        </is>
      </c>
      <c r="AZ32" t="inlineStr">
        <is>
          <t>BOOK</t>
        </is>
      </c>
      <c r="BC32" t="inlineStr">
        <is>
          <t>32285002851946</t>
        </is>
      </c>
      <c r="BD32" t="inlineStr">
        <is>
          <t>893793160</t>
        </is>
      </c>
    </row>
    <row r="33">
      <c r="A33" t="inlineStr">
        <is>
          <t>No</t>
        </is>
      </c>
      <c r="B33" t="inlineStr">
        <is>
          <t>QE363.2 .B33</t>
        </is>
      </c>
      <c r="C33" t="inlineStr">
        <is>
          <t>0                      QE 0363200B  33</t>
        </is>
      </c>
      <c r="D33" t="inlineStr">
        <is>
          <t>Mineralogy for students / [by] M. H. Battey.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Battey, M. H. (Maurice Hugh)</t>
        </is>
      </c>
      <c r="L33" t="inlineStr">
        <is>
          <t>Edinburgh : Oliver and Boyd, 1972.</t>
        </is>
      </c>
      <c r="M33" t="inlineStr">
        <is>
          <t>1972</t>
        </is>
      </c>
      <c r="O33" t="inlineStr">
        <is>
          <t>eng</t>
        </is>
      </c>
      <c r="P33" t="inlineStr">
        <is>
          <t>stk</t>
        </is>
      </c>
      <c r="R33" t="inlineStr">
        <is>
          <t xml:space="preserve">QE </t>
        </is>
      </c>
      <c r="S33" t="n">
        <v>1</v>
      </c>
      <c r="T33" t="n">
        <v>1</v>
      </c>
      <c r="U33" t="inlineStr">
        <is>
          <t>2004-11-29</t>
        </is>
      </c>
      <c r="V33" t="inlineStr">
        <is>
          <t>2004-11-29</t>
        </is>
      </c>
      <c r="W33" t="inlineStr">
        <is>
          <t>1991-09-05</t>
        </is>
      </c>
      <c r="X33" t="inlineStr">
        <is>
          <t>1991-09-05</t>
        </is>
      </c>
      <c r="Y33" t="n">
        <v>199</v>
      </c>
      <c r="Z33" t="n">
        <v>103</v>
      </c>
      <c r="AA33" t="n">
        <v>299</v>
      </c>
      <c r="AB33" t="n">
        <v>2</v>
      </c>
      <c r="AC33" t="n">
        <v>3</v>
      </c>
      <c r="AD33" t="n">
        <v>3</v>
      </c>
      <c r="AE33" t="n">
        <v>6</v>
      </c>
      <c r="AF33" t="n">
        <v>1</v>
      </c>
      <c r="AG33" t="n">
        <v>1</v>
      </c>
      <c r="AH33" t="n">
        <v>0</v>
      </c>
      <c r="AI33" t="n">
        <v>0</v>
      </c>
      <c r="AJ33" t="n">
        <v>2</v>
      </c>
      <c r="AK33" t="n">
        <v>4</v>
      </c>
      <c r="AL33" t="n">
        <v>1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HYPERLINK("http://catalog.hathitrust.org/Record/009240890","HathiTrust Record")</f>
        <v/>
      </c>
      <c r="AS33">
        <f>HYPERLINK("https://creighton-primo.hosted.exlibrisgroup.com/primo-explore/search?tab=default_tab&amp;search_scope=EVERYTHING&amp;vid=01CRU&amp;lang=en_US&amp;offset=0&amp;query=any,contains,991002272869702656","Catalog Record")</f>
        <v/>
      </c>
      <c r="AT33">
        <f>HYPERLINK("http://www.worldcat.org/oclc/308876","WorldCat Record")</f>
        <v/>
      </c>
      <c r="AU33" t="inlineStr">
        <is>
          <t>563401:eng</t>
        </is>
      </c>
      <c r="AV33" t="inlineStr">
        <is>
          <t>308876</t>
        </is>
      </c>
      <c r="AW33" t="inlineStr">
        <is>
          <t>991002272869702656</t>
        </is>
      </c>
      <c r="AX33" t="inlineStr">
        <is>
          <t>991002272869702656</t>
        </is>
      </c>
      <c r="AY33" t="inlineStr">
        <is>
          <t>2265065650002656</t>
        </is>
      </c>
      <c r="AZ33" t="inlineStr">
        <is>
          <t>BOOK</t>
        </is>
      </c>
      <c r="BB33" t="inlineStr">
        <is>
          <t>9780050022436</t>
        </is>
      </c>
      <c r="BC33" t="inlineStr">
        <is>
          <t>32285000736537</t>
        </is>
      </c>
      <c r="BD33" t="inlineStr">
        <is>
          <t>893421145</t>
        </is>
      </c>
    </row>
    <row r="34">
      <c r="A34" t="inlineStr">
        <is>
          <t>No</t>
        </is>
      </c>
      <c r="B34" t="inlineStr">
        <is>
          <t>QE363.2 .D52 1990</t>
        </is>
      </c>
      <c r="C34" t="inlineStr">
        <is>
          <t>0                      QE 0363200D  52          1990</t>
        </is>
      </c>
      <c r="D34" t="inlineStr">
        <is>
          <t>Gems, granites, and gravels : knowing and using rocks and minerals / R.V. Dietrich and Brian J. Skinner.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Dietrich, Richard Vincent, 1924-</t>
        </is>
      </c>
      <c r="L34" t="inlineStr">
        <is>
          <t>Cambridge ; New York : Cambridge University Press, 1990.</t>
        </is>
      </c>
      <c r="M34" t="inlineStr">
        <is>
          <t>1990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QE </t>
        </is>
      </c>
      <c r="S34" t="n">
        <v>4</v>
      </c>
      <c r="T34" t="n">
        <v>4</v>
      </c>
      <c r="U34" t="inlineStr">
        <is>
          <t>2001-02-01</t>
        </is>
      </c>
      <c r="V34" t="inlineStr">
        <is>
          <t>2001-02-01</t>
        </is>
      </c>
      <c r="W34" t="inlineStr">
        <is>
          <t>1991-08-26</t>
        </is>
      </c>
      <c r="X34" t="inlineStr">
        <is>
          <t>1991-08-26</t>
        </is>
      </c>
      <c r="Y34" t="n">
        <v>811</v>
      </c>
      <c r="Z34" t="n">
        <v>691</v>
      </c>
      <c r="AA34" t="n">
        <v>710</v>
      </c>
      <c r="AB34" t="n">
        <v>6</v>
      </c>
      <c r="AC34" t="n">
        <v>7</v>
      </c>
      <c r="AD34" t="n">
        <v>23</v>
      </c>
      <c r="AE34" t="n">
        <v>25</v>
      </c>
      <c r="AF34" t="n">
        <v>6</v>
      </c>
      <c r="AG34" t="n">
        <v>6</v>
      </c>
      <c r="AH34" t="n">
        <v>4</v>
      </c>
      <c r="AI34" t="n">
        <v>5</v>
      </c>
      <c r="AJ34" t="n">
        <v>11</v>
      </c>
      <c r="AK34" t="n">
        <v>11</v>
      </c>
      <c r="AL34" t="n">
        <v>5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HYPERLINK("http://catalog.hathitrust.org/Record/002205494","HathiTrust Record")</f>
        <v/>
      </c>
      <c r="AS34">
        <f>HYPERLINK("https://creighton-primo.hosted.exlibrisgroup.com/primo-explore/search?tab=default_tab&amp;search_scope=EVERYTHING&amp;vid=01CRU&amp;lang=en_US&amp;offset=0&amp;query=any,contains,991001653369702656","Catalog Record")</f>
        <v/>
      </c>
      <c r="AT34">
        <f>HYPERLINK("http://www.worldcat.org/oclc/21116813","WorldCat Record")</f>
        <v/>
      </c>
      <c r="AU34" t="inlineStr">
        <is>
          <t>807077534:eng</t>
        </is>
      </c>
      <c r="AV34" t="inlineStr">
        <is>
          <t>21116813</t>
        </is>
      </c>
      <c r="AW34" t="inlineStr">
        <is>
          <t>991001653369702656</t>
        </is>
      </c>
      <c r="AX34" t="inlineStr">
        <is>
          <t>991001653369702656</t>
        </is>
      </c>
      <c r="AY34" t="inlineStr">
        <is>
          <t>2261862910002656</t>
        </is>
      </c>
      <c r="AZ34" t="inlineStr">
        <is>
          <t>BOOK</t>
        </is>
      </c>
      <c r="BB34" t="inlineStr">
        <is>
          <t>9780521344449</t>
        </is>
      </c>
      <c r="BC34" t="inlineStr">
        <is>
          <t>32285000701747</t>
        </is>
      </c>
      <c r="BD34" t="inlineStr">
        <is>
          <t>893256380</t>
        </is>
      </c>
    </row>
    <row r="35">
      <c r="A35" t="inlineStr">
        <is>
          <t>No</t>
        </is>
      </c>
      <c r="B35" t="inlineStr">
        <is>
          <t>QE364 .B87 1993</t>
        </is>
      </c>
      <c r="C35" t="inlineStr">
        <is>
          <t>0                      QE 0364000B  87          1993</t>
        </is>
      </c>
      <c r="D35" t="inlineStr">
        <is>
          <t>Mineralogical applications of crystal field theory / Roger G. Burns.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Burns, Roger G. (Roger George), 1937-1994.</t>
        </is>
      </c>
      <c r="L35" t="inlineStr">
        <is>
          <t>Cambridge [England] ; New York, NY, USA : Cambridge University Press, 1993.</t>
        </is>
      </c>
      <c r="M35" t="inlineStr">
        <is>
          <t>1993</t>
        </is>
      </c>
      <c r="N35" t="inlineStr">
        <is>
          <t>2nd ed.</t>
        </is>
      </c>
      <c r="O35" t="inlineStr">
        <is>
          <t>eng</t>
        </is>
      </c>
      <c r="P35" t="inlineStr">
        <is>
          <t>enk</t>
        </is>
      </c>
      <c r="Q35" t="inlineStr">
        <is>
          <t>Cambridge topics in mineral physics and chemistry ; 5</t>
        </is>
      </c>
      <c r="R35" t="inlineStr">
        <is>
          <t xml:space="preserve">QE </t>
        </is>
      </c>
      <c r="S35" t="n">
        <v>1</v>
      </c>
      <c r="T35" t="n">
        <v>1</v>
      </c>
      <c r="U35" t="inlineStr">
        <is>
          <t>2004-11-29</t>
        </is>
      </c>
      <c r="V35" t="inlineStr">
        <is>
          <t>2004-11-29</t>
        </is>
      </c>
      <c r="W35" t="inlineStr">
        <is>
          <t>1996-04-11</t>
        </is>
      </c>
      <c r="X35" t="inlineStr">
        <is>
          <t>1996-04-11</t>
        </is>
      </c>
      <c r="Y35" t="n">
        <v>264</v>
      </c>
      <c r="Z35" t="n">
        <v>197</v>
      </c>
      <c r="AA35" t="n">
        <v>388</v>
      </c>
      <c r="AB35" t="n">
        <v>2</v>
      </c>
      <c r="AC35" t="n">
        <v>3</v>
      </c>
      <c r="AD35" t="n">
        <v>4</v>
      </c>
      <c r="AE35" t="n">
        <v>12</v>
      </c>
      <c r="AF35" t="n">
        <v>1</v>
      </c>
      <c r="AG35" t="n">
        <v>3</v>
      </c>
      <c r="AH35" t="n">
        <v>1</v>
      </c>
      <c r="AI35" t="n">
        <v>3</v>
      </c>
      <c r="AJ35" t="n">
        <v>1</v>
      </c>
      <c r="AK35" t="n">
        <v>5</v>
      </c>
      <c r="AL35" t="n">
        <v>1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HYPERLINK("https://creighton-primo.hosted.exlibrisgroup.com/primo-explore/search?tab=default_tab&amp;search_scope=EVERYTHING&amp;vid=01CRU&amp;lang=en_US&amp;offset=0&amp;query=any,contains,991002102219702656","Catalog Record")</f>
        <v/>
      </c>
      <c r="AT35">
        <f>HYPERLINK("http://www.worldcat.org/oclc/26974845","WorldCat Record")</f>
        <v/>
      </c>
      <c r="AU35" t="inlineStr">
        <is>
          <t>117189850:eng</t>
        </is>
      </c>
      <c r="AV35" t="inlineStr">
        <is>
          <t>26974845</t>
        </is>
      </c>
      <c r="AW35" t="inlineStr">
        <is>
          <t>991002102219702656</t>
        </is>
      </c>
      <c r="AX35" t="inlineStr">
        <is>
          <t>991002102219702656</t>
        </is>
      </c>
      <c r="AY35" t="inlineStr">
        <is>
          <t>2255580460002656</t>
        </is>
      </c>
      <c r="AZ35" t="inlineStr">
        <is>
          <t>BOOK</t>
        </is>
      </c>
      <c r="BB35" t="inlineStr">
        <is>
          <t>9780521430777</t>
        </is>
      </c>
      <c r="BC35" t="inlineStr">
        <is>
          <t>32285002151487</t>
        </is>
      </c>
      <c r="BD35" t="inlineStr">
        <is>
          <t>893510297</t>
        </is>
      </c>
    </row>
    <row r="36">
      <c r="A36" t="inlineStr">
        <is>
          <t>No</t>
        </is>
      </c>
      <c r="B36" t="inlineStr">
        <is>
          <t>QE364 .D37 1966</t>
        </is>
      </c>
      <c r="C36" t="inlineStr">
        <is>
          <t>0                      QE 0364000D  37          1966</t>
        </is>
      </c>
      <c r="D36" t="inlineStr">
        <is>
          <t>An introduction to the rock-forming minerals / [by] W. A. Deer, R. A. Howie [and] J. Zussman.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Deer, W. A. (William Alexander)</t>
        </is>
      </c>
      <c r="L36" t="inlineStr">
        <is>
          <t>London : Longmans, c1966, 1983 printing.</t>
        </is>
      </c>
      <c r="M36" t="inlineStr">
        <is>
          <t>1966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QE </t>
        </is>
      </c>
      <c r="S36" t="n">
        <v>1</v>
      </c>
      <c r="T36" t="n">
        <v>1</v>
      </c>
      <c r="U36" t="inlineStr">
        <is>
          <t>2004-11-29</t>
        </is>
      </c>
      <c r="V36" t="inlineStr">
        <is>
          <t>2004-11-29</t>
        </is>
      </c>
      <c r="W36" t="inlineStr">
        <is>
          <t>1993-02-16</t>
        </is>
      </c>
      <c r="X36" t="inlineStr">
        <is>
          <t>1993-02-16</t>
        </is>
      </c>
      <c r="Y36" t="n">
        <v>310</v>
      </c>
      <c r="Z36" t="n">
        <v>160</v>
      </c>
      <c r="AA36" t="n">
        <v>717</v>
      </c>
      <c r="AB36" t="n">
        <v>2</v>
      </c>
      <c r="AC36" t="n">
        <v>6</v>
      </c>
      <c r="AD36" t="n">
        <v>2</v>
      </c>
      <c r="AE36" t="n">
        <v>12</v>
      </c>
      <c r="AF36" t="n">
        <v>0</v>
      </c>
      <c r="AG36" t="n">
        <v>2</v>
      </c>
      <c r="AH36" t="n">
        <v>0</v>
      </c>
      <c r="AI36" t="n">
        <v>2</v>
      </c>
      <c r="AJ36" t="n">
        <v>1</v>
      </c>
      <c r="AK36" t="n">
        <v>4</v>
      </c>
      <c r="AL36" t="n">
        <v>1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HYPERLINK("http://catalog.hathitrust.org/Record/000746158","HathiTrust Record")</f>
        <v/>
      </c>
      <c r="AS36">
        <f>HYPERLINK("https://creighton-primo.hosted.exlibrisgroup.com/primo-explore/search?tab=default_tab&amp;search_scope=EVERYTHING&amp;vid=01CRU&amp;lang=en_US&amp;offset=0&amp;query=any,contains,991004130699702656","Catalog Record")</f>
        <v/>
      </c>
      <c r="AT36">
        <f>HYPERLINK("http://www.worldcat.org/oclc/2468668","WorldCat Record")</f>
        <v/>
      </c>
      <c r="AU36" t="inlineStr">
        <is>
          <t>1576690:eng</t>
        </is>
      </c>
      <c r="AV36" t="inlineStr">
        <is>
          <t>2468668</t>
        </is>
      </c>
      <c r="AW36" t="inlineStr">
        <is>
          <t>991004130699702656</t>
        </is>
      </c>
      <c r="AX36" t="inlineStr">
        <is>
          <t>991004130699702656</t>
        </is>
      </c>
      <c r="AY36" t="inlineStr">
        <is>
          <t>2271038930002656</t>
        </is>
      </c>
      <c r="AZ36" t="inlineStr">
        <is>
          <t>BOOK</t>
        </is>
      </c>
      <c r="BC36" t="inlineStr">
        <is>
          <t>32285001519643</t>
        </is>
      </c>
      <c r="BD36" t="inlineStr">
        <is>
          <t>893888322</t>
        </is>
      </c>
    </row>
    <row r="37">
      <c r="A37" t="inlineStr">
        <is>
          <t>No</t>
        </is>
      </c>
      <c r="B37" t="inlineStr">
        <is>
          <t>QE364 .E72</t>
        </is>
      </c>
      <c r="C37" t="inlineStr">
        <is>
          <t>0                      QE 0364000E  72</t>
        </is>
      </c>
      <c r="D37" t="inlineStr">
        <is>
          <t>Earth materials / [by] W. G. Ernst.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Ernst, W. G. (Wallace Gary), 1931-</t>
        </is>
      </c>
      <c r="L37" t="inlineStr">
        <is>
          <t>Englewood Cliffs, N.J. : Prentice-Hall, 1969.</t>
        </is>
      </c>
      <c r="M37" t="inlineStr">
        <is>
          <t>1969</t>
        </is>
      </c>
      <c r="O37" t="inlineStr">
        <is>
          <t>eng</t>
        </is>
      </c>
      <c r="P37" t="inlineStr">
        <is>
          <t>nju</t>
        </is>
      </c>
      <c r="Q37" t="inlineStr">
        <is>
          <t>Foundations of earth science series</t>
        </is>
      </c>
      <c r="R37" t="inlineStr">
        <is>
          <t xml:space="preserve">QE </t>
        </is>
      </c>
      <c r="S37" t="n">
        <v>3</v>
      </c>
      <c r="T37" t="n">
        <v>3</v>
      </c>
      <c r="U37" t="inlineStr">
        <is>
          <t>2004-11-29</t>
        </is>
      </c>
      <c r="V37" t="inlineStr">
        <is>
          <t>2004-11-29</t>
        </is>
      </c>
      <c r="W37" t="inlineStr">
        <is>
          <t>1993-02-16</t>
        </is>
      </c>
      <c r="X37" t="inlineStr">
        <is>
          <t>1993-02-16</t>
        </is>
      </c>
      <c r="Y37" t="n">
        <v>858</v>
      </c>
      <c r="Z37" t="n">
        <v>666</v>
      </c>
      <c r="AA37" t="n">
        <v>682</v>
      </c>
      <c r="AB37" t="n">
        <v>4</v>
      </c>
      <c r="AC37" t="n">
        <v>4</v>
      </c>
      <c r="AD37" t="n">
        <v>17</v>
      </c>
      <c r="AE37" t="n">
        <v>19</v>
      </c>
      <c r="AF37" t="n">
        <v>6</v>
      </c>
      <c r="AG37" t="n">
        <v>7</v>
      </c>
      <c r="AH37" t="n">
        <v>3</v>
      </c>
      <c r="AI37" t="n">
        <v>4</v>
      </c>
      <c r="AJ37" t="n">
        <v>9</v>
      </c>
      <c r="AK37" t="n">
        <v>9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HYPERLINK("http://catalog.hathitrust.org/Record/001487740","HathiTrust Record")</f>
        <v/>
      </c>
      <c r="AS37">
        <f>HYPERLINK("https://creighton-primo.hosted.exlibrisgroup.com/primo-explore/search?tab=default_tab&amp;search_scope=EVERYTHING&amp;vid=01CRU&amp;lang=en_US&amp;offset=0&amp;query=any,contains,991005435909702656","Catalog Record")</f>
        <v/>
      </c>
      <c r="AT37">
        <f>HYPERLINK("http://www.worldcat.org/oclc/4027","WorldCat Record")</f>
        <v/>
      </c>
      <c r="AU37" t="inlineStr">
        <is>
          <t>410704:eng</t>
        </is>
      </c>
      <c r="AV37" t="inlineStr">
        <is>
          <t>4027</t>
        </is>
      </c>
      <c r="AW37" t="inlineStr">
        <is>
          <t>991005435909702656</t>
        </is>
      </c>
      <c r="AX37" t="inlineStr">
        <is>
          <t>991005435909702656</t>
        </is>
      </c>
      <c r="AY37" t="inlineStr">
        <is>
          <t>2266248860002656</t>
        </is>
      </c>
      <c r="AZ37" t="inlineStr">
        <is>
          <t>BOOK</t>
        </is>
      </c>
      <c r="BC37" t="inlineStr">
        <is>
          <t>32285001519650</t>
        </is>
      </c>
      <c r="BD37" t="inlineStr">
        <is>
          <t>893777477</t>
        </is>
      </c>
    </row>
    <row r="38">
      <c r="A38" t="inlineStr">
        <is>
          <t>No</t>
        </is>
      </c>
      <c r="B38" t="inlineStr">
        <is>
          <t>QE366.8 .S3813 1992</t>
        </is>
      </c>
      <c r="C38" t="inlineStr">
        <is>
          <t>0                      QE 0366800S  3813        1992</t>
        </is>
      </c>
      <c r="D38" t="inlineStr">
        <is>
          <t>Minerals of the world / Walter Schumann ; [translated by Elisabeth E. Reinersmann].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Schumann, Walter.</t>
        </is>
      </c>
      <c r="L38" t="inlineStr">
        <is>
          <t>New York : Sterling Pub. Co., c1992.</t>
        </is>
      </c>
      <c r="M38" t="inlineStr">
        <is>
          <t>1992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QE </t>
        </is>
      </c>
      <c r="S38" t="n">
        <v>1</v>
      </c>
      <c r="T38" t="n">
        <v>1</v>
      </c>
      <c r="U38" t="inlineStr">
        <is>
          <t>2004-11-29</t>
        </is>
      </c>
      <c r="V38" t="inlineStr">
        <is>
          <t>2004-11-29</t>
        </is>
      </c>
      <c r="W38" t="inlineStr">
        <is>
          <t>1993-08-12</t>
        </is>
      </c>
      <c r="X38" t="inlineStr">
        <is>
          <t>1993-08-12</t>
        </is>
      </c>
      <c r="Y38" t="n">
        <v>1073</v>
      </c>
      <c r="Z38" t="n">
        <v>977</v>
      </c>
      <c r="AA38" t="n">
        <v>1221</v>
      </c>
      <c r="AB38" t="n">
        <v>6</v>
      </c>
      <c r="AC38" t="n">
        <v>10</v>
      </c>
      <c r="AD38" t="n">
        <v>19</v>
      </c>
      <c r="AE38" t="n">
        <v>20</v>
      </c>
      <c r="AF38" t="n">
        <v>5</v>
      </c>
      <c r="AG38" t="n">
        <v>5</v>
      </c>
      <c r="AH38" t="n">
        <v>6</v>
      </c>
      <c r="AI38" t="n">
        <v>6</v>
      </c>
      <c r="AJ38" t="n">
        <v>9</v>
      </c>
      <c r="AK38" t="n">
        <v>9</v>
      </c>
      <c r="AL38" t="n">
        <v>4</v>
      </c>
      <c r="AM38" t="n">
        <v>5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HYPERLINK("http://catalog.hathitrust.org/Record/008863027","HathiTrust Record")</f>
        <v/>
      </c>
      <c r="AS38">
        <f>HYPERLINK("https://creighton-primo.hosted.exlibrisgroup.com/primo-explore/search?tab=default_tab&amp;search_scope=EVERYTHING&amp;vid=01CRU&amp;lang=en_US&amp;offset=0&amp;query=any,contains,991001963339702656","Catalog Record")</f>
        <v/>
      </c>
      <c r="AT38">
        <f>HYPERLINK("http://www.worldcat.org/oclc/24871805","WorldCat Record")</f>
        <v/>
      </c>
      <c r="AU38" t="inlineStr">
        <is>
          <t>5091661677:eng</t>
        </is>
      </c>
      <c r="AV38" t="inlineStr">
        <is>
          <t>24871805</t>
        </is>
      </c>
      <c r="AW38" t="inlineStr">
        <is>
          <t>991001963339702656</t>
        </is>
      </c>
      <c r="AX38" t="inlineStr">
        <is>
          <t>991001963339702656</t>
        </is>
      </c>
      <c r="AY38" t="inlineStr">
        <is>
          <t>2262818010002656</t>
        </is>
      </c>
      <c r="AZ38" t="inlineStr">
        <is>
          <t>BOOK</t>
        </is>
      </c>
      <c r="BB38" t="inlineStr">
        <is>
          <t>9780806985701</t>
        </is>
      </c>
      <c r="BC38" t="inlineStr">
        <is>
          <t>32285001726313</t>
        </is>
      </c>
      <c r="BD38" t="inlineStr">
        <is>
          <t>893497574</t>
        </is>
      </c>
    </row>
    <row r="39">
      <c r="A39" t="inlineStr">
        <is>
          <t>No</t>
        </is>
      </c>
      <c r="B39" t="inlineStr">
        <is>
          <t>QE369.O6 G75 1985</t>
        </is>
      </c>
      <c r="C39" t="inlineStr">
        <is>
          <t>0                      QE 0369000O  6                  G  75          1985</t>
        </is>
      </c>
      <c r="D39" t="inlineStr">
        <is>
          <t>A practical introduction to optical mineralogy / C.D. Gribble, A.J. Hall.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Gribble, C. D.</t>
        </is>
      </c>
      <c r="L39" t="inlineStr">
        <is>
          <t>London ; Boston : Allen &amp; Unwin, 1985.</t>
        </is>
      </c>
      <c r="M39" t="inlineStr">
        <is>
          <t>1985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QE </t>
        </is>
      </c>
      <c r="S39" t="n">
        <v>1</v>
      </c>
      <c r="T39" t="n">
        <v>1</v>
      </c>
      <c r="U39" t="inlineStr">
        <is>
          <t>2004-11-29</t>
        </is>
      </c>
      <c r="V39" t="inlineStr">
        <is>
          <t>2004-11-29</t>
        </is>
      </c>
      <c r="W39" t="inlineStr">
        <is>
          <t>1993-02-16</t>
        </is>
      </c>
      <c r="X39" t="inlineStr">
        <is>
          <t>1993-02-16</t>
        </is>
      </c>
      <c r="Y39" t="n">
        <v>360</v>
      </c>
      <c r="Z39" t="n">
        <v>248</v>
      </c>
      <c r="AA39" t="n">
        <v>266</v>
      </c>
      <c r="AB39" t="n">
        <v>4</v>
      </c>
      <c r="AC39" t="n">
        <v>4</v>
      </c>
      <c r="AD39" t="n">
        <v>6</v>
      </c>
      <c r="AE39" t="n">
        <v>7</v>
      </c>
      <c r="AF39" t="n">
        <v>1</v>
      </c>
      <c r="AG39" t="n">
        <v>2</v>
      </c>
      <c r="AH39" t="n">
        <v>1</v>
      </c>
      <c r="AI39" t="n">
        <v>2</v>
      </c>
      <c r="AJ39" t="n">
        <v>1</v>
      </c>
      <c r="AK39" t="n">
        <v>1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HYPERLINK("https://creighton-primo.hosted.exlibrisgroup.com/primo-explore/search?tab=default_tab&amp;search_scope=EVERYTHING&amp;vid=01CRU&amp;lang=en_US&amp;offset=0&amp;query=any,contains,991000558859702656","Catalog Record")</f>
        <v/>
      </c>
      <c r="AT39">
        <f>HYPERLINK("http://www.worldcat.org/oclc/11574139","WorldCat Record")</f>
        <v/>
      </c>
      <c r="AU39" t="inlineStr">
        <is>
          <t>4474171:eng</t>
        </is>
      </c>
      <c r="AV39" t="inlineStr">
        <is>
          <t>11574139</t>
        </is>
      </c>
      <c r="AW39" t="inlineStr">
        <is>
          <t>991000558859702656</t>
        </is>
      </c>
      <c r="AX39" t="inlineStr">
        <is>
          <t>991000558859702656</t>
        </is>
      </c>
      <c r="AY39" t="inlineStr">
        <is>
          <t>2264943580002656</t>
        </is>
      </c>
      <c r="AZ39" t="inlineStr">
        <is>
          <t>BOOK</t>
        </is>
      </c>
      <c r="BB39" t="inlineStr">
        <is>
          <t>9780045490080</t>
        </is>
      </c>
      <c r="BC39" t="inlineStr">
        <is>
          <t>32285001519676</t>
        </is>
      </c>
      <c r="BD39" t="inlineStr">
        <is>
          <t>893626363</t>
        </is>
      </c>
    </row>
    <row r="40">
      <c r="A40" t="inlineStr">
        <is>
          <t>No</t>
        </is>
      </c>
      <c r="B40" t="inlineStr">
        <is>
          <t>QE369.O6 P43 1992</t>
        </is>
      </c>
      <c r="C40" t="inlineStr">
        <is>
          <t>0                      QE 0369000O  6                  P  43          1992</t>
        </is>
      </c>
      <c r="D40" t="inlineStr">
        <is>
          <t>The colours of opaque minerals / A. Peckett ; based on the notes left by the late R. Phillips, N.F.M. Henry.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Peckett, A. (Andrew)</t>
        </is>
      </c>
      <c r="L40" t="inlineStr">
        <is>
          <t>New York : Van Nostrand Reinhold, 1992.</t>
        </is>
      </c>
      <c r="M40" t="inlineStr">
        <is>
          <t>1992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QE </t>
        </is>
      </c>
      <c r="S40" t="n">
        <v>1</v>
      </c>
      <c r="T40" t="n">
        <v>1</v>
      </c>
      <c r="U40" t="inlineStr">
        <is>
          <t>1993-03-26</t>
        </is>
      </c>
      <c r="V40" t="inlineStr">
        <is>
          <t>1993-03-26</t>
        </is>
      </c>
      <c r="W40" t="inlineStr">
        <is>
          <t>1992-11-17</t>
        </is>
      </c>
      <c r="X40" t="inlineStr">
        <is>
          <t>1992-11-17</t>
        </is>
      </c>
      <c r="Y40" t="n">
        <v>126</v>
      </c>
      <c r="Z40" t="n">
        <v>105</v>
      </c>
      <c r="AA40" t="n">
        <v>117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HYPERLINK("http://catalog.hathitrust.org/Record/002514213","HathiTrust Record")</f>
        <v/>
      </c>
      <c r="AS40">
        <f>HYPERLINK("https://creighton-primo.hosted.exlibrisgroup.com/primo-explore/search?tab=default_tab&amp;search_scope=EVERYTHING&amp;vid=01CRU&amp;lang=en_US&amp;offset=0&amp;query=any,contains,991001753059702656","Catalog Record")</f>
        <v/>
      </c>
      <c r="AT40">
        <f>HYPERLINK("http://www.worldcat.org/oclc/22184461","WorldCat Record")</f>
        <v/>
      </c>
      <c r="AU40" t="inlineStr">
        <is>
          <t>23671184:eng</t>
        </is>
      </c>
      <c r="AV40" t="inlineStr">
        <is>
          <t>22184461</t>
        </is>
      </c>
      <c r="AW40" t="inlineStr">
        <is>
          <t>991001753059702656</t>
        </is>
      </c>
      <c r="AX40" t="inlineStr">
        <is>
          <t>991001753059702656</t>
        </is>
      </c>
      <c r="AY40" t="inlineStr">
        <is>
          <t>2259477330002656</t>
        </is>
      </c>
      <c r="AZ40" t="inlineStr">
        <is>
          <t>BOOK</t>
        </is>
      </c>
      <c r="BB40" t="inlineStr">
        <is>
          <t>9780442308087</t>
        </is>
      </c>
      <c r="BC40" t="inlineStr">
        <is>
          <t>32285001362622</t>
        </is>
      </c>
      <c r="BD40" t="inlineStr">
        <is>
          <t>893703299</t>
        </is>
      </c>
    </row>
    <row r="41">
      <c r="A41" t="inlineStr">
        <is>
          <t>No</t>
        </is>
      </c>
      <c r="B41" t="inlineStr">
        <is>
          <t>QE371 .N38 1987</t>
        </is>
      </c>
      <c r="C41" t="inlineStr">
        <is>
          <t>0                      QE 0371000N  38          1987</t>
        </is>
      </c>
      <c r="D41" t="inlineStr">
        <is>
          <t>Physical properties and thermodynamic behaviour of minerals / edited by Ekhard K.H. Salje.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NATO Advanced Study Institute on Physical Properties and Thermodynamic Behaviour of Minerals (1987 : Cambridge, England)</t>
        </is>
      </c>
      <c r="L41" t="inlineStr">
        <is>
          <t>Dordrecht ; Boston : D. Reidel Pub. Co. ; Norwell, MA, U.S.A. : Sold and distributed in the U.S.A. and Canada by Kluwer Academic Publishers, c1988.</t>
        </is>
      </c>
      <c r="M41" t="inlineStr">
        <is>
          <t>1988</t>
        </is>
      </c>
      <c r="O41" t="inlineStr">
        <is>
          <t>eng</t>
        </is>
      </c>
      <c r="P41" t="inlineStr">
        <is>
          <t xml:space="preserve">ne </t>
        </is>
      </c>
      <c r="Q41" t="inlineStr">
        <is>
          <t>NATO ASI series. Series C, Mathematical and physical sciences ; vol. 225</t>
        </is>
      </c>
      <c r="R41" t="inlineStr">
        <is>
          <t xml:space="preserve">QE </t>
        </is>
      </c>
      <c r="S41" t="n">
        <v>2</v>
      </c>
      <c r="T41" t="n">
        <v>2</v>
      </c>
      <c r="U41" t="inlineStr">
        <is>
          <t>1994-01-12</t>
        </is>
      </c>
      <c r="V41" t="inlineStr">
        <is>
          <t>1994-01-12</t>
        </is>
      </c>
      <c r="W41" t="inlineStr">
        <is>
          <t>1993-02-16</t>
        </is>
      </c>
      <c r="X41" t="inlineStr">
        <is>
          <t>1993-02-16</t>
        </is>
      </c>
      <c r="Y41" t="n">
        <v>142</v>
      </c>
      <c r="Z41" t="n">
        <v>104</v>
      </c>
      <c r="AA41" t="n">
        <v>116</v>
      </c>
      <c r="AB41" t="n">
        <v>2</v>
      </c>
      <c r="AC41" t="n">
        <v>2</v>
      </c>
      <c r="AD41" t="n">
        <v>3</v>
      </c>
      <c r="AE41" t="n">
        <v>3</v>
      </c>
      <c r="AF41" t="n">
        <v>0</v>
      </c>
      <c r="AG41" t="n">
        <v>0</v>
      </c>
      <c r="AH41" t="n">
        <v>1</v>
      </c>
      <c r="AI41" t="n">
        <v>1</v>
      </c>
      <c r="AJ41" t="n">
        <v>2</v>
      </c>
      <c r="AK41" t="n">
        <v>2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HYPERLINK("http://catalog.hathitrust.org/Record/000880692","HathiTrust Record")</f>
        <v/>
      </c>
      <c r="AS41">
        <f>HYPERLINK("https://creighton-primo.hosted.exlibrisgroup.com/primo-explore/search?tab=default_tab&amp;search_scope=EVERYTHING&amp;vid=01CRU&amp;lang=en_US&amp;offset=0&amp;query=any,contains,991001173059702656","Catalog Record")</f>
        <v/>
      </c>
      <c r="AT41">
        <f>HYPERLINK("http://www.worldcat.org/oclc/16982415","WorldCat Record")</f>
        <v/>
      </c>
      <c r="AU41" t="inlineStr">
        <is>
          <t>13815994:eng</t>
        </is>
      </c>
      <c r="AV41" t="inlineStr">
        <is>
          <t>16982415</t>
        </is>
      </c>
      <c r="AW41" t="inlineStr">
        <is>
          <t>991001173059702656</t>
        </is>
      </c>
      <c r="AX41" t="inlineStr">
        <is>
          <t>991001173059702656</t>
        </is>
      </c>
      <c r="AY41" t="inlineStr">
        <is>
          <t>2255948660002656</t>
        </is>
      </c>
      <c r="AZ41" t="inlineStr">
        <is>
          <t>BOOK</t>
        </is>
      </c>
      <c r="BB41" t="inlineStr">
        <is>
          <t>9789027726568</t>
        </is>
      </c>
      <c r="BC41" t="inlineStr">
        <is>
          <t>32285001519684</t>
        </is>
      </c>
      <c r="BD41" t="inlineStr">
        <is>
          <t>893684114</t>
        </is>
      </c>
    </row>
    <row r="42">
      <c r="A42" t="inlineStr">
        <is>
          <t>No</t>
        </is>
      </c>
      <c r="B42" t="inlineStr">
        <is>
          <t>QE372.2 .H6413 1994</t>
        </is>
      </c>
      <c r="C42" t="inlineStr">
        <is>
          <t>0                      QE 0372200H  6413        1994</t>
        </is>
      </c>
      <c r="D42" t="inlineStr">
        <is>
          <t>Minerals : identifying, learning about, and collecting the most beautiful minerals and crystals / Rupert Hochleitner.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Hochleitner, Rupert.</t>
        </is>
      </c>
      <c r="L42" t="inlineStr">
        <is>
          <t>[Hauppauge, NY] : Barron's, [1994]</t>
        </is>
      </c>
      <c r="M42" t="inlineStr">
        <is>
          <t>1994</t>
        </is>
      </c>
      <c r="N42" t="inlineStr">
        <is>
          <t>1st English language ed.</t>
        </is>
      </c>
      <c r="O42" t="inlineStr">
        <is>
          <t>eng</t>
        </is>
      </c>
      <c r="P42" t="inlineStr">
        <is>
          <t>nyu</t>
        </is>
      </c>
      <c r="Q42" t="inlineStr">
        <is>
          <t>Barron's nature guide</t>
        </is>
      </c>
      <c r="R42" t="inlineStr">
        <is>
          <t xml:space="preserve">QE </t>
        </is>
      </c>
      <c r="S42" t="n">
        <v>3</v>
      </c>
      <c r="T42" t="n">
        <v>3</v>
      </c>
      <c r="U42" t="inlineStr">
        <is>
          <t>2004-11-29</t>
        </is>
      </c>
      <c r="V42" t="inlineStr">
        <is>
          <t>2004-11-29</t>
        </is>
      </c>
      <c r="W42" t="inlineStr">
        <is>
          <t>1995-02-22</t>
        </is>
      </c>
      <c r="X42" t="inlineStr">
        <is>
          <t>1995-02-22</t>
        </is>
      </c>
      <c r="Y42" t="n">
        <v>580</v>
      </c>
      <c r="Z42" t="n">
        <v>526</v>
      </c>
      <c r="AA42" t="n">
        <v>532</v>
      </c>
      <c r="AB42" t="n">
        <v>5</v>
      </c>
      <c r="AC42" t="n">
        <v>5</v>
      </c>
      <c r="AD42" t="n">
        <v>7</v>
      </c>
      <c r="AE42" t="n">
        <v>7</v>
      </c>
      <c r="AF42" t="n">
        <v>1</v>
      </c>
      <c r="AG42" t="n">
        <v>1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HYPERLINK("http://catalog.hathitrust.org/Record/101963874","HathiTrust Record")</f>
        <v/>
      </c>
      <c r="AS42">
        <f>HYPERLINK("https://creighton-primo.hosted.exlibrisgroup.com/primo-explore/search?tab=default_tab&amp;search_scope=EVERYTHING&amp;vid=01CRU&amp;lang=en_US&amp;offset=0&amp;query=any,contains,991002265619702656","Catalog Record")</f>
        <v/>
      </c>
      <c r="AT42">
        <f>HYPERLINK("http://www.worldcat.org/oclc/29387557","WorldCat Record")</f>
        <v/>
      </c>
      <c r="AU42" t="inlineStr">
        <is>
          <t>1151367332:eng</t>
        </is>
      </c>
      <c r="AV42" t="inlineStr">
        <is>
          <t>29387557</t>
        </is>
      </c>
      <c r="AW42" t="inlineStr">
        <is>
          <t>991002265619702656</t>
        </is>
      </c>
      <c r="AX42" t="inlineStr">
        <is>
          <t>991002265619702656</t>
        </is>
      </c>
      <c r="AY42" t="inlineStr">
        <is>
          <t>2257736640002656</t>
        </is>
      </c>
      <c r="AZ42" t="inlineStr">
        <is>
          <t>BOOK</t>
        </is>
      </c>
      <c r="BB42" t="inlineStr">
        <is>
          <t>9780812017779</t>
        </is>
      </c>
      <c r="BC42" t="inlineStr">
        <is>
          <t>32285002000049</t>
        </is>
      </c>
      <c r="BD42" t="inlineStr">
        <is>
          <t>893779611</t>
        </is>
      </c>
    </row>
    <row r="43">
      <c r="A43" t="inlineStr">
        <is>
          <t>No</t>
        </is>
      </c>
      <c r="B43" t="inlineStr">
        <is>
          <t>QE39 .N27 v...</t>
        </is>
      </c>
      <c r="C43" t="inlineStr">
        <is>
          <t>0                      QE 0039000N  27                                                      v...</t>
        </is>
      </c>
      <c r="D43" t="inlineStr">
        <is>
          <t>The ocean basins and margins / edited by Alan E. M. Nairn and Francis G. Stehli.</t>
        </is>
      </c>
      <c r="E43" t="inlineStr">
        <is>
          <t>V.1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Nairn, A. E. M.</t>
        </is>
      </c>
      <c r="L43" t="inlineStr">
        <is>
          <t>New York : Plenum Press, 1973-</t>
        </is>
      </c>
      <c r="M43" t="inlineStr">
        <is>
          <t>1973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QE </t>
        </is>
      </c>
      <c r="S43" t="n">
        <v>0</v>
      </c>
      <c r="T43" t="n">
        <v>2</v>
      </c>
      <c r="V43" t="inlineStr">
        <is>
          <t>1996-04-23</t>
        </is>
      </c>
      <c r="W43" t="inlineStr">
        <is>
          <t>1993-02-16</t>
        </is>
      </c>
      <c r="X43" t="inlineStr">
        <is>
          <t>1996-10-02</t>
        </is>
      </c>
      <c r="Y43" t="n">
        <v>505</v>
      </c>
      <c r="Z43" t="n">
        <v>421</v>
      </c>
      <c r="AA43" t="n">
        <v>440</v>
      </c>
      <c r="AB43" t="n">
        <v>3</v>
      </c>
      <c r="AC43" t="n">
        <v>4</v>
      </c>
      <c r="AD43" t="n">
        <v>10</v>
      </c>
      <c r="AE43" t="n">
        <v>11</v>
      </c>
      <c r="AF43" t="n">
        <v>3</v>
      </c>
      <c r="AG43" t="n">
        <v>3</v>
      </c>
      <c r="AH43" t="n">
        <v>2</v>
      </c>
      <c r="AI43" t="n">
        <v>2</v>
      </c>
      <c r="AJ43" t="n">
        <v>4</v>
      </c>
      <c r="AK43" t="n">
        <v>4</v>
      </c>
      <c r="AL43" t="n">
        <v>2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HYPERLINK("http://catalog.hathitrust.org/Record/000141980","HathiTrust Record")</f>
        <v/>
      </c>
      <c r="AS43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3">
        <f>HYPERLINK("http://www.worldcat.org/oclc/2656196","WorldCat Record")</f>
        <v/>
      </c>
      <c r="AU43" t="inlineStr">
        <is>
          <t>8908294677:eng</t>
        </is>
      </c>
      <c r="AV43" t="inlineStr">
        <is>
          <t>2656196</t>
        </is>
      </c>
      <c r="AW43" t="inlineStr">
        <is>
          <t>991004202609702656</t>
        </is>
      </c>
      <c r="AX43" t="inlineStr">
        <is>
          <t>991004202609702656</t>
        </is>
      </c>
      <c r="AY43" t="inlineStr">
        <is>
          <t>2258732560002656</t>
        </is>
      </c>
      <c r="AZ43" t="inlineStr">
        <is>
          <t>BOOK</t>
        </is>
      </c>
      <c r="BB43" t="inlineStr">
        <is>
          <t>9780306377716</t>
        </is>
      </c>
      <c r="BC43" t="inlineStr">
        <is>
          <t>32285001519270</t>
        </is>
      </c>
      <c r="BD43" t="inlineStr">
        <is>
          <t>893894698</t>
        </is>
      </c>
    </row>
    <row r="44">
      <c r="A44" t="inlineStr">
        <is>
          <t>No</t>
        </is>
      </c>
      <c r="B44" t="inlineStr">
        <is>
          <t>QE39 .N27 v...</t>
        </is>
      </c>
      <c r="C44" t="inlineStr">
        <is>
          <t>0                      QE 0039000N  27                                                      v...</t>
        </is>
      </c>
      <c r="D44" t="inlineStr">
        <is>
          <t>The ocean basins and margins / edited by Alan E. M. Nairn and Francis G. Stehli.</t>
        </is>
      </c>
      <c r="E44" t="inlineStr">
        <is>
          <t>V.7B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Nairn, A. E. M.</t>
        </is>
      </c>
      <c r="L44" t="inlineStr">
        <is>
          <t>New York : Plenum Press, 1973-</t>
        </is>
      </c>
      <c r="M44" t="inlineStr">
        <is>
          <t>1973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QE </t>
        </is>
      </c>
      <c r="S44" t="n">
        <v>0</v>
      </c>
      <c r="T44" t="n">
        <v>2</v>
      </c>
      <c r="V44" t="inlineStr">
        <is>
          <t>1996-04-23</t>
        </is>
      </c>
      <c r="W44" t="inlineStr">
        <is>
          <t>1993-02-16</t>
        </is>
      </c>
      <c r="X44" t="inlineStr">
        <is>
          <t>1996-10-02</t>
        </is>
      </c>
      <c r="Y44" t="n">
        <v>505</v>
      </c>
      <c r="Z44" t="n">
        <v>421</v>
      </c>
      <c r="AA44" t="n">
        <v>440</v>
      </c>
      <c r="AB44" t="n">
        <v>3</v>
      </c>
      <c r="AC44" t="n">
        <v>4</v>
      </c>
      <c r="AD44" t="n">
        <v>10</v>
      </c>
      <c r="AE44" t="n">
        <v>11</v>
      </c>
      <c r="AF44" t="n">
        <v>3</v>
      </c>
      <c r="AG44" t="n">
        <v>3</v>
      </c>
      <c r="AH44" t="n">
        <v>2</v>
      </c>
      <c r="AI44" t="n">
        <v>2</v>
      </c>
      <c r="AJ44" t="n">
        <v>4</v>
      </c>
      <c r="AK44" t="n">
        <v>4</v>
      </c>
      <c r="AL44" t="n">
        <v>2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HYPERLINK("http://catalog.hathitrust.org/Record/000141980","HathiTrust Record")</f>
        <v/>
      </c>
      <c r="AS44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4">
        <f>HYPERLINK("http://www.worldcat.org/oclc/2656196","WorldCat Record")</f>
        <v/>
      </c>
      <c r="AU44" t="inlineStr">
        <is>
          <t>8908294677:eng</t>
        </is>
      </c>
      <c r="AV44" t="inlineStr">
        <is>
          <t>2656196</t>
        </is>
      </c>
      <c r="AW44" t="inlineStr">
        <is>
          <t>991004202609702656</t>
        </is>
      </c>
      <c r="AX44" t="inlineStr">
        <is>
          <t>991004202609702656</t>
        </is>
      </c>
      <c r="AY44" t="inlineStr">
        <is>
          <t>2258732560002656</t>
        </is>
      </c>
      <c r="AZ44" t="inlineStr">
        <is>
          <t>BOOK</t>
        </is>
      </c>
      <c r="BB44" t="inlineStr">
        <is>
          <t>9780306377716</t>
        </is>
      </c>
      <c r="BC44" t="inlineStr">
        <is>
          <t>32285001519353</t>
        </is>
      </c>
      <c r="BD44" t="inlineStr">
        <is>
          <t>893900940</t>
        </is>
      </c>
    </row>
    <row r="45">
      <c r="A45" t="inlineStr">
        <is>
          <t>No</t>
        </is>
      </c>
      <c r="B45" t="inlineStr">
        <is>
          <t>QE39 .N27 v...</t>
        </is>
      </c>
      <c r="C45" t="inlineStr">
        <is>
          <t>0                      QE 0039000N  27                                                      v...</t>
        </is>
      </c>
      <c r="D45" t="inlineStr">
        <is>
          <t>The ocean basins and margins / edited by Alan E. M. Nairn and Francis G. Stehli.</t>
        </is>
      </c>
      <c r="E45" t="inlineStr">
        <is>
          <t>V.8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Nairn, A. E. M.</t>
        </is>
      </c>
      <c r="L45" t="inlineStr">
        <is>
          <t>New York : Plenum Press, 1973-</t>
        </is>
      </c>
      <c r="M45" t="inlineStr">
        <is>
          <t>1973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QE </t>
        </is>
      </c>
      <c r="S45" t="n">
        <v>0</v>
      </c>
      <c r="T45" t="n">
        <v>2</v>
      </c>
      <c r="V45" t="inlineStr">
        <is>
          <t>1996-04-23</t>
        </is>
      </c>
      <c r="W45" t="inlineStr">
        <is>
          <t>1996-10-02</t>
        </is>
      </c>
      <c r="X45" t="inlineStr">
        <is>
          <t>1996-10-02</t>
        </is>
      </c>
      <c r="Y45" t="n">
        <v>505</v>
      </c>
      <c r="Z45" t="n">
        <v>421</v>
      </c>
      <c r="AA45" t="n">
        <v>440</v>
      </c>
      <c r="AB45" t="n">
        <v>3</v>
      </c>
      <c r="AC45" t="n">
        <v>4</v>
      </c>
      <c r="AD45" t="n">
        <v>10</v>
      </c>
      <c r="AE45" t="n">
        <v>11</v>
      </c>
      <c r="AF45" t="n">
        <v>3</v>
      </c>
      <c r="AG45" t="n">
        <v>3</v>
      </c>
      <c r="AH45" t="n">
        <v>2</v>
      </c>
      <c r="AI45" t="n">
        <v>2</v>
      </c>
      <c r="AJ45" t="n">
        <v>4</v>
      </c>
      <c r="AK45" t="n">
        <v>4</v>
      </c>
      <c r="AL45" t="n">
        <v>2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HYPERLINK("http://catalog.hathitrust.org/Record/000141980","HathiTrust Record")</f>
        <v/>
      </c>
      <c r="AS45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5">
        <f>HYPERLINK("http://www.worldcat.org/oclc/2656196","WorldCat Record")</f>
        <v/>
      </c>
      <c r="AU45" t="inlineStr">
        <is>
          <t>8908294677:eng</t>
        </is>
      </c>
      <c r="AV45" t="inlineStr">
        <is>
          <t>2656196</t>
        </is>
      </c>
      <c r="AW45" t="inlineStr">
        <is>
          <t>991004202609702656</t>
        </is>
      </c>
      <c r="AX45" t="inlineStr">
        <is>
          <t>991004202609702656</t>
        </is>
      </c>
      <c r="AY45" t="inlineStr">
        <is>
          <t>2258732560002656</t>
        </is>
      </c>
      <c r="AZ45" t="inlineStr">
        <is>
          <t>BOOK</t>
        </is>
      </c>
      <c r="BB45" t="inlineStr">
        <is>
          <t>9780306377716</t>
        </is>
      </c>
      <c r="BC45" t="inlineStr">
        <is>
          <t>32285002322278</t>
        </is>
      </c>
      <c r="BD45" t="inlineStr">
        <is>
          <t>893882180</t>
        </is>
      </c>
    </row>
    <row r="46">
      <c r="A46" t="inlineStr">
        <is>
          <t>No</t>
        </is>
      </c>
      <c r="B46" t="inlineStr">
        <is>
          <t>QE39 .N27 v...</t>
        </is>
      </c>
      <c r="C46" t="inlineStr">
        <is>
          <t>0                      QE 0039000N  27                                                      v...</t>
        </is>
      </c>
      <c r="D46" t="inlineStr">
        <is>
          <t>The ocean basins and margins / edited by Alan E. M. Nairn and Francis G. Stehli.</t>
        </is>
      </c>
      <c r="E46" t="inlineStr">
        <is>
          <t>V.7A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Nairn, A. E. M.</t>
        </is>
      </c>
      <c r="L46" t="inlineStr">
        <is>
          <t>New York : Plenum Press, 1973-</t>
        </is>
      </c>
      <c r="M46" t="inlineStr">
        <is>
          <t>1973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QE </t>
        </is>
      </c>
      <c r="S46" t="n">
        <v>0</v>
      </c>
      <c r="T46" t="n">
        <v>2</v>
      </c>
      <c r="V46" t="inlineStr">
        <is>
          <t>1996-04-23</t>
        </is>
      </c>
      <c r="W46" t="inlineStr">
        <is>
          <t>1993-02-16</t>
        </is>
      </c>
      <c r="X46" t="inlineStr">
        <is>
          <t>1996-10-02</t>
        </is>
      </c>
      <c r="Y46" t="n">
        <v>505</v>
      </c>
      <c r="Z46" t="n">
        <v>421</v>
      </c>
      <c r="AA46" t="n">
        <v>440</v>
      </c>
      <c r="AB46" t="n">
        <v>3</v>
      </c>
      <c r="AC46" t="n">
        <v>4</v>
      </c>
      <c r="AD46" t="n">
        <v>10</v>
      </c>
      <c r="AE46" t="n">
        <v>11</v>
      </c>
      <c r="AF46" t="n">
        <v>3</v>
      </c>
      <c r="AG46" t="n">
        <v>3</v>
      </c>
      <c r="AH46" t="n">
        <v>2</v>
      </c>
      <c r="AI46" t="n">
        <v>2</v>
      </c>
      <c r="AJ46" t="n">
        <v>4</v>
      </c>
      <c r="AK46" t="n">
        <v>4</v>
      </c>
      <c r="AL46" t="n">
        <v>2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HYPERLINK("http://catalog.hathitrust.org/Record/000141980","HathiTrust Record")</f>
        <v/>
      </c>
      <c r="AS46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6">
        <f>HYPERLINK("http://www.worldcat.org/oclc/2656196","WorldCat Record")</f>
        <v/>
      </c>
      <c r="AU46" t="inlineStr">
        <is>
          <t>8908294677:eng</t>
        </is>
      </c>
      <c r="AV46" t="inlineStr">
        <is>
          <t>2656196</t>
        </is>
      </c>
      <c r="AW46" t="inlineStr">
        <is>
          <t>991004202609702656</t>
        </is>
      </c>
      <c r="AX46" t="inlineStr">
        <is>
          <t>991004202609702656</t>
        </is>
      </c>
      <c r="AY46" t="inlineStr">
        <is>
          <t>2258732560002656</t>
        </is>
      </c>
      <c r="AZ46" t="inlineStr">
        <is>
          <t>BOOK</t>
        </is>
      </c>
      <c r="BB46" t="inlineStr">
        <is>
          <t>9780306377716</t>
        </is>
      </c>
      <c r="BC46" t="inlineStr">
        <is>
          <t>32285001519346</t>
        </is>
      </c>
      <c r="BD46" t="inlineStr">
        <is>
          <t>893904749</t>
        </is>
      </c>
    </row>
    <row r="47">
      <c r="A47" t="inlineStr">
        <is>
          <t>No</t>
        </is>
      </c>
      <c r="B47" t="inlineStr">
        <is>
          <t>QE39 .N27 v...</t>
        </is>
      </c>
      <c r="C47" t="inlineStr">
        <is>
          <t>0                      QE 0039000N  27                                                      v...</t>
        </is>
      </c>
      <c r="D47" t="inlineStr">
        <is>
          <t>The ocean basins and margins / edited by Alan E. M. Nairn and Francis G. Stehli.</t>
        </is>
      </c>
      <c r="E47" t="inlineStr">
        <is>
          <t>V.3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Nairn, A. E. M.</t>
        </is>
      </c>
      <c r="L47" t="inlineStr">
        <is>
          <t>New York : Plenum Press, 1973-</t>
        </is>
      </c>
      <c r="M47" t="inlineStr">
        <is>
          <t>1973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QE </t>
        </is>
      </c>
      <c r="S47" t="n">
        <v>0</v>
      </c>
      <c r="T47" t="n">
        <v>2</v>
      </c>
      <c r="V47" t="inlineStr">
        <is>
          <t>1996-04-23</t>
        </is>
      </c>
      <c r="W47" t="inlineStr">
        <is>
          <t>1993-02-16</t>
        </is>
      </c>
      <c r="X47" t="inlineStr">
        <is>
          <t>1996-10-02</t>
        </is>
      </c>
      <c r="Y47" t="n">
        <v>505</v>
      </c>
      <c r="Z47" t="n">
        <v>421</v>
      </c>
      <c r="AA47" t="n">
        <v>440</v>
      </c>
      <c r="AB47" t="n">
        <v>3</v>
      </c>
      <c r="AC47" t="n">
        <v>4</v>
      </c>
      <c r="AD47" t="n">
        <v>10</v>
      </c>
      <c r="AE47" t="n">
        <v>11</v>
      </c>
      <c r="AF47" t="n">
        <v>3</v>
      </c>
      <c r="AG47" t="n">
        <v>3</v>
      </c>
      <c r="AH47" t="n">
        <v>2</v>
      </c>
      <c r="AI47" t="n">
        <v>2</v>
      </c>
      <c r="AJ47" t="n">
        <v>4</v>
      </c>
      <c r="AK47" t="n">
        <v>4</v>
      </c>
      <c r="AL47" t="n">
        <v>2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HYPERLINK("http://catalog.hathitrust.org/Record/000141980","HathiTrust Record")</f>
        <v/>
      </c>
      <c r="AS47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7">
        <f>HYPERLINK("http://www.worldcat.org/oclc/2656196","WorldCat Record")</f>
        <v/>
      </c>
      <c r="AU47" t="inlineStr">
        <is>
          <t>8908294677:eng</t>
        </is>
      </c>
      <c r="AV47" t="inlineStr">
        <is>
          <t>2656196</t>
        </is>
      </c>
      <c r="AW47" t="inlineStr">
        <is>
          <t>991004202609702656</t>
        </is>
      </c>
      <c r="AX47" t="inlineStr">
        <is>
          <t>991004202609702656</t>
        </is>
      </c>
      <c r="AY47" t="inlineStr">
        <is>
          <t>2258732560002656</t>
        </is>
      </c>
      <c r="AZ47" t="inlineStr">
        <is>
          <t>BOOK</t>
        </is>
      </c>
      <c r="BB47" t="inlineStr">
        <is>
          <t>9780306377716</t>
        </is>
      </c>
      <c r="BC47" t="inlineStr">
        <is>
          <t>32285001519296</t>
        </is>
      </c>
      <c r="BD47" t="inlineStr">
        <is>
          <t>893900942</t>
        </is>
      </c>
    </row>
    <row r="48">
      <c r="A48" t="inlineStr">
        <is>
          <t>No</t>
        </is>
      </c>
      <c r="B48" t="inlineStr">
        <is>
          <t>QE39 .N27 v...</t>
        </is>
      </c>
      <c r="C48" t="inlineStr">
        <is>
          <t>0                      QE 0039000N  27                                                      v...</t>
        </is>
      </c>
      <c r="D48" t="inlineStr">
        <is>
          <t>The ocean basins and margins / edited by Alan E. M. Nairn and Francis G. Stehli.</t>
        </is>
      </c>
      <c r="E48" t="inlineStr">
        <is>
          <t>V.2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Nairn, A. E. M.</t>
        </is>
      </c>
      <c r="L48" t="inlineStr">
        <is>
          <t>New York : Plenum Press, 1973-</t>
        </is>
      </c>
      <c r="M48" t="inlineStr">
        <is>
          <t>1973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QE </t>
        </is>
      </c>
      <c r="S48" t="n">
        <v>2</v>
      </c>
      <c r="T48" t="n">
        <v>2</v>
      </c>
      <c r="U48" t="inlineStr">
        <is>
          <t>1996-04-23</t>
        </is>
      </c>
      <c r="V48" t="inlineStr">
        <is>
          <t>1996-04-23</t>
        </is>
      </c>
      <c r="W48" t="inlineStr">
        <is>
          <t>1993-02-16</t>
        </is>
      </c>
      <c r="X48" t="inlineStr">
        <is>
          <t>1996-10-02</t>
        </is>
      </c>
      <c r="Y48" t="n">
        <v>505</v>
      </c>
      <c r="Z48" t="n">
        <v>421</v>
      </c>
      <c r="AA48" t="n">
        <v>440</v>
      </c>
      <c r="AB48" t="n">
        <v>3</v>
      </c>
      <c r="AC48" t="n">
        <v>4</v>
      </c>
      <c r="AD48" t="n">
        <v>10</v>
      </c>
      <c r="AE48" t="n">
        <v>11</v>
      </c>
      <c r="AF48" t="n">
        <v>3</v>
      </c>
      <c r="AG48" t="n">
        <v>3</v>
      </c>
      <c r="AH48" t="n">
        <v>2</v>
      </c>
      <c r="AI48" t="n">
        <v>2</v>
      </c>
      <c r="AJ48" t="n">
        <v>4</v>
      </c>
      <c r="AK48" t="n">
        <v>4</v>
      </c>
      <c r="AL48" t="n">
        <v>2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HYPERLINK("http://catalog.hathitrust.org/Record/000141980","HathiTrust Record")</f>
        <v/>
      </c>
      <c r="AS48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8">
        <f>HYPERLINK("http://www.worldcat.org/oclc/2656196","WorldCat Record")</f>
        <v/>
      </c>
      <c r="AU48" t="inlineStr">
        <is>
          <t>8908294677:eng</t>
        </is>
      </c>
      <c r="AV48" t="inlineStr">
        <is>
          <t>2656196</t>
        </is>
      </c>
      <c r="AW48" t="inlineStr">
        <is>
          <t>991004202609702656</t>
        </is>
      </c>
      <c r="AX48" t="inlineStr">
        <is>
          <t>991004202609702656</t>
        </is>
      </c>
      <c r="AY48" t="inlineStr">
        <is>
          <t>2258732560002656</t>
        </is>
      </c>
      <c r="AZ48" t="inlineStr">
        <is>
          <t>BOOK</t>
        </is>
      </c>
      <c r="BB48" t="inlineStr">
        <is>
          <t>9780306377716</t>
        </is>
      </c>
      <c r="BC48" t="inlineStr">
        <is>
          <t>32285001519288</t>
        </is>
      </c>
      <c r="BD48" t="inlineStr">
        <is>
          <t>893875804</t>
        </is>
      </c>
    </row>
    <row r="49">
      <c r="A49" t="inlineStr">
        <is>
          <t>No</t>
        </is>
      </c>
      <c r="B49" t="inlineStr">
        <is>
          <t>QE39 .N27 v...</t>
        </is>
      </c>
      <c r="C49" t="inlineStr">
        <is>
          <t>0                      QE 0039000N  27                                                      v...</t>
        </is>
      </c>
      <c r="D49" t="inlineStr">
        <is>
          <t>The ocean basins and margins / edited by Alan E. M. Nairn and Francis G. Stehli.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Nairn, A. E. M.</t>
        </is>
      </c>
      <c r="L49" t="inlineStr">
        <is>
          <t>New York : Plenum Press, 1973-</t>
        </is>
      </c>
      <c r="M49" t="inlineStr">
        <is>
          <t>1973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QE </t>
        </is>
      </c>
      <c r="S49" t="n">
        <v>0</v>
      </c>
      <c r="T49" t="n">
        <v>2</v>
      </c>
      <c r="V49" t="inlineStr">
        <is>
          <t>1996-04-23</t>
        </is>
      </c>
      <c r="W49" t="inlineStr">
        <is>
          <t>1993-02-16</t>
        </is>
      </c>
      <c r="X49" t="inlineStr">
        <is>
          <t>1996-10-02</t>
        </is>
      </c>
      <c r="Y49" t="n">
        <v>505</v>
      </c>
      <c r="Z49" t="n">
        <v>421</v>
      </c>
      <c r="AA49" t="n">
        <v>440</v>
      </c>
      <c r="AB49" t="n">
        <v>3</v>
      </c>
      <c r="AC49" t="n">
        <v>4</v>
      </c>
      <c r="AD49" t="n">
        <v>10</v>
      </c>
      <c r="AE49" t="n">
        <v>11</v>
      </c>
      <c r="AF49" t="n">
        <v>3</v>
      </c>
      <c r="AG49" t="n">
        <v>3</v>
      </c>
      <c r="AH49" t="n">
        <v>2</v>
      </c>
      <c r="AI49" t="n">
        <v>2</v>
      </c>
      <c r="AJ49" t="n">
        <v>4</v>
      </c>
      <c r="AK49" t="n">
        <v>4</v>
      </c>
      <c r="AL49" t="n">
        <v>2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HYPERLINK("http://catalog.hathitrust.org/Record/000141980","HathiTrust Record")</f>
        <v/>
      </c>
      <c r="AS49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9">
        <f>HYPERLINK("http://www.worldcat.org/oclc/2656196","WorldCat Record")</f>
        <v/>
      </c>
      <c r="AU49" t="inlineStr">
        <is>
          <t>8908294677:eng</t>
        </is>
      </c>
      <c r="AV49" t="inlineStr">
        <is>
          <t>2656196</t>
        </is>
      </c>
      <c r="AW49" t="inlineStr">
        <is>
          <t>991004202609702656</t>
        </is>
      </c>
      <c r="AX49" t="inlineStr">
        <is>
          <t>991004202609702656</t>
        </is>
      </c>
      <c r="AY49" t="inlineStr">
        <is>
          <t>2258732560002656</t>
        </is>
      </c>
      <c r="AZ49" t="inlineStr">
        <is>
          <t>BOOK</t>
        </is>
      </c>
      <c r="BB49" t="inlineStr">
        <is>
          <t>9780306377716</t>
        </is>
      </c>
      <c r="BC49" t="inlineStr">
        <is>
          <t>32285001519320</t>
        </is>
      </c>
      <c r="BD49" t="inlineStr">
        <is>
          <t>893900941</t>
        </is>
      </c>
    </row>
    <row r="50">
      <c r="A50" t="inlineStr">
        <is>
          <t>No</t>
        </is>
      </c>
      <c r="B50" t="inlineStr">
        <is>
          <t>QE39 .N27 v...</t>
        </is>
      </c>
      <c r="C50" t="inlineStr">
        <is>
          <t>0                      QE 0039000N  27                                                      v...</t>
        </is>
      </c>
      <c r="D50" t="inlineStr">
        <is>
          <t>The ocean basins and margins / edited by Alan E. M. Nairn and Francis G. Stehli.</t>
        </is>
      </c>
      <c r="E50" t="inlineStr">
        <is>
          <t>V.4A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Nairn, A. E. M.</t>
        </is>
      </c>
      <c r="L50" t="inlineStr">
        <is>
          <t>New York : Plenum Press, 1973-</t>
        </is>
      </c>
      <c r="M50" t="inlineStr">
        <is>
          <t>1973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QE </t>
        </is>
      </c>
      <c r="S50" t="n">
        <v>0</v>
      </c>
      <c r="T50" t="n">
        <v>2</v>
      </c>
      <c r="V50" t="inlineStr">
        <is>
          <t>1996-04-23</t>
        </is>
      </c>
      <c r="W50" t="inlineStr">
        <is>
          <t>1993-02-16</t>
        </is>
      </c>
      <c r="X50" t="inlineStr">
        <is>
          <t>1996-10-02</t>
        </is>
      </c>
      <c r="Y50" t="n">
        <v>505</v>
      </c>
      <c r="Z50" t="n">
        <v>421</v>
      </c>
      <c r="AA50" t="n">
        <v>440</v>
      </c>
      <c r="AB50" t="n">
        <v>3</v>
      </c>
      <c r="AC50" t="n">
        <v>4</v>
      </c>
      <c r="AD50" t="n">
        <v>10</v>
      </c>
      <c r="AE50" t="n">
        <v>11</v>
      </c>
      <c r="AF50" t="n">
        <v>3</v>
      </c>
      <c r="AG50" t="n">
        <v>3</v>
      </c>
      <c r="AH50" t="n">
        <v>2</v>
      </c>
      <c r="AI50" t="n">
        <v>2</v>
      </c>
      <c r="AJ50" t="n">
        <v>4</v>
      </c>
      <c r="AK50" t="n">
        <v>4</v>
      </c>
      <c r="AL50" t="n">
        <v>2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HYPERLINK("http://catalog.hathitrust.org/Record/000141980","HathiTrust Record")</f>
        <v/>
      </c>
      <c r="AS50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0">
        <f>HYPERLINK("http://www.worldcat.org/oclc/2656196","WorldCat Record")</f>
        <v/>
      </c>
      <c r="AU50" t="inlineStr">
        <is>
          <t>8908294677:eng</t>
        </is>
      </c>
      <c r="AV50" t="inlineStr">
        <is>
          <t>2656196</t>
        </is>
      </c>
      <c r="AW50" t="inlineStr">
        <is>
          <t>991004202609702656</t>
        </is>
      </c>
      <c r="AX50" t="inlineStr">
        <is>
          <t>991004202609702656</t>
        </is>
      </c>
      <c r="AY50" t="inlineStr">
        <is>
          <t>2258732560002656</t>
        </is>
      </c>
      <c r="AZ50" t="inlineStr">
        <is>
          <t>BOOK</t>
        </is>
      </c>
      <c r="BB50" t="inlineStr">
        <is>
          <t>9780306377716</t>
        </is>
      </c>
      <c r="BC50" t="inlineStr">
        <is>
          <t>32285001519304</t>
        </is>
      </c>
      <c r="BD50" t="inlineStr">
        <is>
          <t>893894697</t>
        </is>
      </c>
    </row>
    <row r="51">
      <c r="A51" t="inlineStr">
        <is>
          <t>No</t>
        </is>
      </c>
      <c r="B51" t="inlineStr">
        <is>
          <t>QE39 .N27 v...</t>
        </is>
      </c>
      <c r="C51" t="inlineStr">
        <is>
          <t>0                      QE 0039000N  27                                                      v...</t>
        </is>
      </c>
      <c r="D51" t="inlineStr">
        <is>
          <t>The ocean basins and margins / edited by Alan E. M. Nairn and Francis G. Stehli.</t>
        </is>
      </c>
      <c r="E51" t="inlineStr">
        <is>
          <t>V.6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Nairn, A. E. M.</t>
        </is>
      </c>
      <c r="L51" t="inlineStr">
        <is>
          <t>New York : Plenum Press, 1973-</t>
        </is>
      </c>
      <c r="M51" t="inlineStr">
        <is>
          <t>1973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QE </t>
        </is>
      </c>
      <c r="S51" t="n">
        <v>0</v>
      </c>
      <c r="T51" t="n">
        <v>2</v>
      </c>
      <c r="V51" t="inlineStr">
        <is>
          <t>1996-04-23</t>
        </is>
      </c>
      <c r="W51" t="inlineStr">
        <is>
          <t>1993-02-16</t>
        </is>
      </c>
      <c r="X51" t="inlineStr">
        <is>
          <t>1996-10-02</t>
        </is>
      </c>
      <c r="Y51" t="n">
        <v>505</v>
      </c>
      <c r="Z51" t="n">
        <v>421</v>
      </c>
      <c r="AA51" t="n">
        <v>440</v>
      </c>
      <c r="AB51" t="n">
        <v>3</v>
      </c>
      <c r="AC51" t="n">
        <v>4</v>
      </c>
      <c r="AD51" t="n">
        <v>10</v>
      </c>
      <c r="AE51" t="n">
        <v>11</v>
      </c>
      <c r="AF51" t="n">
        <v>3</v>
      </c>
      <c r="AG51" t="n">
        <v>3</v>
      </c>
      <c r="AH51" t="n">
        <v>2</v>
      </c>
      <c r="AI51" t="n">
        <v>2</v>
      </c>
      <c r="AJ51" t="n">
        <v>4</v>
      </c>
      <c r="AK51" t="n">
        <v>4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HYPERLINK("http://catalog.hathitrust.org/Record/000141980","HathiTrust Record")</f>
        <v/>
      </c>
      <c r="AS51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1">
        <f>HYPERLINK("http://www.worldcat.org/oclc/2656196","WorldCat Record")</f>
        <v/>
      </c>
      <c r="AU51" t="inlineStr">
        <is>
          <t>8908294677:eng</t>
        </is>
      </c>
      <c r="AV51" t="inlineStr">
        <is>
          <t>2656196</t>
        </is>
      </c>
      <c r="AW51" t="inlineStr">
        <is>
          <t>991004202609702656</t>
        </is>
      </c>
      <c r="AX51" t="inlineStr">
        <is>
          <t>991004202609702656</t>
        </is>
      </c>
      <c r="AY51" t="inlineStr">
        <is>
          <t>2258732560002656</t>
        </is>
      </c>
      <c r="AZ51" t="inlineStr">
        <is>
          <t>BOOK</t>
        </is>
      </c>
      <c r="BB51" t="inlineStr">
        <is>
          <t>9780306377716</t>
        </is>
      </c>
      <c r="BC51" t="inlineStr">
        <is>
          <t>32285001519338</t>
        </is>
      </c>
      <c r="BD51" t="inlineStr">
        <is>
          <t>893882179</t>
        </is>
      </c>
    </row>
    <row r="52">
      <c r="A52" t="inlineStr">
        <is>
          <t>No</t>
        </is>
      </c>
      <c r="B52" t="inlineStr">
        <is>
          <t>QE39 .N27 v...</t>
        </is>
      </c>
      <c r="C52" t="inlineStr">
        <is>
          <t>0                      QE 0039000N  27                                                      v...</t>
        </is>
      </c>
      <c r="D52" t="inlineStr">
        <is>
          <t>The ocean basins and margins / edited by Alan E. M. Nairn and Francis G. Stehli.</t>
        </is>
      </c>
      <c r="E52" t="inlineStr">
        <is>
          <t>V.4B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Nairn, A. E. M.</t>
        </is>
      </c>
      <c r="L52" t="inlineStr">
        <is>
          <t>New York : Plenum Press, 1973-</t>
        </is>
      </c>
      <c r="M52" t="inlineStr">
        <is>
          <t>1973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QE </t>
        </is>
      </c>
      <c r="S52" t="n">
        <v>0</v>
      </c>
      <c r="T52" t="n">
        <v>2</v>
      </c>
      <c r="V52" t="inlineStr">
        <is>
          <t>1996-04-23</t>
        </is>
      </c>
      <c r="W52" t="inlineStr">
        <is>
          <t>1993-02-16</t>
        </is>
      </c>
      <c r="X52" t="inlineStr">
        <is>
          <t>1996-10-02</t>
        </is>
      </c>
      <c r="Y52" t="n">
        <v>505</v>
      </c>
      <c r="Z52" t="n">
        <v>421</v>
      </c>
      <c r="AA52" t="n">
        <v>440</v>
      </c>
      <c r="AB52" t="n">
        <v>3</v>
      </c>
      <c r="AC52" t="n">
        <v>4</v>
      </c>
      <c r="AD52" t="n">
        <v>10</v>
      </c>
      <c r="AE52" t="n">
        <v>11</v>
      </c>
      <c r="AF52" t="n">
        <v>3</v>
      </c>
      <c r="AG52" t="n">
        <v>3</v>
      </c>
      <c r="AH52" t="n">
        <v>2</v>
      </c>
      <c r="AI52" t="n">
        <v>2</v>
      </c>
      <c r="AJ52" t="n">
        <v>4</v>
      </c>
      <c r="AK52" t="n">
        <v>4</v>
      </c>
      <c r="AL52" t="n">
        <v>2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HYPERLINK("http://catalog.hathitrust.org/Record/000141980","HathiTrust Record")</f>
        <v/>
      </c>
      <c r="AS52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2">
        <f>HYPERLINK("http://www.worldcat.org/oclc/2656196","WorldCat Record")</f>
        <v/>
      </c>
      <c r="AU52" t="inlineStr">
        <is>
          <t>8908294677:eng</t>
        </is>
      </c>
      <c r="AV52" t="inlineStr">
        <is>
          <t>2656196</t>
        </is>
      </c>
      <c r="AW52" t="inlineStr">
        <is>
          <t>991004202609702656</t>
        </is>
      </c>
      <c r="AX52" t="inlineStr">
        <is>
          <t>991004202609702656</t>
        </is>
      </c>
      <c r="AY52" t="inlineStr">
        <is>
          <t>2258732560002656</t>
        </is>
      </c>
      <c r="AZ52" t="inlineStr">
        <is>
          <t>BOOK</t>
        </is>
      </c>
      <c r="BB52" t="inlineStr">
        <is>
          <t>9780306377716</t>
        </is>
      </c>
      <c r="BC52" t="inlineStr">
        <is>
          <t>32285001519312</t>
        </is>
      </c>
      <c r="BD52" t="inlineStr">
        <is>
          <t>893875803</t>
        </is>
      </c>
    </row>
    <row r="53">
      <c r="A53" t="inlineStr">
        <is>
          <t>No</t>
        </is>
      </c>
      <c r="B53" t="inlineStr">
        <is>
          <t>QE39 .S34</t>
        </is>
      </c>
      <c r="C53" t="inlineStr">
        <is>
          <t>0                      QE 0039000S  34</t>
        </is>
      </c>
      <c r="D53" t="inlineStr">
        <is>
          <t>Paleoceanography / Thomas J. M. Schopf.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Schopf, Thomas J. M.</t>
        </is>
      </c>
      <c r="L53" t="inlineStr">
        <is>
          <t>Cambridge, Mass. : Harvard University Press, 1980.</t>
        </is>
      </c>
      <c r="M53" t="inlineStr">
        <is>
          <t>1980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QE </t>
        </is>
      </c>
      <c r="S53" t="n">
        <v>4</v>
      </c>
      <c r="T53" t="n">
        <v>4</v>
      </c>
      <c r="U53" t="inlineStr">
        <is>
          <t>2007-07-12</t>
        </is>
      </c>
      <c r="V53" t="inlineStr">
        <is>
          <t>2007-07-12</t>
        </is>
      </c>
      <c r="W53" t="inlineStr">
        <is>
          <t>1992-12-01</t>
        </is>
      </c>
      <c r="X53" t="inlineStr">
        <is>
          <t>1992-12-01</t>
        </is>
      </c>
      <c r="Y53" t="n">
        <v>654</v>
      </c>
      <c r="Z53" t="n">
        <v>503</v>
      </c>
      <c r="AA53" t="n">
        <v>518</v>
      </c>
      <c r="AB53" t="n">
        <v>3</v>
      </c>
      <c r="AC53" t="n">
        <v>3</v>
      </c>
      <c r="AD53" t="n">
        <v>12</v>
      </c>
      <c r="AE53" t="n">
        <v>12</v>
      </c>
      <c r="AF53" t="n">
        <v>5</v>
      </c>
      <c r="AG53" t="n">
        <v>5</v>
      </c>
      <c r="AH53" t="n">
        <v>2</v>
      </c>
      <c r="AI53" t="n">
        <v>2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HYPERLINK("http://catalog.hathitrust.org/Record/000017790","HathiTrust Record")</f>
        <v/>
      </c>
      <c r="AS53">
        <f>HYPERLINK("https://creighton-primo.hosted.exlibrisgroup.com/primo-explore/search?tab=default_tab&amp;search_scope=EVERYTHING&amp;vid=01CRU&amp;lang=en_US&amp;offset=0&amp;query=any,contains,991004762179702656","Catalog Record")</f>
        <v/>
      </c>
      <c r="AT53">
        <f>HYPERLINK("http://www.worldcat.org/oclc/5007596","WorldCat Record")</f>
        <v/>
      </c>
      <c r="AU53" t="inlineStr">
        <is>
          <t>430195:eng</t>
        </is>
      </c>
      <c r="AV53" t="inlineStr">
        <is>
          <t>5007596</t>
        </is>
      </c>
      <c r="AW53" t="inlineStr">
        <is>
          <t>991004762179702656</t>
        </is>
      </c>
      <c r="AX53" t="inlineStr">
        <is>
          <t>991004762179702656</t>
        </is>
      </c>
      <c r="AY53" t="inlineStr">
        <is>
          <t>2271725370002656</t>
        </is>
      </c>
      <c r="AZ53" t="inlineStr">
        <is>
          <t>BOOK</t>
        </is>
      </c>
      <c r="BB53" t="inlineStr">
        <is>
          <t>9780674652156</t>
        </is>
      </c>
      <c r="BC53" t="inlineStr">
        <is>
          <t>32285001410835</t>
        </is>
      </c>
      <c r="BD53" t="inlineStr">
        <is>
          <t>893513643</t>
        </is>
      </c>
    </row>
    <row r="54">
      <c r="A54" t="inlineStr">
        <is>
          <t>No</t>
        </is>
      </c>
      <c r="B54" t="inlineStr">
        <is>
          <t>QE39 .S38 1993</t>
        </is>
      </c>
      <c r="C54" t="inlineStr">
        <is>
          <t>0                      QE 0039000S  38          1993</t>
        </is>
      </c>
      <c r="D54" t="inlineStr">
        <is>
          <t>The sea floor : an introduction to marine geology / E. Seibold, W.H. Berger.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Seibold, Eugen.</t>
        </is>
      </c>
      <c r="L54" t="inlineStr">
        <is>
          <t>Berlin ; New York : Springer-Verlag, c1993.</t>
        </is>
      </c>
      <c r="M54" t="inlineStr">
        <is>
          <t>1993</t>
        </is>
      </c>
      <c r="N54" t="inlineStr">
        <is>
          <t>2nd, rev. and updated ed.</t>
        </is>
      </c>
      <c r="O54" t="inlineStr">
        <is>
          <t>eng</t>
        </is>
      </c>
      <c r="P54" t="inlineStr">
        <is>
          <t xml:space="preserve">gw </t>
        </is>
      </c>
      <c r="R54" t="inlineStr">
        <is>
          <t xml:space="preserve">QE </t>
        </is>
      </c>
      <c r="S54" t="n">
        <v>3</v>
      </c>
      <c r="T54" t="n">
        <v>3</v>
      </c>
      <c r="U54" t="inlineStr">
        <is>
          <t>2001-01-30</t>
        </is>
      </c>
      <c r="V54" t="inlineStr">
        <is>
          <t>2001-01-30</t>
        </is>
      </c>
      <c r="W54" t="inlineStr">
        <is>
          <t>1994-06-28</t>
        </is>
      </c>
      <c r="X54" t="inlineStr">
        <is>
          <t>1994-06-28</t>
        </is>
      </c>
      <c r="Y54" t="n">
        <v>221</v>
      </c>
      <c r="Z54" t="n">
        <v>162</v>
      </c>
      <c r="AA54" t="n">
        <v>904</v>
      </c>
      <c r="AB54" t="n">
        <v>3</v>
      </c>
      <c r="AC54" t="n">
        <v>5</v>
      </c>
      <c r="AD54" t="n">
        <v>4</v>
      </c>
      <c r="AE54" t="n">
        <v>30</v>
      </c>
      <c r="AF54" t="n">
        <v>0</v>
      </c>
      <c r="AG54" t="n">
        <v>14</v>
      </c>
      <c r="AH54" t="n">
        <v>0</v>
      </c>
      <c r="AI54" t="n">
        <v>5</v>
      </c>
      <c r="AJ54" t="n">
        <v>2</v>
      </c>
      <c r="AK54" t="n">
        <v>14</v>
      </c>
      <c r="AL54" t="n">
        <v>2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HYPERLINK("http://catalog.hathitrust.org/Record/002804241","HathiTrust Record")</f>
        <v/>
      </c>
      <c r="AS54">
        <f>HYPERLINK("https://creighton-primo.hosted.exlibrisgroup.com/primo-explore/search?tab=default_tab&amp;search_scope=EVERYTHING&amp;vid=01CRU&amp;lang=en_US&amp;offset=0&amp;query=any,contains,991002234859702656","Catalog Record")</f>
        <v/>
      </c>
      <c r="AT54">
        <f>HYPERLINK("http://www.worldcat.org/oclc/28800626","WorldCat Record")</f>
        <v/>
      </c>
      <c r="AU54" t="inlineStr">
        <is>
          <t>794186621:eng</t>
        </is>
      </c>
      <c r="AV54" t="inlineStr">
        <is>
          <t>28800626</t>
        </is>
      </c>
      <c r="AW54" t="inlineStr">
        <is>
          <t>991002234859702656</t>
        </is>
      </c>
      <c r="AX54" t="inlineStr">
        <is>
          <t>991002234859702656</t>
        </is>
      </c>
      <c r="AY54" t="inlineStr">
        <is>
          <t>2258486780002656</t>
        </is>
      </c>
      <c r="AZ54" t="inlineStr">
        <is>
          <t>BOOK</t>
        </is>
      </c>
      <c r="BB54" t="inlineStr">
        <is>
          <t>9780387568843</t>
        </is>
      </c>
      <c r="BC54" t="inlineStr">
        <is>
          <t>32285001924769</t>
        </is>
      </c>
      <c r="BD54" t="inlineStr">
        <is>
          <t>893238811</t>
        </is>
      </c>
    </row>
    <row r="55">
      <c r="A55" t="inlineStr">
        <is>
          <t>No</t>
        </is>
      </c>
      <c r="B55" t="inlineStr">
        <is>
          <t>QE39.5.U6 G46</t>
        </is>
      </c>
      <c r="C55" t="inlineStr">
        <is>
          <t>0                      QE 0039500U  6                  G  46</t>
        </is>
      </c>
      <c r="D55" t="inlineStr">
        <is>
          <t>Geology in the urban environment / [editors]: R. O. Utgard, G. D. McKenzie, D. Foley ; foreword by Robert F. Legget.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Minneapolis : Burgess Pub. Co., c1978.</t>
        </is>
      </c>
      <c r="M55" t="inlineStr">
        <is>
          <t>1978</t>
        </is>
      </c>
      <c r="O55" t="inlineStr">
        <is>
          <t>eng</t>
        </is>
      </c>
      <c r="P55" t="inlineStr">
        <is>
          <t>mnu</t>
        </is>
      </c>
      <c r="R55" t="inlineStr">
        <is>
          <t xml:space="preserve">QE </t>
        </is>
      </c>
      <c r="S55" t="n">
        <v>1</v>
      </c>
      <c r="T55" t="n">
        <v>1</v>
      </c>
      <c r="U55" t="inlineStr">
        <is>
          <t>2002-08-28</t>
        </is>
      </c>
      <c r="V55" t="inlineStr">
        <is>
          <t>2002-08-28</t>
        </is>
      </c>
      <c r="W55" t="inlineStr">
        <is>
          <t>1997-06-23</t>
        </is>
      </c>
      <c r="X55" t="inlineStr">
        <is>
          <t>1997-06-23</t>
        </is>
      </c>
      <c r="Y55" t="n">
        <v>396</v>
      </c>
      <c r="Z55" t="n">
        <v>335</v>
      </c>
      <c r="AA55" t="n">
        <v>341</v>
      </c>
      <c r="AB55" t="n">
        <v>2</v>
      </c>
      <c r="AC55" t="n">
        <v>2</v>
      </c>
      <c r="AD55" t="n">
        <v>4</v>
      </c>
      <c r="AE55" t="n">
        <v>4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HYPERLINK("http://catalog.hathitrust.org/Record/000136645","HathiTrust Record")</f>
        <v/>
      </c>
      <c r="AS55">
        <f>HYPERLINK("https://creighton-primo.hosted.exlibrisgroup.com/primo-explore/search?tab=default_tab&amp;search_scope=EVERYTHING&amp;vid=01CRU&amp;lang=en_US&amp;offset=0&amp;query=any,contains,991004423639702656","Catalog Record")</f>
        <v/>
      </c>
      <c r="AT55">
        <f>HYPERLINK("http://www.worldcat.org/oclc/3393198","WorldCat Record")</f>
        <v/>
      </c>
      <c r="AU55" t="inlineStr">
        <is>
          <t>10188256:eng</t>
        </is>
      </c>
      <c r="AV55" t="inlineStr">
        <is>
          <t>3393198</t>
        </is>
      </c>
      <c r="AW55" t="inlineStr">
        <is>
          <t>991004423639702656</t>
        </is>
      </c>
      <c r="AX55" t="inlineStr">
        <is>
          <t>991004423639702656</t>
        </is>
      </c>
      <c r="AY55" t="inlineStr">
        <is>
          <t>2272198090002656</t>
        </is>
      </c>
      <c r="AZ55" t="inlineStr">
        <is>
          <t>BOOK</t>
        </is>
      </c>
      <c r="BB55" t="inlineStr">
        <is>
          <t>9780808721062</t>
        </is>
      </c>
      <c r="BC55" t="inlineStr">
        <is>
          <t>32285002851474</t>
        </is>
      </c>
      <c r="BD55" t="inlineStr">
        <is>
          <t>893606017</t>
        </is>
      </c>
    </row>
    <row r="56">
      <c r="A56" t="inlineStr">
        <is>
          <t>No</t>
        </is>
      </c>
      <c r="B56" t="inlineStr">
        <is>
          <t>QE391.A5 R52</t>
        </is>
      </c>
      <c r="C56" t="inlineStr">
        <is>
          <t>0                      QE 0391000A  5                  R  52</t>
        </is>
      </c>
      <c r="D56" t="inlineStr">
        <is>
          <t>Amber, the golden gem of the ages / Patty C. Rice.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Rice, Patty C.</t>
        </is>
      </c>
      <c r="L56" t="inlineStr">
        <is>
          <t>New York : Van Nostrand Reinhold, c1980.</t>
        </is>
      </c>
      <c r="M56" t="inlineStr">
        <is>
          <t>1980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QE </t>
        </is>
      </c>
      <c r="S56" t="n">
        <v>2</v>
      </c>
      <c r="T56" t="n">
        <v>2</v>
      </c>
      <c r="U56" t="inlineStr">
        <is>
          <t>1994-01-11</t>
        </is>
      </c>
      <c r="V56" t="inlineStr">
        <is>
          <t>1994-01-11</t>
        </is>
      </c>
      <c r="W56" t="inlineStr">
        <is>
          <t>1993-02-16</t>
        </is>
      </c>
      <c r="X56" t="inlineStr">
        <is>
          <t>1993-02-16</t>
        </is>
      </c>
      <c r="Y56" t="n">
        <v>264</v>
      </c>
      <c r="Z56" t="n">
        <v>207</v>
      </c>
      <c r="AA56" t="n">
        <v>301</v>
      </c>
      <c r="AB56" t="n">
        <v>2</v>
      </c>
      <c r="AC56" t="n">
        <v>2</v>
      </c>
      <c r="AD56" t="n">
        <v>1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HYPERLINK("https://creighton-primo.hosted.exlibrisgroup.com/primo-explore/search?tab=default_tab&amp;search_scope=EVERYTHING&amp;vid=01CRU&amp;lang=en_US&amp;offset=0&amp;query=any,contains,991004839509702656","Catalog Record")</f>
        <v/>
      </c>
      <c r="AT56">
        <f>HYPERLINK("http://www.worldcat.org/oclc/5494120","WorldCat Record")</f>
        <v/>
      </c>
      <c r="AU56" t="inlineStr">
        <is>
          <t>481938:eng</t>
        </is>
      </c>
      <c r="AV56" t="inlineStr">
        <is>
          <t>5494120</t>
        </is>
      </c>
      <c r="AW56" t="inlineStr">
        <is>
          <t>991004839509702656</t>
        </is>
      </c>
      <c r="AX56" t="inlineStr">
        <is>
          <t>991004839509702656</t>
        </is>
      </c>
      <c r="AY56" t="inlineStr">
        <is>
          <t>2262724410002656</t>
        </is>
      </c>
      <c r="AZ56" t="inlineStr">
        <is>
          <t>BOOK</t>
        </is>
      </c>
      <c r="BB56" t="inlineStr">
        <is>
          <t>9780442261382</t>
        </is>
      </c>
      <c r="BC56" t="inlineStr">
        <is>
          <t>32285001519726</t>
        </is>
      </c>
      <c r="BD56" t="inlineStr">
        <is>
          <t>893536225</t>
        </is>
      </c>
    </row>
    <row r="57">
      <c r="A57" t="inlineStr">
        <is>
          <t>No</t>
        </is>
      </c>
      <c r="B57" t="inlineStr">
        <is>
          <t>QE392 .F53 1966</t>
        </is>
      </c>
      <c r="C57" t="inlineStr">
        <is>
          <t>0                      QE 0392000F  53          1966</t>
        </is>
      </c>
      <c r="D57" t="inlineStr">
        <is>
          <t>The science of gems / [by] P. J. Fisher.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Fisher, P. J. (Peter Jack)</t>
        </is>
      </c>
      <c r="L57" t="inlineStr">
        <is>
          <t>New York : Scribner, [1966]</t>
        </is>
      </c>
      <c r="M57" t="inlineStr">
        <is>
          <t>1966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QE </t>
        </is>
      </c>
      <c r="S57" t="n">
        <v>7</v>
      </c>
      <c r="T57" t="n">
        <v>7</v>
      </c>
      <c r="U57" t="inlineStr">
        <is>
          <t>1996-02-11</t>
        </is>
      </c>
      <c r="V57" t="inlineStr">
        <is>
          <t>1996-02-11</t>
        </is>
      </c>
      <c r="W57" t="inlineStr">
        <is>
          <t>1990-10-25</t>
        </is>
      </c>
      <c r="X57" t="inlineStr">
        <is>
          <t>1990-10-25</t>
        </is>
      </c>
      <c r="Y57" t="n">
        <v>522</v>
      </c>
      <c r="Z57" t="n">
        <v>497</v>
      </c>
      <c r="AA57" t="n">
        <v>498</v>
      </c>
      <c r="AB57" t="n">
        <v>4</v>
      </c>
      <c r="AC57" t="n">
        <v>4</v>
      </c>
      <c r="AD57" t="n">
        <v>4</v>
      </c>
      <c r="AE57" t="n">
        <v>4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1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HYPERLINK("https://creighton-primo.hosted.exlibrisgroup.com/primo-explore/search?tab=default_tab&amp;search_scope=EVERYTHING&amp;vid=01CRU&amp;lang=en_US&amp;offset=0&amp;query=any,contains,991002962849702656","Catalog Record")</f>
        <v/>
      </c>
      <c r="AT57">
        <f>HYPERLINK("http://www.worldcat.org/oclc/544822","WorldCat Record")</f>
        <v/>
      </c>
      <c r="AU57" t="inlineStr">
        <is>
          <t>196542416:eng</t>
        </is>
      </c>
      <c r="AV57" t="inlineStr">
        <is>
          <t>544822</t>
        </is>
      </c>
      <c r="AW57" t="inlineStr">
        <is>
          <t>991002962849702656</t>
        </is>
      </c>
      <c r="AX57" t="inlineStr">
        <is>
          <t>991002962849702656</t>
        </is>
      </c>
      <c r="AY57" t="inlineStr">
        <is>
          <t>2268074000002656</t>
        </is>
      </c>
      <c r="AZ57" t="inlineStr">
        <is>
          <t>BOOK</t>
        </is>
      </c>
      <c r="BC57" t="inlineStr">
        <is>
          <t>32285000353911</t>
        </is>
      </c>
      <c r="BD57" t="inlineStr">
        <is>
          <t>893874258</t>
        </is>
      </c>
    </row>
    <row r="58">
      <c r="A58" t="inlineStr">
        <is>
          <t>No</t>
        </is>
      </c>
      <c r="B58" t="inlineStr">
        <is>
          <t>QE392 .H87</t>
        </is>
      </c>
      <c r="C58" t="inlineStr">
        <is>
          <t>0                      QE 0392000H  87</t>
        </is>
      </c>
      <c r="D58" t="inlineStr">
        <is>
          <t>Gemology / Cornelius S. Hurlbut, Jr., George S. Switzer.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Hurlbut, Cornelius S. (Cornelius Searle), 1906-2005.</t>
        </is>
      </c>
      <c r="L58" t="inlineStr">
        <is>
          <t>New York : Wiley, c1979.</t>
        </is>
      </c>
      <c r="M58" t="inlineStr">
        <is>
          <t>1979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QE </t>
        </is>
      </c>
      <c r="S58" t="n">
        <v>5</v>
      </c>
      <c r="T58" t="n">
        <v>5</v>
      </c>
      <c r="U58" t="inlineStr">
        <is>
          <t>1994-02-15</t>
        </is>
      </c>
      <c r="V58" t="inlineStr">
        <is>
          <t>1994-02-15</t>
        </is>
      </c>
      <c r="W58" t="inlineStr">
        <is>
          <t>1993-02-16</t>
        </is>
      </c>
      <c r="X58" t="inlineStr">
        <is>
          <t>1993-02-16</t>
        </is>
      </c>
      <c r="Y58" t="n">
        <v>537</v>
      </c>
      <c r="Z58" t="n">
        <v>437</v>
      </c>
      <c r="AA58" t="n">
        <v>617</v>
      </c>
      <c r="AB58" t="n">
        <v>4</v>
      </c>
      <c r="AC58" t="n">
        <v>6</v>
      </c>
      <c r="AD58" t="n">
        <v>6</v>
      </c>
      <c r="AE58" t="n">
        <v>16</v>
      </c>
      <c r="AF58" t="n">
        <v>1</v>
      </c>
      <c r="AG58" t="n">
        <v>4</v>
      </c>
      <c r="AH58" t="n">
        <v>1</v>
      </c>
      <c r="AI58" t="n">
        <v>2</v>
      </c>
      <c r="AJ58" t="n">
        <v>2</v>
      </c>
      <c r="AK58" t="n">
        <v>7</v>
      </c>
      <c r="AL58" t="n">
        <v>3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HYPERLINK("http://catalog.hathitrust.org/Record/000022215","HathiTrust Record")</f>
        <v/>
      </c>
      <c r="AS58">
        <f>HYPERLINK("https://creighton-primo.hosted.exlibrisgroup.com/primo-explore/search?tab=default_tab&amp;search_scope=EVERYTHING&amp;vid=01CRU&amp;lang=en_US&amp;offset=0&amp;query=any,contains,991004605069702656","Catalog Record")</f>
        <v/>
      </c>
      <c r="AT58">
        <f>HYPERLINK("http://www.worldcat.org/oclc/4194101","WorldCat Record")</f>
        <v/>
      </c>
      <c r="AU58" t="inlineStr">
        <is>
          <t>119859824:eng</t>
        </is>
      </c>
      <c r="AV58" t="inlineStr">
        <is>
          <t>4194101</t>
        </is>
      </c>
      <c r="AW58" t="inlineStr">
        <is>
          <t>991004605069702656</t>
        </is>
      </c>
      <c r="AX58" t="inlineStr">
        <is>
          <t>991004605069702656</t>
        </is>
      </c>
      <c r="AY58" t="inlineStr">
        <is>
          <t>2262386840002656</t>
        </is>
      </c>
      <c r="AZ58" t="inlineStr">
        <is>
          <t>BOOK</t>
        </is>
      </c>
      <c r="BB58" t="inlineStr">
        <is>
          <t>9780471422242</t>
        </is>
      </c>
      <c r="BC58" t="inlineStr">
        <is>
          <t>32285001519742</t>
        </is>
      </c>
      <c r="BD58" t="inlineStr">
        <is>
          <t>893507039</t>
        </is>
      </c>
    </row>
    <row r="59">
      <c r="A59" t="inlineStr">
        <is>
          <t>No</t>
        </is>
      </c>
      <c r="B59" t="inlineStr">
        <is>
          <t>QE392.S7 G4 1972</t>
        </is>
      </c>
      <c r="C59" t="inlineStr">
        <is>
          <t>0                      QE 0392000S  7                  G  4           1972</t>
        </is>
      </c>
      <c r="D59" t="inlineStr">
        <is>
          <t>Gemstones.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Smith, George Frederick Herbert, 1872-1953.</t>
        </is>
      </c>
      <c r="L59" t="inlineStr">
        <is>
          <t>New York : Pitman Pub. Corp., [1972]</t>
        </is>
      </c>
      <c r="M59" t="inlineStr">
        <is>
          <t>1972</t>
        </is>
      </c>
      <c r="N59" t="inlineStr">
        <is>
          <t>[14th ed.] rev. / by F. C. Phillips.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QE </t>
        </is>
      </c>
      <c r="S59" t="n">
        <v>4</v>
      </c>
      <c r="T59" t="n">
        <v>4</v>
      </c>
      <c r="U59" t="inlineStr">
        <is>
          <t>1994-02-15</t>
        </is>
      </c>
      <c r="V59" t="inlineStr">
        <is>
          <t>1994-02-15</t>
        </is>
      </c>
      <c r="W59" t="inlineStr">
        <is>
          <t>1990-10-05</t>
        </is>
      </c>
      <c r="X59" t="inlineStr">
        <is>
          <t>1990-10-05</t>
        </is>
      </c>
      <c r="Y59" t="n">
        <v>93</v>
      </c>
      <c r="Z59" t="n">
        <v>88</v>
      </c>
      <c r="AA59" t="n">
        <v>374</v>
      </c>
      <c r="AB59" t="n">
        <v>1</v>
      </c>
      <c r="AC59" t="n">
        <v>2</v>
      </c>
      <c r="AD59" t="n">
        <v>0</v>
      </c>
      <c r="AE59" t="n">
        <v>4</v>
      </c>
      <c r="AF59" t="n">
        <v>0</v>
      </c>
      <c r="AG59" t="n">
        <v>1</v>
      </c>
      <c r="AH59" t="n">
        <v>0</v>
      </c>
      <c r="AI59" t="n">
        <v>2</v>
      </c>
      <c r="AJ59" t="n">
        <v>0</v>
      </c>
      <c r="AK59" t="n">
        <v>1</v>
      </c>
      <c r="AL59" t="n">
        <v>0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HYPERLINK("https://creighton-primo.hosted.exlibrisgroup.com/primo-explore/search?tab=default_tab&amp;search_scope=EVERYTHING&amp;vid=01CRU&amp;lang=en_US&amp;offset=0&amp;query=any,contains,991003292469702656","Catalog Record")</f>
        <v/>
      </c>
      <c r="AT59">
        <f>HYPERLINK("http://www.worldcat.org/oclc/814428","WorldCat Record")</f>
        <v/>
      </c>
      <c r="AU59" t="inlineStr">
        <is>
          <t>1579153:eng</t>
        </is>
      </c>
      <c r="AV59" t="inlineStr">
        <is>
          <t>814428</t>
        </is>
      </c>
      <c r="AW59" t="inlineStr">
        <is>
          <t>991003292469702656</t>
        </is>
      </c>
      <c r="AX59" t="inlineStr">
        <is>
          <t>991003292469702656</t>
        </is>
      </c>
      <c r="AY59" t="inlineStr">
        <is>
          <t>2270148810002656</t>
        </is>
      </c>
      <c r="AZ59" t="inlineStr">
        <is>
          <t>BOOK</t>
        </is>
      </c>
      <c r="BC59" t="inlineStr">
        <is>
          <t>32285000332709</t>
        </is>
      </c>
      <c r="BD59" t="inlineStr">
        <is>
          <t>893323956</t>
        </is>
      </c>
    </row>
    <row r="60">
      <c r="A60" t="inlineStr">
        <is>
          <t>No</t>
        </is>
      </c>
      <c r="B60" t="inlineStr">
        <is>
          <t>QE431.2 .D53</t>
        </is>
      </c>
      <c r="C60" t="inlineStr">
        <is>
          <t>0                      QE 0431200D  53</t>
        </is>
      </c>
      <c r="D60" t="inlineStr">
        <is>
          <t>Rocks and rock minerals / Richard V. Dietrich, Brian J. Skinner.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Dietrich, Richard Vincent, 1924-</t>
        </is>
      </c>
      <c r="L60" t="inlineStr">
        <is>
          <t>New York : Wiley, c1979.</t>
        </is>
      </c>
      <c r="M60" t="inlineStr">
        <is>
          <t>1979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QE </t>
        </is>
      </c>
      <c r="S60" t="n">
        <v>2</v>
      </c>
      <c r="T60" t="n">
        <v>2</v>
      </c>
      <c r="U60" t="inlineStr">
        <is>
          <t>1995-04-14</t>
        </is>
      </c>
      <c r="V60" t="inlineStr">
        <is>
          <t>1995-04-14</t>
        </is>
      </c>
      <c r="W60" t="inlineStr">
        <is>
          <t>1993-02-16</t>
        </is>
      </c>
      <c r="X60" t="inlineStr">
        <is>
          <t>1993-02-16</t>
        </is>
      </c>
      <c r="Y60" t="n">
        <v>682</v>
      </c>
      <c r="Z60" t="n">
        <v>531</v>
      </c>
      <c r="AA60" t="n">
        <v>537</v>
      </c>
      <c r="AB60" t="n">
        <v>4</v>
      </c>
      <c r="AC60" t="n">
        <v>4</v>
      </c>
      <c r="AD60" t="n">
        <v>15</v>
      </c>
      <c r="AE60" t="n">
        <v>15</v>
      </c>
      <c r="AF60" t="n">
        <v>5</v>
      </c>
      <c r="AG60" t="n">
        <v>5</v>
      </c>
      <c r="AH60" t="n">
        <v>4</v>
      </c>
      <c r="AI60" t="n">
        <v>4</v>
      </c>
      <c r="AJ60" t="n">
        <v>6</v>
      </c>
      <c r="AK60" t="n">
        <v>6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HYPERLINK("http://catalog.hathitrust.org/Record/000044139","HathiTrust Record")</f>
        <v/>
      </c>
      <c r="AS60">
        <f>HYPERLINK("https://creighton-primo.hosted.exlibrisgroup.com/primo-explore/search?tab=default_tab&amp;search_scope=EVERYTHING&amp;vid=01CRU&amp;lang=en_US&amp;offset=0&amp;query=any,contains,991004700239702656","Catalog Record")</f>
        <v/>
      </c>
      <c r="AT60">
        <f>HYPERLINK("http://www.worldcat.org/oclc/4665557","WorldCat Record")</f>
        <v/>
      </c>
      <c r="AU60" t="inlineStr">
        <is>
          <t>488443:eng</t>
        </is>
      </c>
      <c r="AV60" t="inlineStr">
        <is>
          <t>4665557</t>
        </is>
      </c>
      <c r="AW60" t="inlineStr">
        <is>
          <t>991004700239702656</t>
        </is>
      </c>
      <c r="AX60" t="inlineStr">
        <is>
          <t>991004700239702656</t>
        </is>
      </c>
      <c r="AY60" t="inlineStr">
        <is>
          <t>2259511120002656</t>
        </is>
      </c>
      <c r="AZ60" t="inlineStr">
        <is>
          <t>BOOK</t>
        </is>
      </c>
      <c r="BB60" t="inlineStr">
        <is>
          <t>9780471029342</t>
        </is>
      </c>
      <c r="BC60" t="inlineStr">
        <is>
          <t>32285001519775</t>
        </is>
      </c>
      <c r="BD60" t="inlineStr">
        <is>
          <t>893430391</t>
        </is>
      </c>
    </row>
    <row r="61">
      <c r="A61" t="inlineStr">
        <is>
          <t>No</t>
        </is>
      </c>
      <c r="B61" t="inlineStr">
        <is>
          <t>QE431.2 .E38 1982</t>
        </is>
      </c>
      <c r="C61" t="inlineStr">
        <is>
          <t>0                      QE 0431200E  38          1982</t>
        </is>
      </c>
      <c r="D61" t="inlineStr">
        <is>
          <t>Petrology : igneous, sedimentary, and metamorphic / Ernest G. Ehlers, Harvey Blatt.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Ehlers, Ernest G.</t>
        </is>
      </c>
      <c r="L61" t="inlineStr">
        <is>
          <t>San Francisco : Freeman, c1982.</t>
        </is>
      </c>
      <c r="M61" t="inlineStr">
        <is>
          <t>1982</t>
        </is>
      </c>
      <c r="O61" t="inlineStr">
        <is>
          <t>eng</t>
        </is>
      </c>
      <c r="P61" t="inlineStr">
        <is>
          <t>cau</t>
        </is>
      </c>
      <c r="R61" t="inlineStr">
        <is>
          <t xml:space="preserve">QE </t>
        </is>
      </c>
      <c r="S61" t="n">
        <v>1</v>
      </c>
      <c r="T61" t="n">
        <v>1</v>
      </c>
      <c r="U61" t="inlineStr">
        <is>
          <t>2000-06-29</t>
        </is>
      </c>
      <c r="V61" t="inlineStr">
        <is>
          <t>2000-06-29</t>
        </is>
      </c>
      <c r="W61" t="inlineStr">
        <is>
          <t>1993-02-19</t>
        </is>
      </c>
      <c r="X61" t="inlineStr">
        <is>
          <t>1993-02-19</t>
        </is>
      </c>
      <c r="Y61" t="n">
        <v>612</v>
      </c>
      <c r="Z61" t="n">
        <v>466</v>
      </c>
      <c r="AA61" t="n">
        <v>466</v>
      </c>
      <c r="AB61" t="n">
        <v>2</v>
      </c>
      <c r="AC61" t="n">
        <v>2</v>
      </c>
      <c r="AD61" t="n">
        <v>14</v>
      </c>
      <c r="AE61" t="n">
        <v>14</v>
      </c>
      <c r="AF61" t="n">
        <v>7</v>
      </c>
      <c r="AG61" t="n">
        <v>7</v>
      </c>
      <c r="AH61" t="n">
        <v>3</v>
      </c>
      <c r="AI61" t="n">
        <v>3</v>
      </c>
      <c r="AJ61" t="n">
        <v>6</v>
      </c>
      <c r="AK61" t="n">
        <v>6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HYPERLINK("https://creighton-primo.hosted.exlibrisgroup.com/primo-explore/search?tab=default_tab&amp;search_scope=EVERYTHING&amp;vid=01CRU&amp;lang=en_US&amp;offset=0&amp;query=any,contains,991005152569702656","Catalog Record")</f>
        <v/>
      </c>
      <c r="AT61">
        <f>HYPERLINK("http://www.worldcat.org/oclc/7734511","WorldCat Record")</f>
        <v/>
      </c>
      <c r="AU61" t="inlineStr">
        <is>
          <t>3377230565:eng</t>
        </is>
      </c>
      <c r="AV61" t="inlineStr">
        <is>
          <t>7734511</t>
        </is>
      </c>
      <c r="AW61" t="inlineStr">
        <is>
          <t>991005152569702656</t>
        </is>
      </c>
      <c r="AX61" t="inlineStr">
        <is>
          <t>991005152569702656</t>
        </is>
      </c>
      <c r="AY61" t="inlineStr">
        <is>
          <t>2255858040002656</t>
        </is>
      </c>
      <c r="AZ61" t="inlineStr">
        <is>
          <t>BOOK</t>
        </is>
      </c>
      <c r="BB61" t="inlineStr">
        <is>
          <t>9780716712794</t>
        </is>
      </c>
      <c r="BC61" t="inlineStr">
        <is>
          <t>32285001519783</t>
        </is>
      </c>
      <c r="BD61" t="inlineStr">
        <is>
          <t>893507696</t>
        </is>
      </c>
    </row>
    <row r="62">
      <c r="A62" t="inlineStr">
        <is>
          <t>No</t>
        </is>
      </c>
      <c r="B62" t="inlineStr">
        <is>
          <t>QE432 .R63 1973</t>
        </is>
      </c>
      <c r="C62" t="inlineStr">
        <is>
          <t>0                      QE 0432000R  63          1973</t>
        </is>
      </c>
      <c r="D62" t="inlineStr">
        <is>
          <t>Pebble polishing and pebble jewellery / Cedric Rogers.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Rogers, Cedric.</t>
        </is>
      </c>
      <c r="L62" t="inlineStr">
        <is>
          <t>London ; New York : Hamlyn, 1973.</t>
        </is>
      </c>
      <c r="M62" t="inlineStr">
        <is>
          <t>1973</t>
        </is>
      </c>
      <c r="O62" t="inlineStr">
        <is>
          <t>eng</t>
        </is>
      </c>
      <c r="P62" t="inlineStr">
        <is>
          <t>enk</t>
        </is>
      </c>
      <c r="R62" t="inlineStr">
        <is>
          <t xml:space="preserve">QE </t>
        </is>
      </c>
      <c r="S62" t="n">
        <v>1</v>
      </c>
      <c r="T62" t="n">
        <v>1</v>
      </c>
      <c r="U62" t="inlineStr">
        <is>
          <t>1992-07-25</t>
        </is>
      </c>
      <c r="V62" t="inlineStr">
        <is>
          <t>1992-07-25</t>
        </is>
      </c>
      <c r="W62" t="inlineStr">
        <is>
          <t>1992-01-31</t>
        </is>
      </c>
      <c r="X62" t="inlineStr">
        <is>
          <t>1992-01-31</t>
        </is>
      </c>
      <c r="Y62" t="n">
        <v>420</v>
      </c>
      <c r="Z62" t="n">
        <v>351</v>
      </c>
      <c r="AA62" t="n">
        <v>360</v>
      </c>
      <c r="AB62" t="n">
        <v>4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HYPERLINK("https://creighton-primo.hosted.exlibrisgroup.com/primo-explore/search?tab=default_tab&amp;search_scope=EVERYTHING&amp;vid=01CRU&amp;lang=en_US&amp;offset=0&amp;query=any,contains,991003321159702656","Catalog Record")</f>
        <v/>
      </c>
      <c r="AT62">
        <f>HYPERLINK("http://www.worldcat.org/oclc/849030","WorldCat Record")</f>
        <v/>
      </c>
      <c r="AU62" t="inlineStr">
        <is>
          <t>1816414:eng</t>
        </is>
      </c>
      <c r="AV62" t="inlineStr">
        <is>
          <t>849030</t>
        </is>
      </c>
      <c r="AW62" t="inlineStr">
        <is>
          <t>991003321159702656</t>
        </is>
      </c>
      <c r="AX62" t="inlineStr">
        <is>
          <t>991003321159702656</t>
        </is>
      </c>
      <c r="AY62" t="inlineStr">
        <is>
          <t>2270761230002656</t>
        </is>
      </c>
      <c r="AZ62" t="inlineStr">
        <is>
          <t>BOOK</t>
        </is>
      </c>
      <c r="BB62" t="inlineStr">
        <is>
          <t>9780600370253</t>
        </is>
      </c>
      <c r="BC62" t="inlineStr">
        <is>
          <t>32285000931393</t>
        </is>
      </c>
      <c r="BD62" t="inlineStr">
        <is>
          <t>893887357</t>
        </is>
      </c>
    </row>
    <row r="63">
      <c r="A63" t="inlineStr">
        <is>
          <t>No</t>
        </is>
      </c>
      <c r="B63" t="inlineStr">
        <is>
          <t>QE435 .W55 1987</t>
        </is>
      </c>
      <c r="C63" t="inlineStr">
        <is>
          <t>0                      QE 0435000W  55          1987</t>
        </is>
      </c>
      <c r="D63" t="inlineStr">
        <is>
          <t>An introduction to X-ray spectrometry : X-ray fluorescence and electron microprobe analysis / K.L. 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Williams, K. L.</t>
        </is>
      </c>
      <c r="L63" t="inlineStr">
        <is>
          <t>London ; Boston : Allen &amp; Unwin, 1987.</t>
        </is>
      </c>
      <c r="M63" t="inlineStr">
        <is>
          <t>1987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QE </t>
        </is>
      </c>
      <c r="S63" t="n">
        <v>6</v>
      </c>
      <c r="T63" t="n">
        <v>6</v>
      </c>
      <c r="U63" t="inlineStr">
        <is>
          <t>2008-01-28</t>
        </is>
      </c>
      <c r="V63" t="inlineStr">
        <is>
          <t>2008-01-28</t>
        </is>
      </c>
      <c r="W63" t="inlineStr">
        <is>
          <t>1993-02-19</t>
        </is>
      </c>
      <c r="X63" t="inlineStr">
        <is>
          <t>1993-02-19</t>
        </is>
      </c>
      <c r="Y63" t="n">
        <v>289</v>
      </c>
      <c r="Z63" t="n">
        <v>196</v>
      </c>
      <c r="AA63" t="n">
        <v>196</v>
      </c>
      <c r="AB63" t="n">
        <v>3</v>
      </c>
      <c r="AC63" t="n">
        <v>3</v>
      </c>
      <c r="AD63" t="n">
        <v>4</v>
      </c>
      <c r="AE63" t="n">
        <v>4</v>
      </c>
      <c r="AF63" t="n">
        <v>0</v>
      </c>
      <c r="AG63" t="n">
        <v>0</v>
      </c>
      <c r="AH63" t="n">
        <v>1</v>
      </c>
      <c r="AI63" t="n">
        <v>1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HYPERLINK("https://creighton-primo.hosted.exlibrisgroup.com/primo-explore/search?tab=default_tab&amp;search_scope=EVERYTHING&amp;vid=01CRU&amp;lang=en_US&amp;offset=0&amp;query=any,contains,991001022939702656","Catalog Record")</f>
        <v/>
      </c>
      <c r="AT63">
        <f>HYPERLINK("http://www.worldcat.org/oclc/15414990","WorldCat Record")</f>
        <v/>
      </c>
      <c r="AU63" t="inlineStr">
        <is>
          <t>840140668:eng</t>
        </is>
      </c>
      <c r="AV63" t="inlineStr">
        <is>
          <t>15414990</t>
        </is>
      </c>
      <c r="AW63" t="inlineStr">
        <is>
          <t>991001022939702656</t>
        </is>
      </c>
      <c r="AX63" t="inlineStr">
        <is>
          <t>991001022939702656</t>
        </is>
      </c>
      <c r="AY63" t="inlineStr">
        <is>
          <t>2266649520002656</t>
        </is>
      </c>
      <c r="AZ63" t="inlineStr">
        <is>
          <t>BOOK</t>
        </is>
      </c>
      <c r="BB63" t="inlineStr">
        <is>
          <t>9780045440016</t>
        </is>
      </c>
      <c r="BC63" t="inlineStr">
        <is>
          <t>32285001519809</t>
        </is>
      </c>
      <c r="BD63" t="inlineStr">
        <is>
          <t>893255939</t>
        </is>
      </c>
    </row>
    <row r="64">
      <c r="A64" t="inlineStr">
        <is>
          <t>No</t>
        </is>
      </c>
      <c r="B64" t="inlineStr">
        <is>
          <t>QE461 .B6 1956</t>
        </is>
      </c>
      <c r="C64" t="inlineStr">
        <is>
          <t>0                      QE 0461000B  6           1956</t>
        </is>
      </c>
      <c r="D64" t="inlineStr">
        <is>
          <t>The evolution of the igneous rocks; with a new introd. by J.F. Schairer.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Bowen, Norman Levi, 1887-1956.</t>
        </is>
      </c>
      <c r="L64" t="inlineStr">
        <is>
          <t>New York, Dover Publications [1956]</t>
        </is>
      </c>
      <c r="M64" t="inlineStr">
        <is>
          <t>1956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QE </t>
        </is>
      </c>
      <c r="S64" t="n">
        <v>1</v>
      </c>
      <c r="T64" t="n">
        <v>1</v>
      </c>
      <c r="U64" t="inlineStr">
        <is>
          <t>2000-06-29</t>
        </is>
      </c>
      <c r="V64" t="inlineStr">
        <is>
          <t>2000-06-29</t>
        </is>
      </c>
      <c r="W64" t="inlineStr">
        <is>
          <t>1997-06-25</t>
        </is>
      </c>
      <c r="X64" t="inlineStr">
        <is>
          <t>1997-06-25</t>
        </is>
      </c>
      <c r="Y64" t="n">
        <v>514</v>
      </c>
      <c r="Z64" t="n">
        <v>461</v>
      </c>
      <c r="AA64" t="n">
        <v>624</v>
      </c>
      <c r="AB64" t="n">
        <v>5</v>
      </c>
      <c r="AC64" t="n">
        <v>5</v>
      </c>
      <c r="AD64" t="n">
        <v>13</v>
      </c>
      <c r="AE64" t="n">
        <v>17</v>
      </c>
      <c r="AF64" t="n">
        <v>4</v>
      </c>
      <c r="AG64" t="n">
        <v>5</v>
      </c>
      <c r="AH64" t="n">
        <v>2</v>
      </c>
      <c r="AI64" t="n">
        <v>2</v>
      </c>
      <c r="AJ64" t="n">
        <v>4</v>
      </c>
      <c r="AK64" t="n">
        <v>7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HYPERLINK("http://catalog.hathitrust.org/Record/001488121","HathiTrust Record")</f>
        <v/>
      </c>
      <c r="AS64">
        <f>HYPERLINK("https://creighton-primo.hosted.exlibrisgroup.com/primo-explore/search?tab=default_tab&amp;search_scope=EVERYTHING&amp;vid=01CRU&amp;lang=en_US&amp;offset=0&amp;query=any,contains,991002399869702656","Catalog Record")</f>
        <v/>
      </c>
      <c r="AT64">
        <f>HYPERLINK("http://www.worldcat.org/oclc/336343","WorldCat Record")</f>
        <v/>
      </c>
      <c r="AU64" t="inlineStr">
        <is>
          <t>1456373:eng</t>
        </is>
      </c>
      <c r="AV64" t="inlineStr">
        <is>
          <t>336343</t>
        </is>
      </c>
      <c r="AW64" t="inlineStr">
        <is>
          <t>991002399869702656</t>
        </is>
      </c>
      <c r="AX64" t="inlineStr">
        <is>
          <t>991002399869702656</t>
        </is>
      </c>
      <c r="AY64" t="inlineStr">
        <is>
          <t>2255301690002656</t>
        </is>
      </c>
      <c r="AZ64" t="inlineStr">
        <is>
          <t>BOOK</t>
        </is>
      </c>
      <c r="BC64" t="inlineStr">
        <is>
          <t>32285002852480</t>
        </is>
      </c>
      <c r="BD64" t="inlineStr">
        <is>
          <t>893786083</t>
        </is>
      </c>
    </row>
    <row r="65">
      <c r="A65" t="inlineStr">
        <is>
          <t>No</t>
        </is>
      </c>
      <c r="B65" t="inlineStr">
        <is>
          <t>QE461 .W23</t>
        </is>
      </c>
      <c r="C65" t="inlineStr">
        <is>
          <t>0                      QE 0461000W  23</t>
        </is>
      </c>
      <c r="D65" t="inlineStr">
        <is>
          <t>Igneous minerals and rocks, by Ernest E. Wahlstrom ...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Wahlstrom, Ernest E. (Ernest Eugene), 1909-2000.</t>
        </is>
      </c>
      <c r="L65" t="inlineStr">
        <is>
          <t>New York, J. Wiley &amp; Sons, inc.; London, Chapman &amp; Hall, limited [1947]</t>
        </is>
      </c>
      <c r="M65" t="inlineStr">
        <is>
          <t>1947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QE </t>
        </is>
      </c>
      <c r="S65" t="n">
        <v>1</v>
      </c>
      <c r="T65" t="n">
        <v>1</v>
      </c>
      <c r="U65" t="inlineStr">
        <is>
          <t>2000-06-29</t>
        </is>
      </c>
      <c r="V65" t="inlineStr">
        <is>
          <t>2000-06-29</t>
        </is>
      </c>
      <c r="W65" t="inlineStr">
        <is>
          <t>1997-06-25</t>
        </is>
      </c>
      <c r="X65" t="inlineStr">
        <is>
          <t>1997-06-25</t>
        </is>
      </c>
      <c r="Y65" t="n">
        <v>339</v>
      </c>
      <c r="Z65" t="n">
        <v>266</v>
      </c>
      <c r="AA65" t="n">
        <v>280</v>
      </c>
      <c r="AB65" t="n">
        <v>4</v>
      </c>
      <c r="AC65" t="n">
        <v>4</v>
      </c>
      <c r="AD65" t="n">
        <v>6</v>
      </c>
      <c r="AE65" t="n">
        <v>6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R65">
        <f>HYPERLINK("http://catalog.hathitrust.org/Record/001488154","HathiTrust Record")</f>
        <v/>
      </c>
      <c r="AS65">
        <f>HYPERLINK("https://creighton-primo.hosted.exlibrisgroup.com/primo-explore/search?tab=default_tab&amp;search_scope=EVERYTHING&amp;vid=01CRU&amp;lang=en_US&amp;offset=0&amp;query=any,contains,991002976979702656","Catalog Record")</f>
        <v/>
      </c>
      <c r="AT65">
        <f>HYPERLINK("http://www.worldcat.org/oclc/552460","WorldCat Record")</f>
        <v/>
      </c>
      <c r="AU65" t="inlineStr">
        <is>
          <t>1600491:eng</t>
        </is>
      </c>
      <c r="AV65" t="inlineStr">
        <is>
          <t>552460</t>
        </is>
      </c>
      <c r="AW65" t="inlineStr">
        <is>
          <t>991002976979702656</t>
        </is>
      </c>
      <c r="AX65" t="inlineStr">
        <is>
          <t>991002976979702656</t>
        </is>
      </c>
      <c r="AY65" t="inlineStr">
        <is>
          <t>2259502120002656</t>
        </is>
      </c>
      <c r="AZ65" t="inlineStr">
        <is>
          <t>BOOK</t>
        </is>
      </c>
      <c r="BC65" t="inlineStr">
        <is>
          <t>32285002852571</t>
        </is>
      </c>
      <c r="BD65" t="inlineStr">
        <is>
          <t>893610556</t>
        </is>
      </c>
    </row>
    <row r="66">
      <c r="A66" t="inlineStr">
        <is>
          <t>No</t>
        </is>
      </c>
      <c r="B66" t="inlineStr">
        <is>
          <t>QE471 .C364</t>
        </is>
      </c>
      <c r="C66" t="inlineStr">
        <is>
          <t>0                      QE 0471000C  364</t>
        </is>
      </c>
      <c r="D66" t="inlineStr">
        <is>
          <t>The mechanics of erosion [by] M. A. Carson.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Carson, Michael A.</t>
        </is>
      </c>
      <c r="L66" t="inlineStr">
        <is>
          <t>London, Pion, 1971.</t>
        </is>
      </c>
      <c r="M66" t="inlineStr">
        <is>
          <t>1971</t>
        </is>
      </c>
      <c r="O66" t="inlineStr">
        <is>
          <t>eng</t>
        </is>
      </c>
      <c r="P66" t="inlineStr">
        <is>
          <t>enk</t>
        </is>
      </c>
      <c r="Q66" t="inlineStr">
        <is>
          <t>Monographs in spatial and environmental systems analysis</t>
        </is>
      </c>
      <c r="R66" t="inlineStr">
        <is>
          <t xml:space="preserve">QE </t>
        </is>
      </c>
      <c r="S66" t="n">
        <v>1</v>
      </c>
      <c r="T66" t="n">
        <v>1</v>
      </c>
      <c r="U66" t="inlineStr">
        <is>
          <t>2002-09-03</t>
        </is>
      </c>
      <c r="V66" t="inlineStr">
        <is>
          <t>2002-09-03</t>
        </is>
      </c>
      <c r="W66" t="inlineStr">
        <is>
          <t>1995-03-16</t>
        </is>
      </c>
      <c r="X66" t="inlineStr">
        <is>
          <t>1995-03-16</t>
        </is>
      </c>
      <c r="Y66" t="n">
        <v>335</v>
      </c>
      <c r="Z66" t="n">
        <v>184</v>
      </c>
      <c r="AA66" t="n">
        <v>195</v>
      </c>
      <c r="AB66" t="n">
        <v>3</v>
      </c>
      <c r="AC66" t="n">
        <v>3</v>
      </c>
      <c r="AD66" t="n">
        <v>5</v>
      </c>
      <c r="AE66" t="n">
        <v>5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HYPERLINK("http://catalog.hathitrust.org/Record/001488185","HathiTrust Record")</f>
        <v/>
      </c>
      <c r="AS66">
        <f>HYPERLINK("https://creighton-primo.hosted.exlibrisgroup.com/primo-explore/search?tab=default_tab&amp;search_scope=EVERYTHING&amp;vid=01CRU&amp;lang=en_US&amp;offset=0&amp;query=any,contains,991003388179702656","Catalog Record")</f>
        <v/>
      </c>
      <c r="AT66">
        <f>HYPERLINK("http://www.worldcat.org/oclc/924895","WorldCat Record")</f>
        <v/>
      </c>
      <c r="AU66" t="inlineStr">
        <is>
          <t>1872650:eng</t>
        </is>
      </c>
      <c r="AV66" t="inlineStr">
        <is>
          <t>924895</t>
        </is>
      </c>
      <c r="AW66" t="inlineStr">
        <is>
          <t>991003388179702656</t>
        </is>
      </c>
      <c r="AX66" t="inlineStr">
        <is>
          <t>991003388179702656</t>
        </is>
      </c>
      <c r="AY66" t="inlineStr">
        <is>
          <t>2264347940002656</t>
        </is>
      </c>
      <c r="AZ66" t="inlineStr">
        <is>
          <t>BOOK</t>
        </is>
      </c>
      <c r="BB66" t="inlineStr">
        <is>
          <t>9780850860290</t>
        </is>
      </c>
      <c r="BC66" t="inlineStr">
        <is>
          <t>32285002020427</t>
        </is>
      </c>
      <c r="BD66" t="inlineStr">
        <is>
          <t>893505523</t>
        </is>
      </c>
    </row>
    <row r="67">
      <c r="A67" t="inlineStr">
        <is>
          <t>No</t>
        </is>
      </c>
      <c r="B67" t="inlineStr">
        <is>
          <t>QE471 .S42</t>
        </is>
      </c>
      <c r="C67" t="inlineStr">
        <is>
          <t>0                      QE 0471000S  42</t>
        </is>
      </c>
      <c r="D67" t="inlineStr">
        <is>
          <t>Ancient sedimentary environments; a brief survey [by] Richard C. Selley.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Selley, Richard C., 1939-</t>
        </is>
      </c>
      <c r="L67" t="inlineStr">
        <is>
          <t>Ithaca, N.Y., Cornell University Press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QE </t>
        </is>
      </c>
      <c r="S67" t="n">
        <v>4</v>
      </c>
      <c r="T67" t="n">
        <v>4</v>
      </c>
      <c r="U67" t="inlineStr">
        <is>
          <t>2007-07-12</t>
        </is>
      </c>
      <c r="V67" t="inlineStr">
        <is>
          <t>2007-07-12</t>
        </is>
      </c>
      <c r="W67" t="inlineStr">
        <is>
          <t>1997-06-25</t>
        </is>
      </c>
      <c r="X67" t="inlineStr">
        <is>
          <t>1997-06-25</t>
        </is>
      </c>
      <c r="Y67" t="n">
        <v>359</v>
      </c>
      <c r="Z67" t="n">
        <v>323</v>
      </c>
      <c r="AA67" t="n">
        <v>352</v>
      </c>
      <c r="AB67" t="n">
        <v>2</v>
      </c>
      <c r="AC67" t="n">
        <v>3</v>
      </c>
      <c r="AD67" t="n">
        <v>8</v>
      </c>
      <c r="AE67" t="n">
        <v>9</v>
      </c>
      <c r="AF67" t="n">
        <v>4</v>
      </c>
      <c r="AG67" t="n">
        <v>4</v>
      </c>
      <c r="AH67" t="n">
        <v>1</v>
      </c>
      <c r="AI67" t="n">
        <v>1</v>
      </c>
      <c r="AJ67" t="n">
        <v>2</v>
      </c>
      <c r="AK67" t="n">
        <v>2</v>
      </c>
      <c r="AL67" t="n">
        <v>1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HYPERLINK("http://catalog.hathitrust.org/Record/001488218","HathiTrust Record")</f>
        <v/>
      </c>
      <c r="AS67">
        <f>HYPERLINK("https://creighton-primo.hosted.exlibrisgroup.com/primo-explore/search?tab=default_tab&amp;search_scope=EVERYTHING&amp;vid=01CRU&amp;lang=en_US&amp;offset=0&amp;query=any,contains,991000794779702656","Catalog Record")</f>
        <v/>
      </c>
      <c r="AT67">
        <f>HYPERLINK("http://www.worldcat.org/oclc/136636","WorldCat Record")</f>
        <v/>
      </c>
      <c r="AU67" t="inlineStr">
        <is>
          <t>3923746623:eng</t>
        </is>
      </c>
      <c r="AV67" t="inlineStr">
        <is>
          <t>136636</t>
        </is>
      </c>
      <c r="AW67" t="inlineStr">
        <is>
          <t>991000794779702656</t>
        </is>
      </c>
      <c r="AX67" t="inlineStr">
        <is>
          <t>991000794779702656</t>
        </is>
      </c>
      <c r="AY67" t="inlineStr">
        <is>
          <t>2263977810002656</t>
        </is>
      </c>
      <c r="AZ67" t="inlineStr">
        <is>
          <t>BOOK</t>
        </is>
      </c>
      <c r="BB67" t="inlineStr">
        <is>
          <t>9780801406065</t>
        </is>
      </c>
      <c r="BC67" t="inlineStr">
        <is>
          <t>32285002852639</t>
        </is>
      </c>
      <c r="BD67" t="inlineStr">
        <is>
          <t>893683755</t>
        </is>
      </c>
    </row>
    <row r="68">
      <c r="A68" t="inlineStr">
        <is>
          <t>No</t>
        </is>
      </c>
      <c r="B68" t="inlineStr">
        <is>
          <t>QE471.2 .S39 1992</t>
        </is>
      </c>
      <c r="C68" t="inlineStr">
        <is>
          <t>0                      QE 0471200S  39          1992</t>
        </is>
      </c>
      <c r="D68" t="inlineStr">
        <is>
          <t>Sediment toxicity assessment / edited by G. Allen Burton,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Boca Raton, Fla. : Lewis Publishers, c1992.</t>
        </is>
      </c>
      <c r="M68" t="inlineStr">
        <is>
          <t>1992</t>
        </is>
      </c>
      <c r="O68" t="inlineStr">
        <is>
          <t>eng</t>
        </is>
      </c>
      <c r="P68" t="inlineStr">
        <is>
          <t>flu</t>
        </is>
      </c>
      <c r="R68" t="inlineStr">
        <is>
          <t xml:space="preserve">QE </t>
        </is>
      </c>
      <c r="S68" t="n">
        <v>4</v>
      </c>
      <c r="T68" t="n">
        <v>4</v>
      </c>
      <c r="U68" t="inlineStr">
        <is>
          <t>1995-03-19</t>
        </is>
      </c>
      <c r="V68" t="inlineStr">
        <is>
          <t>1995-03-19</t>
        </is>
      </c>
      <c r="W68" t="inlineStr">
        <is>
          <t>1992-06-10</t>
        </is>
      </c>
      <c r="X68" t="inlineStr">
        <is>
          <t>1992-06-10</t>
        </is>
      </c>
      <c r="Y68" t="n">
        <v>297</v>
      </c>
      <c r="Z68" t="n">
        <v>204</v>
      </c>
      <c r="AA68" t="n">
        <v>241</v>
      </c>
      <c r="AB68" t="n">
        <v>2</v>
      </c>
      <c r="AC68" t="n">
        <v>2</v>
      </c>
      <c r="AD68" t="n">
        <v>4</v>
      </c>
      <c r="AE68" t="n">
        <v>4</v>
      </c>
      <c r="AF68" t="n">
        <v>2</v>
      </c>
      <c r="AG68" t="n">
        <v>2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HYPERLINK("https://creighton-primo.hosted.exlibrisgroup.com/primo-explore/search?tab=default_tab&amp;search_scope=EVERYTHING&amp;vid=01CRU&amp;lang=en_US&amp;offset=0&amp;query=any,contains,991001976959702656","Catalog Record")</f>
        <v/>
      </c>
      <c r="AT68">
        <f>HYPERLINK("http://www.worldcat.org/oclc/25051227","WorldCat Record")</f>
        <v/>
      </c>
      <c r="AU68" t="inlineStr">
        <is>
          <t>26256541:eng</t>
        </is>
      </c>
      <c r="AV68" t="inlineStr">
        <is>
          <t>25051227</t>
        </is>
      </c>
      <c r="AW68" t="inlineStr">
        <is>
          <t>991001976959702656</t>
        </is>
      </c>
      <c r="AX68" t="inlineStr">
        <is>
          <t>991001976959702656</t>
        </is>
      </c>
      <c r="AY68" t="inlineStr">
        <is>
          <t>2268923800002656</t>
        </is>
      </c>
      <c r="AZ68" t="inlineStr">
        <is>
          <t>BOOK</t>
        </is>
      </c>
      <c r="BB68" t="inlineStr">
        <is>
          <t>9780873714501</t>
        </is>
      </c>
      <c r="BC68" t="inlineStr">
        <is>
          <t>32285001127066</t>
        </is>
      </c>
      <c r="BD68" t="inlineStr">
        <is>
          <t>893697217</t>
        </is>
      </c>
    </row>
    <row r="69">
      <c r="A69" t="inlineStr">
        <is>
          <t>No</t>
        </is>
      </c>
      <c r="B69" t="inlineStr">
        <is>
          <t>QE471.2 .S545 1988</t>
        </is>
      </c>
      <c r="C69" t="inlineStr">
        <is>
          <t>0                      QE 0471200S  545         1988</t>
        </is>
      </c>
      <c r="D69" t="inlineStr">
        <is>
          <t>Sand / Raymond Siever.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Siever, Raymond.</t>
        </is>
      </c>
      <c r="L69" t="inlineStr">
        <is>
          <t>New York : Scientific American Library : Distributed by W.H. Freeman, c1988.</t>
        </is>
      </c>
      <c r="M69" t="inlineStr">
        <is>
          <t>1988</t>
        </is>
      </c>
      <c r="O69" t="inlineStr">
        <is>
          <t>eng</t>
        </is>
      </c>
      <c r="P69" t="inlineStr">
        <is>
          <t>nyu</t>
        </is>
      </c>
      <c r="Q69" t="inlineStr">
        <is>
          <t>Scientific American Library ; no. 24</t>
        </is>
      </c>
      <c r="R69" t="inlineStr">
        <is>
          <t xml:space="preserve">QE </t>
        </is>
      </c>
      <c r="S69" t="n">
        <v>5</v>
      </c>
      <c r="T69" t="n">
        <v>5</v>
      </c>
      <c r="U69" t="inlineStr">
        <is>
          <t>1996-02-20</t>
        </is>
      </c>
      <c r="V69" t="inlineStr">
        <is>
          <t>1996-02-20</t>
        </is>
      </c>
      <c r="W69" t="inlineStr">
        <is>
          <t>1993-02-19</t>
        </is>
      </c>
      <c r="X69" t="inlineStr">
        <is>
          <t>1993-02-19</t>
        </is>
      </c>
      <c r="Y69" t="n">
        <v>1078</v>
      </c>
      <c r="Z69" t="n">
        <v>943</v>
      </c>
      <c r="AA69" t="n">
        <v>948</v>
      </c>
      <c r="AB69" t="n">
        <v>5</v>
      </c>
      <c r="AC69" t="n">
        <v>5</v>
      </c>
      <c r="AD69" t="n">
        <v>25</v>
      </c>
      <c r="AE69" t="n">
        <v>25</v>
      </c>
      <c r="AF69" t="n">
        <v>10</v>
      </c>
      <c r="AG69" t="n">
        <v>10</v>
      </c>
      <c r="AH69" t="n">
        <v>4</v>
      </c>
      <c r="AI69" t="n">
        <v>4</v>
      </c>
      <c r="AJ69" t="n">
        <v>15</v>
      </c>
      <c r="AK69" t="n">
        <v>15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HYPERLINK("https://creighton-primo.hosted.exlibrisgroup.com/primo-explore/search?tab=default_tab&amp;search_scope=EVERYTHING&amp;vid=01CRU&amp;lang=en_US&amp;offset=0&amp;query=any,contains,991001198809702656","Catalog Record")</f>
        <v/>
      </c>
      <c r="AT69">
        <f>HYPERLINK("http://www.worldcat.org/oclc/17299451","WorldCat Record")</f>
        <v/>
      </c>
      <c r="AU69" t="inlineStr">
        <is>
          <t>16222463:eng</t>
        </is>
      </c>
      <c r="AV69" t="inlineStr">
        <is>
          <t>17299451</t>
        </is>
      </c>
      <c r="AW69" t="inlineStr">
        <is>
          <t>991001198809702656</t>
        </is>
      </c>
      <c r="AX69" t="inlineStr">
        <is>
          <t>991001198809702656</t>
        </is>
      </c>
      <c r="AY69" t="inlineStr">
        <is>
          <t>2270604120002656</t>
        </is>
      </c>
      <c r="AZ69" t="inlineStr">
        <is>
          <t>BOOK</t>
        </is>
      </c>
      <c r="BB69" t="inlineStr">
        <is>
          <t>9780716750215</t>
        </is>
      </c>
      <c r="BC69" t="inlineStr">
        <is>
          <t>32285001519833</t>
        </is>
      </c>
      <c r="BD69" t="inlineStr">
        <is>
          <t>893897596</t>
        </is>
      </c>
    </row>
    <row r="70">
      <c r="A70" t="inlineStr">
        <is>
          <t>No</t>
        </is>
      </c>
      <c r="B70" t="inlineStr">
        <is>
          <t>QE500 .P5 v.2</t>
        </is>
      </c>
      <c r="C70" t="inlineStr">
        <is>
          <t>0                      QE 0500000P  5                                                       v.2</t>
        </is>
      </c>
      <c r="D70" t="inlineStr">
        <is>
          <t>Figure of the earth : a collection of short papers / prepared under the auspices of the Subsidiary Committee on the Figure of the Earth.</t>
        </is>
      </c>
      <c r="E70" t="inlineStr">
        <is>
          <t>V.2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National Research Council (U.S.). Committee on Physics of the Earth.</t>
        </is>
      </c>
      <c r="L70" t="inlineStr">
        <is>
          <t>Washington D. C. : Published by the National Research Council of the National Academy of Sciences, 1931.</t>
        </is>
      </c>
      <c r="M70" t="inlineStr">
        <is>
          <t>1931</t>
        </is>
      </c>
      <c r="O70" t="inlineStr">
        <is>
          <t>eng</t>
        </is>
      </c>
      <c r="P70" t="inlineStr">
        <is>
          <t>|||</t>
        </is>
      </c>
      <c r="Q70" t="inlineStr">
        <is>
          <t>Bulletin of the National Research Council ; no. 78, Feb. 1931</t>
        </is>
      </c>
      <c r="R70" t="inlineStr">
        <is>
          <t xml:space="preserve">QE </t>
        </is>
      </c>
      <c r="S70" t="n">
        <v>1</v>
      </c>
      <c r="T70" t="n">
        <v>1</v>
      </c>
      <c r="U70" t="inlineStr">
        <is>
          <t>1995-01-19</t>
        </is>
      </c>
      <c r="V70" t="inlineStr">
        <is>
          <t>1995-01-19</t>
        </is>
      </c>
      <c r="W70" t="inlineStr">
        <is>
          <t>1993-01-06</t>
        </is>
      </c>
      <c r="X70" t="inlineStr">
        <is>
          <t>1993-01-06</t>
        </is>
      </c>
      <c r="Y70" t="n">
        <v>52</v>
      </c>
      <c r="Z70" t="n">
        <v>49</v>
      </c>
      <c r="AA70" t="n">
        <v>56</v>
      </c>
      <c r="AB70" t="n">
        <v>1</v>
      </c>
      <c r="AC70" t="n">
        <v>1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HYPERLINK("http://catalog.hathitrust.org/Record/006194874","HathiTrust Record")</f>
        <v/>
      </c>
      <c r="AS70">
        <f>HYPERLINK("https://creighton-primo.hosted.exlibrisgroup.com/primo-explore/search?tab=default_tab&amp;search_scope=EVERYTHING&amp;vid=01CRU&amp;lang=en_US&amp;offset=0&amp;query=any,contains,991003797739702656","Catalog Record")</f>
        <v/>
      </c>
      <c r="AT70">
        <f>HYPERLINK("http://www.worldcat.org/oclc/1522371","WorldCat Record")</f>
        <v/>
      </c>
      <c r="AU70" t="inlineStr">
        <is>
          <t>2365523:eng</t>
        </is>
      </c>
      <c r="AV70" t="inlineStr">
        <is>
          <t>1522371</t>
        </is>
      </c>
      <c r="AW70" t="inlineStr">
        <is>
          <t>991003797739702656</t>
        </is>
      </c>
      <c r="AX70" t="inlineStr">
        <is>
          <t>991003797739702656</t>
        </is>
      </c>
      <c r="AY70" t="inlineStr">
        <is>
          <t>2268425610002656</t>
        </is>
      </c>
      <c r="AZ70" t="inlineStr">
        <is>
          <t>BOOK</t>
        </is>
      </c>
      <c r="BC70" t="inlineStr">
        <is>
          <t>32285001472843</t>
        </is>
      </c>
      <c r="BD70" t="inlineStr">
        <is>
          <t>893781423</t>
        </is>
      </c>
    </row>
    <row r="71">
      <c r="A71" t="inlineStr">
        <is>
          <t>No</t>
        </is>
      </c>
      <c r="B71" t="inlineStr">
        <is>
          <t>QE501 .B563 1961a</t>
        </is>
      </c>
      <c r="C71" t="inlineStr">
        <is>
          <t>0                      QE 0501000B  563         1961a</t>
        </is>
      </c>
      <c r="D71" t="inlineStr">
        <is>
          <t>Larousse encyclopedia of the earth / foreword by Vivian Fuchs. Introd. by Carroll Lane Fenton. Editorial consultants (English ed.): Norman Harris [and others. Translated by R. Bradshaw and Mary M. Owen from La terre, notre planète]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Bertin, Léon, 1896-1956.</t>
        </is>
      </c>
      <c r="L71" t="inlineStr">
        <is>
          <t>London : P. Hamlyn, [1961]</t>
        </is>
      </c>
      <c r="M71" t="inlineStr">
        <is>
          <t>1961</t>
        </is>
      </c>
      <c r="O71" t="inlineStr">
        <is>
          <t>eng</t>
        </is>
      </c>
      <c r="P71" t="inlineStr">
        <is>
          <t xml:space="preserve">xx </t>
        </is>
      </c>
      <c r="R71" t="inlineStr">
        <is>
          <t xml:space="preserve">QE </t>
        </is>
      </c>
      <c r="S71" t="n">
        <v>2</v>
      </c>
      <c r="T71" t="n">
        <v>2</v>
      </c>
      <c r="U71" t="inlineStr">
        <is>
          <t>2008-08-08</t>
        </is>
      </c>
      <c r="V71" t="inlineStr">
        <is>
          <t>2008-08-08</t>
        </is>
      </c>
      <c r="W71" t="inlineStr">
        <is>
          <t>1996-12-20</t>
        </is>
      </c>
      <c r="X71" t="inlineStr">
        <is>
          <t>1996-12-20</t>
        </is>
      </c>
      <c r="Y71" t="n">
        <v>184</v>
      </c>
      <c r="Z71" t="n">
        <v>126</v>
      </c>
      <c r="AA71" t="n">
        <v>1049</v>
      </c>
      <c r="AB71" t="n">
        <v>2</v>
      </c>
      <c r="AC71" t="n">
        <v>7</v>
      </c>
      <c r="AD71" t="n">
        <v>6</v>
      </c>
      <c r="AE71" t="n">
        <v>22</v>
      </c>
      <c r="AF71" t="n">
        <v>1</v>
      </c>
      <c r="AG71" t="n">
        <v>6</v>
      </c>
      <c r="AH71" t="n">
        <v>0</v>
      </c>
      <c r="AI71" t="n">
        <v>4</v>
      </c>
      <c r="AJ71" t="n">
        <v>3</v>
      </c>
      <c r="AK71" t="n">
        <v>11</v>
      </c>
      <c r="AL71" t="n">
        <v>1</v>
      </c>
      <c r="AM71" t="n">
        <v>4</v>
      </c>
      <c r="AN71" t="n">
        <v>1</v>
      </c>
      <c r="AO71" t="n">
        <v>1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HYPERLINK("https://creighton-primo.hosted.exlibrisgroup.com/primo-explore/search?tab=default_tab&amp;search_scope=EVERYTHING&amp;vid=01CRU&amp;lang=en_US&amp;offset=0&amp;query=any,contains,991004017199702656","Catalog Record")</f>
        <v/>
      </c>
      <c r="AT71">
        <f>HYPERLINK("http://www.worldcat.org/oclc/2114842","WorldCat Record")</f>
        <v/>
      </c>
      <c r="AU71" t="inlineStr">
        <is>
          <t>1441649:eng</t>
        </is>
      </c>
      <c r="AV71" t="inlineStr">
        <is>
          <t>2114842</t>
        </is>
      </c>
      <c r="AW71" t="inlineStr">
        <is>
          <t>991004017199702656</t>
        </is>
      </c>
      <c r="AX71" t="inlineStr">
        <is>
          <t>991004017199702656</t>
        </is>
      </c>
      <c r="AY71" t="inlineStr">
        <is>
          <t>2265852970002656</t>
        </is>
      </c>
      <c r="AZ71" t="inlineStr">
        <is>
          <t>BOOK</t>
        </is>
      </c>
      <c r="BC71" t="inlineStr">
        <is>
          <t>32285002402286</t>
        </is>
      </c>
      <c r="BD71" t="inlineStr">
        <is>
          <t>893506275</t>
        </is>
      </c>
    </row>
    <row r="72">
      <c r="A72" t="inlineStr">
        <is>
          <t>No</t>
        </is>
      </c>
      <c r="B72" t="inlineStr">
        <is>
          <t>QE501 .C2313</t>
        </is>
      </c>
      <c r="C72" t="inlineStr">
        <is>
          <t>0                      QE 0501000C  2313</t>
        </is>
      </c>
      <c r="D72" t="inlineStr">
        <is>
          <t>Anatomy of the earth. Translated from the French by J. Moody Stuart.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Cailleux, André, 1907-1986.</t>
        </is>
      </c>
      <c r="L72" t="inlineStr">
        <is>
          <t>New York, McGraw-Hill [1968]</t>
        </is>
      </c>
      <c r="M72" t="inlineStr">
        <is>
          <t>1968</t>
        </is>
      </c>
      <c r="O72" t="inlineStr">
        <is>
          <t>eng</t>
        </is>
      </c>
      <c r="P72" t="inlineStr">
        <is>
          <t>nyu</t>
        </is>
      </c>
      <c r="Q72" t="inlineStr">
        <is>
          <t>World university library</t>
        </is>
      </c>
      <c r="R72" t="inlineStr">
        <is>
          <t xml:space="preserve">QE </t>
        </is>
      </c>
      <c r="S72" t="n">
        <v>1</v>
      </c>
      <c r="T72" t="n">
        <v>1</v>
      </c>
      <c r="U72" t="inlineStr">
        <is>
          <t>2002-09-03</t>
        </is>
      </c>
      <c r="V72" t="inlineStr">
        <is>
          <t>2002-09-03</t>
        </is>
      </c>
      <c r="W72" t="inlineStr">
        <is>
          <t>1997-06-25</t>
        </is>
      </c>
      <c r="X72" t="inlineStr">
        <is>
          <t>1997-06-25</t>
        </is>
      </c>
      <c r="Y72" t="n">
        <v>607</v>
      </c>
      <c r="Z72" t="n">
        <v>571</v>
      </c>
      <c r="AA72" t="n">
        <v>597</v>
      </c>
      <c r="AB72" t="n">
        <v>5</v>
      </c>
      <c r="AC72" t="n">
        <v>5</v>
      </c>
      <c r="AD72" t="n">
        <v>16</v>
      </c>
      <c r="AE72" t="n">
        <v>16</v>
      </c>
      <c r="AF72" t="n">
        <v>4</v>
      </c>
      <c r="AG72" t="n">
        <v>4</v>
      </c>
      <c r="AH72" t="n">
        <v>3</v>
      </c>
      <c r="AI72" t="n">
        <v>3</v>
      </c>
      <c r="AJ72" t="n">
        <v>9</v>
      </c>
      <c r="AK72" t="n">
        <v>9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HYPERLINK("http://catalog.hathitrust.org/Record/001488268","HathiTrust Record")</f>
        <v/>
      </c>
      <c r="AS72">
        <f>HYPERLINK("https://creighton-primo.hosted.exlibrisgroup.com/primo-explore/search?tab=default_tab&amp;search_scope=EVERYTHING&amp;vid=01CRU&amp;lang=en_US&amp;offset=0&amp;query=any,contains,991003184469702656","Catalog Record")</f>
        <v/>
      </c>
      <c r="AT72">
        <f>HYPERLINK("http://www.worldcat.org/oclc/712498","WorldCat Record")</f>
        <v/>
      </c>
      <c r="AU72" t="inlineStr">
        <is>
          <t>1665643:eng</t>
        </is>
      </c>
      <c r="AV72" t="inlineStr">
        <is>
          <t>712498</t>
        </is>
      </c>
      <c r="AW72" t="inlineStr">
        <is>
          <t>991003184469702656</t>
        </is>
      </c>
      <c r="AX72" t="inlineStr">
        <is>
          <t>991003184469702656</t>
        </is>
      </c>
      <c r="AY72" t="inlineStr">
        <is>
          <t>2256690370002656</t>
        </is>
      </c>
      <c r="AZ72" t="inlineStr">
        <is>
          <t>BOOK</t>
        </is>
      </c>
      <c r="BC72" t="inlineStr">
        <is>
          <t>32285002852696</t>
        </is>
      </c>
      <c r="BD72" t="inlineStr">
        <is>
          <t>893434717</t>
        </is>
      </c>
    </row>
    <row r="73">
      <c r="A73" t="inlineStr">
        <is>
          <t>No</t>
        </is>
      </c>
      <c r="B73" t="inlineStr">
        <is>
          <t>QE501 .C62 1966</t>
        </is>
      </c>
      <c r="C73" t="inlineStr">
        <is>
          <t>0                      QE 0501000C  62          1966</t>
        </is>
      </c>
      <c r="D73" t="inlineStr">
        <is>
          <t>Prehistory and earth models / by Melvin A. Cook.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Cook, Melvin A. (Melvin Alonzo)</t>
        </is>
      </c>
      <c r="L73" t="inlineStr">
        <is>
          <t>London : Parrish, [1966]</t>
        </is>
      </c>
      <c r="M73" t="inlineStr">
        <is>
          <t>1966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QE </t>
        </is>
      </c>
      <c r="S73" t="n">
        <v>3</v>
      </c>
      <c r="T73" t="n">
        <v>3</v>
      </c>
      <c r="U73" t="inlineStr">
        <is>
          <t>1996-02-29</t>
        </is>
      </c>
      <c r="V73" t="inlineStr">
        <is>
          <t>1996-02-29</t>
        </is>
      </c>
      <c r="W73" t="inlineStr">
        <is>
          <t>1993-02-19</t>
        </is>
      </c>
      <c r="X73" t="inlineStr">
        <is>
          <t>1993-02-19</t>
        </is>
      </c>
      <c r="Y73" t="n">
        <v>232</v>
      </c>
      <c r="Z73" t="n">
        <v>172</v>
      </c>
      <c r="AA73" t="n">
        <v>174</v>
      </c>
      <c r="AB73" t="n">
        <v>2</v>
      </c>
      <c r="AC73" t="n">
        <v>2</v>
      </c>
      <c r="AD73" t="n">
        <v>5</v>
      </c>
      <c r="AE73" t="n">
        <v>5</v>
      </c>
      <c r="AF73" t="n">
        <v>2</v>
      </c>
      <c r="AG73" t="n">
        <v>2</v>
      </c>
      <c r="AH73" t="n">
        <v>1</v>
      </c>
      <c r="AI73" t="n">
        <v>1</v>
      </c>
      <c r="AJ73" t="n">
        <v>3</v>
      </c>
      <c r="AK73" t="n">
        <v>3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HYPERLINK("http://catalog.hathitrust.org/Record/007156593","HathiTrust Record")</f>
        <v/>
      </c>
      <c r="AS73">
        <f>HYPERLINK("https://creighton-primo.hosted.exlibrisgroup.com/primo-explore/search?tab=default_tab&amp;search_scope=EVERYTHING&amp;vid=01CRU&amp;lang=en_US&amp;offset=0&amp;query=any,contains,991003104109702656","Catalog Record")</f>
        <v/>
      </c>
      <c r="AT73">
        <f>HYPERLINK("http://www.worldcat.org/oclc/652977","WorldCat Record")</f>
        <v/>
      </c>
      <c r="AU73" t="inlineStr">
        <is>
          <t>1609558:eng</t>
        </is>
      </c>
      <c r="AV73" t="inlineStr">
        <is>
          <t>652977</t>
        </is>
      </c>
      <c r="AW73" t="inlineStr">
        <is>
          <t>991003104109702656</t>
        </is>
      </c>
      <c r="AX73" t="inlineStr">
        <is>
          <t>991003104109702656</t>
        </is>
      </c>
      <c r="AY73" t="inlineStr">
        <is>
          <t>2262760020002656</t>
        </is>
      </c>
      <c r="AZ73" t="inlineStr">
        <is>
          <t>BOOK</t>
        </is>
      </c>
      <c r="BC73" t="inlineStr">
        <is>
          <t>32285001519866</t>
        </is>
      </c>
      <c r="BD73" t="inlineStr">
        <is>
          <t>893899629</t>
        </is>
      </c>
    </row>
    <row r="74">
      <c r="A74" t="inlineStr">
        <is>
          <t>No</t>
        </is>
      </c>
      <c r="B74" t="inlineStr">
        <is>
          <t>QE501 .E8</t>
        </is>
      </c>
      <c r="C74" t="inlineStr">
        <is>
          <t>0                      QE 0501000E  8</t>
        </is>
      </c>
      <c r="D74" t="inlineStr">
        <is>
          <t>The evolution of the earth and its inhabitants; a series delivered before the Yale chapter of the Sigma xi during the academic year 1916-1917, by Joseph Barrell, Charles Schuchert, Lorande Loss Woodruff, Richard Swann Lull, Ellsworth Huntington.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New Haven, Yale university press; [etc., etc.] 1918.</t>
        </is>
      </c>
      <c r="M74" t="inlineStr">
        <is>
          <t>1918</t>
        </is>
      </c>
      <c r="O74" t="inlineStr">
        <is>
          <t>eng</t>
        </is>
      </c>
      <c r="P74" t="inlineStr">
        <is>
          <t>ctu</t>
        </is>
      </c>
      <c r="R74" t="inlineStr">
        <is>
          <t xml:space="preserve">QE </t>
        </is>
      </c>
      <c r="S74" t="n">
        <v>1</v>
      </c>
      <c r="T74" t="n">
        <v>1</v>
      </c>
      <c r="U74" t="inlineStr">
        <is>
          <t>2002-10-08</t>
        </is>
      </c>
      <c r="V74" t="inlineStr">
        <is>
          <t>2002-10-08</t>
        </is>
      </c>
      <c r="W74" t="inlineStr">
        <is>
          <t>1997-06-25</t>
        </is>
      </c>
      <c r="X74" t="inlineStr">
        <is>
          <t>1997-06-25</t>
        </is>
      </c>
      <c r="Y74" t="n">
        <v>349</v>
      </c>
      <c r="Z74" t="n">
        <v>318</v>
      </c>
      <c r="AA74" t="n">
        <v>393</v>
      </c>
      <c r="AB74" t="n">
        <v>2</v>
      </c>
      <c r="AC74" t="n">
        <v>3</v>
      </c>
      <c r="AD74" t="n">
        <v>13</v>
      </c>
      <c r="AE74" t="n">
        <v>20</v>
      </c>
      <c r="AF74" t="n">
        <v>4</v>
      </c>
      <c r="AG74" t="n">
        <v>6</v>
      </c>
      <c r="AH74" t="n">
        <v>2</v>
      </c>
      <c r="AI74" t="n">
        <v>3</v>
      </c>
      <c r="AJ74" t="n">
        <v>9</v>
      </c>
      <c r="AK74" t="n">
        <v>13</v>
      </c>
      <c r="AL74" t="n">
        <v>1</v>
      </c>
      <c r="AM74" t="n">
        <v>2</v>
      </c>
      <c r="AN74" t="n">
        <v>0</v>
      </c>
      <c r="AO74" t="n">
        <v>1</v>
      </c>
      <c r="AP74" t="inlineStr">
        <is>
          <t>Yes</t>
        </is>
      </c>
      <c r="AQ74" t="inlineStr">
        <is>
          <t>No</t>
        </is>
      </c>
      <c r="AR74">
        <f>HYPERLINK("http://catalog.hathitrust.org/Record/001488281","HathiTrust Record")</f>
        <v/>
      </c>
      <c r="AS74">
        <f>HYPERLINK("https://creighton-primo.hosted.exlibrisgroup.com/primo-explore/search?tab=default_tab&amp;search_scope=EVERYTHING&amp;vid=01CRU&amp;lang=en_US&amp;offset=0&amp;query=any,contains,991002287159702656","Catalog Record")</f>
        <v/>
      </c>
      <c r="AT74">
        <f>HYPERLINK("http://www.worldcat.org/oclc/311782","WorldCat Record")</f>
        <v/>
      </c>
      <c r="AU74" t="inlineStr">
        <is>
          <t>145981358:eng</t>
        </is>
      </c>
      <c r="AV74" t="inlineStr">
        <is>
          <t>311782</t>
        </is>
      </c>
      <c r="AW74" t="inlineStr">
        <is>
          <t>991002287159702656</t>
        </is>
      </c>
      <c r="AX74" t="inlineStr">
        <is>
          <t>991002287159702656</t>
        </is>
      </c>
      <c r="AY74" t="inlineStr">
        <is>
          <t>2272623610002656</t>
        </is>
      </c>
      <c r="AZ74" t="inlineStr">
        <is>
          <t>BOOK</t>
        </is>
      </c>
      <c r="BC74" t="inlineStr">
        <is>
          <t>32285002852779</t>
        </is>
      </c>
      <c r="BD74" t="inlineStr">
        <is>
          <t>893867024</t>
        </is>
      </c>
    </row>
    <row r="75">
      <c r="A75" t="inlineStr">
        <is>
          <t>No</t>
        </is>
      </c>
      <c r="B75" t="inlineStr">
        <is>
          <t>QE501 .G382 1979</t>
        </is>
      </c>
      <c r="C75" t="inlineStr">
        <is>
          <t>0                      QE 0501000G  382         1979</t>
        </is>
      </c>
      <c r="D75" t="inlineStr">
        <is>
          <t>Introduction to geophysics : mantle, core, and crust / George D. Garland.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Garland, George D. (George David), 1926-</t>
        </is>
      </c>
      <c r="L75" t="inlineStr">
        <is>
          <t>Philadelphia : Saunders, 1979.</t>
        </is>
      </c>
      <c r="M75" t="inlineStr">
        <is>
          <t>1979</t>
        </is>
      </c>
      <c r="N75" t="inlineStr">
        <is>
          <t>2d ed.</t>
        </is>
      </c>
      <c r="O75" t="inlineStr">
        <is>
          <t>eng</t>
        </is>
      </c>
      <c r="P75" t="inlineStr">
        <is>
          <t>pau</t>
        </is>
      </c>
      <c r="R75" t="inlineStr">
        <is>
          <t xml:space="preserve">QE </t>
        </is>
      </c>
      <c r="S75" t="n">
        <v>2</v>
      </c>
      <c r="T75" t="n">
        <v>2</v>
      </c>
      <c r="U75" t="inlineStr">
        <is>
          <t>1994-07-19</t>
        </is>
      </c>
      <c r="V75" t="inlineStr">
        <is>
          <t>1994-07-19</t>
        </is>
      </c>
      <c r="W75" t="inlineStr">
        <is>
          <t>1993-02-19</t>
        </is>
      </c>
      <c r="X75" t="inlineStr">
        <is>
          <t>1993-02-19</t>
        </is>
      </c>
      <c r="Y75" t="n">
        <v>296</v>
      </c>
      <c r="Z75" t="n">
        <v>194</v>
      </c>
      <c r="AA75" t="n">
        <v>494</v>
      </c>
      <c r="AB75" t="n">
        <v>3</v>
      </c>
      <c r="AC75" t="n">
        <v>4</v>
      </c>
      <c r="AD75" t="n">
        <v>6</v>
      </c>
      <c r="AE75" t="n">
        <v>17</v>
      </c>
      <c r="AF75" t="n">
        <v>0</v>
      </c>
      <c r="AG75" t="n">
        <v>5</v>
      </c>
      <c r="AH75" t="n">
        <v>1</v>
      </c>
      <c r="AI75" t="n">
        <v>3</v>
      </c>
      <c r="AJ75" t="n">
        <v>3</v>
      </c>
      <c r="AK75" t="n">
        <v>11</v>
      </c>
      <c r="AL75" t="n">
        <v>2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HYPERLINK("http://catalog.hathitrust.org/Record/000039353","HathiTrust Record")</f>
        <v/>
      </c>
      <c r="AS75">
        <f>HYPERLINK("https://creighton-primo.hosted.exlibrisgroup.com/primo-explore/search?tab=default_tab&amp;search_scope=EVERYTHING&amp;vid=01CRU&amp;lang=en_US&amp;offset=0&amp;query=any,contains,991004693139702656","Catalog Record")</f>
        <v/>
      </c>
      <c r="AT75">
        <f>HYPERLINK("http://www.worldcat.org/oclc/4633579","WorldCat Record")</f>
        <v/>
      </c>
      <c r="AU75" t="inlineStr">
        <is>
          <t>1320926:eng</t>
        </is>
      </c>
      <c r="AV75" t="inlineStr">
        <is>
          <t>4633579</t>
        </is>
      </c>
      <c r="AW75" t="inlineStr">
        <is>
          <t>991004693139702656</t>
        </is>
      </c>
      <c r="AX75" t="inlineStr">
        <is>
          <t>991004693139702656</t>
        </is>
      </c>
      <c r="AY75" t="inlineStr">
        <is>
          <t>2258510770002656</t>
        </is>
      </c>
      <c r="AZ75" t="inlineStr">
        <is>
          <t>BOOK</t>
        </is>
      </c>
      <c r="BB75" t="inlineStr">
        <is>
          <t>9780721640266</t>
        </is>
      </c>
      <c r="BC75" t="inlineStr">
        <is>
          <t>32285001519874</t>
        </is>
      </c>
      <c r="BD75" t="inlineStr">
        <is>
          <t>893905023</t>
        </is>
      </c>
    </row>
    <row r="76">
      <c r="A76" t="inlineStr">
        <is>
          <t>No</t>
        </is>
      </c>
      <c r="B76" t="inlineStr">
        <is>
          <t>QE501 .J42 1935</t>
        </is>
      </c>
      <c r="C76" t="inlineStr">
        <is>
          <t>0                      QE 0501000J  42          1935</t>
        </is>
      </c>
      <c r="D76" t="inlineStr">
        <is>
          <t>Earthquakes and mountains / by Harold Jeffreys. With 6 plates and 9 maps and diagrams.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Jeffreys, Harold, 1891-1989.</t>
        </is>
      </c>
      <c r="L76" t="inlineStr">
        <is>
          <t>London : Methuen &amp; Co., [1935]</t>
        </is>
      </c>
      <c r="M76" t="inlineStr">
        <is>
          <t>1935</t>
        </is>
      </c>
      <c r="O76" t="inlineStr">
        <is>
          <t>eng</t>
        </is>
      </c>
      <c r="P76" t="inlineStr">
        <is>
          <t>enk</t>
        </is>
      </c>
      <c r="R76" t="inlineStr">
        <is>
          <t xml:space="preserve">QE </t>
        </is>
      </c>
      <c r="S76" t="n">
        <v>2</v>
      </c>
      <c r="T76" t="n">
        <v>2</v>
      </c>
      <c r="U76" t="inlineStr">
        <is>
          <t>1994-02-14</t>
        </is>
      </c>
      <c r="V76" t="inlineStr">
        <is>
          <t>1994-02-14</t>
        </is>
      </c>
      <c r="W76" t="inlineStr">
        <is>
          <t>1989-11-17</t>
        </is>
      </c>
      <c r="X76" t="inlineStr">
        <is>
          <t>1989-11-17</t>
        </is>
      </c>
      <c r="Y76" t="n">
        <v>114</v>
      </c>
      <c r="Z76" t="n">
        <v>59</v>
      </c>
      <c r="AA76" t="n">
        <v>113</v>
      </c>
      <c r="AB76" t="n">
        <v>1</v>
      </c>
      <c r="AC76" t="n">
        <v>1</v>
      </c>
      <c r="AD76" t="n">
        <v>2</v>
      </c>
      <c r="AE76" t="n">
        <v>3</v>
      </c>
      <c r="AF76" t="n">
        <v>0</v>
      </c>
      <c r="AG76" t="n">
        <v>0</v>
      </c>
      <c r="AH76" t="n">
        <v>1</v>
      </c>
      <c r="AI76" t="n">
        <v>1</v>
      </c>
      <c r="AJ76" t="n">
        <v>1</v>
      </c>
      <c r="AK76" t="n">
        <v>2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HYPERLINK("http://catalog.hathitrust.org/Record/001488307","HathiTrust Record")</f>
        <v/>
      </c>
      <c r="AS76">
        <f>HYPERLINK("https://creighton-primo.hosted.exlibrisgroup.com/primo-explore/search?tab=default_tab&amp;search_scope=EVERYTHING&amp;vid=01CRU&amp;lang=en_US&amp;offset=0&amp;query=any,contains,991004466119702656","Catalog Record")</f>
        <v/>
      </c>
      <c r="AT76">
        <f>HYPERLINK("http://www.worldcat.org/oclc/3571764","WorldCat Record")</f>
        <v/>
      </c>
      <c r="AU76" t="inlineStr">
        <is>
          <t>4959517:eng</t>
        </is>
      </c>
      <c r="AV76" t="inlineStr">
        <is>
          <t>3571764</t>
        </is>
      </c>
      <c r="AW76" t="inlineStr">
        <is>
          <t>991004466119702656</t>
        </is>
      </c>
      <c r="AX76" t="inlineStr">
        <is>
          <t>991004466119702656</t>
        </is>
      </c>
      <c r="AY76" t="inlineStr">
        <is>
          <t>2266101420002656</t>
        </is>
      </c>
      <c r="AZ76" t="inlineStr">
        <is>
          <t>BOOK</t>
        </is>
      </c>
      <c r="BC76" t="inlineStr">
        <is>
          <t>32285000014109</t>
        </is>
      </c>
      <c r="BD76" t="inlineStr">
        <is>
          <t>893532424</t>
        </is>
      </c>
    </row>
    <row r="77">
      <c r="A77" t="inlineStr">
        <is>
          <t>No</t>
        </is>
      </c>
      <c r="B77" t="inlineStr">
        <is>
          <t>QE501 .K79</t>
        </is>
      </c>
      <c r="C77" t="inlineStr">
        <is>
          <t>0                      QE 0501000K  79</t>
        </is>
      </c>
      <c r="D77" t="inlineStr">
        <is>
          <t>History of the earth : an introduction to historical geology / drawings by Evan L. Gillespie.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Kummel, Bernhard, 1919-1980.</t>
        </is>
      </c>
      <c r="L77" t="inlineStr">
        <is>
          <t>San Francisco : W. H. Freeman, [1961]</t>
        </is>
      </c>
      <c r="M77" t="inlineStr">
        <is>
          <t>1961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QE </t>
        </is>
      </c>
      <c r="S77" t="n">
        <v>2</v>
      </c>
      <c r="T77" t="n">
        <v>2</v>
      </c>
      <c r="U77" t="inlineStr">
        <is>
          <t>1996-01-25</t>
        </is>
      </c>
      <c r="V77" t="inlineStr">
        <is>
          <t>1996-01-25</t>
        </is>
      </c>
      <c r="W77" t="inlineStr">
        <is>
          <t>1994-12-01</t>
        </is>
      </c>
      <c r="X77" t="inlineStr">
        <is>
          <t>1994-12-01</t>
        </is>
      </c>
      <c r="Y77" t="n">
        <v>637</v>
      </c>
      <c r="Z77" t="n">
        <v>498</v>
      </c>
      <c r="AA77" t="n">
        <v>844</v>
      </c>
      <c r="AB77" t="n">
        <v>4</v>
      </c>
      <c r="AC77" t="n">
        <v>8</v>
      </c>
      <c r="AD77" t="n">
        <v>15</v>
      </c>
      <c r="AE77" t="n">
        <v>24</v>
      </c>
      <c r="AF77" t="n">
        <v>6</v>
      </c>
      <c r="AG77" t="n">
        <v>7</v>
      </c>
      <c r="AH77" t="n">
        <v>2</v>
      </c>
      <c r="AI77" t="n">
        <v>4</v>
      </c>
      <c r="AJ77" t="n">
        <v>8</v>
      </c>
      <c r="AK77" t="n">
        <v>11</v>
      </c>
      <c r="AL77" t="n">
        <v>3</v>
      </c>
      <c r="AM77" t="n">
        <v>7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HYPERLINK("http://catalog.hathitrust.org/Record/001495573","HathiTrust Record")</f>
        <v/>
      </c>
      <c r="AS77">
        <f>HYPERLINK("https://creighton-primo.hosted.exlibrisgroup.com/primo-explore/search?tab=default_tab&amp;search_scope=EVERYTHING&amp;vid=01CRU&amp;lang=en_US&amp;offset=0&amp;query=any,contains,991002967029702656","Catalog Record")</f>
        <v/>
      </c>
      <c r="AT77">
        <f>HYPERLINK("http://www.worldcat.org/oclc/546523","WorldCat Record")</f>
        <v/>
      </c>
      <c r="AU77" t="inlineStr">
        <is>
          <t>488678747:eng</t>
        </is>
      </c>
      <c r="AV77" t="inlineStr">
        <is>
          <t>546523</t>
        </is>
      </c>
      <c r="AW77" t="inlineStr">
        <is>
          <t>991002967029702656</t>
        </is>
      </c>
      <c r="AX77" t="inlineStr">
        <is>
          <t>991002967029702656</t>
        </is>
      </c>
      <c r="AY77" t="inlineStr">
        <is>
          <t>2264952990002656</t>
        </is>
      </c>
      <c r="AZ77" t="inlineStr">
        <is>
          <t>BOOK</t>
        </is>
      </c>
      <c r="BC77" t="inlineStr">
        <is>
          <t>32285001969202</t>
        </is>
      </c>
      <c r="BD77" t="inlineStr">
        <is>
          <t>893893223</t>
        </is>
      </c>
    </row>
    <row r="78">
      <c r="A78" t="inlineStr">
        <is>
          <t>No</t>
        </is>
      </c>
      <c r="B78" t="inlineStr">
        <is>
          <t>QE506 .A34 1993</t>
        </is>
      </c>
      <c r="C78" t="inlineStr">
        <is>
          <t>0                      QE 0506000A  34          1993</t>
        </is>
      </c>
      <c r="D78" t="inlineStr">
        <is>
          <t>The new catastrophism : the importance of the rare event in geological history / Derek Ager.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Ager, D. V. (Derek Victor)</t>
        </is>
      </c>
      <c r="L78" t="inlineStr">
        <is>
          <t>Cambridge ; New York, NY, USA : Cambridge University Press, 1993.</t>
        </is>
      </c>
      <c r="M78" t="inlineStr">
        <is>
          <t>1993</t>
        </is>
      </c>
      <c r="O78" t="inlineStr">
        <is>
          <t>eng</t>
        </is>
      </c>
      <c r="P78" t="inlineStr">
        <is>
          <t>enk</t>
        </is>
      </c>
      <c r="R78" t="inlineStr">
        <is>
          <t xml:space="preserve">QE </t>
        </is>
      </c>
      <c r="S78" t="n">
        <v>2</v>
      </c>
      <c r="T78" t="n">
        <v>2</v>
      </c>
      <c r="U78" t="inlineStr">
        <is>
          <t>2007-02-06</t>
        </is>
      </c>
      <c r="V78" t="inlineStr">
        <is>
          <t>2007-02-06</t>
        </is>
      </c>
      <c r="W78" t="inlineStr">
        <is>
          <t>1994-08-02</t>
        </is>
      </c>
      <c r="X78" t="inlineStr">
        <is>
          <t>1994-08-02</t>
        </is>
      </c>
      <c r="Y78" t="n">
        <v>558</v>
      </c>
      <c r="Z78" t="n">
        <v>423</v>
      </c>
      <c r="AA78" t="n">
        <v>464</v>
      </c>
      <c r="AB78" t="n">
        <v>4</v>
      </c>
      <c r="AC78" t="n">
        <v>4</v>
      </c>
      <c r="AD78" t="n">
        <v>13</v>
      </c>
      <c r="AE78" t="n">
        <v>15</v>
      </c>
      <c r="AF78" t="n">
        <v>4</v>
      </c>
      <c r="AG78" t="n">
        <v>6</v>
      </c>
      <c r="AH78" t="n">
        <v>4</v>
      </c>
      <c r="AI78" t="n">
        <v>4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HYPERLINK("http://catalog.hathitrust.org/Record/002702957","HathiTrust Record")</f>
        <v/>
      </c>
      <c r="AS78">
        <f>HYPERLINK("https://creighton-primo.hosted.exlibrisgroup.com/primo-explore/search?tab=default_tab&amp;search_scope=EVERYTHING&amp;vid=01CRU&amp;lang=en_US&amp;offset=0&amp;query=any,contains,991002134549702656","Catalog Record")</f>
        <v/>
      </c>
      <c r="AT78">
        <f>HYPERLINK("http://www.worldcat.org/oclc/27380044","WorldCat Record")</f>
        <v/>
      </c>
      <c r="AU78" t="inlineStr">
        <is>
          <t>342916:eng</t>
        </is>
      </c>
      <c r="AV78" t="inlineStr">
        <is>
          <t>27380044</t>
        </is>
      </c>
      <c r="AW78" t="inlineStr">
        <is>
          <t>991002134549702656</t>
        </is>
      </c>
      <c r="AX78" t="inlineStr">
        <is>
          <t>991002134549702656</t>
        </is>
      </c>
      <c r="AY78" t="inlineStr">
        <is>
          <t>2264132040002656</t>
        </is>
      </c>
      <c r="AZ78" t="inlineStr">
        <is>
          <t>BOOK</t>
        </is>
      </c>
      <c r="BB78" t="inlineStr">
        <is>
          <t>9780521420198</t>
        </is>
      </c>
      <c r="BC78" t="inlineStr">
        <is>
          <t>32285001934909</t>
        </is>
      </c>
      <c r="BD78" t="inlineStr">
        <is>
          <t>893408733</t>
        </is>
      </c>
    </row>
    <row r="79">
      <c r="A79" t="inlineStr">
        <is>
          <t>No</t>
        </is>
      </c>
      <c r="B79" t="inlineStr">
        <is>
          <t>QE506 .A43 1989</t>
        </is>
      </c>
      <c r="C79" t="inlineStr">
        <is>
          <t>0                      QE 0506000A  43          1989</t>
        </is>
      </c>
      <c r="D79" t="inlineStr">
        <is>
          <t>Catastrophic episodes in earth history / Claude C. Albritton,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Albritton, Claude C., 1913-1988.</t>
        </is>
      </c>
      <c r="L79" t="inlineStr">
        <is>
          <t>London ; New York : Chapman and Hall, 1989.</t>
        </is>
      </c>
      <c r="M79" t="inlineStr">
        <is>
          <t>1989</t>
        </is>
      </c>
      <c r="O79" t="inlineStr">
        <is>
          <t>eng</t>
        </is>
      </c>
      <c r="P79" t="inlineStr">
        <is>
          <t>enk</t>
        </is>
      </c>
      <c r="Q79" t="inlineStr">
        <is>
          <t>Topics in the earth sciences</t>
        </is>
      </c>
      <c r="R79" t="inlineStr">
        <is>
          <t xml:space="preserve">QE </t>
        </is>
      </c>
      <c r="S79" t="n">
        <v>2</v>
      </c>
      <c r="T79" t="n">
        <v>2</v>
      </c>
      <c r="U79" t="inlineStr">
        <is>
          <t>2008-10-02</t>
        </is>
      </c>
      <c r="V79" t="inlineStr">
        <is>
          <t>2008-10-02</t>
        </is>
      </c>
      <c r="W79" t="inlineStr">
        <is>
          <t>1990-07-05</t>
        </is>
      </c>
      <c r="X79" t="inlineStr">
        <is>
          <t>1990-07-05</t>
        </is>
      </c>
      <c r="Y79" t="n">
        <v>606</v>
      </c>
      <c r="Z79" t="n">
        <v>440</v>
      </c>
      <c r="AA79" t="n">
        <v>447</v>
      </c>
      <c r="AB79" t="n">
        <v>5</v>
      </c>
      <c r="AC79" t="n">
        <v>5</v>
      </c>
      <c r="AD79" t="n">
        <v>14</v>
      </c>
      <c r="AE79" t="n">
        <v>14</v>
      </c>
      <c r="AF79" t="n">
        <v>4</v>
      </c>
      <c r="AG79" t="n">
        <v>4</v>
      </c>
      <c r="AH79" t="n">
        <v>2</v>
      </c>
      <c r="AI79" t="n">
        <v>2</v>
      </c>
      <c r="AJ79" t="n">
        <v>6</v>
      </c>
      <c r="AK79" t="n">
        <v>6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HYPERLINK("http://catalog.hathitrust.org/Record/001539999","HathiTrust Record")</f>
        <v/>
      </c>
      <c r="AS79">
        <f>HYPERLINK("https://creighton-primo.hosted.exlibrisgroup.com/primo-explore/search?tab=default_tab&amp;search_scope=EVERYTHING&amp;vid=01CRU&amp;lang=en_US&amp;offset=0&amp;query=any,contains,991001335119702656","Catalog Record")</f>
        <v/>
      </c>
      <c r="AT79">
        <f>HYPERLINK("http://www.worldcat.org/oclc/18350576","WorldCat Record")</f>
        <v/>
      </c>
      <c r="AU79" t="inlineStr">
        <is>
          <t>365217129:eng</t>
        </is>
      </c>
      <c r="AV79" t="inlineStr">
        <is>
          <t>18350576</t>
        </is>
      </c>
      <c r="AW79" t="inlineStr">
        <is>
          <t>991001335119702656</t>
        </is>
      </c>
      <c r="AX79" t="inlineStr">
        <is>
          <t>991001335119702656</t>
        </is>
      </c>
      <c r="AY79" t="inlineStr">
        <is>
          <t>2262693490002656</t>
        </is>
      </c>
      <c r="AZ79" t="inlineStr">
        <is>
          <t>BOOK</t>
        </is>
      </c>
      <c r="BB79" t="inlineStr">
        <is>
          <t>9780412292002</t>
        </is>
      </c>
      <c r="BC79" t="inlineStr">
        <is>
          <t>32285000207786</t>
        </is>
      </c>
      <c r="BD79" t="inlineStr">
        <is>
          <t>893426525</t>
        </is>
      </c>
    </row>
    <row r="80">
      <c r="A80" t="inlineStr">
        <is>
          <t>No</t>
        </is>
      </c>
      <c r="B80" t="inlineStr">
        <is>
          <t>QE506 .C37 1984</t>
        </is>
      </c>
      <c r="C80" t="inlineStr">
        <is>
          <t>0                      QE 0506000C  37          1984</t>
        </is>
      </c>
      <c r="D80" t="inlineStr">
        <is>
          <t>Catastrophes and earth history : the new uniformitarianism / W.A. Berggren and John A. Van Couvering, editors.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Princeton, N.J. : Princeton University Press, 1984.</t>
        </is>
      </c>
      <c r="M80" t="inlineStr">
        <is>
          <t>1984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QE </t>
        </is>
      </c>
      <c r="S80" t="n">
        <v>4</v>
      </c>
      <c r="T80" t="n">
        <v>4</v>
      </c>
      <c r="U80" t="inlineStr">
        <is>
          <t>2007-02-06</t>
        </is>
      </c>
      <c r="V80" t="inlineStr">
        <is>
          <t>2007-02-06</t>
        </is>
      </c>
      <c r="W80" t="inlineStr">
        <is>
          <t>1991-09-20</t>
        </is>
      </c>
      <c r="X80" t="inlineStr">
        <is>
          <t>1991-09-20</t>
        </is>
      </c>
      <c r="Y80" t="n">
        <v>665</v>
      </c>
      <c r="Z80" t="n">
        <v>516</v>
      </c>
      <c r="AA80" t="n">
        <v>713</v>
      </c>
      <c r="AB80" t="n">
        <v>5</v>
      </c>
      <c r="AC80" t="n">
        <v>5</v>
      </c>
      <c r="AD80" t="n">
        <v>11</v>
      </c>
      <c r="AE80" t="n">
        <v>23</v>
      </c>
      <c r="AF80" t="n">
        <v>0</v>
      </c>
      <c r="AG80" t="n">
        <v>7</v>
      </c>
      <c r="AH80" t="n">
        <v>2</v>
      </c>
      <c r="AI80" t="n">
        <v>5</v>
      </c>
      <c r="AJ80" t="n">
        <v>6</v>
      </c>
      <c r="AK80" t="n">
        <v>12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HYPERLINK("https://creighton-primo.hosted.exlibrisgroup.com/primo-explore/search?tab=default_tab&amp;search_scope=EVERYTHING&amp;vid=01CRU&amp;lang=en_US&amp;offset=0&amp;query=any,contains,991000236269702656","Catalog Record")</f>
        <v/>
      </c>
      <c r="AT80">
        <f>HYPERLINK("http://www.worldcat.org/oclc/9647188","WorldCat Record")</f>
        <v/>
      </c>
      <c r="AU80" t="inlineStr">
        <is>
          <t>836622779:eng</t>
        </is>
      </c>
      <c r="AV80" t="inlineStr">
        <is>
          <t>9647188</t>
        </is>
      </c>
      <c r="AW80" t="inlineStr">
        <is>
          <t>991000236269702656</t>
        </is>
      </c>
      <c r="AX80" t="inlineStr">
        <is>
          <t>991000236269702656</t>
        </is>
      </c>
      <c r="AY80" t="inlineStr">
        <is>
          <t>2270653180002656</t>
        </is>
      </c>
      <c r="AZ80" t="inlineStr">
        <is>
          <t>BOOK</t>
        </is>
      </c>
      <c r="BB80" t="inlineStr">
        <is>
          <t>9780691083292</t>
        </is>
      </c>
      <c r="BC80" t="inlineStr">
        <is>
          <t>32285000760933</t>
        </is>
      </c>
      <c r="BD80" t="inlineStr">
        <is>
          <t>893425550</t>
        </is>
      </c>
    </row>
    <row r="81">
      <c r="A81" t="inlineStr">
        <is>
          <t>No</t>
        </is>
      </c>
      <c r="B81" t="inlineStr">
        <is>
          <t>QE506 .H9 1990</t>
        </is>
      </c>
      <c r="C81" t="inlineStr">
        <is>
          <t>0                      QE 0506000H  9           1990</t>
        </is>
      </c>
      <c r="D81" t="inlineStr">
        <is>
          <t>Catastrophism : systems of earth history / Richard Huggett.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Huggett, Richard J.</t>
        </is>
      </c>
      <c r="L81" t="inlineStr">
        <is>
          <t>London ; New York : E. Arnold ; New York, NY : Distributed in the USA by Routledge, Chapman, and Hall, 1990.</t>
        </is>
      </c>
      <c r="M81" t="inlineStr">
        <is>
          <t>1990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QE </t>
        </is>
      </c>
      <c r="S81" t="n">
        <v>6</v>
      </c>
      <c r="T81" t="n">
        <v>6</v>
      </c>
      <c r="U81" t="inlineStr">
        <is>
          <t>2007-02-06</t>
        </is>
      </c>
      <c r="V81" t="inlineStr">
        <is>
          <t>2007-02-06</t>
        </is>
      </c>
      <c r="W81" t="inlineStr">
        <is>
          <t>1991-09-27</t>
        </is>
      </c>
      <c r="X81" t="inlineStr">
        <is>
          <t>1991-09-27</t>
        </is>
      </c>
      <c r="Y81" t="n">
        <v>337</v>
      </c>
      <c r="Z81" t="n">
        <v>257</v>
      </c>
      <c r="AA81" t="n">
        <v>263</v>
      </c>
      <c r="AB81" t="n">
        <v>3</v>
      </c>
      <c r="AC81" t="n">
        <v>3</v>
      </c>
      <c r="AD81" t="n">
        <v>8</v>
      </c>
      <c r="AE81" t="n">
        <v>8</v>
      </c>
      <c r="AF81" t="n">
        <v>2</v>
      </c>
      <c r="AG81" t="n">
        <v>2</v>
      </c>
      <c r="AH81" t="n">
        <v>2</v>
      </c>
      <c r="AI81" t="n">
        <v>2</v>
      </c>
      <c r="AJ81" t="n">
        <v>4</v>
      </c>
      <c r="AK81" t="n">
        <v>4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HYPERLINK("http://catalog.hathitrust.org/Record/004513272","HathiTrust Record")</f>
        <v/>
      </c>
      <c r="AS81">
        <f>HYPERLINK("https://creighton-primo.hosted.exlibrisgroup.com/primo-explore/search?tab=default_tab&amp;search_scope=EVERYTHING&amp;vid=01CRU&amp;lang=en_US&amp;offset=0&amp;query=any,contains,991001764799702656","Catalog Record")</f>
        <v/>
      </c>
      <c r="AT81">
        <f>HYPERLINK("http://www.worldcat.org/oclc/22307084","WorldCat Record")</f>
        <v/>
      </c>
      <c r="AU81" t="inlineStr">
        <is>
          <t>836730154:eng</t>
        </is>
      </c>
      <c r="AV81" t="inlineStr">
        <is>
          <t>22307084</t>
        </is>
      </c>
      <c r="AW81" t="inlineStr">
        <is>
          <t>991001764799702656</t>
        </is>
      </c>
      <c r="AX81" t="inlineStr">
        <is>
          <t>991001764799702656</t>
        </is>
      </c>
      <c r="AY81" t="inlineStr">
        <is>
          <t>2260106310002656</t>
        </is>
      </c>
      <c r="AZ81" t="inlineStr">
        <is>
          <t>BOOK</t>
        </is>
      </c>
      <c r="BB81" t="inlineStr">
        <is>
          <t>9780340517574</t>
        </is>
      </c>
      <c r="BC81" t="inlineStr">
        <is>
          <t>32285000725233</t>
        </is>
      </c>
      <c r="BD81" t="inlineStr">
        <is>
          <t>893316021</t>
        </is>
      </c>
    </row>
    <row r="82">
      <c r="A82" t="inlineStr">
        <is>
          <t>No</t>
        </is>
      </c>
      <c r="B82" t="inlineStr">
        <is>
          <t>QE507 .W35 2003</t>
        </is>
      </c>
      <c r="C82" t="inlineStr">
        <is>
          <t>0                      QE 0507000W  35          2003</t>
        </is>
      </c>
      <c r="D82" t="inlineStr">
        <is>
          <t>Snowball Earth : the story of the great global catastrophe that spawned life as we know it / Gabrielle Walker.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Walker, Gabrielle.</t>
        </is>
      </c>
      <c r="L82" t="inlineStr">
        <is>
          <t>New York : Crown Publishers, c2003.</t>
        </is>
      </c>
      <c r="M82" t="inlineStr">
        <is>
          <t>2003</t>
        </is>
      </c>
      <c r="N82" t="inlineStr">
        <is>
          <t>1st ed.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QE </t>
        </is>
      </c>
      <c r="S82" t="n">
        <v>2</v>
      </c>
      <c r="T82" t="n">
        <v>2</v>
      </c>
      <c r="U82" t="inlineStr">
        <is>
          <t>2003-06-16</t>
        </is>
      </c>
      <c r="V82" t="inlineStr">
        <is>
          <t>2003-06-16</t>
        </is>
      </c>
      <c r="W82" t="inlineStr">
        <is>
          <t>2003-06-16</t>
        </is>
      </c>
      <c r="X82" t="inlineStr">
        <is>
          <t>2003-06-16</t>
        </is>
      </c>
      <c r="Y82" t="n">
        <v>1008</v>
      </c>
      <c r="Z82" t="n">
        <v>950</v>
      </c>
      <c r="AA82" t="n">
        <v>1020</v>
      </c>
      <c r="AB82" t="n">
        <v>11</v>
      </c>
      <c r="AC82" t="n">
        <v>11</v>
      </c>
      <c r="AD82" t="n">
        <v>21</v>
      </c>
      <c r="AE82" t="n">
        <v>21</v>
      </c>
      <c r="AF82" t="n">
        <v>5</v>
      </c>
      <c r="AG82" t="n">
        <v>5</v>
      </c>
      <c r="AH82" t="n">
        <v>2</v>
      </c>
      <c r="AI82" t="n">
        <v>2</v>
      </c>
      <c r="AJ82" t="n">
        <v>9</v>
      </c>
      <c r="AK82" t="n">
        <v>9</v>
      </c>
      <c r="AL82" t="n">
        <v>6</v>
      </c>
      <c r="AM82" t="n">
        <v>6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HYPERLINK("https://creighton-primo.hosted.exlibrisgroup.com/primo-explore/search?tab=default_tab&amp;search_scope=EVERYTHING&amp;vid=01CRU&amp;lang=en_US&amp;offset=0&amp;query=any,contains,991004002369702656","Catalog Record")</f>
        <v/>
      </c>
      <c r="AT82">
        <f>HYPERLINK("http://www.worldcat.org/oclc/50292464","WorldCat Record")</f>
        <v/>
      </c>
      <c r="AU82" t="inlineStr">
        <is>
          <t>796382338:eng</t>
        </is>
      </c>
      <c r="AV82" t="inlineStr">
        <is>
          <t>50292464</t>
        </is>
      </c>
      <c r="AW82" t="inlineStr">
        <is>
          <t>991004002369702656</t>
        </is>
      </c>
      <c r="AX82" t="inlineStr">
        <is>
          <t>991004002369702656</t>
        </is>
      </c>
      <c r="AY82" t="inlineStr">
        <is>
          <t>2267242050002656</t>
        </is>
      </c>
      <c r="AZ82" t="inlineStr">
        <is>
          <t>BOOK</t>
        </is>
      </c>
      <c r="BB82" t="inlineStr">
        <is>
          <t>9780609609736</t>
        </is>
      </c>
      <c r="BC82" t="inlineStr">
        <is>
          <t>32285004752449</t>
        </is>
      </c>
      <c r="BD82" t="inlineStr">
        <is>
          <t>893699700</t>
        </is>
      </c>
    </row>
    <row r="83">
      <c r="A83" t="inlineStr">
        <is>
          <t>No</t>
        </is>
      </c>
      <c r="B83" t="inlineStr">
        <is>
          <t>QE508 .D28 1991</t>
        </is>
      </c>
      <c r="C83" t="inlineStr">
        <is>
          <t>0                      QE 0508000D  28          1991</t>
        </is>
      </c>
      <c r="D83" t="inlineStr">
        <is>
          <t>The age of the earth / G. Brent Dalrymple.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Dalrymple, G. Brent.</t>
        </is>
      </c>
      <c r="L83" t="inlineStr">
        <is>
          <t>Stanford, Calif. : Stanford University Press, c1991.</t>
        </is>
      </c>
      <c r="M83" t="inlineStr">
        <is>
          <t>1991</t>
        </is>
      </c>
      <c r="O83" t="inlineStr">
        <is>
          <t>eng</t>
        </is>
      </c>
      <c r="P83" t="inlineStr">
        <is>
          <t>cau</t>
        </is>
      </c>
      <c r="R83" t="inlineStr">
        <is>
          <t xml:space="preserve">QE </t>
        </is>
      </c>
      <c r="S83" t="n">
        <v>4</v>
      </c>
      <c r="T83" t="n">
        <v>4</v>
      </c>
      <c r="U83" t="inlineStr">
        <is>
          <t>2000-10-18</t>
        </is>
      </c>
      <c r="V83" t="inlineStr">
        <is>
          <t>2000-10-18</t>
        </is>
      </c>
      <c r="W83" t="inlineStr">
        <is>
          <t>1992-06-23</t>
        </is>
      </c>
      <c r="X83" t="inlineStr">
        <is>
          <t>1992-06-23</t>
        </is>
      </c>
      <c r="Y83" t="n">
        <v>995</v>
      </c>
      <c r="Z83" t="n">
        <v>840</v>
      </c>
      <c r="AA83" t="n">
        <v>842</v>
      </c>
      <c r="AB83" t="n">
        <v>9</v>
      </c>
      <c r="AC83" t="n">
        <v>9</v>
      </c>
      <c r="AD83" t="n">
        <v>32</v>
      </c>
      <c r="AE83" t="n">
        <v>32</v>
      </c>
      <c r="AF83" t="n">
        <v>13</v>
      </c>
      <c r="AG83" t="n">
        <v>13</v>
      </c>
      <c r="AH83" t="n">
        <v>3</v>
      </c>
      <c r="AI83" t="n">
        <v>3</v>
      </c>
      <c r="AJ83" t="n">
        <v>16</v>
      </c>
      <c r="AK83" t="n">
        <v>16</v>
      </c>
      <c r="AL83" t="n">
        <v>7</v>
      </c>
      <c r="AM83" t="n">
        <v>7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HYPERLINK("https://creighton-primo.hosted.exlibrisgroup.com/primo-explore/search?tab=default_tab&amp;search_scope=EVERYTHING&amp;vid=01CRU&amp;lang=en_US&amp;offset=0&amp;query=any,contains,991001769839702656","Catalog Record")</f>
        <v/>
      </c>
      <c r="AT83">
        <f>HYPERLINK("http://www.worldcat.org/oclc/22347190","WorldCat Record")</f>
        <v/>
      </c>
      <c r="AU83" t="inlineStr">
        <is>
          <t>3943436428:eng</t>
        </is>
      </c>
      <c r="AV83" t="inlineStr">
        <is>
          <t>22347190</t>
        </is>
      </c>
      <c r="AW83" t="inlineStr">
        <is>
          <t>991001769839702656</t>
        </is>
      </c>
      <c r="AX83" t="inlineStr">
        <is>
          <t>991001769839702656</t>
        </is>
      </c>
      <c r="AY83" t="inlineStr">
        <is>
          <t>2261588620002656</t>
        </is>
      </c>
      <c r="AZ83" t="inlineStr">
        <is>
          <t>BOOK</t>
        </is>
      </c>
      <c r="BB83" t="inlineStr">
        <is>
          <t>9780804715690</t>
        </is>
      </c>
      <c r="BC83" t="inlineStr">
        <is>
          <t>32285001155455</t>
        </is>
      </c>
      <c r="BD83" t="inlineStr">
        <is>
          <t>893503673</t>
        </is>
      </c>
    </row>
    <row r="84">
      <c r="A84" t="inlineStr">
        <is>
          <t>No</t>
        </is>
      </c>
      <c r="B84" t="inlineStr">
        <is>
          <t>QE508 .E38 1976</t>
        </is>
      </c>
      <c r="C84" t="inlineStr">
        <is>
          <t>0                      QE 0508000E  38          1976</t>
        </is>
      </c>
      <c r="D84" t="inlineStr">
        <is>
          <t>Geologic time / Don L. Eicher.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Eicher, Don L.</t>
        </is>
      </c>
      <c r="L84" t="inlineStr">
        <is>
          <t>Englewood Cliffs, N.J. : Prentice-Hall, c1976.</t>
        </is>
      </c>
      <c r="M84" t="inlineStr">
        <is>
          <t>1976</t>
        </is>
      </c>
      <c r="N84" t="inlineStr">
        <is>
          <t>2d ed.</t>
        </is>
      </c>
      <c r="O84" t="inlineStr">
        <is>
          <t>eng</t>
        </is>
      </c>
      <c r="P84" t="inlineStr">
        <is>
          <t>nju</t>
        </is>
      </c>
      <c r="Q84" t="inlineStr">
        <is>
          <t>The Prentice-Hall foundations of earth science series</t>
        </is>
      </c>
      <c r="R84" t="inlineStr">
        <is>
          <t xml:space="preserve">QE </t>
        </is>
      </c>
      <c r="S84" t="n">
        <v>6</v>
      </c>
      <c r="T84" t="n">
        <v>6</v>
      </c>
      <c r="U84" t="inlineStr">
        <is>
          <t>1995-11-07</t>
        </is>
      </c>
      <c r="V84" t="inlineStr">
        <is>
          <t>1995-11-07</t>
        </is>
      </c>
      <c r="W84" t="inlineStr">
        <is>
          <t>1994-10-05</t>
        </is>
      </c>
      <c r="X84" t="inlineStr">
        <is>
          <t>1994-10-05</t>
        </is>
      </c>
      <c r="Y84" t="n">
        <v>697</v>
      </c>
      <c r="Z84" t="n">
        <v>544</v>
      </c>
      <c r="AA84" t="n">
        <v>1002</v>
      </c>
      <c r="AB84" t="n">
        <v>5</v>
      </c>
      <c r="AC84" t="n">
        <v>8</v>
      </c>
      <c r="AD84" t="n">
        <v>15</v>
      </c>
      <c r="AE84" t="n">
        <v>29</v>
      </c>
      <c r="AF84" t="n">
        <v>6</v>
      </c>
      <c r="AG84" t="n">
        <v>10</v>
      </c>
      <c r="AH84" t="n">
        <v>3</v>
      </c>
      <c r="AI84" t="n">
        <v>4</v>
      </c>
      <c r="AJ84" t="n">
        <v>6</v>
      </c>
      <c r="AK84" t="n">
        <v>16</v>
      </c>
      <c r="AL84" t="n">
        <v>4</v>
      </c>
      <c r="AM84" t="n">
        <v>7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HYPERLINK("http://catalog.hathitrust.org/Record/000033858","HathiTrust Record")</f>
        <v/>
      </c>
      <c r="AS84">
        <f>HYPERLINK("https://creighton-primo.hosted.exlibrisgroup.com/primo-explore/search?tab=default_tab&amp;search_scope=EVERYTHING&amp;vid=01CRU&amp;lang=en_US&amp;offset=0&amp;query=any,contains,991003829119702656","Catalog Record")</f>
        <v/>
      </c>
      <c r="AT84">
        <f>HYPERLINK("http://www.worldcat.org/oclc/1582770","WorldCat Record")</f>
        <v/>
      </c>
      <c r="AU84" t="inlineStr">
        <is>
          <t>410971:eng</t>
        </is>
      </c>
      <c r="AV84" t="inlineStr">
        <is>
          <t>1582770</t>
        </is>
      </c>
      <c r="AW84" t="inlineStr">
        <is>
          <t>991003829119702656</t>
        </is>
      </c>
      <c r="AX84" t="inlineStr">
        <is>
          <t>991003829119702656</t>
        </is>
      </c>
      <c r="AY84" t="inlineStr">
        <is>
          <t>2270794070002656</t>
        </is>
      </c>
      <c r="AZ84" t="inlineStr">
        <is>
          <t>BOOK</t>
        </is>
      </c>
      <c r="BB84" t="inlineStr">
        <is>
          <t>9780133524925</t>
        </is>
      </c>
      <c r="BC84" t="inlineStr">
        <is>
          <t>32285001953776</t>
        </is>
      </c>
      <c r="BD84" t="inlineStr">
        <is>
          <t>893324541</t>
        </is>
      </c>
    </row>
    <row r="85">
      <c r="A85" t="inlineStr">
        <is>
          <t>No</t>
        </is>
      </c>
      <c r="B85" t="inlineStr">
        <is>
          <t>QE508 .T47 1986</t>
        </is>
      </c>
      <c r="C85" t="inlineStr">
        <is>
          <t>0                      QE 0508000T  47          1986</t>
        </is>
      </c>
      <c r="D85" t="inlineStr">
        <is>
          <t>The age of the earth / John Thackray.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Thackray, John.</t>
        </is>
      </c>
      <c r="L85" t="inlineStr">
        <is>
          <t>New Rochelle, N.Y. : Cambridge University Press, 1986.</t>
        </is>
      </c>
      <c r="M85" t="inlineStr">
        <is>
          <t>1986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QE </t>
        </is>
      </c>
      <c r="S85" t="n">
        <v>3</v>
      </c>
      <c r="T85" t="n">
        <v>3</v>
      </c>
      <c r="U85" t="inlineStr">
        <is>
          <t>1995-02-21</t>
        </is>
      </c>
      <c r="V85" t="inlineStr">
        <is>
          <t>1995-02-21</t>
        </is>
      </c>
      <c r="W85" t="inlineStr">
        <is>
          <t>1993-02-19</t>
        </is>
      </c>
      <c r="X85" t="inlineStr">
        <is>
          <t>1993-02-19</t>
        </is>
      </c>
      <c r="Y85" t="n">
        <v>60</v>
      </c>
      <c r="Z85" t="n">
        <v>56</v>
      </c>
      <c r="AA85" t="n">
        <v>113</v>
      </c>
      <c r="AB85" t="n">
        <v>1</v>
      </c>
      <c r="AC85" t="n">
        <v>2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HYPERLINK("https://creighton-primo.hosted.exlibrisgroup.com/primo-explore/search?tab=default_tab&amp;search_scope=EVERYTHING&amp;vid=01CRU&amp;lang=en_US&amp;offset=0&amp;query=any,contains,991000920739702656","Catalog Record")</f>
        <v/>
      </c>
      <c r="AT85">
        <f>HYPERLINK("http://www.worldcat.org/oclc/14207876","WorldCat Record")</f>
        <v/>
      </c>
      <c r="AU85" t="inlineStr">
        <is>
          <t>8023976:eng</t>
        </is>
      </c>
      <c r="AV85" t="inlineStr">
        <is>
          <t>14207876</t>
        </is>
      </c>
      <c r="AW85" t="inlineStr">
        <is>
          <t>991000920739702656</t>
        </is>
      </c>
      <c r="AX85" t="inlineStr">
        <is>
          <t>991000920739702656</t>
        </is>
      </c>
      <c r="AY85" t="inlineStr">
        <is>
          <t>2258957050002656</t>
        </is>
      </c>
      <c r="AZ85" t="inlineStr">
        <is>
          <t>BOOK</t>
        </is>
      </c>
      <c r="BB85" t="inlineStr">
        <is>
          <t>9780521324120</t>
        </is>
      </c>
      <c r="BC85" t="inlineStr">
        <is>
          <t>32285001519957</t>
        </is>
      </c>
      <c r="BD85" t="inlineStr">
        <is>
          <t>893865792</t>
        </is>
      </c>
    </row>
    <row r="86">
      <c r="A86" t="inlineStr">
        <is>
          <t>No</t>
        </is>
      </c>
      <c r="B86" t="inlineStr">
        <is>
          <t>QE509 .B89</t>
        </is>
      </c>
      <c r="C86" t="inlineStr">
        <is>
          <t>0                      QE 0509000B  89</t>
        </is>
      </c>
      <c r="D86" t="inlineStr">
        <is>
          <t>The inaccessible earth / G.C. Brown, A.E. Mussett.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Brown, G. C. (Geoff C.)</t>
        </is>
      </c>
      <c r="L86" t="inlineStr">
        <is>
          <t>London ; Boston : Allen &amp; Unwin, 1981.</t>
        </is>
      </c>
      <c r="M86" t="inlineStr">
        <is>
          <t>1981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QE </t>
        </is>
      </c>
      <c r="S86" t="n">
        <v>1</v>
      </c>
      <c r="T86" t="n">
        <v>1</v>
      </c>
      <c r="U86" t="inlineStr">
        <is>
          <t>1993-07-24</t>
        </is>
      </c>
      <c r="V86" t="inlineStr">
        <is>
          <t>1993-07-24</t>
        </is>
      </c>
      <c r="W86" t="inlineStr">
        <is>
          <t>1993-02-19</t>
        </is>
      </c>
      <c r="X86" t="inlineStr">
        <is>
          <t>1993-02-19</t>
        </is>
      </c>
      <c r="Y86" t="n">
        <v>511</v>
      </c>
      <c r="Z86" t="n">
        <v>347</v>
      </c>
      <c r="AA86" t="n">
        <v>352</v>
      </c>
      <c r="AB86" t="n">
        <v>3</v>
      </c>
      <c r="AC86" t="n">
        <v>3</v>
      </c>
      <c r="AD86" t="n">
        <v>4</v>
      </c>
      <c r="AE86" t="n">
        <v>4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2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HYPERLINK("https://creighton-primo.hosted.exlibrisgroup.com/primo-explore/search?tab=default_tab&amp;search_scope=EVERYTHING&amp;vid=01CRU&amp;lang=en_US&amp;offset=0&amp;query=any,contains,991005121579702656","Catalog Record")</f>
        <v/>
      </c>
      <c r="AT86">
        <f>HYPERLINK("http://www.worldcat.org/oclc/7523842","WorldCat Record")</f>
        <v/>
      </c>
      <c r="AU86" t="inlineStr">
        <is>
          <t>3901540262:eng</t>
        </is>
      </c>
      <c r="AV86" t="inlineStr">
        <is>
          <t>7523842</t>
        </is>
      </c>
      <c r="AW86" t="inlineStr">
        <is>
          <t>991005121579702656</t>
        </is>
      </c>
      <c r="AX86" t="inlineStr">
        <is>
          <t>991005121579702656</t>
        </is>
      </c>
      <c r="AY86" t="inlineStr">
        <is>
          <t>2258381860002656</t>
        </is>
      </c>
      <c r="AZ86" t="inlineStr">
        <is>
          <t>BOOK</t>
        </is>
      </c>
      <c r="BB86" t="inlineStr">
        <is>
          <t>9780045500277</t>
        </is>
      </c>
      <c r="BC86" t="inlineStr">
        <is>
          <t>32285001519965</t>
        </is>
      </c>
      <c r="BD86" t="inlineStr">
        <is>
          <t>893889707</t>
        </is>
      </c>
    </row>
    <row r="87">
      <c r="A87" t="inlineStr">
        <is>
          <t>No</t>
        </is>
      </c>
      <c r="B87" t="inlineStr">
        <is>
          <t>QE509 .M27 1985</t>
        </is>
      </c>
      <c r="C87" t="inlineStr">
        <is>
          <t>0                      QE 0509000M  27          1985</t>
        </is>
      </c>
      <c r="D87" t="inlineStr">
        <is>
          <t>Mantle flow and plate theory / edited by Zvi Garfunkel.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 : Van Nostrand Reinhold, c1985.</t>
        </is>
      </c>
      <c r="M87" t="inlineStr">
        <is>
          <t>1985</t>
        </is>
      </c>
      <c r="O87" t="inlineStr">
        <is>
          <t>eng</t>
        </is>
      </c>
      <c r="P87" t="inlineStr">
        <is>
          <t>nyu</t>
        </is>
      </c>
      <c r="Q87" t="inlineStr">
        <is>
          <t>Benchmark papers in geology ; v. 84</t>
        </is>
      </c>
      <c r="R87" t="inlineStr">
        <is>
          <t xml:space="preserve">QE </t>
        </is>
      </c>
      <c r="S87" t="n">
        <v>2</v>
      </c>
      <c r="T87" t="n">
        <v>2</v>
      </c>
      <c r="U87" t="inlineStr">
        <is>
          <t>1994-02-14</t>
        </is>
      </c>
      <c r="V87" t="inlineStr">
        <is>
          <t>1994-02-14</t>
        </is>
      </c>
      <c r="W87" t="inlineStr">
        <is>
          <t>1993-02-19</t>
        </is>
      </c>
      <c r="X87" t="inlineStr">
        <is>
          <t>1993-02-19</t>
        </is>
      </c>
      <c r="Y87" t="n">
        <v>271</v>
      </c>
      <c r="Z87" t="n">
        <v>213</v>
      </c>
      <c r="AA87" t="n">
        <v>214</v>
      </c>
      <c r="AB87" t="n">
        <v>3</v>
      </c>
      <c r="AC87" t="n">
        <v>3</v>
      </c>
      <c r="AD87" t="n">
        <v>4</v>
      </c>
      <c r="AE87" t="n">
        <v>4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2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HYPERLINK("http://catalog.hathitrust.org/Record/000650379","HathiTrust Record")</f>
        <v/>
      </c>
      <c r="AS87">
        <f>HYPERLINK("https://creighton-primo.hosted.exlibrisgroup.com/primo-explore/search?tab=default_tab&amp;search_scope=EVERYTHING&amp;vid=01CRU&amp;lang=en_US&amp;offset=0&amp;query=any,contains,991000525719702656","Catalog Record")</f>
        <v/>
      </c>
      <c r="AT87">
        <f>HYPERLINK("http://www.worldcat.org/oclc/11370326","WorldCat Record")</f>
        <v/>
      </c>
      <c r="AU87" t="inlineStr">
        <is>
          <t>3873093:eng</t>
        </is>
      </c>
      <c r="AV87" t="inlineStr">
        <is>
          <t>11370326</t>
        </is>
      </c>
      <c r="AW87" t="inlineStr">
        <is>
          <t>991000525719702656</t>
        </is>
      </c>
      <c r="AX87" t="inlineStr">
        <is>
          <t>991000525719702656</t>
        </is>
      </c>
      <c r="AY87" t="inlineStr">
        <is>
          <t>2260111950002656</t>
        </is>
      </c>
      <c r="AZ87" t="inlineStr">
        <is>
          <t>BOOK</t>
        </is>
      </c>
      <c r="BB87" t="inlineStr">
        <is>
          <t>9780442227340</t>
        </is>
      </c>
      <c r="BC87" t="inlineStr">
        <is>
          <t>32285001519973</t>
        </is>
      </c>
      <c r="BD87" t="inlineStr">
        <is>
          <t>893231182</t>
        </is>
      </c>
    </row>
    <row r="88">
      <c r="A88" t="inlineStr">
        <is>
          <t>No</t>
        </is>
      </c>
      <c r="B88" t="inlineStr">
        <is>
          <t>QE509 .M45 1986</t>
        </is>
      </c>
      <c r="C88" t="inlineStr">
        <is>
          <t>0                      QE 0509000M  45          1986</t>
        </is>
      </c>
      <c r="D88" t="inlineStr">
        <is>
          <t>The physics of the earth's core : an introduction / by Paul Melchior.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Melchior, Paul J.</t>
        </is>
      </c>
      <c r="L88" t="inlineStr">
        <is>
          <t>Oxford ; New York : Pergamon Press, 1986.</t>
        </is>
      </c>
      <c r="M88" t="inlineStr">
        <is>
          <t>1986</t>
        </is>
      </c>
      <c r="N88" t="inlineStr">
        <is>
          <t>1st ed.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QE </t>
        </is>
      </c>
      <c r="S88" t="n">
        <v>2</v>
      </c>
      <c r="T88" t="n">
        <v>2</v>
      </c>
      <c r="U88" t="inlineStr">
        <is>
          <t>2000-05-09</t>
        </is>
      </c>
      <c r="V88" t="inlineStr">
        <is>
          <t>2000-05-09</t>
        </is>
      </c>
      <c r="W88" t="inlineStr">
        <is>
          <t>1990-01-16</t>
        </is>
      </c>
      <c r="X88" t="inlineStr">
        <is>
          <t>1990-01-16</t>
        </is>
      </c>
      <c r="Y88" t="n">
        <v>331</v>
      </c>
      <c r="Z88" t="n">
        <v>215</v>
      </c>
      <c r="AA88" t="n">
        <v>256</v>
      </c>
      <c r="AB88" t="n">
        <v>3</v>
      </c>
      <c r="AC88" t="n">
        <v>3</v>
      </c>
      <c r="AD88" t="n">
        <v>5</v>
      </c>
      <c r="AE88" t="n">
        <v>7</v>
      </c>
      <c r="AF88" t="n">
        <v>0</v>
      </c>
      <c r="AG88" t="n">
        <v>1</v>
      </c>
      <c r="AH88" t="n">
        <v>1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HYPERLINK("http://catalog.hathitrust.org/Record/000828395","HathiTrust Record")</f>
        <v/>
      </c>
      <c r="AS88">
        <f>HYPERLINK("https://creighton-primo.hosted.exlibrisgroup.com/primo-explore/search?tab=default_tab&amp;search_scope=EVERYTHING&amp;vid=01CRU&amp;lang=en_US&amp;offset=0&amp;query=any,contains,991005406149702656","Catalog Record")</f>
        <v/>
      </c>
      <c r="AT88">
        <f>HYPERLINK("http://www.worldcat.org/oclc/13010291","WorldCat Record")</f>
        <v/>
      </c>
      <c r="AU88" t="inlineStr">
        <is>
          <t>143789610:eng</t>
        </is>
      </c>
      <c r="AV88" t="inlineStr">
        <is>
          <t>13010291</t>
        </is>
      </c>
      <c r="AW88" t="inlineStr">
        <is>
          <t>991005406149702656</t>
        </is>
      </c>
      <c r="AX88" t="inlineStr">
        <is>
          <t>991005406149702656</t>
        </is>
      </c>
      <c r="AY88" t="inlineStr">
        <is>
          <t>2261105020002656</t>
        </is>
      </c>
      <c r="AZ88" t="inlineStr">
        <is>
          <t>BOOK</t>
        </is>
      </c>
      <c r="BB88" t="inlineStr">
        <is>
          <t>9780080326061</t>
        </is>
      </c>
      <c r="BC88" t="inlineStr">
        <is>
          <t>32285000028943</t>
        </is>
      </c>
      <c r="BD88" t="inlineStr">
        <is>
          <t>893811078</t>
        </is>
      </c>
    </row>
    <row r="89">
      <c r="A89" t="inlineStr">
        <is>
          <t>No</t>
        </is>
      </c>
      <c r="B89" t="inlineStr">
        <is>
          <t>QE511 .E88</t>
        </is>
      </c>
      <c r="C89" t="inlineStr">
        <is>
          <t>0                      QE 0511000E  88</t>
        </is>
      </c>
      <c r="D89" t="inlineStr">
        <is>
          <t>Evolution of the earth's crust / edited by D. H. Tarling.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London ; New York : Academic Press, 1978.</t>
        </is>
      </c>
      <c r="M89" t="inlineStr">
        <is>
          <t>1978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QE </t>
        </is>
      </c>
      <c r="S89" t="n">
        <v>2</v>
      </c>
      <c r="T89" t="n">
        <v>2</v>
      </c>
      <c r="U89" t="inlineStr">
        <is>
          <t>2002-11-11</t>
        </is>
      </c>
      <c r="V89" t="inlineStr">
        <is>
          <t>2002-11-11</t>
        </is>
      </c>
      <c r="W89" t="inlineStr">
        <is>
          <t>1993-02-19</t>
        </is>
      </c>
      <c r="X89" t="inlineStr">
        <is>
          <t>1993-02-19</t>
        </is>
      </c>
      <c r="Y89" t="n">
        <v>488</v>
      </c>
      <c r="Z89" t="n">
        <v>310</v>
      </c>
      <c r="AA89" t="n">
        <v>316</v>
      </c>
      <c r="AB89" t="n">
        <v>3</v>
      </c>
      <c r="AC89" t="n">
        <v>3</v>
      </c>
      <c r="AD89" t="n">
        <v>4</v>
      </c>
      <c r="AE89" t="n">
        <v>4</v>
      </c>
      <c r="AF89" t="n">
        <v>0</v>
      </c>
      <c r="AG89" t="n">
        <v>0</v>
      </c>
      <c r="AH89" t="n">
        <v>1</v>
      </c>
      <c r="AI89" t="n">
        <v>1</v>
      </c>
      <c r="AJ89" t="n">
        <v>1</v>
      </c>
      <c r="AK89" t="n">
        <v>1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HYPERLINK("http://catalog.hathitrust.org/Record/000217853","HathiTrust Record")</f>
        <v/>
      </c>
      <c r="AS89">
        <f>HYPERLINK("https://creighton-primo.hosted.exlibrisgroup.com/primo-explore/search?tab=default_tab&amp;search_scope=EVERYTHING&amp;vid=01CRU&amp;lang=en_US&amp;offset=0&amp;query=any,contains,991004619389702656","Catalog Record")</f>
        <v/>
      </c>
      <c r="AT89">
        <f>HYPERLINK("http://www.worldcat.org/oclc/4281119","WorldCat Record")</f>
        <v/>
      </c>
      <c r="AU89" t="inlineStr">
        <is>
          <t>409875:eng</t>
        </is>
      </c>
      <c r="AV89" t="inlineStr">
        <is>
          <t>4281119</t>
        </is>
      </c>
      <c r="AW89" t="inlineStr">
        <is>
          <t>991004619389702656</t>
        </is>
      </c>
      <c r="AX89" t="inlineStr">
        <is>
          <t>991004619389702656</t>
        </is>
      </c>
      <c r="AY89" t="inlineStr">
        <is>
          <t>2269983680002656</t>
        </is>
      </c>
      <c r="AZ89" t="inlineStr">
        <is>
          <t>BOOK</t>
        </is>
      </c>
      <c r="BB89" t="inlineStr">
        <is>
          <t>9780126837506</t>
        </is>
      </c>
      <c r="BC89" t="inlineStr">
        <is>
          <t>32285001520005</t>
        </is>
      </c>
      <c r="BD89" t="inlineStr">
        <is>
          <t>893782439</t>
        </is>
      </c>
    </row>
    <row r="90">
      <c r="A90" t="inlineStr">
        <is>
          <t>No</t>
        </is>
      </c>
      <c r="B90" t="inlineStr">
        <is>
          <t>QE511 .H415 1969</t>
        </is>
      </c>
      <c r="C90" t="inlineStr">
        <is>
          <t>0                      QE 0511000H  415         1969</t>
        </is>
      </c>
      <c r="D90" t="inlineStr">
        <is>
          <t>Earth's shifting crust; a key to some basic problems of earth science. With the collaboration of James H. Campbell. Foreword by Albert Einstein.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Hapgood, Charles H.</t>
        </is>
      </c>
      <c r="L90" t="inlineStr">
        <is>
          <t>[New York] Pantheon Books [1958]</t>
        </is>
      </c>
      <c r="M90" t="inlineStr">
        <is>
          <t>1958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QE </t>
        </is>
      </c>
      <c r="S90" t="n">
        <v>4</v>
      </c>
      <c r="T90" t="n">
        <v>4</v>
      </c>
      <c r="U90" t="inlineStr">
        <is>
          <t>2009-02-16</t>
        </is>
      </c>
      <c r="V90" t="inlineStr">
        <is>
          <t>2009-02-16</t>
        </is>
      </c>
      <c r="W90" t="inlineStr">
        <is>
          <t>1997-06-25</t>
        </is>
      </c>
      <c r="X90" t="inlineStr">
        <is>
          <t>1997-06-25</t>
        </is>
      </c>
      <c r="Y90" t="n">
        <v>313</v>
      </c>
      <c r="Z90" t="n">
        <v>278</v>
      </c>
      <c r="AA90" t="n">
        <v>282</v>
      </c>
      <c r="AB90" t="n">
        <v>2</v>
      </c>
      <c r="AC90" t="n">
        <v>2</v>
      </c>
      <c r="AD90" t="n">
        <v>7</v>
      </c>
      <c r="AE90" t="n">
        <v>7</v>
      </c>
      <c r="AF90" t="n">
        <v>2</v>
      </c>
      <c r="AG90" t="n">
        <v>2</v>
      </c>
      <c r="AH90" t="n">
        <v>1</v>
      </c>
      <c r="AI90" t="n">
        <v>1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HYPERLINK("http://catalog.hathitrust.org/Record/001488410","HathiTrust Record")</f>
        <v/>
      </c>
      <c r="AS90">
        <f>HYPERLINK("https://creighton-primo.hosted.exlibrisgroup.com/primo-explore/search?tab=default_tab&amp;search_scope=EVERYTHING&amp;vid=01CRU&amp;lang=en_US&amp;offset=0&amp;query=any,contains,991002905109702656","Catalog Record")</f>
        <v/>
      </c>
      <c r="AT90">
        <f>HYPERLINK("http://www.worldcat.org/oclc/519116","WorldCat Record")</f>
        <v/>
      </c>
      <c r="AU90" t="inlineStr">
        <is>
          <t>1511081:eng</t>
        </is>
      </c>
      <c r="AV90" t="inlineStr">
        <is>
          <t>519116</t>
        </is>
      </c>
      <c r="AW90" t="inlineStr">
        <is>
          <t>991002905109702656</t>
        </is>
      </c>
      <c r="AX90" t="inlineStr">
        <is>
          <t>991002905109702656</t>
        </is>
      </c>
      <c r="AY90" t="inlineStr">
        <is>
          <t>2257038620002656</t>
        </is>
      </c>
      <c r="AZ90" t="inlineStr">
        <is>
          <t>BOOK</t>
        </is>
      </c>
      <c r="BC90" t="inlineStr">
        <is>
          <t>32285002853181</t>
        </is>
      </c>
      <c r="BD90" t="inlineStr">
        <is>
          <t>893886885</t>
        </is>
      </c>
    </row>
    <row r="91">
      <c r="A91" t="inlineStr">
        <is>
          <t>No</t>
        </is>
      </c>
      <c r="B91" t="inlineStr">
        <is>
          <t>QE511 .H415 1970</t>
        </is>
      </c>
      <c r="C91" t="inlineStr">
        <is>
          <t>0                      QE 0511000H  415         1970</t>
        </is>
      </c>
      <c r="D91" t="inlineStr">
        <is>
          <t>The path of the pole / [by] Charles H. Hapgood.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Hapgood, Charles H.</t>
        </is>
      </c>
      <c r="L91" t="inlineStr">
        <is>
          <t>Philadelphia : Chilton Book Co., c1970.</t>
        </is>
      </c>
      <c r="M91" t="inlineStr">
        <is>
          <t>1970</t>
        </is>
      </c>
      <c r="N91" t="inlineStr">
        <is>
          <t>Rev. ed.</t>
        </is>
      </c>
      <c r="O91" t="inlineStr">
        <is>
          <t>eng</t>
        </is>
      </c>
      <c r="P91" t="inlineStr">
        <is>
          <t>pau</t>
        </is>
      </c>
      <c r="R91" t="inlineStr">
        <is>
          <t xml:space="preserve">QE </t>
        </is>
      </c>
      <c r="S91" t="n">
        <v>4</v>
      </c>
      <c r="T91" t="n">
        <v>4</v>
      </c>
      <c r="U91" t="inlineStr">
        <is>
          <t>2010-08-11</t>
        </is>
      </c>
      <c r="V91" t="inlineStr">
        <is>
          <t>2010-08-11</t>
        </is>
      </c>
      <c r="W91" t="inlineStr">
        <is>
          <t>1993-02-19</t>
        </is>
      </c>
      <c r="X91" t="inlineStr">
        <is>
          <t>1993-02-19</t>
        </is>
      </c>
      <c r="Y91" t="n">
        <v>436</v>
      </c>
      <c r="Z91" t="n">
        <v>409</v>
      </c>
      <c r="AA91" t="n">
        <v>431</v>
      </c>
      <c r="AB91" t="n">
        <v>3</v>
      </c>
      <c r="AC91" t="n">
        <v>3</v>
      </c>
      <c r="AD91" t="n">
        <v>7</v>
      </c>
      <c r="AE91" t="n">
        <v>7</v>
      </c>
      <c r="AF91" t="n">
        <v>3</v>
      </c>
      <c r="AG91" t="n">
        <v>3</v>
      </c>
      <c r="AH91" t="n">
        <v>1</v>
      </c>
      <c r="AI91" t="n">
        <v>1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HYPERLINK("http://catalog.hathitrust.org/Record/008871290","HathiTrust Record")</f>
        <v/>
      </c>
      <c r="AS91">
        <f>HYPERLINK("https://creighton-primo.hosted.exlibrisgroup.com/primo-explore/search?tab=default_tab&amp;search_scope=EVERYTHING&amp;vid=01CRU&amp;lang=en_US&amp;offset=0&amp;query=any,contains,991000522689702656","Catalog Record")</f>
        <v/>
      </c>
      <c r="AT91">
        <f>HYPERLINK("http://www.worldcat.org/oclc/88485","WorldCat Record")</f>
        <v/>
      </c>
      <c r="AU91" t="inlineStr">
        <is>
          <t>1289866:eng</t>
        </is>
      </c>
      <c r="AV91" t="inlineStr">
        <is>
          <t>88485</t>
        </is>
      </c>
      <c r="AW91" t="inlineStr">
        <is>
          <t>991000522689702656</t>
        </is>
      </c>
      <c r="AX91" t="inlineStr">
        <is>
          <t>991000522689702656</t>
        </is>
      </c>
      <c r="AY91" t="inlineStr">
        <is>
          <t>2269390260002656</t>
        </is>
      </c>
      <c r="AZ91" t="inlineStr">
        <is>
          <t>BOOK</t>
        </is>
      </c>
      <c r="BB91" t="inlineStr">
        <is>
          <t>9780801912344</t>
        </is>
      </c>
      <c r="BC91" t="inlineStr">
        <is>
          <t>32285001550010</t>
        </is>
      </c>
      <c r="BD91" t="inlineStr">
        <is>
          <t>893796746</t>
        </is>
      </c>
    </row>
    <row r="92">
      <c r="A92" t="inlineStr">
        <is>
          <t>No</t>
        </is>
      </c>
      <c r="B92" t="inlineStr">
        <is>
          <t>QE511.4 .A4513 1988</t>
        </is>
      </c>
      <c r="C92" t="inlineStr">
        <is>
          <t>0                      QE 0511400A  4513        1988</t>
        </is>
      </c>
      <c r="D92" t="inlineStr">
        <is>
          <t>The behavior of the earth : continental and seafloor mobility / Claude Allègre ; translated by Deborah Kurmes van Dam.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Allègre, Claude J.</t>
        </is>
      </c>
      <c r="L92" t="inlineStr">
        <is>
          <t>Cambridge, Mass. : Harvard University Press, 1988.</t>
        </is>
      </c>
      <c r="M92" t="inlineStr">
        <is>
          <t>1988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QE </t>
        </is>
      </c>
      <c r="S92" t="n">
        <v>4</v>
      </c>
      <c r="T92" t="n">
        <v>4</v>
      </c>
      <c r="U92" t="inlineStr">
        <is>
          <t>2002-05-03</t>
        </is>
      </c>
      <c r="V92" t="inlineStr">
        <is>
          <t>2002-05-03</t>
        </is>
      </c>
      <c r="W92" t="inlineStr">
        <is>
          <t>1993-02-19</t>
        </is>
      </c>
      <c r="X92" t="inlineStr">
        <is>
          <t>1993-02-19</t>
        </is>
      </c>
      <c r="Y92" t="n">
        <v>928</v>
      </c>
      <c r="Z92" t="n">
        <v>802</v>
      </c>
      <c r="AA92" t="n">
        <v>815</v>
      </c>
      <c r="AB92" t="n">
        <v>8</v>
      </c>
      <c r="AC92" t="n">
        <v>8</v>
      </c>
      <c r="AD92" t="n">
        <v>26</v>
      </c>
      <c r="AE92" t="n">
        <v>26</v>
      </c>
      <c r="AF92" t="n">
        <v>6</v>
      </c>
      <c r="AG92" t="n">
        <v>6</v>
      </c>
      <c r="AH92" t="n">
        <v>6</v>
      </c>
      <c r="AI92" t="n">
        <v>6</v>
      </c>
      <c r="AJ92" t="n">
        <v>11</v>
      </c>
      <c r="AK92" t="n">
        <v>11</v>
      </c>
      <c r="AL92" t="n">
        <v>7</v>
      </c>
      <c r="AM92" t="n">
        <v>7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HYPERLINK("http://catalog.hathitrust.org/Record/000916283","HathiTrust Record")</f>
        <v/>
      </c>
      <c r="AS92">
        <f>HYPERLINK("https://creighton-primo.hosted.exlibrisgroup.com/primo-explore/search?tab=default_tab&amp;search_scope=EVERYTHING&amp;vid=01CRU&amp;lang=en_US&amp;offset=0&amp;query=any,contains,991001172689702656","Catalog Record")</f>
        <v/>
      </c>
      <c r="AT92">
        <f>HYPERLINK("http://www.worldcat.org/oclc/16981690","WorldCat Record")</f>
        <v/>
      </c>
      <c r="AU92" t="inlineStr">
        <is>
          <t>4494896862:eng</t>
        </is>
      </c>
      <c r="AV92" t="inlineStr">
        <is>
          <t>16981690</t>
        </is>
      </c>
      <c r="AW92" t="inlineStr">
        <is>
          <t>991001172689702656</t>
        </is>
      </c>
      <c r="AX92" t="inlineStr">
        <is>
          <t>991001172689702656</t>
        </is>
      </c>
      <c r="AY92" t="inlineStr">
        <is>
          <t>2254780090002656</t>
        </is>
      </c>
      <c r="AZ92" t="inlineStr">
        <is>
          <t>BOOK</t>
        </is>
      </c>
      <c r="BB92" t="inlineStr">
        <is>
          <t>9780674064577</t>
        </is>
      </c>
      <c r="BC92" t="inlineStr">
        <is>
          <t>32285001550028</t>
        </is>
      </c>
      <c r="BD92" t="inlineStr">
        <is>
          <t>893614844</t>
        </is>
      </c>
    </row>
    <row r="93">
      <c r="A93" t="inlineStr">
        <is>
          <t>No</t>
        </is>
      </c>
      <c r="B93" t="inlineStr">
        <is>
          <t>QE511.4 .B34 1983</t>
        </is>
      </c>
      <c r="C93" t="inlineStr">
        <is>
          <t>0                      QE 0511400B  34          1983</t>
        </is>
      </c>
      <c r="D93" t="inlineStr">
        <is>
          <t>Exploring our living planet / [by Robert D. Ballard ; prepared by National Geographic Book Service].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Ballard, Robert D.</t>
        </is>
      </c>
      <c r="L93" t="inlineStr">
        <is>
          <t>Washington, D.C. : National Geographic Society, c1983.</t>
        </is>
      </c>
      <c r="M93" t="inlineStr">
        <is>
          <t>1983</t>
        </is>
      </c>
      <c r="O93" t="inlineStr">
        <is>
          <t>eng</t>
        </is>
      </c>
      <c r="P93" t="inlineStr">
        <is>
          <t>dcu</t>
        </is>
      </c>
      <c r="R93" t="inlineStr">
        <is>
          <t xml:space="preserve">QE </t>
        </is>
      </c>
      <c r="S93" t="n">
        <v>3</v>
      </c>
      <c r="T93" t="n">
        <v>3</v>
      </c>
      <c r="U93" t="inlineStr">
        <is>
          <t>2002-04-27</t>
        </is>
      </c>
      <c r="V93" t="inlineStr">
        <is>
          <t>2002-04-27</t>
        </is>
      </c>
      <c r="W93" t="inlineStr">
        <is>
          <t>1993-02-19</t>
        </is>
      </c>
      <c r="X93" t="inlineStr">
        <is>
          <t>1993-02-19</t>
        </is>
      </c>
      <c r="Y93" t="n">
        <v>1234</v>
      </c>
      <c r="Z93" t="n">
        <v>1156</v>
      </c>
      <c r="AA93" t="n">
        <v>1408</v>
      </c>
      <c r="AB93" t="n">
        <v>7</v>
      </c>
      <c r="AC93" t="n">
        <v>8</v>
      </c>
      <c r="AD93" t="n">
        <v>20</v>
      </c>
      <c r="AE93" t="n">
        <v>22</v>
      </c>
      <c r="AF93" t="n">
        <v>11</v>
      </c>
      <c r="AG93" t="n">
        <v>12</v>
      </c>
      <c r="AH93" t="n">
        <v>4</v>
      </c>
      <c r="AI93" t="n">
        <v>5</v>
      </c>
      <c r="AJ93" t="n">
        <v>8</v>
      </c>
      <c r="AK93" t="n">
        <v>8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HYPERLINK("http://catalog.hathitrust.org/Record/000785199","HathiTrust Record")</f>
        <v/>
      </c>
      <c r="AS93">
        <f>HYPERLINK("https://creighton-primo.hosted.exlibrisgroup.com/primo-explore/search?tab=default_tab&amp;search_scope=EVERYTHING&amp;vid=01CRU&amp;lang=en_US&amp;offset=0&amp;query=any,contains,991000163709702656","Catalog Record")</f>
        <v/>
      </c>
      <c r="AT93">
        <f>HYPERLINK("http://www.worldcat.org/oclc/9281897","WorldCat Record")</f>
        <v/>
      </c>
      <c r="AU93" t="inlineStr">
        <is>
          <t>17624727:eng</t>
        </is>
      </c>
      <c r="AV93" t="inlineStr">
        <is>
          <t>9281897</t>
        </is>
      </c>
      <c r="AW93" t="inlineStr">
        <is>
          <t>991000163709702656</t>
        </is>
      </c>
      <c r="AX93" t="inlineStr">
        <is>
          <t>991000163709702656</t>
        </is>
      </c>
      <c r="AY93" t="inlineStr">
        <is>
          <t>2260301470002656</t>
        </is>
      </c>
      <c r="AZ93" t="inlineStr">
        <is>
          <t>BOOK</t>
        </is>
      </c>
      <c r="BB93" t="inlineStr">
        <is>
          <t>9780870443978</t>
        </is>
      </c>
      <c r="BC93" t="inlineStr">
        <is>
          <t>32285001550036</t>
        </is>
      </c>
      <c r="BD93" t="inlineStr">
        <is>
          <t>893595360</t>
        </is>
      </c>
    </row>
    <row r="94">
      <c r="A94" t="inlineStr">
        <is>
          <t>No</t>
        </is>
      </c>
      <c r="B94" t="inlineStr">
        <is>
          <t>QE511.4 .C683 1986</t>
        </is>
      </c>
      <c r="C94" t="inlineStr">
        <is>
          <t>0                      QE 0511400C  683         1986</t>
        </is>
      </c>
      <c r="D94" t="inlineStr">
        <is>
          <t>Plate tectonics : how it works / Allan Cox, Robert Brian Hart.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Cox, Allan, 1926-1987.</t>
        </is>
      </c>
      <c r="L94" t="inlineStr">
        <is>
          <t>Palo Alto : Blackwell Scientific Publications, c1986.</t>
        </is>
      </c>
      <c r="M94" t="inlineStr">
        <is>
          <t>1986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QE </t>
        </is>
      </c>
      <c r="S94" t="n">
        <v>7</v>
      </c>
      <c r="T94" t="n">
        <v>7</v>
      </c>
      <c r="U94" t="inlineStr">
        <is>
          <t>2003-12-09</t>
        </is>
      </c>
      <c r="V94" t="inlineStr">
        <is>
          <t>2003-12-09</t>
        </is>
      </c>
      <c r="W94" t="inlineStr">
        <is>
          <t>1992-08-05</t>
        </is>
      </c>
      <c r="X94" t="inlineStr">
        <is>
          <t>1992-08-05</t>
        </is>
      </c>
      <c r="Y94" t="n">
        <v>716</v>
      </c>
      <c r="Z94" t="n">
        <v>501</v>
      </c>
      <c r="AA94" t="n">
        <v>883</v>
      </c>
      <c r="AB94" t="n">
        <v>3</v>
      </c>
      <c r="AC94" t="n">
        <v>6</v>
      </c>
      <c r="AD94" t="n">
        <v>11</v>
      </c>
      <c r="AE94" t="n">
        <v>32</v>
      </c>
      <c r="AF94" t="n">
        <v>2</v>
      </c>
      <c r="AG94" t="n">
        <v>10</v>
      </c>
      <c r="AH94" t="n">
        <v>3</v>
      </c>
      <c r="AI94" t="n">
        <v>8</v>
      </c>
      <c r="AJ94" t="n">
        <v>5</v>
      </c>
      <c r="AK94" t="n">
        <v>11</v>
      </c>
      <c r="AL94" t="n">
        <v>2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HYPERLINK("https://creighton-primo.hosted.exlibrisgroup.com/primo-explore/search?tab=default_tab&amp;search_scope=EVERYTHING&amp;vid=01CRU&amp;lang=en_US&amp;offset=0&amp;query=any,contains,991000812379702656","Catalog Record")</f>
        <v/>
      </c>
      <c r="AT94">
        <f>HYPERLINK("http://www.worldcat.org/oclc/13333302","WorldCat Record")</f>
        <v/>
      </c>
      <c r="AU94" t="inlineStr">
        <is>
          <t>865282731:eng</t>
        </is>
      </c>
      <c r="AV94" t="inlineStr">
        <is>
          <t>13333302</t>
        </is>
      </c>
      <c r="AW94" t="inlineStr">
        <is>
          <t>991000812379702656</t>
        </is>
      </c>
      <c r="AX94" t="inlineStr">
        <is>
          <t>991000812379702656</t>
        </is>
      </c>
      <c r="AY94" t="inlineStr">
        <is>
          <t>2261947310002656</t>
        </is>
      </c>
      <c r="AZ94" t="inlineStr">
        <is>
          <t>BOOK</t>
        </is>
      </c>
      <c r="BB94" t="inlineStr">
        <is>
          <t>9780865423138</t>
        </is>
      </c>
      <c r="BC94" t="inlineStr">
        <is>
          <t>32285001241800</t>
        </is>
      </c>
      <c r="BD94" t="inlineStr">
        <is>
          <t>893243611</t>
        </is>
      </c>
    </row>
    <row r="95">
      <c r="A95" t="inlineStr">
        <is>
          <t>No</t>
        </is>
      </c>
      <c r="B95" t="inlineStr">
        <is>
          <t>QE511.4 .G53 1982</t>
        </is>
      </c>
      <c r="C95" t="inlineStr">
        <is>
          <t>0                      QE 0511400G  53          1982</t>
        </is>
      </c>
      <c r="D95" t="inlineStr">
        <is>
          <t>The road to Jaramillo : critical years of the revolution in earth science / William Glen.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Glen, William.</t>
        </is>
      </c>
      <c r="L95" t="inlineStr">
        <is>
          <t>Stanford, Calif. : Stanford University Press, 1982.</t>
        </is>
      </c>
      <c r="M95" t="inlineStr">
        <is>
          <t>1982</t>
        </is>
      </c>
      <c r="O95" t="inlineStr">
        <is>
          <t>eng</t>
        </is>
      </c>
      <c r="P95" t="inlineStr">
        <is>
          <t>cau</t>
        </is>
      </c>
      <c r="R95" t="inlineStr">
        <is>
          <t xml:space="preserve">QE </t>
        </is>
      </c>
      <c r="S95" t="n">
        <v>2</v>
      </c>
      <c r="T95" t="n">
        <v>2</v>
      </c>
      <c r="U95" t="inlineStr">
        <is>
          <t>2002-04-30</t>
        </is>
      </c>
      <c r="V95" t="inlineStr">
        <is>
          <t>2002-04-30</t>
        </is>
      </c>
      <c r="W95" t="inlineStr">
        <is>
          <t>1993-02-19</t>
        </is>
      </c>
      <c r="X95" t="inlineStr">
        <is>
          <t>1993-02-19</t>
        </is>
      </c>
      <c r="Y95" t="n">
        <v>649</v>
      </c>
      <c r="Z95" t="n">
        <v>540</v>
      </c>
      <c r="AA95" t="n">
        <v>541</v>
      </c>
      <c r="AB95" t="n">
        <v>4</v>
      </c>
      <c r="AC95" t="n">
        <v>4</v>
      </c>
      <c r="AD95" t="n">
        <v>19</v>
      </c>
      <c r="AE95" t="n">
        <v>19</v>
      </c>
      <c r="AF95" t="n">
        <v>7</v>
      </c>
      <c r="AG95" t="n">
        <v>7</v>
      </c>
      <c r="AH95" t="n">
        <v>4</v>
      </c>
      <c r="AI95" t="n">
        <v>4</v>
      </c>
      <c r="AJ95" t="n">
        <v>8</v>
      </c>
      <c r="AK95" t="n">
        <v>8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HYPERLINK("https://creighton-primo.hosted.exlibrisgroup.com/primo-explore/search?tab=default_tab&amp;search_scope=EVERYTHING&amp;vid=01CRU&amp;lang=en_US&amp;offset=0&amp;query=any,contains,991000077229702656","Catalog Record")</f>
        <v/>
      </c>
      <c r="AT95">
        <f>HYPERLINK("http://www.worldcat.org/oclc/8812720","WorldCat Record")</f>
        <v/>
      </c>
      <c r="AU95" t="inlineStr">
        <is>
          <t>509220402:eng</t>
        </is>
      </c>
      <c r="AV95" t="inlineStr">
        <is>
          <t>8812720</t>
        </is>
      </c>
      <c r="AW95" t="inlineStr">
        <is>
          <t>991000077229702656</t>
        </is>
      </c>
      <c r="AX95" t="inlineStr">
        <is>
          <t>991000077229702656</t>
        </is>
      </c>
      <c r="AY95" t="inlineStr">
        <is>
          <t>2264278550002656</t>
        </is>
      </c>
      <c r="AZ95" t="inlineStr">
        <is>
          <t>BOOK</t>
        </is>
      </c>
      <c r="BB95" t="inlineStr">
        <is>
          <t>9780804711197</t>
        </is>
      </c>
      <c r="BC95" t="inlineStr">
        <is>
          <t>32285001550044</t>
        </is>
      </c>
      <c r="BD95" t="inlineStr">
        <is>
          <t>893695569</t>
        </is>
      </c>
    </row>
    <row r="96">
      <c r="A96" t="inlineStr">
        <is>
          <t>No</t>
        </is>
      </c>
      <c r="B96" t="inlineStr">
        <is>
          <t>QE511.4 .H34</t>
        </is>
      </c>
      <c r="C96" t="inlineStr">
        <is>
          <t>0                      QE 0511400H  34</t>
        </is>
      </c>
      <c r="D96" t="inlineStr">
        <is>
          <t>A revolution in the earth sciences: from continental drift to plate tectonics, [by] A. Hallam.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Hallam, A. (Anthony), 1933-</t>
        </is>
      </c>
      <c r="L96" t="inlineStr">
        <is>
          <t>Oxford, Clarendon Press, 1973.</t>
        </is>
      </c>
      <c r="M96" t="inlineStr">
        <is>
          <t>1973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QE </t>
        </is>
      </c>
      <c r="S96" t="n">
        <v>4</v>
      </c>
      <c r="T96" t="n">
        <v>4</v>
      </c>
      <c r="U96" t="inlineStr">
        <is>
          <t>2002-05-03</t>
        </is>
      </c>
      <c r="V96" t="inlineStr">
        <is>
          <t>2002-05-03</t>
        </is>
      </c>
      <c r="W96" t="inlineStr">
        <is>
          <t>1997-06-25</t>
        </is>
      </c>
      <c r="X96" t="inlineStr">
        <is>
          <t>1997-06-25</t>
        </is>
      </c>
      <c r="Y96" t="n">
        <v>996</v>
      </c>
      <c r="Z96" t="n">
        <v>759</v>
      </c>
      <c r="AA96" t="n">
        <v>765</v>
      </c>
      <c r="AB96" t="n">
        <v>6</v>
      </c>
      <c r="AC96" t="n">
        <v>6</v>
      </c>
      <c r="AD96" t="n">
        <v>26</v>
      </c>
      <c r="AE96" t="n">
        <v>26</v>
      </c>
      <c r="AF96" t="n">
        <v>11</v>
      </c>
      <c r="AG96" t="n">
        <v>11</v>
      </c>
      <c r="AH96" t="n">
        <v>5</v>
      </c>
      <c r="AI96" t="n">
        <v>5</v>
      </c>
      <c r="AJ96" t="n">
        <v>11</v>
      </c>
      <c r="AK96" t="n">
        <v>11</v>
      </c>
      <c r="AL96" t="n">
        <v>5</v>
      </c>
      <c r="AM96" t="n">
        <v>5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HYPERLINK("http://catalog.hathitrust.org/Record/001488418","HathiTrust Record")</f>
        <v/>
      </c>
      <c r="AS96">
        <f>HYPERLINK("https://creighton-primo.hosted.exlibrisgroup.com/primo-explore/search?tab=default_tab&amp;search_scope=EVERYTHING&amp;vid=01CRU&amp;lang=en_US&amp;offset=0&amp;query=any,contains,991003149659702656","Catalog Record")</f>
        <v/>
      </c>
      <c r="AT96">
        <f>HYPERLINK("http://www.worldcat.org/oclc/689207","WorldCat Record")</f>
        <v/>
      </c>
      <c r="AU96" t="inlineStr">
        <is>
          <t>4061413256:eng</t>
        </is>
      </c>
      <c r="AV96" t="inlineStr">
        <is>
          <t>689207</t>
        </is>
      </c>
      <c r="AW96" t="inlineStr">
        <is>
          <t>991003149659702656</t>
        </is>
      </c>
      <c r="AX96" t="inlineStr">
        <is>
          <t>991003149659702656</t>
        </is>
      </c>
      <c r="AY96" t="inlineStr">
        <is>
          <t>2272775370002656</t>
        </is>
      </c>
      <c r="AZ96" t="inlineStr">
        <is>
          <t>BOOK</t>
        </is>
      </c>
      <c r="BB96" t="inlineStr">
        <is>
          <t>9780198581444</t>
        </is>
      </c>
      <c r="BC96" t="inlineStr">
        <is>
          <t>32285002853207</t>
        </is>
      </c>
      <c r="BD96" t="inlineStr">
        <is>
          <t>893717365</t>
        </is>
      </c>
    </row>
    <row r="97">
      <c r="A97" t="inlineStr">
        <is>
          <t>No</t>
        </is>
      </c>
      <c r="B97" t="inlineStr">
        <is>
          <t>QE511.4 .P567 1985</t>
        </is>
      </c>
      <c r="C97" t="inlineStr">
        <is>
          <t>0                      QE 0511400P  567         1985</t>
        </is>
      </c>
      <c r="D97" t="inlineStr">
        <is>
          <t>Plate tectonics / edited by James H. Shea.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New York : Van Nostrand Reinhold,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Benchmark papers in geology ; 89</t>
        </is>
      </c>
      <c r="R97" t="inlineStr">
        <is>
          <t xml:space="preserve">QE </t>
        </is>
      </c>
      <c r="S97" t="n">
        <v>2</v>
      </c>
      <c r="T97" t="n">
        <v>2</v>
      </c>
      <c r="U97" t="inlineStr">
        <is>
          <t>2002-03-21</t>
        </is>
      </c>
      <c r="V97" t="inlineStr">
        <is>
          <t>2002-03-21</t>
        </is>
      </c>
      <c r="W97" t="inlineStr">
        <is>
          <t>1993-02-19</t>
        </is>
      </c>
      <c r="X97" t="inlineStr">
        <is>
          <t>1993-02-19</t>
        </is>
      </c>
      <c r="Y97" t="n">
        <v>329</v>
      </c>
      <c r="Z97" t="n">
        <v>271</v>
      </c>
      <c r="AA97" t="n">
        <v>276</v>
      </c>
      <c r="AB97" t="n">
        <v>3</v>
      </c>
      <c r="AC97" t="n">
        <v>3</v>
      </c>
      <c r="AD97" t="n">
        <v>6</v>
      </c>
      <c r="AE97" t="n">
        <v>6</v>
      </c>
      <c r="AF97" t="n">
        <v>2</v>
      </c>
      <c r="AG97" t="n">
        <v>2</v>
      </c>
      <c r="AH97" t="n">
        <v>0</v>
      </c>
      <c r="AI97" t="n">
        <v>0</v>
      </c>
      <c r="AJ97" t="n">
        <v>2</v>
      </c>
      <c r="AK97" t="n">
        <v>2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HYPERLINK("http://catalog.hathitrust.org/Record/000390371","HathiTrust Record")</f>
        <v/>
      </c>
      <c r="AS97">
        <f>HYPERLINK("https://creighton-primo.hosted.exlibrisgroup.com/primo-explore/search?tab=default_tab&amp;search_scope=EVERYTHING&amp;vid=01CRU&amp;lang=en_US&amp;offset=0&amp;query=any,contains,991000547539702656","Catalog Record")</f>
        <v/>
      </c>
      <c r="AT97">
        <f>HYPERLINK("http://www.worldcat.org/oclc/11519328","WorldCat Record")</f>
        <v/>
      </c>
      <c r="AU97" t="inlineStr">
        <is>
          <t>54683134:eng</t>
        </is>
      </c>
      <c r="AV97" t="inlineStr">
        <is>
          <t>11519328</t>
        </is>
      </c>
      <c r="AW97" t="inlineStr">
        <is>
          <t>991000547539702656</t>
        </is>
      </c>
      <c r="AX97" t="inlineStr">
        <is>
          <t>991000547539702656</t>
        </is>
      </c>
      <c r="AY97" t="inlineStr">
        <is>
          <t>2267266090002656</t>
        </is>
      </c>
      <c r="AZ97" t="inlineStr">
        <is>
          <t>BOOK</t>
        </is>
      </c>
      <c r="BB97" t="inlineStr">
        <is>
          <t>9780442282394</t>
        </is>
      </c>
      <c r="BC97" t="inlineStr">
        <is>
          <t>32285001550069</t>
        </is>
      </c>
      <c r="BD97" t="inlineStr">
        <is>
          <t>893407297</t>
        </is>
      </c>
    </row>
    <row r="98">
      <c r="A98" t="inlineStr">
        <is>
          <t>No</t>
        </is>
      </c>
      <c r="B98" t="inlineStr">
        <is>
          <t>QE511.5 .C64 1985</t>
        </is>
      </c>
      <c r="C98" t="inlineStr">
        <is>
          <t>0                      QE 0511500C  64          1985</t>
        </is>
      </c>
      <c r="D98" t="inlineStr">
        <is>
          <t>Continental drift / edited by James H. Shea.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New York : Van Nostrand Reinhold Co., c1985.</t>
        </is>
      </c>
      <c r="M98" t="inlineStr">
        <is>
          <t>1985</t>
        </is>
      </c>
      <c r="O98" t="inlineStr">
        <is>
          <t>eng</t>
        </is>
      </c>
      <c r="P98" t="inlineStr">
        <is>
          <t>nyu</t>
        </is>
      </c>
      <c r="Q98" t="inlineStr">
        <is>
          <t>Benchmark papers in geology series ; v. 88</t>
        </is>
      </c>
      <c r="R98" t="inlineStr">
        <is>
          <t xml:space="preserve">QE </t>
        </is>
      </c>
      <c r="S98" t="n">
        <v>4</v>
      </c>
      <c r="T98" t="n">
        <v>4</v>
      </c>
      <c r="U98" t="inlineStr">
        <is>
          <t>2002-04-30</t>
        </is>
      </c>
      <c r="V98" t="inlineStr">
        <is>
          <t>2002-04-30</t>
        </is>
      </c>
      <c r="W98" t="inlineStr">
        <is>
          <t>1993-02-19</t>
        </is>
      </c>
      <c r="X98" t="inlineStr">
        <is>
          <t>1993-02-19</t>
        </is>
      </c>
      <c r="Y98" t="n">
        <v>319</v>
      </c>
      <c r="Z98" t="n">
        <v>260</v>
      </c>
      <c r="AA98" t="n">
        <v>262</v>
      </c>
      <c r="AB98" t="n">
        <v>3</v>
      </c>
      <c r="AC98" t="n">
        <v>3</v>
      </c>
      <c r="AD98" t="n">
        <v>5</v>
      </c>
      <c r="AE98" t="n">
        <v>5</v>
      </c>
      <c r="AF98" t="n">
        <v>1</v>
      </c>
      <c r="AG98" t="n">
        <v>1</v>
      </c>
      <c r="AH98" t="n">
        <v>0</v>
      </c>
      <c r="AI98" t="n">
        <v>0</v>
      </c>
      <c r="AJ98" t="n">
        <v>2</v>
      </c>
      <c r="AK98" t="n">
        <v>2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HYPERLINK("http://catalog.hathitrust.org/Record/000383667","HathiTrust Record")</f>
        <v/>
      </c>
      <c r="AS98">
        <f>HYPERLINK("https://creighton-primo.hosted.exlibrisgroup.com/primo-explore/search?tab=default_tab&amp;search_scope=EVERYTHING&amp;vid=01CRU&amp;lang=en_US&amp;offset=0&amp;query=any,contains,991000582649702656","Catalog Record")</f>
        <v/>
      </c>
      <c r="AT98">
        <f>HYPERLINK("http://www.worldcat.org/oclc/11754543","WorldCat Record")</f>
        <v/>
      </c>
      <c r="AU98" t="inlineStr">
        <is>
          <t>54697800:eng</t>
        </is>
      </c>
      <c r="AV98" t="inlineStr">
        <is>
          <t>11754543</t>
        </is>
      </c>
      <c r="AW98" t="inlineStr">
        <is>
          <t>991000582649702656</t>
        </is>
      </c>
      <c r="AX98" t="inlineStr">
        <is>
          <t>991000582649702656</t>
        </is>
      </c>
      <c r="AY98" t="inlineStr">
        <is>
          <t>2270145440002656</t>
        </is>
      </c>
      <c r="AZ98" t="inlineStr">
        <is>
          <t>BOOK</t>
        </is>
      </c>
      <c r="BB98" t="inlineStr">
        <is>
          <t>9780442282400</t>
        </is>
      </c>
      <c r="BC98" t="inlineStr">
        <is>
          <t>32285001550077</t>
        </is>
      </c>
      <c r="BD98" t="inlineStr">
        <is>
          <t>893620614</t>
        </is>
      </c>
    </row>
    <row r="99">
      <c r="A99" t="inlineStr">
        <is>
          <t>No</t>
        </is>
      </c>
      <c r="B99" t="inlineStr">
        <is>
          <t>QE511.5 .C66</t>
        </is>
      </c>
      <c r="C99" t="inlineStr">
        <is>
          <t>0                      QE 0511500C  66</t>
        </is>
      </c>
      <c r="D99" t="inlineStr">
        <is>
          <t>Continents adrift; readings from Scientific American. With introductions by J. Tuzo Wilson.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San Francisco, W. H. Freeman [1972]</t>
        </is>
      </c>
      <c r="M99" t="inlineStr">
        <is>
          <t>1972</t>
        </is>
      </c>
      <c r="O99" t="inlineStr">
        <is>
          <t>eng</t>
        </is>
      </c>
      <c r="P99" t="inlineStr">
        <is>
          <t>cau</t>
        </is>
      </c>
      <c r="R99" t="inlineStr">
        <is>
          <t xml:space="preserve">QE </t>
        </is>
      </c>
      <c r="S99" t="n">
        <v>1</v>
      </c>
      <c r="T99" t="n">
        <v>1</v>
      </c>
      <c r="U99" t="inlineStr">
        <is>
          <t>2002-05-03</t>
        </is>
      </c>
      <c r="V99" t="inlineStr">
        <is>
          <t>2002-05-03</t>
        </is>
      </c>
      <c r="W99" t="inlineStr">
        <is>
          <t>1997-06-25</t>
        </is>
      </c>
      <c r="X99" t="inlineStr">
        <is>
          <t>1997-06-25</t>
        </is>
      </c>
      <c r="Y99" t="n">
        <v>815</v>
      </c>
      <c r="Z99" t="n">
        <v>673</v>
      </c>
      <c r="AA99" t="n">
        <v>751</v>
      </c>
      <c r="AB99" t="n">
        <v>4</v>
      </c>
      <c r="AC99" t="n">
        <v>5</v>
      </c>
      <c r="AD99" t="n">
        <v>17</v>
      </c>
      <c r="AE99" t="n">
        <v>20</v>
      </c>
      <c r="AF99" t="n">
        <v>5</v>
      </c>
      <c r="AG99" t="n">
        <v>7</v>
      </c>
      <c r="AH99" t="n">
        <v>2</v>
      </c>
      <c r="AI99" t="n">
        <v>2</v>
      </c>
      <c r="AJ99" t="n">
        <v>10</v>
      </c>
      <c r="AK99" t="n">
        <v>11</v>
      </c>
      <c r="AL99" t="n">
        <v>3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HYPERLINK("https://creighton-primo.hosted.exlibrisgroup.com/primo-explore/search?tab=default_tab&amp;search_scope=EVERYTHING&amp;vid=01CRU&amp;lang=en_US&amp;offset=0&amp;query=any,contains,991002620049702656","Catalog Record")</f>
        <v/>
      </c>
      <c r="AT99">
        <f>HYPERLINK("http://www.worldcat.org/oclc/380517","WorldCat Record")</f>
        <v/>
      </c>
      <c r="AU99" t="inlineStr">
        <is>
          <t>4732360597:eng</t>
        </is>
      </c>
      <c r="AV99" t="inlineStr">
        <is>
          <t>380517</t>
        </is>
      </c>
      <c r="AW99" t="inlineStr">
        <is>
          <t>991002620049702656</t>
        </is>
      </c>
      <c r="AX99" t="inlineStr">
        <is>
          <t>991002620049702656</t>
        </is>
      </c>
      <c r="AY99" t="inlineStr">
        <is>
          <t>2261411510002656</t>
        </is>
      </c>
      <c r="AZ99" t="inlineStr">
        <is>
          <t>BOOK</t>
        </is>
      </c>
      <c r="BB99" t="inlineStr">
        <is>
          <t>9780716708582</t>
        </is>
      </c>
      <c r="BC99" t="inlineStr">
        <is>
          <t>32285002853215</t>
        </is>
      </c>
      <c r="BD99" t="inlineStr">
        <is>
          <t>893616339</t>
        </is>
      </c>
    </row>
    <row r="100">
      <c r="A100" t="inlineStr">
        <is>
          <t>No</t>
        </is>
      </c>
      <c r="B100" t="inlineStr">
        <is>
          <t>QE511.5 .K48 1978</t>
        </is>
      </c>
      <c r="C100" t="inlineStr">
        <is>
          <t>0                      QE 0511500K  48          1978</t>
        </is>
      </c>
      <c r="D100" t="inlineStr">
        <is>
          <t>Global jigsaw puzzle : the story of continental drift / Irene Kiefer ; illustrated by Barbara Levine. --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Kiefer, Irene.</t>
        </is>
      </c>
      <c r="L100" t="inlineStr">
        <is>
          <t>New York: Atheneum, 1978.</t>
        </is>
      </c>
      <c r="M100" t="inlineStr">
        <is>
          <t>1978</t>
        </is>
      </c>
      <c r="N100" t="inlineStr">
        <is>
          <t>1st ed. --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QE </t>
        </is>
      </c>
      <c r="S100" t="n">
        <v>7</v>
      </c>
      <c r="T100" t="n">
        <v>7</v>
      </c>
      <c r="U100" t="inlineStr">
        <is>
          <t>2002-04-30</t>
        </is>
      </c>
      <c r="V100" t="inlineStr">
        <is>
          <t>2002-04-30</t>
        </is>
      </c>
      <c r="W100" t="inlineStr">
        <is>
          <t>1993-02-19</t>
        </is>
      </c>
      <c r="X100" t="inlineStr">
        <is>
          <t>1993-02-19</t>
        </is>
      </c>
      <c r="Y100" t="n">
        <v>334</v>
      </c>
      <c r="Z100" t="n">
        <v>319</v>
      </c>
      <c r="AA100" t="n">
        <v>324</v>
      </c>
      <c r="AB100" t="n">
        <v>3</v>
      </c>
      <c r="AC100" t="n">
        <v>3</v>
      </c>
      <c r="AD100" t="n">
        <v>2</v>
      </c>
      <c r="AE100" t="n">
        <v>2</v>
      </c>
      <c r="AF100" t="n">
        <v>1</v>
      </c>
      <c r="AG100" t="n">
        <v>1</v>
      </c>
      <c r="AH100" t="n">
        <v>0</v>
      </c>
      <c r="AI100" t="n">
        <v>0</v>
      </c>
      <c r="AJ100" t="n">
        <v>1</v>
      </c>
      <c r="AK100" t="n">
        <v>1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HYPERLINK("https://creighton-primo.hosted.exlibrisgroup.com/primo-explore/search?tab=default_tab&amp;search_scope=EVERYTHING&amp;vid=01CRU&amp;lang=en_US&amp;offset=0&amp;query=any,contains,991004425439702656","Catalog Record")</f>
        <v/>
      </c>
      <c r="AT100">
        <f>HYPERLINK("http://www.worldcat.org/oclc/3397149","WorldCat Record")</f>
        <v/>
      </c>
      <c r="AU100" t="inlineStr">
        <is>
          <t>438197:eng</t>
        </is>
      </c>
      <c r="AV100" t="inlineStr">
        <is>
          <t>3397149</t>
        </is>
      </c>
      <c r="AW100" t="inlineStr">
        <is>
          <t>991004425439702656</t>
        </is>
      </c>
      <c r="AX100" t="inlineStr">
        <is>
          <t>991004425439702656</t>
        </is>
      </c>
      <c r="AY100" t="inlineStr">
        <is>
          <t>2267257050002656</t>
        </is>
      </c>
      <c r="AZ100" t="inlineStr">
        <is>
          <t>BOOK</t>
        </is>
      </c>
      <c r="BB100" t="inlineStr">
        <is>
          <t>9780689306211</t>
        </is>
      </c>
      <c r="BC100" t="inlineStr">
        <is>
          <t>32285001550101</t>
        </is>
      </c>
      <c r="BD100" t="inlineStr">
        <is>
          <t>893519640</t>
        </is>
      </c>
    </row>
    <row r="101">
      <c r="A101" t="inlineStr">
        <is>
          <t>No</t>
        </is>
      </c>
      <c r="B101" t="inlineStr">
        <is>
          <t>QE511.5 .K53 1983</t>
        </is>
      </c>
      <c r="C101" t="inlineStr">
        <is>
          <t>0                      QE 0511500K  53          1983</t>
        </is>
      </c>
      <c r="D101" t="inlineStr">
        <is>
          <t>Wandering continents and spreading sea floors on an expanding earth / Lester C. King.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King, Lester Charles.</t>
        </is>
      </c>
      <c r="L101" t="inlineStr">
        <is>
          <t>Chichester [West Sussex] ; New York : Wiley, c1983, 1985 printing.</t>
        </is>
      </c>
      <c r="M101" t="inlineStr">
        <is>
          <t>1983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QE </t>
        </is>
      </c>
      <c r="S101" t="n">
        <v>2</v>
      </c>
      <c r="T101" t="n">
        <v>2</v>
      </c>
      <c r="U101" t="inlineStr">
        <is>
          <t>2002-04-30</t>
        </is>
      </c>
      <c r="V101" t="inlineStr">
        <is>
          <t>2002-04-30</t>
        </is>
      </c>
      <c r="W101" t="inlineStr">
        <is>
          <t>1993-02-19</t>
        </is>
      </c>
      <c r="X101" t="inlineStr">
        <is>
          <t>1993-02-19</t>
        </is>
      </c>
      <c r="Y101" t="n">
        <v>726</v>
      </c>
      <c r="Z101" t="n">
        <v>570</v>
      </c>
      <c r="AA101" t="n">
        <v>591</v>
      </c>
      <c r="AB101" t="n">
        <v>4</v>
      </c>
      <c r="AC101" t="n">
        <v>5</v>
      </c>
      <c r="AD101" t="n">
        <v>15</v>
      </c>
      <c r="AE101" t="n">
        <v>16</v>
      </c>
      <c r="AF101" t="n">
        <v>5</v>
      </c>
      <c r="AG101" t="n">
        <v>5</v>
      </c>
      <c r="AH101" t="n">
        <v>4</v>
      </c>
      <c r="AI101" t="n">
        <v>4</v>
      </c>
      <c r="AJ101" t="n">
        <v>5</v>
      </c>
      <c r="AK101" t="n">
        <v>5</v>
      </c>
      <c r="AL101" t="n">
        <v>3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HYPERLINK("http://catalog.hathitrust.org/Record/000281433","HathiTrust Record")</f>
        <v/>
      </c>
      <c r="AS101">
        <f>HYPERLINK("https://creighton-primo.hosted.exlibrisgroup.com/primo-explore/search?tab=default_tab&amp;search_scope=EVERYTHING&amp;vid=01CRU&amp;lang=en_US&amp;offset=0&amp;query=any,contains,991000162049702656","Catalog Record")</f>
        <v/>
      </c>
      <c r="AT101">
        <f>HYPERLINK("http://www.worldcat.org/oclc/9280736","WorldCat Record")</f>
        <v/>
      </c>
      <c r="AU101" t="inlineStr">
        <is>
          <t>5818236:eng</t>
        </is>
      </c>
      <c r="AV101" t="inlineStr">
        <is>
          <t>9280736</t>
        </is>
      </c>
      <c r="AW101" t="inlineStr">
        <is>
          <t>991000162049702656</t>
        </is>
      </c>
      <c r="AX101" t="inlineStr">
        <is>
          <t>991000162049702656</t>
        </is>
      </c>
      <c r="AY101" t="inlineStr">
        <is>
          <t>2260763120002656</t>
        </is>
      </c>
      <c r="AZ101" t="inlineStr">
        <is>
          <t>BOOK</t>
        </is>
      </c>
      <c r="BB101" t="inlineStr">
        <is>
          <t>9780471901563</t>
        </is>
      </c>
      <c r="BC101" t="inlineStr">
        <is>
          <t>32285001550119</t>
        </is>
      </c>
      <c r="BD101" t="inlineStr">
        <is>
          <t>893613999</t>
        </is>
      </c>
    </row>
    <row r="102">
      <c r="A102" t="inlineStr">
        <is>
          <t>No</t>
        </is>
      </c>
      <c r="B102" t="inlineStr">
        <is>
          <t>QE511.5 .L44 1988</t>
        </is>
      </c>
      <c r="C102" t="inlineStr">
        <is>
          <t>0                      QE 0511500L  44          1988</t>
        </is>
      </c>
      <c r="D102" t="inlineStr">
        <is>
          <t>Drifting continents and shifting theories : the modern revolution in geology and scientific change / H.E. LeGrand.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LeGrand, H. E. (Homer Eugene), 1944-2017.</t>
        </is>
      </c>
      <c r="L102" t="inlineStr">
        <is>
          <t>Cambridge ; New York : Cambridge University Press, 1988.</t>
        </is>
      </c>
      <c r="M102" t="inlineStr">
        <is>
          <t>1988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QE </t>
        </is>
      </c>
      <c r="S102" t="n">
        <v>2</v>
      </c>
      <c r="T102" t="n">
        <v>2</v>
      </c>
      <c r="U102" t="inlineStr">
        <is>
          <t>2002-04-30</t>
        </is>
      </c>
      <c r="V102" t="inlineStr">
        <is>
          <t>2002-04-30</t>
        </is>
      </c>
      <c r="W102" t="inlineStr">
        <is>
          <t>1990-03-23</t>
        </is>
      </c>
      <c r="X102" t="inlineStr">
        <is>
          <t>1990-03-23</t>
        </is>
      </c>
      <c r="Y102" t="n">
        <v>655</v>
      </c>
      <c r="Z102" t="n">
        <v>534</v>
      </c>
      <c r="AA102" t="n">
        <v>555</v>
      </c>
      <c r="AB102" t="n">
        <v>5</v>
      </c>
      <c r="AC102" t="n">
        <v>5</v>
      </c>
      <c r="AD102" t="n">
        <v>15</v>
      </c>
      <c r="AE102" t="n">
        <v>15</v>
      </c>
      <c r="AF102" t="n">
        <v>3</v>
      </c>
      <c r="AG102" t="n">
        <v>3</v>
      </c>
      <c r="AH102" t="n">
        <v>3</v>
      </c>
      <c r="AI102" t="n">
        <v>3</v>
      </c>
      <c r="AJ102" t="n">
        <v>5</v>
      </c>
      <c r="AK102" t="n">
        <v>5</v>
      </c>
      <c r="AL102" t="n">
        <v>4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HYPERLINK("https://creighton-primo.hosted.exlibrisgroup.com/primo-explore/search?tab=default_tab&amp;search_scope=EVERYTHING&amp;vid=01CRU&amp;lang=en_US&amp;offset=0&amp;query=any,contains,991001372549702656","Catalog Record")</f>
        <v/>
      </c>
      <c r="AT102">
        <f>HYPERLINK("http://www.worldcat.org/oclc/18588481","WorldCat Record")</f>
        <v/>
      </c>
      <c r="AU102" t="inlineStr">
        <is>
          <t>17991257:eng</t>
        </is>
      </c>
      <c r="AV102" t="inlineStr">
        <is>
          <t>18588481</t>
        </is>
      </c>
      <c r="AW102" t="inlineStr">
        <is>
          <t>991001372549702656</t>
        </is>
      </c>
      <c r="AX102" t="inlineStr">
        <is>
          <t>991001372549702656</t>
        </is>
      </c>
      <c r="AY102" t="inlineStr">
        <is>
          <t>2266038740002656</t>
        </is>
      </c>
      <c r="AZ102" t="inlineStr">
        <is>
          <t>BOOK</t>
        </is>
      </c>
      <c r="BB102" t="inlineStr">
        <is>
          <t>9780521311052</t>
        </is>
      </c>
      <c r="BC102" t="inlineStr">
        <is>
          <t>32285000082098</t>
        </is>
      </c>
      <c r="BD102" t="inlineStr">
        <is>
          <t>893328080</t>
        </is>
      </c>
    </row>
    <row r="103">
      <c r="A103" t="inlineStr">
        <is>
          <t>No</t>
        </is>
      </c>
      <c r="B103" t="inlineStr">
        <is>
          <t>QE511.5 .M39 1980</t>
        </is>
      </c>
      <c r="C103" t="inlineStr">
        <is>
          <t>0                      QE 0511500M  39          1980</t>
        </is>
      </c>
      <c r="D103" t="inlineStr">
        <is>
          <t>Mechanisms of continental drift and plate tectonics / edited by P. A. Davies and S. K. Runcorn.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London ; New York : Academic Press, 1980.</t>
        </is>
      </c>
      <c r="M103" t="inlineStr">
        <is>
          <t>1980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QE </t>
        </is>
      </c>
      <c r="S103" t="n">
        <v>3</v>
      </c>
      <c r="T103" t="n">
        <v>3</v>
      </c>
      <c r="U103" t="inlineStr">
        <is>
          <t>2002-05-03</t>
        </is>
      </c>
      <c r="V103" t="inlineStr">
        <is>
          <t>2002-05-03</t>
        </is>
      </c>
      <c r="W103" t="inlineStr">
        <is>
          <t>1993-02-19</t>
        </is>
      </c>
      <c r="X103" t="inlineStr">
        <is>
          <t>1993-02-19</t>
        </is>
      </c>
      <c r="Y103" t="n">
        <v>426</v>
      </c>
      <c r="Z103" t="n">
        <v>288</v>
      </c>
      <c r="AA103" t="n">
        <v>289</v>
      </c>
      <c r="AB103" t="n">
        <v>3</v>
      </c>
      <c r="AC103" t="n">
        <v>3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1</v>
      </c>
      <c r="AK103" t="n">
        <v>1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HYPERLINK("http://catalog.hathitrust.org/Record/000266483","HathiTrust Record")</f>
        <v/>
      </c>
      <c r="AS103">
        <f>HYPERLINK("https://creighton-primo.hosted.exlibrisgroup.com/primo-explore/search?tab=default_tab&amp;search_scope=EVERYTHING&amp;vid=01CRU&amp;lang=en_US&amp;offset=0&amp;query=any,contains,991005087499702656","Catalog Record")</f>
        <v/>
      </c>
      <c r="AT103">
        <f>HYPERLINK("http://www.worldcat.org/oclc/7197386","WorldCat Record")</f>
        <v/>
      </c>
      <c r="AU103" t="inlineStr">
        <is>
          <t>365399491:eng</t>
        </is>
      </c>
      <c r="AV103" t="inlineStr">
        <is>
          <t>7197386</t>
        </is>
      </c>
      <c r="AW103" t="inlineStr">
        <is>
          <t>991005087499702656</t>
        </is>
      </c>
      <c r="AX103" t="inlineStr">
        <is>
          <t>991005087499702656</t>
        </is>
      </c>
      <c r="AY103" t="inlineStr">
        <is>
          <t>2255560260002656</t>
        </is>
      </c>
      <c r="AZ103" t="inlineStr">
        <is>
          <t>BOOK</t>
        </is>
      </c>
      <c r="BB103" t="inlineStr">
        <is>
          <t>9780122061608</t>
        </is>
      </c>
      <c r="BC103" t="inlineStr">
        <is>
          <t>32285001550127</t>
        </is>
      </c>
      <c r="BD103" t="inlineStr">
        <is>
          <t>893526874</t>
        </is>
      </c>
    </row>
    <row r="104">
      <c r="A104" t="inlineStr">
        <is>
          <t>No</t>
        </is>
      </c>
      <c r="B104" t="inlineStr">
        <is>
          <t>QE511.5 .M56</t>
        </is>
      </c>
      <c r="C104" t="inlineStr">
        <is>
          <t>0                      QE 0511500M  56</t>
        </is>
      </c>
      <c r="D104" t="inlineStr">
        <is>
          <t>Mineral deposits, continental drift, and plate tectonics / edited by J. B. Wright.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Stroudsburg, Pa. : Dowden, Hutchinson &amp; Ross ; [New York] : exclusive distributor, Halsted Press, c1977.</t>
        </is>
      </c>
      <c r="M104" t="inlineStr">
        <is>
          <t>1977</t>
        </is>
      </c>
      <c r="O104" t="inlineStr">
        <is>
          <t>eng</t>
        </is>
      </c>
      <c r="P104" t="inlineStr">
        <is>
          <t>pau</t>
        </is>
      </c>
      <c r="Q104" t="inlineStr">
        <is>
          <t>Benchmark papers in geology ; 44</t>
        </is>
      </c>
      <c r="R104" t="inlineStr">
        <is>
          <t xml:space="preserve">QE </t>
        </is>
      </c>
      <c r="S104" t="n">
        <v>1</v>
      </c>
      <c r="T104" t="n">
        <v>1</v>
      </c>
      <c r="U104" t="inlineStr">
        <is>
          <t>2001-10-24</t>
        </is>
      </c>
      <c r="V104" t="inlineStr">
        <is>
          <t>2001-10-24</t>
        </is>
      </c>
      <c r="W104" t="inlineStr">
        <is>
          <t>1997-06-25</t>
        </is>
      </c>
      <c r="X104" t="inlineStr">
        <is>
          <t>1997-06-25</t>
        </is>
      </c>
      <c r="Y104" t="n">
        <v>473</v>
      </c>
      <c r="Z104" t="n">
        <v>351</v>
      </c>
      <c r="AA104" t="n">
        <v>358</v>
      </c>
      <c r="AB104" t="n">
        <v>3</v>
      </c>
      <c r="AC104" t="n">
        <v>3</v>
      </c>
      <c r="AD104" t="n">
        <v>8</v>
      </c>
      <c r="AE104" t="n">
        <v>8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HYPERLINK("http://catalog.hathitrust.org/Record/000025505","HathiTrust Record")</f>
        <v/>
      </c>
      <c r="AS104">
        <f>HYPERLINK("https://creighton-primo.hosted.exlibrisgroup.com/primo-explore/search?tab=default_tab&amp;search_scope=EVERYTHING&amp;vid=01CRU&amp;lang=en_US&amp;offset=0&amp;query=any,contains,991004253949702656","Catalog Record")</f>
        <v/>
      </c>
      <c r="AT104">
        <f>HYPERLINK("http://www.worldcat.org/oclc/2818571","WorldCat Record")</f>
        <v/>
      </c>
      <c r="AU104" t="inlineStr">
        <is>
          <t>180715766:eng</t>
        </is>
      </c>
      <c r="AV104" t="inlineStr">
        <is>
          <t>2818571</t>
        </is>
      </c>
      <c r="AW104" t="inlineStr">
        <is>
          <t>991004253949702656</t>
        </is>
      </c>
      <c r="AX104" t="inlineStr">
        <is>
          <t>991004253949702656</t>
        </is>
      </c>
      <c r="AY104" t="inlineStr">
        <is>
          <t>2267781610002656</t>
        </is>
      </c>
      <c r="AZ104" t="inlineStr">
        <is>
          <t>BOOK</t>
        </is>
      </c>
      <c r="BB104" t="inlineStr">
        <is>
          <t>9780879332907</t>
        </is>
      </c>
      <c r="BC104" t="inlineStr">
        <is>
          <t>32285002853231</t>
        </is>
      </c>
      <c r="BD104" t="inlineStr">
        <is>
          <t>893706159</t>
        </is>
      </c>
    </row>
    <row r="105">
      <c r="A105" t="inlineStr">
        <is>
          <t>No</t>
        </is>
      </c>
      <c r="B105" t="inlineStr">
        <is>
          <t>QE511.5 .S93 1991</t>
        </is>
      </c>
      <c r="C105" t="inlineStr">
        <is>
          <t>0                      QE 0511500S  93          1991</t>
        </is>
      </c>
      <c r="D105" t="inlineStr">
        <is>
          <t>Continents in motion : the new earth debate / Walter Sullivan.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Sullivan, Walter.</t>
        </is>
      </c>
      <c r="L105" t="inlineStr">
        <is>
          <t>New York : American Institute of Physics, c1991.</t>
        </is>
      </c>
      <c r="M105" t="inlineStr">
        <is>
          <t>1991</t>
        </is>
      </c>
      <c r="N105" t="inlineStr">
        <is>
          <t>2nd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QE </t>
        </is>
      </c>
      <c r="S105" t="n">
        <v>4</v>
      </c>
      <c r="T105" t="n">
        <v>4</v>
      </c>
      <c r="U105" t="inlineStr">
        <is>
          <t>2002-04-30</t>
        </is>
      </c>
      <c r="V105" t="inlineStr">
        <is>
          <t>2002-04-30</t>
        </is>
      </c>
      <c r="W105" t="inlineStr">
        <is>
          <t>1992-08-12</t>
        </is>
      </c>
      <c r="X105" t="inlineStr">
        <is>
          <t>1992-08-12</t>
        </is>
      </c>
      <c r="Y105" t="n">
        <v>636</v>
      </c>
      <c r="Z105" t="n">
        <v>545</v>
      </c>
      <c r="AA105" t="n">
        <v>1306</v>
      </c>
      <c r="AB105" t="n">
        <v>7</v>
      </c>
      <c r="AC105" t="n">
        <v>9</v>
      </c>
      <c r="AD105" t="n">
        <v>21</v>
      </c>
      <c r="AE105" t="n">
        <v>36</v>
      </c>
      <c r="AF105" t="n">
        <v>5</v>
      </c>
      <c r="AG105" t="n">
        <v>14</v>
      </c>
      <c r="AH105" t="n">
        <v>5</v>
      </c>
      <c r="AI105" t="n">
        <v>6</v>
      </c>
      <c r="AJ105" t="n">
        <v>9</v>
      </c>
      <c r="AK105" t="n">
        <v>17</v>
      </c>
      <c r="AL105" t="n">
        <v>5</v>
      </c>
      <c r="AM105" t="n">
        <v>7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HYPERLINK("http://catalog.hathitrust.org/Record/002499000","HathiTrust Record")</f>
        <v/>
      </c>
      <c r="AS105">
        <f>HYPERLINK("https://creighton-primo.hosted.exlibrisgroup.com/primo-explore/search?tab=default_tab&amp;search_scope=EVERYTHING&amp;vid=01CRU&amp;lang=en_US&amp;offset=0&amp;query=any,contains,991001807259702656","Catalog Record")</f>
        <v/>
      </c>
      <c r="AT105">
        <f>HYPERLINK("http://www.worldcat.org/oclc/22710073","WorldCat Record")</f>
        <v/>
      </c>
      <c r="AU105" t="inlineStr">
        <is>
          <t>1723470:eng</t>
        </is>
      </c>
      <c r="AV105" t="inlineStr">
        <is>
          <t>22710073</t>
        </is>
      </c>
      <c r="AW105" t="inlineStr">
        <is>
          <t>991001807259702656</t>
        </is>
      </c>
      <c r="AX105" t="inlineStr">
        <is>
          <t>991001807259702656</t>
        </is>
      </c>
      <c r="AY105" t="inlineStr">
        <is>
          <t>2255273310002656</t>
        </is>
      </c>
      <c r="AZ105" t="inlineStr">
        <is>
          <t>BOOK</t>
        </is>
      </c>
      <c r="BB105" t="inlineStr">
        <is>
          <t>9780883187043</t>
        </is>
      </c>
      <c r="BC105" t="inlineStr">
        <is>
          <t>32285001196855</t>
        </is>
      </c>
      <c r="BD105" t="inlineStr">
        <is>
          <t>893346803</t>
        </is>
      </c>
    </row>
    <row r="106">
      <c r="A106" t="inlineStr">
        <is>
          <t>No</t>
        </is>
      </c>
      <c r="B106" t="inlineStr">
        <is>
          <t>QE515 .H43 1982</t>
        </is>
      </c>
      <c r="C106" t="inlineStr">
        <is>
          <t>0                      QE 0515000H  43          1982</t>
        </is>
      </c>
      <c r="D106" t="inlineStr">
        <is>
          <t>Inorganic geochemistry / by Paul Henderson.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Henderson, Paul.</t>
        </is>
      </c>
      <c r="L106" t="inlineStr">
        <is>
          <t>Oxford [Oxfordshire] ; New York : Pergamon Press, c1982, 1984 printing.</t>
        </is>
      </c>
      <c r="M106" t="inlineStr">
        <is>
          <t>1982</t>
        </is>
      </c>
      <c r="N106" t="inlineStr">
        <is>
          <t>1st ed.</t>
        </is>
      </c>
      <c r="O106" t="inlineStr">
        <is>
          <t>eng</t>
        </is>
      </c>
      <c r="P106" t="inlineStr">
        <is>
          <t>enk</t>
        </is>
      </c>
      <c r="Q106" t="inlineStr">
        <is>
          <t>Pergamon international library of science, technology, engineering, and social studies</t>
        </is>
      </c>
      <c r="R106" t="inlineStr">
        <is>
          <t xml:space="preserve">QE </t>
        </is>
      </c>
      <c r="S106" t="n">
        <v>3</v>
      </c>
      <c r="T106" t="n">
        <v>3</v>
      </c>
      <c r="U106" t="inlineStr">
        <is>
          <t>1995-03-30</t>
        </is>
      </c>
      <c r="V106" t="inlineStr">
        <is>
          <t>1995-03-30</t>
        </is>
      </c>
      <c r="W106" t="inlineStr">
        <is>
          <t>1993-02-19</t>
        </is>
      </c>
      <c r="X106" t="inlineStr">
        <is>
          <t>1993-02-19</t>
        </is>
      </c>
      <c r="Y106" t="n">
        <v>537</v>
      </c>
      <c r="Z106" t="n">
        <v>352</v>
      </c>
      <c r="AA106" t="n">
        <v>362</v>
      </c>
      <c r="AB106" t="n">
        <v>5</v>
      </c>
      <c r="AC106" t="n">
        <v>5</v>
      </c>
      <c r="AD106" t="n">
        <v>11</v>
      </c>
      <c r="AE106" t="n">
        <v>11</v>
      </c>
      <c r="AF106" t="n">
        <v>3</v>
      </c>
      <c r="AG106" t="n">
        <v>3</v>
      </c>
      <c r="AH106" t="n">
        <v>1</v>
      </c>
      <c r="AI106" t="n">
        <v>1</v>
      </c>
      <c r="AJ106" t="n">
        <v>3</v>
      </c>
      <c r="AK106" t="n">
        <v>3</v>
      </c>
      <c r="AL106" t="n">
        <v>4</v>
      </c>
      <c r="AM106" t="n">
        <v>4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HYPERLINK("http://catalog.hathitrust.org/Record/000312976","HathiTrust Record")</f>
        <v/>
      </c>
      <c r="AS106">
        <f>HYPERLINK("https://creighton-primo.hosted.exlibrisgroup.com/primo-explore/search?tab=default_tab&amp;search_scope=EVERYTHING&amp;vid=01CRU&amp;lang=en_US&amp;offset=0&amp;query=any,contains,991005159699702656","Catalog Record")</f>
        <v/>
      </c>
      <c r="AT106">
        <f>HYPERLINK("http://www.worldcat.org/oclc/7773827","WorldCat Record")</f>
        <v/>
      </c>
      <c r="AU106" t="inlineStr">
        <is>
          <t>22423700:eng</t>
        </is>
      </c>
      <c r="AV106" t="inlineStr">
        <is>
          <t>7773827</t>
        </is>
      </c>
      <c r="AW106" t="inlineStr">
        <is>
          <t>991005159699702656</t>
        </is>
      </c>
      <c r="AX106" t="inlineStr">
        <is>
          <t>991005159699702656</t>
        </is>
      </c>
      <c r="AY106" t="inlineStr">
        <is>
          <t>2269362650002656</t>
        </is>
      </c>
      <c r="AZ106" t="inlineStr">
        <is>
          <t>BOOK</t>
        </is>
      </c>
      <c r="BB106" t="inlineStr">
        <is>
          <t>9780080204475</t>
        </is>
      </c>
      <c r="BC106" t="inlineStr">
        <is>
          <t>32285001550168</t>
        </is>
      </c>
      <c r="BD106" t="inlineStr">
        <is>
          <t>893446610</t>
        </is>
      </c>
    </row>
    <row r="107">
      <c r="A107" t="inlineStr">
        <is>
          <t>No</t>
        </is>
      </c>
      <c r="B107" t="inlineStr">
        <is>
          <t>QE521 .D32</t>
        </is>
      </c>
      <c r="C107" t="inlineStr">
        <is>
          <t>0                      QE 0521000D  32</t>
        </is>
      </c>
      <c r="D107" t="inlineStr">
        <is>
          <t>Volcanoes / Robert Decker and Barbara Decker.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Decker, Robert W. (Robert Wayne), 1927-</t>
        </is>
      </c>
      <c r="L107" t="inlineStr">
        <is>
          <t>San Francisco : W. 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Q107" t="inlineStr">
        <is>
          <t>A Series of books in geology</t>
        </is>
      </c>
      <c r="R107" t="inlineStr">
        <is>
          <t xml:space="preserve">QE </t>
        </is>
      </c>
      <c r="S107" t="n">
        <v>9</v>
      </c>
      <c r="T107" t="n">
        <v>9</v>
      </c>
      <c r="U107" t="inlineStr">
        <is>
          <t>2003-12-09</t>
        </is>
      </c>
      <c r="V107" t="inlineStr">
        <is>
          <t>2003-12-09</t>
        </is>
      </c>
      <c r="W107" t="inlineStr">
        <is>
          <t>1991-11-20</t>
        </is>
      </c>
      <c r="X107" t="inlineStr">
        <is>
          <t>1991-11-20</t>
        </is>
      </c>
      <c r="Y107" t="n">
        <v>850</v>
      </c>
      <c r="Z107" t="n">
        <v>741</v>
      </c>
      <c r="AA107" t="n">
        <v>1331</v>
      </c>
      <c r="AB107" t="n">
        <v>4</v>
      </c>
      <c r="AC107" t="n">
        <v>7</v>
      </c>
      <c r="AD107" t="n">
        <v>12</v>
      </c>
      <c r="AE107" t="n">
        <v>22</v>
      </c>
      <c r="AF107" t="n">
        <v>2</v>
      </c>
      <c r="AG107" t="n">
        <v>5</v>
      </c>
      <c r="AH107" t="n">
        <v>0</v>
      </c>
      <c r="AI107" t="n">
        <v>3</v>
      </c>
      <c r="AJ107" t="n">
        <v>8</v>
      </c>
      <c r="AK107" t="n">
        <v>12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HYPERLINK("https://creighton-primo.hosted.exlibrisgroup.com/primo-explore/search?tab=default_tab&amp;search_scope=EVERYTHING&amp;vid=01CRU&amp;lang=en_US&amp;offset=0&amp;query=any,contains,991005012589702656","Catalog Record")</f>
        <v/>
      </c>
      <c r="AT107">
        <f>HYPERLINK("http://www.worldcat.org/oclc/6603938","WorldCat Record")</f>
        <v/>
      </c>
      <c r="AU107" t="inlineStr">
        <is>
          <t>581023:eng</t>
        </is>
      </c>
      <c r="AV107" t="inlineStr">
        <is>
          <t>6603938</t>
        </is>
      </c>
      <c r="AW107" t="inlineStr">
        <is>
          <t>991005012589702656</t>
        </is>
      </c>
      <c r="AX107" t="inlineStr">
        <is>
          <t>991005012589702656</t>
        </is>
      </c>
      <c r="AY107" t="inlineStr">
        <is>
          <t>2254747800002656</t>
        </is>
      </c>
      <c r="AZ107" t="inlineStr">
        <is>
          <t>BOOK</t>
        </is>
      </c>
      <c r="BB107" t="inlineStr">
        <is>
          <t>9780716712411</t>
        </is>
      </c>
      <c r="BC107" t="inlineStr">
        <is>
          <t>32285000841618</t>
        </is>
      </c>
      <c r="BD107" t="inlineStr">
        <is>
          <t>893338373</t>
        </is>
      </c>
    </row>
    <row r="108">
      <c r="A108" t="inlineStr">
        <is>
          <t>No</t>
        </is>
      </c>
      <c r="B108" t="inlineStr">
        <is>
          <t>QE521 .F7</t>
        </is>
      </c>
      <c r="C108" t="inlineStr">
        <is>
          <t>0                      QE 0521000F  7</t>
        </is>
      </c>
      <c r="D108" t="inlineStr">
        <is>
          <t>Volcanoes / Peter Francis.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Francis, Peter.</t>
        </is>
      </c>
      <c r="L108" t="inlineStr">
        <is>
          <t>Harmondsworth, Eng. : Penguin Books, 1976.</t>
        </is>
      </c>
      <c r="M108" t="inlineStr">
        <is>
          <t>1976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QE </t>
        </is>
      </c>
      <c r="S108" t="n">
        <v>6</v>
      </c>
      <c r="T108" t="n">
        <v>6</v>
      </c>
      <c r="U108" t="inlineStr">
        <is>
          <t>1994-02-21</t>
        </is>
      </c>
      <c r="V108" t="inlineStr">
        <is>
          <t>1994-02-21</t>
        </is>
      </c>
      <c r="W108" t="inlineStr">
        <is>
          <t>1993-10-15</t>
        </is>
      </c>
      <c r="X108" t="inlineStr">
        <is>
          <t>1993-10-15</t>
        </is>
      </c>
      <c r="Y108" t="n">
        <v>747</v>
      </c>
      <c r="Z108" t="n">
        <v>615</v>
      </c>
      <c r="AA108" t="n">
        <v>844</v>
      </c>
      <c r="AB108" t="n">
        <v>4</v>
      </c>
      <c r="AC108" t="n">
        <v>5</v>
      </c>
      <c r="AD108" t="n">
        <v>22</v>
      </c>
      <c r="AE108" t="n">
        <v>28</v>
      </c>
      <c r="AF108" t="n">
        <v>11</v>
      </c>
      <c r="AG108" t="n">
        <v>12</v>
      </c>
      <c r="AH108" t="n">
        <v>6</v>
      </c>
      <c r="AI108" t="n">
        <v>7</v>
      </c>
      <c r="AJ108" t="n">
        <v>8</v>
      </c>
      <c r="AK108" t="n">
        <v>13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HYPERLINK("http://catalog.hathitrust.org/Record/000172115","HathiTrust Record")</f>
        <v/>
      </c>
      <c r="AS108">
        <f>HYPERLINK("https://creighton-primo.hosted.exlibrisgroup.com/primo-explore/search?tab=default_tab&amp;search_scope=EVERYTHING&amp;vid=01CRU&amp;lang=en_US&amp;offset=0&amp;query=any,contains,991004232439702656","Catalog Record")</f>
        <v/>
      </c>
      <c r="AT108">
        <f>HYPERLINK("http://www.worldcat.org/oclc/2752184","WorldCat Record")</f>
        <v/>
      </c>
      <c r="AU108" t="inlineStr">
        <is>
          <t>4477972:eng</t>
        </is>
      </c>
      <c r="AV108" t="inlineStr">
        <is>
          <t>2752184</t>
        </is>
      </c>
      <c r="AW108" t="inlineStr">
        <is>
          <t>991004232439702656</t>
        </is>
      </c>
      <c r="AX108" t="inlineStr">
        <is>
          <t>991004232439702656</t>
        </is>
      </c>
      <c r="AY108" t="inlineStr">
        <is>
          <t>2262433300002656</t>
        </is>
      </c>
      <c r="AZ108" t="inlineStr">
        <is>
          <t>BOOK</t>
        </is>
      </c>
      <c r="BB108" t="inlineStr">
        <is>
          <t>9780140218978</t>
        </is>
      </c>
      <c r="BC108" t="inlineStr">
        <is>
          <t>32285001792976</t>
        </is>
      </c>
      <c r="BD108" t="inlineStr">
        <is>
          <t>893506597</t>
        </is>
      </c>
    </row>
    <row r="109">
      <c r="A109" t="inlineStr">
        <is>
          <t>No</t>
        </is>
      </c>
      <c r="B109" t="inlineStr">
        <is>
          <t>QE521 .O43 1972</t>
        </is>
      </c>
      <c r="C109" t="inlineStr">
        <is>
          <t>0                      QE 0521000O  43          1972</t>
        </is>
      </c>
      <c r="D109" t="inlineStr">
        <is>
          <t>Volcanoes / Cliff Ollier.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Ollier, Cliff.</t>
        </is>
      </c>
      <c r="L109" t="inlineStr">
        <is>
          <t>Cambridge : MIT Press, 1972.</t>
        </is>
      </c>
      <c r="M109" t="inlineStr">
        <is>
          <t>1972</t>
        </is>
      </c>
      <c r="O109" t="inlineStr">
        <is>
          <t>eng</t>
        </is>
      </c>
      <c r="P109" t="inlineStr">
        <is>
          <t>mau</t>
        </is>
      </c>
      <c r="Q109" t="inlineStr">
        <is>
          <t>An introduction to systematic geomorphology, v. 6</t>
        </is>
      </c>
      <c r="R109" t="inlineStr">
        <is>
          <t xml:space="preserve">QE </t>
        </is>
      </c>
      <c r="S109" t="n">
        <v>4</v>
      </c>
      <c r="T109" t="n">
        <v>4</v>
      </c>
      <c r="U109" t="inlineStr">
        <is>
          <t>1994-02-21</t>
        </is>
      </c>
      <c r="V109" t="inlineStr">
        <is>
          <t>1994-02-21</t>
        </is>
      </c>
      <c r="W109" t="inlineStr">
        <is>
          <t>1991-08-21</t>
        </is>
      </c>
      <c r="X109" t="inlineStr">
        <is>
          <t>1991-08-21</t>
        </is>
      </c>
      <c r="Y109" t="n">
        <v>30</v>
      </c>
      <c r="Z109" t="n">
        <v>17</v>
      </c>
      <c r="AA109" t="n">
        <v>702</v>
      </c>
      <c r="AB109" t="n">
        <v>1</v>
      </c>
      <c r="AC109" t="n">
        <v>4</v>
      </c>
      <c r="AD109" t="n">
        <v>1</v>
      </c>
      <c r="AE109" t="n">
        <v>20</v>
      </c>
      <c r="AF109" t="n">
        <v>1</v>
      </c>
      <c r="AG109" t="n">
        <v>7</v>
      </c>
      <c r="AH109" t="n">
        <v>0</v>
      </c>
      <c r="AI109" t="n">
        <v>4</v>
      </c>
      <c r="AJ109" t="n">
        <v>0</v>
      </c>
      <c r="AK109" t="n">
        <v>6</v>
      </c>
      <c r="AL109" t="n">
        <v>0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HYPERLINK("https://creighton-primo.hosted.exlibrisgroup.com/primo-explore/search?tab=default_tab&amp;search_scope=EVERYTHING&amp;vid=01CRU&amp;lang=en_US&amp;offset=0&amp;query=any,contains,991005061739702656","Catalog Record")</f>
        <v/>
      </c>
      <c r="AT109">
        <f>HYPERLINK("http://www.worldcat.org/oclc/6923139","WorldCat Record")</f>
        <v/>
      </c>
      <c r="AU109" t="inlineStr">
        <is>
          <t>1197979:eng</t>
        </is>
      </c>
      <c r="AV109" t="inlineStr">
        <is>
          <t>6923139</t>
        </is>
      </c>
      <c r="AW109" t="inlineStr">
        <is>
          <t>991005061739702656</t>
        </is>
      </c>
      <c r="AX109" t="inlineStr">
        <is>
          <t>991005061739702656</t>
        </is>
      </c>
      <c r="AY109" t="inlineStr">
        <is>
          <t>2270134640002656</t>
        </is>
      </c>
      <c r="AZ109" t="inlineStr">
        <is>
          <t>BOOK</t>
        </is>
      </c>
      <c r="BC109" t="inlineStr">
        <is>
          <t>32285000701648</t>
        </is>
      </c>
      <c r="BD109" t="inlineStr">
        <is>
          <t>893533095</t>
        </is>
      </c>
    </row>
    <row r="110">
      <c r="A110" t="inlineStr">
        <is>
          <t>No</t>
        </is>
      </c>
      <c r="B110" t="inlineStr">
        <is>
          <t>QE521 .R58 1994</t>
        </is>
      </c>
      <c r="C110" t="inlineStr">
        <is>
          <t>0                      QE 0521000R  58          1994</t>
        </is>
      </c>
      <c r="D110" t="inlineStr">
        <is>
          <t>The encyclopedia of earthquakes and volcanoes / by David Ritchie.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Ritchie, David, 1952 September 18-</t>
        </is>
      </c>
      <c r="L110" t="inlineStr">
        <is>
          <t>New York : Facts on File, c1994.</t>
        </is>
      </c>
      <c r="M110" t="inlineStr">
        <is>
          <t>1994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QE </t>
        </is>
      </c>
      <c r="S110" t="n">
        <v>10</v>
      </c>
      <c r="T110" t="n">
        <v>10</v>
      </c>
      <c r="U110" t="inlineStr">
        <is>
          <t>2002-02-26</t>
        </is>
      </c>
      <c r="V110" t="inlineStr">
        <is>
          <t>2002-02-26</t>
        </is>
      </c>
      <c r="W110" t="inlineStr">
        <is>
          <t>1995-01-14</t>
        </is>
      </c>
      <c r="X110" t="inlineStr">
        <is>
          <t>1995-01-14</t>
        </is>
      </c>
      <c r="Y110" t="n">
        <v>1132</v>
      </c>
      <c r="Z110" t="n">
        <v>1007</v>
      </c>
      <c r="AA110" t="n">
        <v>2179</v>
      </c>
      <c r="AB110" t="n">
        <v>8</v>
      </c>
      <c r="AC110" t="n">
        <v>21</v>
      </c>
      <c r="AD110" t="n">
        <v>16</v>
      </c>
      <c r="AE110" t="n">
        <v>44</v>
      </c>
      <c r="AF110" t="n">
        <v>4</v>
      </c>
      <c r="AG110" t="n">
        <v>17</v>
      </c>
      <c r="AH110" t="n">
        <v>3</v>
      </c>
      <c r="AI110" t="n">
        <v>7</v>
      </c>
      <c r="AJ110" t="n">
        <v>9</v>
      </c>
      <c r="AK110" t="n">
        <v>15</v>
      </c>
      <c r="AL110" t="n">
        <v>4</v>
      </c>
      <c r="AM110" t="n">
        <v>13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HYPERLINK("https://creighton-primo.hosted.exlibrisgroup.com/primo-explore/search?tab=default_tab&amp;search_scope=EVERYTHING&amp;vid=01CRU&amp;lang=en_US&amp;offset=0&amp;query=any,contains,991002160039702656","Catalog Record")</f>
        <v/>
      </c>
      <c r="AT110">
        <f>HYPERLINK("http://www.worldcat.org/oclc/27812942","WorldCat Record")</f>
        <v/>
      </c>
      <c r="AU110" t="inlineStr">
        <is>
          <t>47058513:eng</t>
        </is>
      </c>
      <c r="AV110" t="inlineStr">
        <is>
          <t>27812942</t>
        </is>
      </c>
      <c r="AW110" t="inlineStr">
        <is>
          <t>991002160039702656</t>
        </is>
      </c>
      <c r="AX110" t="inlineStr">
        <is>
          <t>991002160039702656</t>
        </is>
      </c>
      <c r="AY110" t="inlineStr">
        <is>
          <t>2258149230002656</t>
        </is>
      </c>
      <c r="AZ110" t="inlineStr">
        <is>
          <t>BOOK</t>
        </is>
      </c>
      <c r="BB110" t="inlineStr">
        <is>
          <t>9780816026593</t>
        </is>
      </c>
      <c r="BC110" t="inlineStr">
        <is>
          <t>32285001992642</t>
        </is>
      </c>
      <c r="BD110" t="inlineStr">
        <is>
          <t>893873172</t>
        </is>
      </c>
    </row>
    <row r="111">
      <c r="A111" t="inlineStr">
        <is>
          <t>No</t>
        </is>
      </c>
      <c r="B111" t="inlineStr">
        <is>
          <t>QE521 .T48 2000</t>
        </is>
      </c>
      <c r="C111" t="inlineStr">
        <is>
          <t>0                      QE 0521000T  48          2000</t>
        </is>
      </c>
      <c r="D111" t="inlineStr">
        <is>
          <t>Volcano cowboys : the rocky evolution of a dangerous science / Dick Thompson.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Thompson, Dick.</t>
        </is>
      </c>
      <c r="L111" t="inlineStr">
        <is>
          <t>New York : St. Martin's Press, 2000.</t>
        </is>
      </c>
      <c r="M111" t="inlineStr">
        <is>
          <t>2000</t>
        </is>
      </c>
      <c r="N111" t="inlineStr">
        <is>
          <t>1st ed.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QE </t>
        </is>
      </c>
      <c r="S111" t="n">
        <v>1</v>
      </c>
      <c r="T111" t="n">
        <v>1</v>
      </c>
      <c r="U111" t="inlineStr">
        <is>
          <t>2000-11-30</t>
        </is>
      </c>
      <c r="V111" t="inlineStr">
        <is>
          <t>2000-11-30</t>
        </is>
      </c>
      <c r="W111" t="inlineStr">
        <is>
          <t>2000-11-29</t>
        </is>
      </c>
      <c r="X111" t="inlineStr">
        <is>
          <t>2000-11-29</t>
        </is>
      </c>
      <c r="Y111" t="n">
        <v>1005</v>
      </c>
      <c r="Z111" t="n">
        <v>955</v>
      </c>
      <c r="AA111" t="n">
        <v>989</v>
      </c>
      <c r="AB111" t="n">
        <v>4</v>
      </c>
      <c r="AC111" t="n">
        <v>4</v>
      </c>
      <c r="AD111" t="n">
        <v>13</v>
      </c>
      <c r="AE111" t="n">
        <v>13</v>
      </c>
      <c r="AF111" t="n">
        <v>4</v>
      </c>
      <c r="AG111" t="n">
        <v>4</v>
      </c>
      <c r="AH111" t="n">
        <v>2</v>
      </c>
      <c r="AI111" t="n">
        <v>2</v>
      </c>
      <c r="AJ111" t="n">
        <v>8</v>
      </c>
      <c r="AK111" t="n">
        <v>8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HYPERLINK("https://creighton-primo.hosted.exlibrisgroup.com/primo-explore/search?tab=default_tab&amp;search_scope=EVERYTHING&amp;vid=01CRU&amp;lang=en_US&amp;offset=0&amp;query=any,contains,991003313969702656","Catalog Record")</f>
        <v/>
      </c>
      <c r="AT111">
        <f>HYPERLINK("http://www.worldcat.org/oclc/43615451","WorldCat Record")</f>
        <v/>
      </c>
      <c r="AU111" t="inlineStr">
        <is>
          <t>895577:eng</t>
        </is>
      </c>
      <c r="AV111" t="inlineStr">
        <is>
          <t>43615451</t>
        </is>
      </c>
      <c r="AW111" t="inlineStr">
        <is>
          <t>991003313969702656</t>
        </is>
      </c>
      <c r="AX111" t="inlineStr">
        <is>
          <t>991003313969702656</t>
        </is>
      </c>
      <c r="AY111" t="inlineStr">
        <is>
          <t>2261956250002656</t>
        </is>
      </c>
      <c r="AZ111" t="inlineStr">
        <is>
          <t>BOOK</t>
        </is>
      </c>
      <c r="BB111" t="inlineStr">
        <is>
          <t>9780312208813</t>
        </is>
      </c>
      <c r="BC111" t="inlineStr">
        <is>
          <t>32285004267927</t>
        </is>
      </c>
      <c r="BD111" t="inlineStr">
        <is>
          <t>893535423</t>
        </is>
      </c>
    </row>
    <row r="112">
      <c r="A112" t="inlineStr">
        <is>
          <t>No</t>
        </is>
      </c>
      <c r="B112" t="inlineStr">
        <is>
          <t>QE522 .B6 1984</t>
        </is>
      </c>
      <c r="C112" t="inlineStr">
        <is>
          <t>0                      QE 0522000B  6           1984</t>
        </is>
      </c>
      <c r="D112" t="inlineStr">
        <is>
          <t>Volcanic hazards : a sourcebook on the effects of eruptions / R.J. Blong.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Blong, R. J. (Russell J.)</t>
        </is>
      </c>
      <c r="L112" t="inlineStr">
        <is>
          <t>Sydney ; Orlando, Fla. : Academic Press, c1984.</t>
        </is>
      </c>
      <c r="M112" t="inlineStr">
        <is>
          <t>1984</t>
        </is>
      </c>
      <c r="O112" t="inlineStr">
        <is>
          <t>eng</t>
        </is>
      </c>
      <c r="P112" t="inlineStr">
        <is>
          <t xml:space="preserve">at </t>
        </is>
      </c>
      <c r="R112" t="inlineStr">
        <is>
          <t xml:space="preserve">QE </t>
        </is>
      </c>
      <c r="S112" t="n">
        <v>12</v>
      </c>
      <c r="T112" t="n">
        <v>12</v>
      </c>
      <c r="U112" t="inlineStr">
        <is>
          <t>2007-11-25</t>
        </is>
      </c>
      <c r="V112" t="inlineStr">
        <is>
          <t>2007-11-25</t>
        </is>
      </c>
      <c r="W112" t="inlineStr">
        <is>
          <t>1991-11-20</t>
        </is>
      </c>
      <c r="X112" t="inlineStr">
        <is>
          <t>1991-11-20</t>
        </is>
      </c>
      <c r="Y112" t="n">
        <v>565</v>
      </c>
      <c r="Z112" t="n">
        <v>432</v>
      </c>
      <c r="AA112" t="n">
        <v>468</v>
      </c>
      <c r="AB112" t="n">
        <v>4</v>
      </c>
      <c r="AC112" t="n">
        <v>4</v>
      </c>
      <c r="AD112" t="n">
        <v>16</v>
      </c>
      <c r="AE112" t="n">
        <v>19</v>
      </c>
      <c r="AF112" t="n">
        <v>5</v>
      </c>
      <c r="AG112" t="n">
        <v>7</v>
      </c>
      <c r="AH112" t="n">
        <v>6</v>
      </c>
      <c r="AI112" t="n">
        <v>8</v>
      </c>
      <c r="AJ112" t="n">
        <v>6</v>
      </c>
      <c r="AK112" t="n">
        <v>6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HYPERLINK("http://catalog.hathitrust.org/Record/000380293","HathiTrust Record")</f>
        <v/>
      </c>
      <c r="AS112">
        <f>HYPERLINK("https://creighton-primo.hosted.exlibrisgroup.com/primo-explore/search?tab=default_tab&amp;search_scope=EVERYTHING&amp;vid=01CRU&amp;lang=en_US&amp;offset=0&amp;query=any,contains,991000528319702656","Catalog Record")</f>
        <v/>
      </c>
      <c r="AT112">
        <f>HYPERLINK("http://www.worldcat.org/oclc/11375639","WorldCat Record")</f>
        <v/>
      </c>
      <c r="AU112" t="inlineStr">
        <is>
          <t>890413262:eng</t>
        </is>
      </c>
      <c r="AV112" t="inlineStr">
        <is>
          <t>11375639</t>
        </is>
      </c>
      <c r="AW112" t="inlineStr">
        <is>
          <t>991000528319702656</t>
        </is>
      </c>
      <c r="AX112" t="inlineStr">
        <is>
          <t>991000528319702656</t>
        </is>
      </c>
      <c r="AY112" t="inlineStr">
        <is>
          <t>2256599350002656</t>
        </is>
      </c>
      <c r="AZ112" t="inlineStr">
        <is>
          <t>BOOK</t>
        </is>
      </c>
      <c r="BB112" t="inlineStr">
        <is>
          <t>9780121071806</t>
        </is>
      </c>
      <c r="BC112" t="inlineStr">
        <is>
          <t>32285000841600</t>
        </is>
      </c>
      <c r="BD112" t="inlineStr">
        <is>
          <t>893802855</t>
        </is>
      </c>
    </row>
    <row r="113">
      <c r="A113" t="inlineStr">
        <is>
          <t>No</t>
        </is>
      </c>
      <c r="B113" t="inlineStr">
        <is>
          <t>QE522 .B87 1976</t>
        </is>
      </c>
      <c r="C113" t="inlineStr">
        <is>
          <t>0                      QE 0522000B  87          1976</t>
        </is>
      </c>
      <c r="D113" t="inlineStr">
        <is>
          <t>Volcanoes of the Earth / by Fred M. Bullard.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Bullard, Fred M. (Fred Mason), 1901-1994.</t>
        </is>
      </c>
      <c r="L113" t="inlineStr">
        <is>
          <t>Austin : University of Texas Press, c1976.</t>
        </is>
      </c>
      <c r="M113" t="inlineStr">
        <is>
          <t>1976</t>
        </is>
      </c>
      <c r="N113" t="inlineStr">
        <is>
          <t>Rev. ed.</t>
        </is>
      </c>
      <c r="O113" t="inlineStr">
        <is>
          <t>eng</t>
        </is>
      </c>
      <c r="P113" t="inlineStr">
        <is>
          <t>txu</t>
        </is>
      </c>
      <c r="Q113" t="inlineStr">
        <is>
          <t>The Dan Danciger publication series</t>
        </is>
      </c>
      <c r="R113" t="inlineStr">
        <is>
          <t xml:space="preserve">QE </t>
        </is>
      </c>
      <c r="S113" t="n">
        <v>6</v>
      </c>
      <c r="T113" t="n">
        <v>6</v>
      </c>
      <c r="U113" t="inlineStr">
        <is>
          <t>2003-11-03</t>
        </is>
      </c>
      <c r="V113" t="inlineStr">
        <is>
          <t>2003-11-03</t>
        </is>
      </c>
      <c r="W113" t="inlineStr">
        <is>
          <t>1994-03-01</t>
        </is>
      </c>
      <c r="X113" t="inlineStr">
        <is>
          <t>1994-03-01</t>
        </is>
      </c>
      <c r="Y113" t="n">
        <v>843</v>
      </c>
      <c r="Z113" t="n">
        <v>745</v>
      </c>
      <c r="AA113" t="n">
        <v>1059</v>
      </c>
      <c r="AB113" t="n">
        <v>2</v>
      </c>
      <c r="AC113" t="n">
        <v>8</v>
      </c>
      <c r="AD113" t="n">
        <v>14</v>
      </c>
      <c r="AE113" t="n">
        <v>24</v>
      </c>
      <c r="AF113" t="n">
        <v>7</v>
      </c>
      <c r="AG113" t="n">
        <v>11</v>
      </c>
      <c r="AH113" t="n">
        <v>3</v>
      </c>
      <c r="AI113" t="n">
        <v>4</v>
      </c>
      <c r="AJ113" t="n">
        <v>4</v>
      </c>
      <c r="AK113" t="n">
        <v>5</v>
      </c>
      <c r="AL113" t="n">
        <v>1</v>
      </c>
      <c r="AM113" t="n">
        <v>6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HYPERLINK("http://catalog.hathitrust.org/Record/000684297","HathiTrust Record")</f>
        <v/>
      </c>
      <c r="AS113">
        <f>HYPERLINK("https://creighton-primo.hosted.exlibrisgroup.com/primo-explore/search?tab=default_tab&amp;search_scope=EVERYTHING&amp;vid=01CRU&amp;lang=en_US&amp;offset=0&amp;query=any,contains,991003987709702656","Catalog Record")</f>
        <v/>
      </c>
      <c r="AT113">
        <f>HYPERLINK("http://www.worldcat.org/oclc/2035044","WorldCat Record")</f>
        <v/>
      </c>
      <c r="AU113" t="inlineStr">
        <is>
          <t>2904609:eng</t>
        </is>
      </c>
      <c r="AV113" t="inlineStr">
        <is>
          <t>2035044</t>
        </is>
      </c>
      <c r="AW113" t="inlineStr">
        <is>
          <t>991003987709702656</t>
        </is>
      </c>
      <c r="AX113" t="inlineStr">
        <is>
          <t>991003987709702656</t>
        </is>
      </c>
      <c r="AY113" t="inlineStr">
        <is>
          <t>2268401240002656</t>
        </is>
      </c>
      <c r="AZ113" t="inlineStr">
        <is>
          <t>BOOK</t>
        </is>
      </c>
      <c r="BB113" t="inlineStr">
        <is>
          <t>9780292787018</t>
        </is>
      </c>
      <c r="BC113" t="inlineStr">
        <is>
          <t>32285001850865</t>
        </is>
      </c>
      <c r="BD113" t="inlineStr">
        <is>
          <t>893881909</t>
        </is>
      </c>
    </row>
    <row r="114">
      <c r="A114" t="inlineStr">
        <is>
          <t>No</t>
        </is>
      </c>
      <c r="B114" t="inlineStr">
        <is>
          <t>QE522 .C6 1969</t>
        </is>
      </c>
      <c r="C114" t="inlineStr">
        <is>
          <t>0                      QE 0522000C  6           1969</t>
        </is>
      </c>
      <c r="D114" t="inlineStr">
        <is>
          <t>Volcanoes as landscape forms, by C. A. Cotton.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Cotton, C. A. (Charles Andrew), 1885-1970.</t>
        </is>
      </c>
      <c r="L114" t="inlineStr">
        <is>
          <t>New York, Hafner Pub. Co., 1969.</t>
        </is>
      </c>
      <c r="M114" t="inlineStr">
        <is>
          <t>1969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QE </t>
        </is>
      </c>
      <c r="S114" t="n">
        <v>1</v>
      </c>
      <c r="T114" t="n">
        <v>1</v>
      </c>
      <c r="U114" t="inlineStr">
        <is>
          <t>2006-02-15</t>
        </is>
      </c>
      <c r="V114" t="inlineStr">
        <is>
          <t>2006-02-15</t>
        </is>
      </c>
      <c r="W114" t="inlineStr">
        <is>
          <t>1997-06-25</t>
        </is>
      </c>
      <c r="X114" t="inlineStr">
        <is>
          <t>1997-06-25</t>
        </is>
      </c>
      <c r="Y114" t="n">
        <v>250</v>
      </c>
      <c r="Z114" t="n">
        <v>206</v>
      </c>
      <c r="AA114" t="n">
        <v>366</v>
      </c>
      <c r="AB114" t="n">
        <v>1</v>
      </c>
      <c r="AC114" t="n">
        <v>3</v>
      </c>
      <c r="AD114" t="n">
        <v>2</v>
      </c>
      <c r="AE114" t="n">
        <v>5</v>
      </c>
      <c r="AF114" t="n">
        <v>1</v>
      </c>
      <c r="AG114" t="n">
        <v>1</v>
      </c>
      <c r="AH114" t="n">
        <v>1</v>
      </c>
      <c r="AI114" t="n">
        <v>1</v>
      </c>
      <c r="AJ114" t="n">
        <v>1</v>
      </c>
      <c r="AK114" t="n">
        <v>2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HYPERLINK("http://catalog.hathitrust.org/Record/000000188","HathiTrust Record")</f>
        <v/>
      </c>
      <c r="AS114">
        <f>HYPERLINK("https://creighton-primo.hosted.exlibrisgroup.com/primo-explore/search?tab=default_tab&amp;search_scope=EVERYTHING&amp;vid=01CRU&amp;lang=en_US&amp;offset=0&amp;query=any,contains,991000018479702656","Catalog Record")</f>
        <v/>
      </c>
      <c r="AT114">
        <f>HYPERLINK("http://www.worldcat.org/oclc/17357","WorldCat Record")</f>
        <v/>
      </c>
      <c r="AU114" t="inlineStr">
        <is>
          <t>1139912:eng</t>
        </is>
      </c>
      <c r="AV114" t="inlineStr">
        <is>
          <t>17357</t>
        </is>
      </c>
      <c r="AW114" t="inlineStr">
        <is>
          <t>991000018479702656</t>
        </is>
      </c>
      <c r="AX114" t="inlineStr">
        <is>
          <t>991000018479702656</t>
        </is>
      </c>
      <c r="AY114" t="inlineStr">
        <is>
          <t>2270922460002656</t>
        </is>
      </c>
      <c r="AZ114" t="inlineStr">
        <is>
          <t>BOOK</t>
        </is>
      </c>
      <c r="BC114" t="inlineStr">
        <is>
          <t>32285002853413</t>
        </is>
      </c>
      <c r="BD114" t="inlineStr">
        <is>
          <t>893314601</t>
        </is>
      </c>
    </row>
    <row r="115">
      <c r="A115" t="inlineStr">
        <is>
          <t>No</t>
        </is>
      </c>
      <c r="B115" t="inlineStr">
        <is>
          <t>QE522 .F73 1993</t>
        </is>
      </c>
      <c r="C115" t="inlineStr">
        <is>
          <t>0                      QE 0522000F  73          1993</t>
        </is>
      </c>
      <c r="D115" t="inlineStr">
        <is>
          <t>Volcanoes : a planetary perspective / Peter Francis.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Francis, Peter.</t>
        </is>
      </c>
      <c r="L115" t="inlineStr">
        <is>
          <t>Oxford : Clarendon Press ; New York : Oxford University Press, c1993.</t>
        </is>
      </c>
      <c r="M115" t="inlineStr">
        <is>
          <t>1993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QE </t>
        </is>
      </c>
      <c r="S115" t="n">
        <v>9</v>
      </c>
      <c r="T115" t="n">
        <v>9</v>
      </c>
      <c r="U115" t="inlineStr">
        <is>
          <t>2000-11-14</t>
        </is>
      </c>
      <c r="V115" t="inlineStr">
        <is>
          <t>2000-11-14</t>
        </is>
      </c>
      <c r="W115" t="inlineStr">
        <is>
          <t>1994-10-21</t>
        </is>
      </c>
      <c r="X115" t="inlineStr">
        <is>
          <t>1994-10-21</t>
        </is>
      </c>
      <c r="Y115" t="n">
        <v>861</v>
      </c>
      <c r="Z115" t="n">
        <v>666</v>
      </c>
      <c r="AA115" t="n">
        <v>669</v>
      </c>
      <c r="AB115" t="n">
        <v>4</v>
      </c>
      <c r="AC115" t="n">
        <v>4</v>
      </c>
      <c r="AD115" t="n">
        <v>21</v>
      </c>
      <c r="AE115" t="n">
        <v>21</v>
      </c>
      <c r="AF115" t="n">
        <v>10</v>
      </c>
      <c r="AG115" t="n">
        <v>10</v>
      </c>
      <c r="AH115" t="n">
        <v>2</v>
      </c>
      <c r="AI115" t="n">
        <v>2</v>
      </c>
      <c r="AJ115" t="n">
        <v>10</v>
      </c>
      <c r="AK115" t="n">
        <v>10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HYPERLINK("http://catalog.hathitrust.org/Record/002708268","HathiTrust Record")</f>
        <v/>
      </c>
      <c r="AS115">
        <f>HYPERLINK("https://creighton-primo.hosted.exlibrisgroup.com/primo-explore/search?tab=default_tab&amp;search_scope=EVERYTHING&amp;vid=01CRU&amp;lang=en_US&amp;offset=0&amp;query=any,contains,991002068019702656","Catalog Record")</f>
        <v/>
      </c>
      <c r="AT115">
        <f>HYPERLINK("http://www.worldcat.org/oclc/26502313","WorldCat Record")</f>
        <v/>
      </c>
      <c r="AU115" t="inlineStr">
        <is>
          <t>4052726087:eng</t>
        </is>
      </c>
      <c r="AV115" t="inlineStr">
        <is>
          <t>26502313</t>
        </is>
      </c>
      <c r="AW115" t="inlineStr">
        <is>
          <t>991002068019702656</t>
        </is>
      </c>
      <c r="AX115" t="inlineStr">
        <is>
          <t>991002068019702656</t>
        </is>
      </c>
      <c r="AY115" t="inlineStr">
        <is>
          <t>2256775520002656</t>
        </is>
      </c>
      <c r="AZ115" t="inlineStr">
        <is>
          <t>BOOK</t>
        </is>
      </c>
      <c r="BB115" t="inlineStr">
        <is>
          <t>9780198540335</t>
        </is>
      </c>
      <c r="BC115" t="inlineStr">
        <is>
          <t>32285001949824</t>
        </is>
      </c>
      <c r="BD115" t="inlineStr">
        <is>
          <t>893529496</t>
        </is>
      </c>
    </row>
    <row r="116">
      <c r="A116" t="inlineStr">
        <is>
          <t>No</t>
        </is>
      </c>
      <c r="B116" t="inlineStr">
        <is>
          <t>QE522 .V92 1981</t>
        </is>
      </c>
      <c r="C116" t="inlineStr">
        <is>
          <t>0                      QE 0522000V  92          1981</t>
        </is>
      </c>
      <c r="D116" t="inlineStr">
        <is>
          <t>Volcanoes of the world : a regional directory, gazetteer, and chronology of volcanism during the last 10,000 years / Tom Simkin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Stroudsburg, Pa. : Hutchinson Ross Pub. Co. ; [New York] : Distributed world wide by Academic Press, c1981.</t>
        </is>
      </c>
      <c r="M116" t="inlineStr">
        <is>
          <t>1981</t>
        </is>
      </c>
      <c r="O116" t="inlineStr">
        <is>
          <t>eng</t>
        </is>
      </c>
      <c r="P116" t="inlineStr">
        <is>
          <t>pau</t>
        </is>
      </c>
      <c r="R116" t="inlineStr">
        <is>
          <t xml:space="preserve">QE </t>
        </is>
      </c>
      <c r="S116" t="n">
        <v>2</v>
      </c>
      <c r="T116" t="n">
        <v>2</v>
      </c>
      <c r="U116" t="inlineStr">
        <is>
          <t>2006-02-15</t>
        </is>
      </c>
      <c r="V116" t="inlineStr">
        <is>
          <t>2006-02-15</t>
        </is>
      </c>
      <c r="W116" t="inlineStr">
        <is>
          <t>1991-11-12</t>
        </is>
      </c>
      <c r="X116" t="inlineStr">
        <is>
          <t>1991-11-12</t>
        </is>
      </c>
      <c r="Y116" t="n">
        <v>692</v>
      </c>
      <c r="Z116" t="n">
        <v>530</v>
      </c>
      <c r="AA116" t="n">
        <v>531</v>
      </c>
      <c r="AB116" t="n">
        <v>1</v>
      </c>
      <c r="AC116" t="n">
        <v>1</v>
      </c>
      <c r="AD116" t="n">
        <v>13</v>
      </c>
      <c r="AE116" t="n">
        <v>13</v>
      </c>
      <c r="AF116" t="n">
        <v>6</v>
      </c>
      <c r="AG116" t="n">
        <v>6</v>
      </c>
      <c r="AH116" t="n">
        <v>2</v>
      </c>
      <c r="AI116" t="n">
        <v>2</v>
      </c>
      <c r="AJ116" t="n">
        <v>8</v>
      </c>
      <c r="AK116" t="n">
        <v>8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HYPERLINK("http://catalog.hathitrust.org/Record/000224101","HathiTrust Record")</f>
        <v/>
      </c>
      <c r="AS116">
        <f>HYPERLINK("https://creighton-primo.hosted.exlibrisgroup.com/primo-explore/search?tab=default_tab&amp;search_scope=EVERYTHING&amp;vid=01CRU&amp;lang=en_US&amp;offset=0&amp;query=any,contains,991005135219702656","Catalog Record")</f>
        <v/>
      </c>
      <c r="AT116">
        <f>HYPERLINK("http://www.worldcat.org/oclc/7576219","WorldCat Record")</f>
        <v/>
      </c>
      <c r="AU116" t="inlineStr">
        <is>
          <t>937293213:eng</t>
        </is>
      </c>
      <c r="AV116" t="inlineStr">
        <is>
          <t>7576219</t>
        </is>
      </c>
      <c r="AW116" t="inlineStr">
        <is>
          <t>991005135219702656</t>
        </is>
      </c>
      <c r="AX116" t="inlineStr">
        <is>
          <t>991005135219702656</t>
        </is>
      </c>
      <c r="AY116" t="inlineStr">
        <is>
          <t>2266134050002656</t>
        </is>
      </c>
      <c r="AZ116" t="inlineStr">
        <is>
          <t>BOOK</t>
        </is>
      </c>
      <c r="BB116" t="inlineStr">
        <is>
          <t>9780879334086</t>
        </is>
      </c>
      <c r="BC116" t="inlineStr">
        <is>
          <t>32285000822519</t>
        </is>
      </c>
      <c r="BD116" t="inlineStr">
        <is>
          <t>893437219</t>
        </is>
      </c>
    </row>
    <row r="117">
      <c r="A117" t="inlineStr">
        <is>
          <t>No</t>
        </is>
      </c>
      <c r="B117" t="inlineStr">
        <is>
          <t>QE523.P24 P37 1993</t>
        </is>
      </c>
      <c r="C117" t="inlineStr">
        <is>
          <t>0                      QE 0523000P  24                 P  37          1993</t>
        </is>
      </c>
      <c r="D117" t="inlineStr">
        <is>
          <t>Parícutin : the volcano born in a Mexican cornfield / James F. Luhr and Tom Simkin, editors ; with the collaboration of Margaret Cuasay.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Phoenix, Ariz. : Geoscience Press, Inc., 1993.</t>
        </is>
      </c>
      <c r="M117" t="inlineStr">
        <is>
          <t>1993</t>
        </is>
      </c>
      <c r="O117" t="inlineStr">
        <is>
          <t>eng</t>
        </is>
      </c>
      <c r="P117" t="inlineStr">
        <is>
          <t>azu</t>
        </is>
      </c>
      <c r="R117" t="inlineStr">
        <is>
          <t xml:space="preserve">QE </t>
        </is>
      </c>
      <c r="S117" t="n">
        <v>3</v>
      </c>
      <c r="T117" t="n">
        <v>3</v>
      </c>
      <c r="U117" t="inlineStr">
        <is>
          <t>2008-10-06</t>
        </is>
      </c>
      <c r="V117" t="inlineStr">
        <is>
          <t>2008-10-06</t>
        </is>
      </c>
      <c r="W117" t="inlineStr">
        <is>
          <t>1994-10-05</t>
        </is>
      </c>
      <c r="X117" t="inlineStr">
        <is>
          <t>1994-10-05</t>
        </is>
      </c>
      <c r="Y117" t="n">
        <v>418</v>
      </c>
      <c r="Z117" t="n">
        <v>375</v>
      </c>
      <c r="AA117" t="n">
        <v>376</v>
      </c>
      <c r="AB117" t="n">
        <v>3</v>
      </c>
      <c r="AC117" t="n">
        <v>3</v>
      </c>
      <c r="AD117" t="n">
        <v>10</v>
      </c>
      <c r="AE117" t="n">
        <v>10</v>
      </c>
      <c r="AF117" t="n">
        <v>4</v>
      </c>
      <c r="AG117" t="n">
        <v>4</v>
      </c>
      <c r="AH117" t="n">
        <v>3</v>
      </c>
      <c r="AI117" t="n">
        <v>3</v>
      </c>
      <c r="AJ117" t="n">
        <v>3</v>
      </c>
      <c r="AK117" t="n">
        <v>3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HYPERLINK("http://catalog.hathitrust.org/Record/002895797","HathiTrust Record")</f>
        <v/>
      </c>
      <c r="AS117">
        <f>HYPERLINK("https://creighton-primo.hosted.exlibrisgroup.com/primo-explore/search?tab=default_tab&amp;search_scope=EVERYTHING&amp;vid=01CRU&amp;lang=en_US&amp;offset=0&amp;query=any,contains,991002261519702656","Catalog Record")</f>
        <v/>
      </c>
      <c r="AT117">
        <f>HYPERLINK("http://www.worldcat.org/oclc/29328078","WorldCat Record")</f>
        <v/>
      </c>
      <c r="AU117" t="inlineStr">
        <is>
          <t>918307355:eng</t>
        </is>
      </c>
      <c r="AV117" t="inlineStr">
        <is>
          <t>29328078</t>
        </is>
      </c>
      <c r="AW117" t="inlineStr">
        <is>
          <t>991002261519702656</t>
        </is>
      </c>
      <c r="AX117" t="inlineStr">
        <is>
          <t>991002261519702656</t>
        </is>
      </c>
      <c r="AY117" t="inlineStr">
        <is>
          <t>2259138630002656</t>
        </is>
      </c>
      <c r="AZ117" t="inlineStr">
        <is>
          <t>BOOK</t>
        </is>
      </c>
      <c r="BB117" t="inlineStr">
        <is>
          <t>9780945005117</t>
        </is>
      </c>
      <c r="BC117" t="inlineStr">
        <is>
          <t>32285001948776</t>
        </is>
      </c>
      <c r="BD117" t="inlineStr">
        <is>
          <t>893226633</t>
        </is>
      </c>
    </row>
    <row r="118">
      <c r="A118" t="inlineStr">
        <is>
          <t>No</t>
        </is>
      </c>
      <c r="B118" t="inlineStr">
        <is>
          <t>QE53 .C67</t>
        </is>
      </c>
      <c r="C118" t="inlineStr">
        <is>
          <t>0                      QE 0053000C  67</t>
        </is>
      </c>
      <c r="D118" t="inlineStr">
        <is>
          <t>Strange phenomena : a sourcebook of unusual natural phenomena / compiled by William R. Corliss.</t>
        </is>
      </c>
      <c r="E118" t="inlineStr">
        <is>
          <t>V.G-1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Corliss, William R.</t>
        </is>
      </c>
      <c r="M118" t="inlineStr">
        <is>
          <t>1974</t>
        </is>
      </c>
      <c r="O118" t="inlineStr">
        <is>
          <t>eng</t>
        </is>
      </c>
      <c r="P118" t="inlineStr">
        <is>
          <t>mdu</t>
        </is>
      </c>
      <c r="R118" t="inlineStr">
        <is>
          <t xml:space="preserve">QE </t>
        </is>
      </c>
      <c r="S118" t="n">
        <v>2</v>
      </c>
      <c r="T118" t="n">
        <v>2</v>
      </c>
      <c r="U118" t="inlineStr">
        <is>
          <t>1996-08-29</t>
        </is>
      </c>
      <c r="V118" t="inlineStr">
        <is>
          <t>1996-08-29</t>
        </is>
      </c>
      <c r="W118" t="inlineStr">
        <is>
          <t>1993-10-15</t>
        </is>
      </c>
      <c r="X118" t="inlineStr">
        <is>
          <t>1993-10-15</t>
        </is>
      </c>
      <c r="Y118" t="n">
        <v>480</v>
      </c>
      <c r="Z118" t="n">
        <v>442</v>
      </c>
      <c r="AA118" t="n">
        <v>444</v>
      </c>
      <c r="AB118" t="n">
        <v>3</v>
      </c>
      <c r="AC118" t="n">
        <v>3</v>
      </c>
      <c r="AD118" t="n">
        <v>13</v>
      </c>
      <c r="AE118" t="n">
        <v>13</v>
      </c>
      <c r="AF118" t="n">
        <v>6</v>
      </c>
      <c r="AG118" t="n">
        <v>6</v>
      </c>
      <c r="AH118" t="n">
        <v>3</v>
      </c>
      <c r="AI118" t="n">
        <v>3</v>
      </c>
      <c r="AJ118" t="n">
        <v>5</v>
      </c>
      <c r="AK118" t="n">
        <v>5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HYPERLINK("http://catalog.hathitrust.org/Record/007470401","HathiTrust Record")</f>
        <v/>
      </c>
      <c r="AS118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8">
        <f>HYPERLINK("http://www.worldcat.org/oclc/902569","WorldCat Record")</f>
        <v/>
      </c>
      <c r="AU118" t="inlineStr">
        <is>
          <t>5219143949:eng</t>
        </is>
      </c>
      <c r="AV118" t="inlineStr">
        <is>
          <t>902569</t>
        </is>
      </c>
      <c r="AW118" t="inlineStr">
        <is>
          <t>991003367229702656</t>
        </is>
      </c>
      <c r="AX118" t="inlineStr">
        <is>
          <t>991003367229702656</t>
        </is>
      </c>
      <c r="AY118" t="inlineStr">
        <is>
          <t>2262549630002656</t>
        </is>
      </c>
      <c r="AZ118" t="inlineStr">
        <is>
          <t>BOOK</t>
        </is>
      </c>
      <c r="BB118" t="inlineStr">
        <is>
          <t>9780960071210</t>
        </is>
      </c>
      <c r="BC118" t="inlineStr">
        <is>
          <t>32285001792836</t>
        </is>
      </c>
      <c r="BD118" t="inlineStr">
        <is>
          <t>893604731</t>
        </is>
      </c>
    </row>
    <row r="119">
      <c r="A119" t="inlineStr">
        <is>
          <t>No</t>
        </is>
      </c>
      <c r="B119" t="inlineStr">
        <is>
          <t>QE53 .C67</t>
        </is>
      </c>
      <c r="C119" t="inlineStr">
        <is>
          <t>0                      QE 0053000C  67</t>
        </is>
      </c>
      <c r="D119" t="inlineStr">
        <is>
          <t>Strange phenomena : a sourcebook of unusual natural phenomena / compiled by William R. Corliss.</t>
        </is>
      </c>
      <c r="E119" t="inlineStr">
        <is>
          <t>V.G-2</t>
        </is>
      </c>
      <c r="F119" t="inlineStr">
        <is>
          <t>Yes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Corliss, William R.</t>
        </is>
      </c>
      <c r="M119" t="inlineStr">
        <is>
          <t>1974</t>
        </is>
      </c>
      <c r="O119" t="inlineStr">
        <is>
          <t>eng</t>
        </is>
      </c>
      <c r="P119" t="inlineStr">
        <is>
          <t>mdu</t>
        </is>
      </c>
      <c r="R119" t="inlineStr">
        <is>
          <t xml:space="preserve">QE </t>
        </is>
      </c>
      <c r="S119" t="n">
        <v>0</v>
      </c>
      <c r="T119" t="n">
        <v>2</v>
      </c>
      <c r="V119" t="inlineStr">
        <is>
          <t>1996-08-29</t>
        </is>
      </c>
      <c r="W119" t="inlineStr">
        <is>
          <t>1992-01-31</t>
        </is>
      </c>
      <c r="X119" t="inlineStr">
        <is>
          <t>1993-10-15</t>
        </is>
      </c>
      <c r="Y119" t="n">
        <v>480</v>
      </c>
      <c r="Z119" t="n">
        <v>442</v>
      </c>
      <c r="AA119" t="n">
        <v>444</v>
      </c>
      <c r="AB119" t="n">
        <v>3</v>
      </c>
      <c r="AC119" t="n">
        <v>3</v>
      </c>
      <c r="AD119" t="n">
        <v>13</v>
      </c>
      <c r="AE119" t="n">
        <v>13</v>
      </c>
      <c r="AF119" t="n">
        <v>6</v>
      </c>
      <c r="AG119" t="n">
        <v>6</v>
      </c>
      <c r="AH119" t="n">
        <v>3</v>
      </c>
      <c r="AI119" t="n">
        <v>3</v>
      </c>
      <c r="AJ119" t="n">
        <v>5</v>
      </c>
      <c r="AK119" t="n">
        <v>5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HYPERLINK("http://catalog.hathitrust.org/Record/007470401","HathiTrust Record")</f>
        <v/>
      </c>
      <c r="AS119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9">
        <f>HYPERLINK("http://www.worldcat.org/oclc/902569","WorldCat Record")</f>
        <v/>
      </c>
      <c r="AU119" t="inlineStr">
        <is>
          <t>5219143949:eng</t>
        </is>
      </c>
      <c r="AV119" t="inlineStr">
        <is>
          <t>902569</t>
        </is>
      </c>
      <c r="AW119" t="inlineStr">
        <is>
          <t>991003367229702656</t>
        </is>
      </c>
      <c r="AX119" t="inlineStr">
        <is>
          <t>991003367229702656</t>
        </is>
      </c>
      <c r="AY119" t="inlineStr">
        <is>
          <t>2262549630002656</t>
        </is>
      </c>
      <c r="AZ119" t="inlineStr">
        <is>
          <t>BOOK</t>
        </is>
      </c>
      <c r="BB119" t="inlineStr">
        <is>
          <t>9780960071210</t>
        </is>
      </c>
      <c r="BC119" t="inlineStr">
        <is>
          <t>32285000931401</t>
        </is>
      </c>
      <c r="BD119" t="inlineStr">
        <is>
          <t>893598532</t>
        </is>
      </c>
    </row>
    <row r="120">
      <c r="A120" t="inlineStr">
        <is>
          <t>No</t>
        </is>
      </c>
      <c r="B120" t="inlineStr">
        <is>
          <t>QE534 .D253 1936</t>
        </is>
      </c>
      <c r="C120" t="inlineStr">
        <is>
          <t>0                      QE 0534000D  253         1936</t>
        </is>
      </c>
      <c r="D120" t="inlineStr">
        <is>
          <t>Great earthquakes / by Charles Davison ; with 122 illustrations.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Davison, Charles, 1858-1940.</t>
        </is>
      </c>
      <c r="L120" t="inlineStr">
        <is>
          <t>London : T. Murby &amp; Co., 1936.</t>
        </is>
      </c>
      <c r="M120" t="inlineStr">
        <is>
          <t>1936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QE </t>
        </is>
      </c>
      <c r="S120" t="n">
        <v>8</v>
      </c>
      <c r="T120" t="n">
        <v>8</v>
      </c>
      <c r="U120" t="inlineStr">
        <is>
          <t>2001-04-03</t>
        </is>
      </c>
      <c r="V120" t="inlineStr">
        <is>
          <t>2001-04-03</t>
        </is>
      </c>
      <c r="W120" t="inlineStr">
        <is>
          <t>1990-05-04</t>
        </is>
      </c>
      <c r="X120" t="inlineStr">
        <is>
          <t>1990-05-04</t>
        </is>
      </c>
      <c r="Y120" t="n">
        <v>205</v>
      </c>
      <c r="Z120" t="n">
        <v>126</v>
      </c>
      <c r="AA120" t="n">
        <v>126</v>
      </c>
      <c r="AB120" t="n">
        <v>1</v>
      </c>
      <c r="AC120" t="n">
        <v>1</v>
      </c>
      <c r="AD120" t="n">
        <v>7</v>
      </c>
      <c r="AE120" t="n">
        <v>7</v>
      </c>
      <c r="AF120" t="n">
        <v>2</v>
      </c>
      <c r="AG120" t="n">
        <v>2</v>
      </c>
      <c r="AH120" t="n">
        <v>2</v>
      </c>
      <c r="AI120" t="n">
        <v>2</v>
      </c>
      <c r="AJ120" t="n">
        <v>5</v>
      </c>
      <c r="AK120" t="n">
        <v>5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HYPERLINK("https://creighton-primo.hosted.exlibrisgroup.com/primo-explore/search?tab=default_tab&amp;search_scope=EVERYTHING&amp;vid=01CRU&amp;lang=en_US&amp;offset=0&amp;query=any,contains,991003796119702656","Catalog Record")</f>
        <v/>
      </c>
      <c r="AT120">
        <f>HYPERLINK("http://www.worldcat.org/oclc/1517786","WorldCat Record")</f>
        <v/>
      </c>
      <c r="AU120" t="inlineStr">
        <is>
          <t>2352890:eng</t>
        </is>
      </c>
      <c r="AV120" t="inlineStr">
        <is>
          <t>1517786</t>
        </is>
      </c>
      <c r="AW120" t="inlineStr">
        <is>
          <t>991003796119702656</t>
        </is>
      </c>
      <c r="AX120" t="inlineStr">
        <is>
          <t>991003796119702656</t>
        </is>
      </c>
      <c r="AY120" t="inlineStr">
        <is>
          <t>2260795690002656</t>
        </is>
      </c>
      <c r="AZ120" t="inlineStr">
        <is>
          <t>BOOK</t>
        </is>
      </c>
      <c r="BC120" t="inlineStr">
        <is>
          <t>32285000118397</t>
        </is>
      </c>
      <c r="BD120" t="inlineStr">
        <is>
          <t>893416810</t>
        </is>
      </c>
    </row>
    <row r="121">
      <c r="A121" t="inlineStr">
        <is>
          <t>No</t>
        </is>
      </c>
      <c r="B121" t="inlineStr">
        <is>
          <t>QE534 .N5</t>
        </is>
      </c>
      <c r="C121" t="inlineStr">
        <is>
          <t>0                      QE 0534000N  5</t>
        </is>
      </c>
      <c r="D121" t="inlineStr">
        <is>
          <t>When the earth shook / David Niddrie. --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Niddrie, David L., 1917-</t>
        </is>
      </c>
      <c r="L121" t="inlineStr">
        <is>
          <t>London, Hollis and Carter, 1961.</t>
        </is>
      </c>
      <c r="M121" t="inlineStr">
        <is>
          <t>1961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QE </t>
        </is>
      </c>
      <c r="S121" t="n">
        <v>4</v>
      </c>
      <c r="T121" t="n">
        <v>4</v>
      </c>
      <c r="U121" t="inlineStr">
        <is>
          <t>1994-02-21</t>
        </is>
      </c>
      <c r="V121" t="inlineStr">
        <is>
          <t>1994-02-21</t>
        </is>
      </c>
      <c r="W121" t="inlineStr">
        <is>
          <t>1993-02-19</t>
        </is>
      </c>
      <c r="X121" t="inlineStr">
        <is>
          <t>1993-02-19</t>
        </is>
      </c>
      <c r="Y121" t="n">
        <v>53</v>
      </c>
      <c r="Z121" t="n">
        <v>35</v>
      </c>
      <c r="AA121" t="n">
        <v>162</v>
      </c>
      <c r="AB121" t="n">
        <v>1</v>
      </c>
      <c r="AC121" t="n">
        <v>2</v>
      </c>
      <c r="AD121" t="n">
        <v>2</v>
      </c>
      <c r="AE121" t="n">
        <v>5</v>
      </c>
      <c r="AF121" t="n">
        <v>0</v>
      </c>
      <c r="AG121" t="n">
        <v>0</v>
      </c>
      <c r="AH121" t="n">
        <v>0</v>
      </c>
      <c r="AI121" t="n">
        <v>1</v>
      </c>
      <c r="AJ121" t="n">
        <v>2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HYPERLINK("https://creighton-primo.hosted.exlibrisgroup.com/primo-explore/search?tab=default_tab&amp;search_scope=EVERYTHING&amp;vid=01CRU&amp;lang=en_US&amp;offset=0&amp;query=any,contains,991004356519702656","Catalog Record")</f>
        <v/>
      </c>
      <c r="AT121">
        <f>HYPERLINK("http://www.worldcat.org/oclc/3142044","WorldCat Record")</f>
        <v/>
      </c>
      <c r="AU121" t="inlineStr">
        <is>
          <t>1619994:eng</t>
        </is>
      </c>
      <c r="AV121" t="inlineStr">
        <is>
          <t>3142044</t>
        </is>
      </c>
      <c r="AW121" t="inlineStr">
        <is>
          <t>991004356519702656</t>
        </is>
      </c>
      <c r="AX121" t="inlineStr">
        <is>
          <t>991004356519702656</t>
        </is>
      </c>
      <c r="AY121" t="inlineStr">
        <is>
          <t>2259673560002656</t>
        </is>
      </c>
      <c r="AZ121" t="inlineStr">
        <is>
          <t>BOOK</t>
        </is>
      </c>
      <c r="BC121" t="inlineStr">
        <is>
          <t>32285001550234</t>
        </is>
      </c>
      <c r="BD121" t="inlineStr">
        <is>
          <t>893888605</t>
        </is>
      </c>
    </row>
    <row r="122">
      <c r="A122" t="inlineStr">
        <is>
          <t>No</t>
        </is>
      </c>
      <c r="B122" t="inlineStr">
        <is>
          <t>QE534 .R5</t>
        </is>
      </c>
      <c r="C122" t="inlineStr">
        <is>
          <t>0                      QE 0534000R  5</t>
        </is>
      </c>
      <c r="D122" t="inlineStr">
        <is>
          <t>Elementary seismology.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Richter, Charles, 1900-1985.</t>
        </is>
      </c>
      <c r="L122" t="inlineStr">
        <is>
          <t>San Francisco : W. H. Freeman, 1958.</t>
        </is>
      </c>
      <c r="M122" t="inlineStr">
        <is>
          <t>1958</t>
        </is>
      </c>
      <c r="O122" t="inlineStr">
        <is>
          <t>eng</t>
        </is>
      </c>
      <c r="P122" t="inlineStr">
        <is>
          <t>cau</t>
        </is>
      </c>
      <c r="Q122" t="inlineStr">
        <is>
          <t>A Series of books in geology</t>
        </is>
      </c>
      <c r="R122" t="inlineStr">
        <is>
          <t xml:space="preserve">QE </t>
        </is>
      </c>
      <c r="S122" t="n">
        <v>9</v>
      </c>
      <c r="T122" t="n">
        <v>9</v>
      </c>
      <c r="U122" t="inlineStr">
        <is>
          <t>1994-10-25</t>
        </is>
      </c>
      <c r="V122" t="inlineStr">
        <is>
          <t>1994-10-25</t>
        </is>
      </c>
      <c r="W122" t="inlineStr">
        <is>
          <t>1991-12-23</t>
        </is>
      </c>
      <c r="X122" t="inlineStr">
        <is>
          <t>1991-12-23</t>
        </is>
      </c>
      <c r="Y122" t="n">
        <v>833</v>
      </c>
      <c r="Z122" t="n">
        <v>674</v>
      </c>
      <c r="AA122" t="n">
        <v>677</v>
      </c>
      <c r="AB122" t="n">
        <v>8</v>
      </c>
      <c r="AC122" t="n">
        <v>8</v>
      </c>
      <c r="AD122" t="n">
        <v>24</v>
      </c>
      <c r="AE122" t="n">
        <v>24</v>
      </c>
      <c r="AF122" t="n">
        <v>9</v>
      </c>
      <c r="AG122" t="n">
        <v>9</v>
      </c>
      <c r="AH122" t="n">
        <v>3</v>
      </c>
      <c r="AI122" t="n">
        <v>3</v>
      </c>
      <c r="AJ122" t="n">
        <v>10</v>
      </c>
      <c r="AK122" t="n">
        <v>10</v>
      </c>
      <c r="AL122" t="n">
        <v>7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HYPERLINK("http://catalog.hathitrust.org/Record/001488578","HathiTrust Record")</f>
        <v/>
      </c>
      <c r="AS122">
        <f>HYPERLINK("https://creighton-primo.hosted.exlibrisgroup.com/primo-explore/search?tab=default_tab&amp;search_scope=EVERYTHING&amp;vid=01CRU&amp;lang=en_US&amp;offset=0&amp;query=any,contains,991002435619702656","Catalog Record")</f>
        <v/>
      </c>
      <c r="AT122">
        <f>HYPERLINK("http://www.worldcat.org/oclc/348831","WorldCat Record")</f>
        <v/>
      </c>
      <c r="AU122" t="inlineStr">
        <is>
          <t>64989816:eng</t>
        </is>
      </c>
      <c r="AV122" t="inlineStr">
        <is>
          <t>348831</t>
        </is>
      </c>
      <c r="AW122" t="inlineStr">
        <is>
          <t>991002435619702656</t>
        </is>
      </c>
      <c r="AX122" t="inlineStr">
        <is>
          <t>991002435619702656</t>
        </is>
      </c>
      <c r="AY122" t="inlineStr">
        <is>
          <t>2271402510002656</t>
        </is>
      </c>
      <c r="AZ122" t="inlineStr">
        <is>
          <t>BOOK</t>
        </is>
      </c>
      <c r="BC122" t="inlineStr">
        <is>
          <t>32285000878719</t>
        </is>
      </c>
      <c r="BD122" t="inlineStr">
        <is>
          <t>893257287</t>
        </is>
      </c>
    </row>
    <row r="123">
      <c r="A123" t="inlineStr">
        <is>
          <t>No</t>
        </is>
      </c>
      <c r="B123" t="inlineStr">
        <is>
          <t>QE534.2 .E36</t>
        </is>
      </c>
      <c r="C123" t="inlineStr">
        <is>
          <t>0                      QE 0534200E  36</t>
        </is>
      </c>
      <c r="D123" t="inlineStr">
        <is>
          <t>Earthquakes / G. A. Eiby.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Eiby, G. A.</t>
        </is>
      </c>
      <c r="L123" t="inlineStr">
        <is>
          <t>New York : Van Nostrand Reinhold Co., c1980.</t>
        </is>
      </c>
      <c r="M123" t="inlineStr">
        <is>
          <t>1980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QE </t>
        </is>
      </c>
      <c r="S123" t="n">
        <v>11</v>
      </c>
      <c r="T123" t="n">
        <v>11</v>
      </c>
      <c r="U123" t="inlineStr">
        <is>
          <t>2006-03-26</t>
        </is>
      </c>
      <c r="V123" t="inlineStr">
        <is>
          <t>2006-03-26</t>
        </is>
      </c>
      <c r="W123" t="inlineStr">
        <is>
          <t>1992-11-30</t>
        </is>
      </c>
      <c r="X123" t="inlineStr">
        <is>
          <t>1992-11-30</t>
        </is>
      </c>
      <c r="Y123" t="n">
        <v>910</v>
      </c>
      <c r="Z123" t="n">
        <v>855</v>
      </c>
      <c r="AA123" t="n">
        <v>919</v>
      </c>
      <c r="AB123" t="n">
        <v>5</v>
      </c>
      <c r="AC123" t="n">
        <v>5</v>
      </c>
      <c r="AD123" t="n">
        <v>23</v>
      </c>
      <c r="AE123" t="n">
        <v>24</v>
      </c>
      <c r="AF123" t="n">
        <v>14</v>
      </c>
      <c r="AG123" t="n">
        <v>14</v>
      </c>
      <c r="AH123" t="n">
        <v>2</v>
      </c>
      <c r="AI123" t="n">
        <v>2</v>
      </c>
      <c r="AJ123" t="n">
        <v>8</v>
      </c>
      <c r="AK123" t="n">
        <v>9</v>
      </c>
      <c r="AL123" t="n">
        <v>4</v>
      </c>
      <c r="AM123" t="n">
        <v>4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HYPERLINK("https://creighton-primo.hosted.exlibrisgroup.com/primo-explore/search?tab=default_tab&amp;search_scope=EVERYTHING&amp;vid=01CRU&amp;lang=en_US&amp;offset=0&amp;query=any,contains,991004916449702656","Catalog Record")</f>
        <v/>
      </c>
      <c r="AT123">
        <f>HYPERLINK("http://www.worldcat.org/oclc/6016538","WorldCat Record")</f>
        <v/>
      </c>
      <c r="AU123" t="inlineStr">
        <is>
          <t>481872:eng</t>
        </is>
      </c>
      <c r="AV123" t="inlineStr">
        <is>
          <t>6016538</t>
        </is>
      </c>
      <c r="AW123" t="inlineStr">
        <is>
          <t>991004916449702656</t>
        </is>
      </c>
      <c r="AX123" t="inlineStr">
        <is>
          <t>991004916449702656</t>
        </is>
      </c>
      <c r="AY123" t="inlineStr">
        <is>
          <t>2270620270002656</t>
        </is>
      </c>
      <c r="AZ123" t="inlineStr">
        <is>
          <t>BOOK</t>
        </is>
      </c>
      <c r="BB123" t="inlineStr">
        <is>
          <t>9780442251918</t>
        </is>
      </c>
      <c r="BC123" t="inlineStr">
        <is>
          <t>32285001409985</t>
        </is>
      </c>
      <c r="BD123" t="inlineStr">
        <is>
          <t>893229995</t>
        </is>
      </c>
    </row>
    <row r="124">
      <c r="A124" t="inlineStr">
        <is>
          <t>No</t>
        </is>
      </c>
      <c r="B124" t="inlineStr">
        <is>
          <t>QE535 .F8 1966</t>
        </is>
      </c>
      <c r="C124" t="inlineStr">
        <is>
          <t>0                      QE 0535000F  8           1966</t>
        </is>
      </c>
      <c r="D124" t="inlineStr">
        <is>
          <t>The New Madrid earthquake / by Myron L. Fuller.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Fuller, Myron L.</t>
        </is>
      </c>
      <c r="L124" t="inlineStr">
        <is>
          <t>Cape Girardeau, Mo. : Ramfre Pr., 1966.</t>
        </is>
      </c>
      <c r="M124" t="inlineStr">
        <is>
          <t>1966</t>
        </is>
      </c>
      <c r="N124" t="inlineStr">
        <is>
          <t>Reprint ed.</t>
        </is>
      </c>
      <c r="O124" t="inlineStr">
        <is>
          <t>eng</t>
        </is>
      </c>
      <c r="P124" t="inlineStr">
        <is>
          <t>mou</t>
        </is>
      </c>
      <c r="Q124" t="inlineStr">
        <is>
          <t>Geological Survey bulletin ; 394</t>
        </is>
      </c>
      <c r="R124" t="inlineStr">
        <is>
          <t xml:space="preserve">QE </t>
        </is>
      </c>
      <c r="S124" t="n">
        <v>2</v>
      </c>
      <c r="T124" t="n">
        <v>2</v>
      </c>
      <c r="U124" t="inlineStr">
        <is>
          <t>2003-03-04</t>
        </is>
      </c>
      <c r="V124" t="inlineStr">
        <is>
          <t>2003-03-04</t>
        </is>
      </c>
      <c r="W124" t="inlineStr">
        <is>
          <t>2002-10-21</t>
        </is>
      </c>
      <c r="X124" t="inlineStr">
        <is>
          <t>2002-10-21</t>
        </is>
      </c>
      <c r="Y124" t="n">
        <v>40</v>
      </c>
      <c r="Z124" t="n">
        <v>40</v>
      </c>
      <c r="AA124" t="n">
        <v>269</v>
      </c>
      <c r="AB124" t="n">
        <v>1</v>
      </c>
      <c r="AC124" t="n">
        <v>3</v>
      </c>
      <c r="AD124" t="n">
        <v>0</v>
      </c>
      <c r="AE124" t="n">
        <v>5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3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HYPERLINK("https://creighton-primo.hosted.exlibrisgroup.com/primo-explore/search?tab=default_tab&amp;search_scope=EVERYTHING&amp;vid=01CRU&amp;lang=en_US&amp;offset=0&amp;query=any,contains,991003924029702656","Catalog Record")</f>
        <v/>
      </c>
      <c r="AT124">
        <f>HYPERLINK("http://www.worldcat.org/oclc/5213421","WorldCat Record")</f>
        <v/>
      </c>
      <c r="AU124" t="inlineStr">
        <is>
          <t>382682:eng</t>
        </is>
      </c>
      <c r="AV124" t="inlineStr">
        <is>
          <t>5213421</t>
        </is>
      </c>
      <c r="AW124" t="inlineStr">
        <is>
          <t>991003924029702656</t>
        </is>
      </c>
      <c r="AX124" t="inlineStr">
        <is>
          <t>991003924029702656</t>
        </is>
      </c>
      <c r="AY124" t="inlineStr">
        <is>
          <t>2271894010002656</t>
        </is>
      </c>
      <c r="AZ124" t="inlineStr">
        <is>
          <t>BOOK</t>
        </is>
      </c>
      <c r="BC124" t="inlineStr">
        <is>
          <t>32285004656764</t>
        </is>
      </c>
      <c r="BD124" t="inlineStr">
        <is>
          <t>893240795</t>
        </is>
      </c>
    </row>
    <row r="125">
      <c r="A125" t="inlineStr">
        <is>
          <t>No</t>
        </is>
      </c>
      <c r="B125" t="inlineStr">
        <is>
          <t>QE535.2.U6 R58 1988</t>
        </is>
      </c>
      <c r="C125" t="inlineStr">
        <is>
          <t>0                      QE 0535200U  6                  R  58          1988</t>
        </is>
      </c>
      <c r="D125" t="inlineStr">
        <is>
          <t>Superquake! : why earthquakes occur and when the big one will hit southern California / David Ritchie.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Ritchie, David, 1952 September 18-</t>
        </is>
      </c>
      <c r="L125" t="inlineStr">
        <is>
          <t>New York : Crown, c1988.</t>
        </is>
      </c>
      <c r="M125" t="inlineStr">
        <is>
          <t>1988</t>
        </is>
      </c>
      <c r="N125" t="inlineStr">
        <is>
          <t>1st ed.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QE </t>
        </is>
      </c>
      <c r="S125" t="n">
        <v>10</v>
      </c>
      <c r="T125" t="n">
        <v>10</v>
      </c>
      <c r="U125" t="inlineStr">
        <is>
          <t>1999-10-08</t>
        </is>
      </c>
      <c r="V125" t="inlineStr">
        <is>
          <t>1999-10-08</t>
        </is>
      </c>
      <c r="W125" t="inlineStr">
        <is>
          <t>1990-04-17</t>
        </is>
      </c>
      <c r="X125" t="inlineStr">
        <is>
          <t>1990-04-17</t>
        </is>
      </c>
      <c r="Y125" t="n">
        <v>565</v>
      </c>
      <c r="Z125" t="n">
        <v>549</v>
      </c>
      <c r="AA125" t="n">
        <v>573</v>
      </c>
      <c r="AB125" t="n">
        <v>5</v>
      </c>
      <c r="AC125" t="n">
        <v>5</v>
      </c>
      <c r="AD125" t="n">
        <v>6</v>
      </c>
      <c r="AE125" t="n">
        <v>8</v>
      </c>
      <c r="AF125" t="n">
        <v>0</v>
      </c>
      <c r="AG125" t="n">
        <v>1</v>
      </c>
      <c r="AH125" t="n">
        <v>0</v>
      </c>
      <c r="AI125" t="n">
        <v>1</v>
      </c>
      <c r="AJ125" t="n">
        <v>3</v>
      </c>
      <c r="AK125" t="n">
        <v>3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HYPERLINK("http://catalog.hathitrust.org/Record/000929219","HathiTrust Record")</f>
        <v/>
      </c>
      <c r="AS125">
        <f>HYPERLINK("https://creighton-primo.hosted.exlibrisgroup.com/primo-explore/search?tab=default_tab&amp;search_scope=EVERYTHING&amp;vid=01CRU&amp;lang=en_US&amp;offset=0&amp;query=any,contains,991001029569702656","Catalog Record")</f>
        <v/>
      </c>
      <c r="AT125">
        <f>HYPERLINK("http://www.worldcat.org/oclc/15489826","WorldCat Record")</f>
        <v/>
      </c>
      <c r="AU125" t="inlineStr">
        <is>
          <t>197891012:eng</t>
        </is>
      </c>
      <c r="AV125" t="inlineStr">
        <is>
          <t>15489826</t>
        </is>
      </c>
      <c r="AW125" t="inlineStr">
        <is>
          <t>991001029569702656</t>
        </is>
      </c>
      <c r="AX125" t="inlineStr">
        <is>
          <t>991001029569702656</t>
        </is>
      </c>
      <c r="AY125" t="inlineStr">
        <is>
          <t>2272533690002656</t>
        </is>
      </c>
      <c r="AZ125" t="inlineStr">
        <is>
          <t>BOOK</t>
        </is>
      </c>
      <c r="BB125" t="inlineStr">
        <is>
          <t>9780517566992</t>
        </is>
      </c>
      <c r="BC125" t="inlineStr">
        <is>
          <t>32285000122639</t>
        </is>
      </c>
      <c r="BD125" t="inlineStr">
        <is>
          <t>893237820</t>
        </is>
      </c>
    </row>
    <row r="126">
      <c r="A126" t="inlineStr">
        <is>
          <t>No</t>
        </is>
      </c>
      <c r="B126" t="inlineStr">
        <is>
          <t>QE538.8 .H47 1988</t>
        </is>
      </c>
      <c r="C126" t="inlineStr">
        <is>
          <t>0                      QE 0538800H  47          1988</t>
        </is>
      </c>
      <c r="D126" t="inlineStr">
        <is>
          <t>The coming quake : science and trembling on the California earthquake frontier / T.A. Heppenheimer.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Heppenheimer, T. A., 1947-</t>
        </is>
      </c>
      <c r="L126" t="inlineStr">
        <is>
          <t>New York, N.Y. : Times Books, c1988.</t>
        </is>
      </c>
      <c r="M126" t="inlineStr">
        <is>
          <t>1988</t>
        </is>
      </c>
      <c r="N126" t="inlineStr">
        <is>
          <t>1st ed.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QE </t>
        </is>
      </c>
      <c r="S126" t="n">
        <v>8</v>
      </c>
      <c r="T126" t="n">
        <v>8</v>
      </c>
      <c r="U126" t="inlineStr">
        <is>
          <t>1999-10-08</t>
        </is>
      </c>
      <c r="V126" t="inlineStr">
        <is>
          <t>1999-10-08</t>
        </is>
      </c>
      <c r="W126" t="inlineStr">
        <is>
          <t>1991-12-23</t>
        </is>
      </c>
      <c r="X126" t="inlineStr">
        <is>
          <t>1991-12-23</t>
        </is>
      </c>
      <c r="Y126" t="n">
        <v>823</v>
      </c>
      <c r="Z126" t="n">
        <v>784</v>
      </c>
      <c r="AA126" t="n">
        <v>830</v>
      </c>
      <c r="AB126" t="n">
        <v>4</v>
      </c>
      <c r="AC126" t="n">
        <v>4</v>
      </c>
      <c r="AD126" t="n">
        <v>11</v>
      </c>
      <c r="AE126" t="n">
        <v>14</v>
      </c>
      <c r="AF126" t="n">
        <v>4</v>
      </c>
      <c r="AG126" t="n">
        <v>5</v>
      </c>
      <c r="AH126" t="n">
        <v>2</v>
      </c>
      <c r="AI126" t="n">
        <v>3</v>
      </c>
      <c r="AJ126" t="n">
        <v>6</v>
      </c>
      <c r="AK126" t="n">
        <v>7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HYPERLINK("http://catalog.hathitrust.org/Record/001536696","HathiTrust Record")</f>
        <v/>
      </c>
      <c r="AS126">
        <f>HYPERLINK("https://creighton-primo.hosted.exlibrisgroup.com/primo-explore/search?tab=default_tab&amp;search_scope=EVERYTHING&amp;vid=01CRU&amp;lang=en_US&amp;offset=0&amp;query=any,contains,991001291949702656","Catalog Record")</f>
        <v/>
      </c>
      <c r="AT126">
        <f>HYPERLINK("http://www.worldcat.org/oclc/18006147","WorldCat Record")</f>
        <v/>
      </c>
      <c r="AU126" t="inlineStr">
        <is>
          <t>16373648:eng</t>
        </is>
      </c>
      <c r="AV126" t="inlineStr">
        <is>
          <t>18006147</t>
        </is>
      </c>
      <c r="AW126" t="inlineStr">
        <is>
          <t>991001291949702656</t>
        </is>
      </c>
      <c r="AX126" t="inlineStr">
        <is>
          <t>991001291949702656</t>
        </is>
      </c>
      <c r="AY126" t="inlineStr">
        <is>
          <t>2256687710002656</t>
        </is>
      </c>
      <c r="AZ126" t="inlineStr">
        <is>
          <t>BOOK</t>
        </is>
      </c>
      <c r="BB126" t="inlineStr">
        <is>
          <t>9780812916164</t>
        </is>
      </c>
      <c r="BC126" t="inlineStr">
        <is>
          <t>32285000880913</t>
        </is>
      </c>
      <c r="BD126" t="inlineStr">
        <is>
          <t>893315684</t>
        </is>
      </c>
    </row>
    <row r="127">
      <c r="A127" t="inlineStr">
        <is>
          <t>No</t>
        </is>
      </c>
      <c r="B127" t="inlineStr">
        <is>
          <t>QE539 .B48</t>
        </is>
      </c>
      <c r="C127" t="inlineStr">
        <is>
          <t>0                      QE 0539000B  48</t>
        </is>
      </c>
      <c r="D127" t="inlineStr">
        <is>
          <t>Earthquakes and the urban environment / author, G. Lennis Berlin.</t>
        </is>
      </c>
      <c r="E127" t="inlineStr">
        <is>
          <t>V.1</t>
        </is>
      </c>
      <c r="F127" t="inlineStr">
        <is>
          <t>Yes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Berlin, Graydon Lennis, 1943-</t>
        </is>
      </c>
      <c r="L127" t="inlineStr">
        <is>
          <t>Boca Raton, Fla. : CRC Press,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flu</t>
        </is>
      </c>
      <c r="R127" t="inlineStr">
        <is>
          <t xml:space="preserve">QE </t>
        </is>
      </c>
      <c r="S127" t="n">
        <v>1</v>
      </c>
      <c r="T127" t="n">
        <v>8</v>
      </c>
      <c r="V127" t="inlineStr">
        <is>
          <t>1998-04-21</t>
        </is>
      </c>
      <c r="W127" t="inlineStr">
        <is>
          <t>1992-11-01</t>
        </is>
      </c>
      <c r="X127" t="inlineStr">
        <is>
          <t>1992-11-01</t>
        </is>
      </c>
      <c r="Y127" t="n">
        <v>305</v>
      </c>
      <c r="Z127" t="n">
        <v>238</v>
      </c>
      <c r="AA127" t="n">
        <v>248</v>
      </c>
      <c r="AB127" t="n">
        <v>3</v>
      </c>
      <c r="AC127" t="n">
        <v>3</v>
      </c>
      <c r="AD127" t="n">
        <v>8</v>
      </c>
      <c r="AE127" t="n">
        <v>8</v>
      </c>
      <c r="AF127" t="n">
        <v>2</v>
      </c>
      <c r="AG127" t="n">
        <v>2</v>
      </c>
      <c r="AH127" t="n">
        <v>1</v>
      </c>
      <c r="AI127" t="n">
        <v>1</v>
      </c>
      <c r="AJ127" t="n">
        <v>4</v>
      </c>
      <c r="AK127" t="n">
        <v>4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HYPERLINK("http://catalog.hathitrust.org/Record/000733799","HathiTrust Record")</f>
        <v/>
      </c>
      <c r="AS127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7">
        <f>HYPERLINK("http://www.worldcat.org/oclc/3397251","WorldCat Record")</f>
        <v/>
      </c>
      <c r="AU127" t="inlineStr">
        <is>
          <t>508558:eng</t>
        </is>
      </c>
      <c r="AV127" t="inlineStr">
        <is>
          <t>3397251</t>
        </is>
      </c>
      <c r="AW127" t="inlineStr">
        <is>
          <t>991004425689702656</t>
        </is>
      </c>
      <c r="AX127" t="inlineStr">
        <is>
          <t>991004425689702656</t>
        </is>
      </c>
      <c r="AY127" t="inlineStr">
        <is>
          <t>2267134810002656</t>
        </is>
      </c>
      <c r="AZ127" t="inlineStr">
        <is>
          <t>BOOK</t>
        </is>
      </c>
      <c r="BB127" t="inlineStr">
        <is>
          <t>9780849351730</t>
        </is>
      </c>
      <c r="BC127" t="inlineStr">
        <is>
          <t>32285001379782</t>
        </is>
      </c>
      <c r="BD127" t="inlineStr">
        <is>
          <t>893532384</t>
        </is>
      </c>
    </row>
    <row r="128">
      <c r="A128" t="inlineStr">
        <is>
          <t>No</t>
        </is>
      </c>
      <c r="B128" t="inlineStr">
        <is>
          <t>QE539 .B48</t>
        </is>
      </c>
      <c r="C128" t="inlineStr">
        <is>
          <t>0                      QE 0539000B  48</t>
        </is>
      </c>
      <c r="D128" t="inlineStr">
        <is>
          <t>Earthquakes and the urban environment / author, G. Lennis Berlin.</t>
        </is>
      </c>
      <c r="E128" t="inlineStr">
        <is>
          <t>V.2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Berlin, Graydon Lennis, 1943-</t>
        </is>
      </c>
      <c r="L128" t="inlineStr">
        <is>
          <t>Boca Raton, Fla. : CRC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flu</t>
        </is>
      </c>
      <c r="R128" t="inlineStr">
        <is>
          <t xml:space="preserve">QE </t>
        </is>
      </c>
      <c r="S128" t="n">
        <v>2</v>
      </c>
      <c r="T128" t="n">
        <v>8</v>
      </c>
      <c r="U128" t="inlineStr">
        <is>
          <t>1992-11-18</t>
        </is>
      </c>
      <c r="V128" t="inlineStr">
        <is>
          <t>1998-04-21</t>
        </is>
      </c>
      <c r="W128" t="inlineStr">
        <is>
          <t>1992-11-01</t>
        </is>
      </c>
      <c r="X128" t="inlineStr">
        <is>
          <t>1992-11-01</t>
        </is>
      </c>
      <c r="Y128" t="n">
        <v>305</v>
      </c>
      <c r="Z128" t="n">
        <v>238</v>
      </c>
      <c r="AA128" t="n">
        <v>248</v>
      </c>
      <c r="AB128" t="n">
        <v>3</v>
      </c>
      <c r="AC128" t="n">
        <v>3</v>
      </c>
      <c r="AD128" t="n">
        <v>8</v>
      </c>
      <c r="AE128" t="n">
        <v>8</v>
      </c>
      <c r="AF128" t="n">
        <v>2</v>
      </c>
      <c r="AG128" t="n">
        <v>2</v>
      </c>
      <c r="AH128" t="n">
        <v>1</v>
      </c>
      <c r="AI128" t="n">
        <v>1</v>
      </c>
      <c r="AJ128" t="n">
        <v>4</v>
      </c>
      <c r="AK128" t="n">
        <v>4</v>
      </c>
      <c r="AL128" t="n">
        <v>2</v>
      </c>
      <c r="AM128" t="n">
        <v>2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HYPERLINK("http://catalog.hathitrust.org/Record/000733799","HathiTrust Record")</f>
        <v/>
      </c>
      <c r="AS128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8">
        <f>HYPERLINK("http://www.worldcat.org/oclc/3397251","WorldCat Record")</f>
        <v/>
      </c>
      <c r="AU128" t="inlineStr">
        <is>
          <t>508558:eng</t>
        </is>
      </c>
      <c r="AV128" t="inlineStr">
        <is>
          <t>3397251</t>
        </is>
      </c>
      <c r="AW128" t="inlineStr">
        <is>
          <t>991004425689702656</t>
        </is>
      </c>
      <c r="AX128" t="inlineStr">
        <is>
          <t>991004425689702656</t>
        </is>
      </c>
      <c r="AY128" t="inlineStr">
        <is>
          <t>2267134810002656</t>
        </is>
      </c>
      <c r="AZ128" t="inlineStr">
        <is>
          <t>BOOK</t>
        </is>
      </c>
      <c r="BB128" t="inlineStr">
        <is>
          <t>9780849351730</t>
        </is>
      </c>
      <c r="BC128" t="inlineStr">
        <is>
          <t>32285001379790</t>
        </is>
      </c>
      <c r="BD128" t="inlineStr">
        <is>
          <t>893500551</t>
        </is>
      </c>
    </row>
    <row r="129">
      <c r="A129" t="inlineStr">
        <is>
          <t>No</t>
        </is>
      </c>
      <c r="B129" t="inlineStr">
        <is>
          <t>QE539 .B48</t>
        </is>
      </c>
      <c r="C129" t="inlineStr">
        <is>
          <t>0                      QE 0539000B  48</t>
        </is>
      </c>
      <c r="D129" t="inlineStr">
        <is>
          <t>Earthquakes and the urban environment / author, G. Lennis Berlin.</t>
        </is>
      </c>
      <c r="E129" t="inlineStr">
        <is>
          <t>V.3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Berlin, Graydon Lennis, 1943-</t>
        </is>
      </c>
      <c r="L129" t="inlineStr">
        <is>
          <t>Boca Raton, Fla. : CRC Press, c1980.</t>
        </is>
      </c>
      <c r="M129" t="inlineStr">
        <is>
          <t>1980</t>
        </is>
      </c>
      <c r="O129" t="inlineStr">
        <is>
          <t>eng</t>
        </is>
      </c>
      <c r="P129" t="inlineStr">
        <is>
          <t>flu</t>
        </is>
      </c>
      <c r="R129" t="inlineStr">
        <is>
          <t xml:space="preserve">QE </t>
        </is>
      </c>
      <c r="S129" t="n">
        <v>5</v>
      </c>
      <c r="T129" t="n">
        <v>8</v>
      </c>
      <c r="U129" t="inlineStr">
        <is>
          <t>1998-04-21</t>
        </is>
      </c>
      <c r="V129" t="inlineStr">
        <is>
          <t>1998-04-21</t>
        </is>
      </c>
      <c r="W129" t="inlineStr">
        <is>
          <t>1992-11-01</t>
        </is>
      </c>
      <c r="X129" t="inlineStr">
        <is>
          <t>1992-11-01</t>
        </is>
      </c>
      <c r="Y129" t="n">
        <v>305</v>
      </c>
      <c r="Z129" t="n">
        <v>238</v>
      </c>
      <c r="AA129" t="n">
        <v>248</v>
      </c>
      <c r="AB129" t="n">
        <v>3</v>
      </c>
      <c r="AC129" t="n">
        <v>3</v>
      </c>
      <c r="AD129" t="n">
        <v>8</v>
      </c>
      <c r="AE129" t="n">
        <v>8</v>
      </c>
      <c r="AF129" t="n">
        <v>2</v>
      </c>
      <c r="AG129" t="n">
        <v>2</v>
      </c>
      <c r="AH129" t="n">
        <v>1</v>
      </c>
      <c r="AI129" t="n">
        <v>1</v>
      </c>
      <c r="AJ129" t="n">
        <v>4</v>
      </c>
      <c r="AK129" t="n">
        <v>4</v>
      </c>
      <c r="AL129" t="n">
        <v>2</v>
      </c>
      <c r="AM129" t="n">
        <v>2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HYPERLINK("http://catalog.hathitrust.org/Record/000733799","HathiTrust Record")</f>
        <v/>
      </c>
      <c r="AS129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9">
        <f>HYPERLINK("http://www.worldcat.org/oclc/3397251","WorldCat Record")</f>
        <v/>
      </c>
      <c r="AU129" t="inlineStr">
        <is>
          <t>508558:eng</t>
        </is>
      </c>
      <c r="AV129" t="inlineStr">
        <is>
          <t>3397251</t>
        </is>
      </c>
      <c r="AW129" t="inlineStr">
        <is>
          <t>991004425689702656</t>
        </is>
      </c>
      <c r="AX129" t="inlineStr">
        <is>
          <t>991004425689702656</t>
        </is>
      </c>
      <c r="AY129" t="inlineStr">
        <is>
          <t>2267134810002656</t>
        </is>
      </c>
      <c r="AZ129" t="inlineStr">
        <is>
          <t>BOOK</t>
        </is>
      </c>
      <c r="BB129" t="inlineStr">
        <is>
          <t>9780849351730</t>
        </is>
      </c>
      <c r="BC129" t="inlineStr">
        <is>
          <t>32285001379808</t>
        </is>
      </c>
      <c r="BD129" t="inlineStr">
        <is>
          <t>893532385</t>
        </is>
      </c>
    </row>
    <row r="130">
      <c r="A130" t="inlineStr">
        <is>
          <t>No</t>
        </is>
      </c>
      <c r="B130" t="inlineStr">
        <is>
          <t>QE565 .D3 1969</t>
        </is>
      </c>
      <c r="C130" t="inlineStr">
        <is>
          <t>0                      QE 0565000D  3           1969</t>
        </is>
      </c>
      <c r="D130" t="inlineStr">
        <is>
          <t>The coral reef problem.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Davis, William Morris, 1850-1934.</t>
        </is>
      </c>
      <c r="L130" t="inlineStr">
        <is>
          <t>New York : AMS Press, [1969]</t>
        </is>
      </c>
      <c r="M130" t="inlineStr">
        <is>
          <t>1969</t>
        </is>
      </c>
      <c r="O130" t="inlineStr">
        <is>
          <t>eng</t>
        </is>
      </c>
      <c r="P130" t="inlineStr">
        <is>
          <t>nyu</t>
        </is>
      </c>
      <c r="Q130" t="inlineStr">
        <is>
          <t>American Geographical Society. Special publication no. 9</t>
        </is>
      </c>
      <c r="R130" t="inlineStr">
        <is>
          <t xml:space="preserve">QE </t>
        </is>
      </c>
      <c r="S130" t="n">
        <v>23</v>
      </c>
      <c r="T130" t="n">
        <v>23</v>
      </c>
      <c r="U130" t="inlineStr">
        <is>
          <t>2010-02-23</t>
        </is>
      </c>
      <c r="V130" t="inlineStr">
        <is>
          <t>2010-02-23</t>
        </is>
      </c>
      <c r="W130" t="inlineStr">
        <is>
          <t>1992-09-09</t>
        </is>
      </c>
      <c r="X130" t="inlineStr">
        <is>
          <t>1992-09-09</t>
        </is>
      </c>
      <c r="Y130" t="n">
        <v>151</v>
      </c>
      <c r="Z130" t="n">
        <v>133</v>
      </c>
      <c r="AA130" t="n">
        <v>396</v>
      </c>
      <c r="AB130" t="n">
        <v>3</v>
      </c>
      <c r="AC130" t="n">
        <v>4</v>
      </c>
      <c r="AD130" t="n">
        <v>5</v>
      </c>
      <c r="AE130" t="n">
        <v>12</v>
      </c>
      <c r="AF130" t="n">
        <v>1</v>
      </c>
      <c r="AG130" t="n">
        <v>3</v>
      </c>
      <c r="AH130" t="n">
        <v>0</v>
      </c>
      <c r="AI130" t="n">
        <v>2</v>
      </c>
      <c r="AJ130" t="n">
        <v>2</v>
      </c>
      <c r="AK130" t="n">
        <v>6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HYPERLINK("http://catalog.hathitrust.org/Record/007065882","HathiTrust Record")</f>
        <v/>
      </c>
      <c r="AS130">
        <f>HYPERLINK("https://creighton-primo.hosted.exlibrisgroup.com/primo-explore/search?tab=default_tab&amp;search_scope=EVERYTHING&amp;vid=01CRU&amp;lang=en_US&amp;offset=0&amp;query=any,contains,991000153059702656","Catalog Record")</f>
        <v/>
      </c>
      <c r="AT130">
        <f>HYPERLINK("http://www.worldcat.org/oclc/60216","WorldCat Record")</f>
        <v/>
      </c>
      <c r="AU130" t="inlineStr">
        <is>
          <t>118804624:eng</t>
        </is>
      </c>
      <c r="AV130" t="inlineStr">
        <is>
          <t>60216</t>
        </is>
      </c>
      <c r="AW130" t="inlineStr">
        <is>
          <t>991000153059702656</t>
        </is>
      </c>
      <c r="AX130" t="inlineStr">
        <is>
          <t>991000153059702656</t>
        </is>
      </c>
      <c r="AY130" t="inlineStr">
        <is>
          <t>2271584810002656</t>
        </is>
      </c>
      <c r="AZ130" t="inlineStr">
        <is>
          <t>BOOK</t>
        </is>
      </c>
      <c r="BC130" t="inlineStr">
        <is>
          <t>32285001296929</t>
        </is>
      </c>
      <c r="BD130" t="inlineStr">
        <is>
          <t>893495975</t>
        </is>
      </c>
    </row>
    <row r="131">
      <c r="A131" t="inlineStr">
        <is>
          <t>No</t>
        </is>
      </c>
      <c r="B131" t="inlineStr">
        <is>
          <t>QE571 .C59 1947a</t>
        </is>
      </c>
      <c r="C131" t="inlineStr">
        <is>
          <t>0                      QE 0571000C  59          1947a</t>
        </is>
      </c>
      <c r="D131" t="inlineStr">
        <is>
          <t>Climatic accidents in landscape-making; a sequel to Landscape as developed by the processes of normal erosion, by C. A. Cotton.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Cotton, C. A. (Charles Andrew), 1885-1970.</t>
        </is>
      </c>
      <c r="L131" t="inlineStr">
        <is>
          <t>New York, Hafner Pub. Co., 1969.</t>
        </is>
      </c>
      <c r="M131" t="inlineStr">
        <is>
          <t>1969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QE </t>
        </is>
      </c>
      <c r="S131" t="n">
        <v>1</v>
      </c>
      <c r="T131" t="n">
        <v>1</v>
      </c>
      <c r="U131" t="inlineStr">
        <is>
          <t>2002-09-03</t>
        </is>
      </c>
      <c r="V131" t="inlineStr">
        <is>
          <t>2002-09-03</t>
        </is>
      </c>
      <c r="W131" t="inlineStr">
        <is>
          <t>1997-06-25</t>
        </is>
      </c>
      <c r="X131" t="inlineStr">
        <is>
          <t>1997-06-25</t>
        </is>
      </c>
      <c r="Y131" t="n">
        <v>197</v>
      </c>
      <c r="Z131" t="n">
        <v>140</v>
      </c>
      <c r="AA131" t="n">
        <v>365</v>
      </c>
      <c r="AB131" t="n">
        <v>1</v>
      </c>
      <c r="AC131" t="n">
        <v>4</v>
      </c>
      <c r="AD131" t="n">
        <v>1</v>
      </c>
      <c r="AE131" t="n">
        <v>9</v>
      </c>
      <c r="AF131" t="n">
        <v>1</v>
      </c>
      <c r="AG131" t="n">
        <v>4</v>
      </c>
      <c r="AH131" t="n">
        <v>0</v>
      </c>
      <c r="AI131" t="n">
        <v>2</v>
      </c>
      <c r="AJ131" t="n">
        <v>1</v>
      </c>
      <c r="AK131" t="n">
        <v>2</v>
      </c>
      <c r="AL131" t="n">
        <v>0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HYPERLINK("http://catalog.hathitrust.org/Record/004414989","HathiTrust Record")</f>
        <v/>
      </c>
      <c r="AS131">
        <f>HYPERLINK("https://creighton-primo.hosted.exlibrisgroup.com/primo-explore/search?tab=default_tab&amp;search_scope=EVERYTHING&amp;vid=01CRU&amp;lang=en_US&amp;offset=0&amp;query=any,contains,991000006929702656","Catalog Record")</f>
        <v/>
      </c>
      <c r="AT131">
        <f>HYPERLINK("http://www.worldcat.org/oclc/13677","WorldCat Record")</f>
        <v/>
      </c>
      <c r="AU131" t="inlineStr">
        <is>
          <t>3755030667:eng</t>
        </is>
      </c>
      <c r="AV131" t="inlineStr">
        <is>
          <t>13677</t>
        </is>
      </c>
      <c r="AW131" t="inlineStr">
        <is>
          <t>991000006929702656</t>
        </is>
      </c>
      <c r="AX131" t="inlineStr">
        <is>
          <t>991000006929702656</t>
        </is>
      </c>
      <c r="AY131" t="inlineStr">
        <is>
          <t>2264432290002656</t>
        </is>
      </c>
      <c r="AZ131" t="inlineStr">
        <is>
          <t>BOOK</t>
        </is>
      </c>
      <c r="BC131" t="inlineStr">
        <is>
          <t>32285002853546</t>
        </is>
      </c>
      <c r="BD131" t="inlineStr">
        <is>
          <t>893333120</t>
        </is>
      </c>
    </row>
    <row r="132">
      <c r="A132" t="inlineStr">
        <is>
          <t>No</t>
        </is>
      </c>
      <c r="B132" t="inlineStr">
        <is>
          <t>QE571 .P74 1983</t>
        </is>
      </c>
      <c r="C132" t="inlineStr">
        <is>
          <t>0                      QE 0571000P  74          1983</t>
        </is>
      </c>
      <c r="D132" t="inlineStr">
        <is>
          <t>Principles of lake sedimentology / L. Håkanson, M. Jansson.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Håkanson, Lars.</t>
        </is>
      </c>
      <c r="L132" t="inlineStr">
        <is>
          <t>Berlin ; New York : Springer-Verlag, 1983.</t>
        </is>
      </c>
      <c r="M132" t="inlineStr">
        <is>
          <t>1983</t>
        </is>
      </c>
      <c r="O132" t="inlineStr">
        <is>
          <t>eng</t>
        </is>
      </c>
      <c r="P132" t="inlineStr">
        <is>
          <t xml:space="preserve">gw </t>
        </is>
      </c>
      <c r="R132" t="inlineStr">
        <is>
          <t xml:space="preserve">QE </t>
        </is>
      </c>
      <c r="S132" t="n">
        <v>1</v>
      </c>
      <c r="T132" t="n">
        <v>1</v>
      </c>
      <c r="U132" t="inlineStr">
        <is>
          <t>2002-08-28</t>
        </is>
      </c>
      <c r="V132" t="inlineStr">
        <is>
          <t>2002-08-28</t>
        </is>
      </c>
      <c r="W132" t="inlineStr">
        <is>
          <t>1993-02-22</t>
        </is>
      </c>
      <c r="X132" t="inlineStr">
        <is>
          <t>1993-02-22</t>
        </is>
      </c>
      <c r="Y132" t="n">
        <v>416</v>
      </c>
      <c r="Z132" t="n">
        <v>252</v>
      </c>
      <c r="AA132" t="n">
        <v>270</v>
      </c>
      <c r="AB132" t="n">
        <v>2</v>
      </c>
      <c r="AC132" t="n">
        <v>2</v>
      </c>
      <c r="AD132" t="n">
        <v>7</v>
      </c>
      <c r="AE132" t="n">
        <v>7</v>
      </c>
      <c r="AF132" t="n">
        <v>2</v>
      </c>
      <c r="AG132" t="n">
        <v>2</v>
      </c>
      <c r="AH132" t="n">
        <v>2</v>
      </c>
      <c r="AI132" t="n">
        <v>2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HYPERLINK("http://catalog.hathitrust.org/Record/000122032","HathiTrust Record")</f>
        <v/>
      </c>
      <c r="AS132">
        <f>HYPERLINK("https://creighton-primo.hosted.exlibrisgroup.com/primo-explore/search?tab=default_tab&amp;search_scope=EVERYTHING&amp;vid=01CRU&amp;lang=en_US&amp;offset=0&amp;query=any,contains,991000276259702656","Catalog Record")</f>
        <v/>
      </c>
      <c r="AT132">
        <f>HYPERLINK("http://www.worldcat.org/oclc/9894903","WorldCat Record")</f>
        <v/>
      </c>
      <c r="AU132" t="inlineStr">
        <is>
          <t>7186527:eng</t>
        </is>
      </c>
      <c r="AV132" t="inlineStr">
        <is>
          <t>9894903</t>
        </is>
      </c>
      <c r="AW132" t="inlineStr">
        <is>
          <t>991000276259702656</t>
        </is>
      </c>
      <c r="AX132" t="inlineStr">
        <is>
          <t>991000276259702656</t>
        </is>
      </c>
      <c r="AY132" t="inlineStr">
        <is>
          <t>2262667920002656</t>
        </is>
      </c>
      <c r="AZ132" t="inlineStr">
        <is>
          <t>BOOK</t>
        </is>
      </c>
      <c r="BB132" t="inlineStr">
        <is>
          <t>9780387126456</t>
        </is>
      </c>
      <c r="BC132" t="inlineStr">
        <is>
          <t>32285001550309</t>
        </is>
      </c>
      <c r="BD132" t="inlineStr">
        <is>
          <t>893720628</t>
        </is>
      </c>
    </row>
    <row r="133">
      <c r="A133" t="inlineStr">
        <is>
          <t>No</t>
        </is>
      </c>
      <c r="B133" t="inlineStr">
        <is>
          <t>QE576 .S96 1987</t>
        </is>
      </c>
      <c r="C133" t="inlineStr">
        <is>
          <t>0                      QE 0576000S  96          1987</t>
        </is>
      </c>
      <c r="D133" t="inlineStr">
        <is>
          <t>Glacier fluctuations and climatic change : proceedings of the Symposium on Glacier Fluctuations and Climatic Change, held in Amsterdam, 1-5 June 1987 / edited by J. Oerlemans.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Symposium on Glacier Fluctuations and Climatic Change (1987 : Amsterdam, Netherlands)</t>
        </is>
      </c>
      <c r="L133" t="inlineStr">
        <is>
          <t>Dordrecht ; Boston : Kluwer Academic Publishers,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 xml:space="preserve">ne </t>
        </is>
      </c>
      <c r="Q133" t="inlineStr">
        <is>
          <t>Glaciology and Quaternary geology</t>
        </is>
      </c>
      <c r="R133" t="inlineStr">
        <is>
          <t xml:space="preserve">QE </t>
        </is>
      </c>
      <c r="S133" t="n">
        <v>4</v>
      </c>
      <c r="T133" t="n">
        <v>4</v>
      </c>
      <c r="U133" t="inlineStr">
        <is>
          <t>1999-05-05</t>
        </is>
      </c>
      <c r="V133" t="inlineStr">
        <is>
          <t>1999-05-05</t>
        </is>
      </c>
      <c r="W133" t="inlineStr">
        <is>
          <t>1993-02-22</t>
        </is>
      </c>
      <c r="X133" t="inlineStr">
        <is>
          <t>1993-02-22</t>
        </is>
      </c>
      <c r="Y133" t="n">
        <v>193</v>
      </c>
      <c r="Z133" t="n">
        <v>111</v>
      </c>
      <c r="AA133" t="n">
        <v>127</v>
      </c>
      <c r="AB133" t="n">
        <v>3</v>
      </c>
      <c r="AC133" t="n">
        <v>3</v>
      </c>
      <c r="AD133" t="n">
        <v>2</v>
      </c>
      <c r="AE133" t="n">
        <v>2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HYPERLINK("https://creighton-primo.hosted.exlibrisgroup.com/primo-explore/search?tab=default_tab&amp;search_scope=EVERYTHING&amp;vid=01CRU&amp;lang=en_US&amp;offset=0&amp;query=any,contains,991001415049702656","Catalog Record")</f>
        <v/>
      </c>
      <c r="AT133">
        <f>HYPERLINK("http://www.worldcat.org/oclc/18947746","WorldCat Record")</f>
        <v/>
      </c>
      <c r="AU133" t="inlineStr">
        <is>
          <t>889900854:eng</t>
        </is>
      </c>
      <c r="AV133" t="inlineStr">
        <is>
          <t>18947746</t>
        </is>
      </c>
      <c r="AW133" t="inlineStr">
        <is>
          <t>991001415049702656</t>
        </is>
      </c>
      <c r="AX133" t="inlineStr">
        <is>
          <t>991001415049702656</t>
        </is>
      </c>
      <c r="AY133" t="inlineStr">
        <is>
          <t>2272242670002656</t>
        </is>
      </c>
      <c r="AZ133" t="inlineStr">
        <is>
          <t>BOOK</t>
        </is>
      </c>
      <c r="BB133" t="inlineStr">
        <is>
          <t>9780792301103</t>
        </is>
      </c>
      <c r="BC133" t="inlineStr">
        <is>
          <t>32285001550317</t>
        </is>
      </c>
      <c r="BD133" t="inlineStr">
        <is>
          <t>893444680</t>
        </is>
      </c>
    </row>
    <row r="134">
      <c r="A134" t="inlineStr">
        <is>
          <t>No</t>
        </is>
      </c>
      <c r="B134" t="inlineStr">
        <is>
          <t>QE579 .L64</t>
        </is>
      </c>
      <c r="C134" t="inlineStr">
        <is>
          <t>0                      QE 0579000L  64</t>
        </is>
      </c>
      <c r="D134" t="inlineStr">
        <is>
          <t>Zhōng quo huángtǔ = Loess in China / Editors in chief: Wang, Yong-yan, Zhang, Zong-hu ; photographers: Wang, Ling ... [et al.].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Beijing, China : Shaanxi People's Art Publ. House, 1980.</t>
        </is>
      </c>
      <c r="M134" t="inlineStr">
        <is>
          <t>1980</t>
        </is>
      </c>
      <c r="O134" t="inlineStr">
        <is>
          <t>chi</t>
        </is>
      </c>
      <c r="P134" t="inlineStr">
        <is>
          <t xml:space="preserve">ch </t>
        </is>
      </c>
      <c r="R134" t="inlineStr">
        <is>
          <t xml:space="preserve">QE </t>
        </is>
      </c>
      <c r="S134" t="n">
        <v>5</v>
      </c>
      <c r="T134" t="n">
        <v>5</v>
      </c>
      <c r="U134" t="inlineStr">
        <is>
          <t>1996-10-04</t>
        </is>
      </c>
      <c r="V134" t="inlineStr">
        <is>
          <t>1996-10-04</t>
        </is>
      </c>
      <c r="W134" t="inlineStr">
        <is>
          <t>1993-02-22</t>
        </is>
      </c>
      <c r="X134" t="inlineStr">
        <is>
          <t>1993-02-22</t>
        </is>
      </c>
      <c r="Y134" t="n">
        <v>42</v>
      </c>
      <c r="Z134" t="n">
        <v>39</v>
      </c>
      <c r="AA134" t="n">
        <v>94</v>
      </c>
      <c r="AB134" t="n">
        <v>3</v>
      </c>
      <c r="AC134" t="n">
        <v>3</v>
      </c>
      <c r="AD134" t="n">
        <v>2</v>
      </c>
      <c r="AE134" t="n">
        <v>3</v>
      </c>
      <c r="AF134" t="n">
        <v>0</v>
      </c>
      <c r="AG134" t="n">
        <v>0</v>
      </c>
      <c r="AH134" t="n">
        <v>0</v>
      </c>
      <c r="AI134" t="n">
        <v>1</v>
      </c>
      <c r="AJ134" t="n">
        <v>0</v>
      </c>
      <c r="AK134" t="n">
        <v>0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HYPERLINK("https://creighton-primo.hosted.exlibrisgroup.com/primo-explore/search?tab=default_tab&amp;search_scope=EVERYTHING&amp;vid=01CRU&amp;lang=en_US&amp;offset=0&amp;query=any,contains,991005120349702656","Catalog Record")</f>
        <v/>
      </c>
      <c r="AT134">
        <f>HYPERLINK("http://www.worldcat.org/oclc/7503102","WorldCat Record")</f>
        <v/>
      </c>
      <c r="AU134" t="inlineStr">
        <is>
          <t>2564845275:chi</t>
        </is>
      </c>
      <c r="AV134" t="inlineStr">
        <is>
          <t>7503102</t>
        </is>
      </c>
      <c r="AW134" t="inlineStr">
        <is>
          <t>991005120349702656</t>
        </is>
      </c>
      <c r="AX134" t="inlineStr">
        <is>
          <t>991005120349702656</t>
        </is>
      </c>
      <c r="AY134" t="inlineStr">
        <is>
          <t>2267778870002656</t>
        </is>
      </c>
      <c r="AZ134" t="inlineStr">
        <is>
          <t>BOOK</t>
        </is>
      </c>
      <c r="BC134" t="inlineStr">
        <is>
          <t>32285001550325</t>
        </is>
      </c>
      <c r="BD134" t="inlineStr">
        <is>
          <t>893254502</t>
        </is>
      </c>
    </row>
    <row r="135">
      <c r="A135" t="inlineStr">
        <is>
          <t>No</t>
        </is>
      </c>
      <c r="B135" t="inlineStr">
        <is>
          <t>QE598.2 .S64 1984</t>
        </is>
      </c>
      <c r="C135" t="inlineStr">
        <is>
          <t>0                      QE 0598200S  64          1984</t>
        </is>
      </c>
      <c r="D135" t="inlineStr">
        <is>
          <t>Slope instability / edited by Denys Brunsden and David B. Prior.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Chichester [West Sussex] ; New York : Wiley, c1984.</t>
        </is>
      </c>
      <c r="M135" t="inlineStr">
        <is>
          <t>1984</t>
        </is>
      </c>
      <c r="O135" t="inlineStr">
        <is>
          <t>eng</t>
        </is>
      </c>
      <c r="P135" t="inlineStr">
        <is>
          <t>enk</t>
        </is>
      </c>
      <c r="Q135" t="inlineStr">
        <is>
          <t>Landscape systems</t>
        </is>
      </c>
      <c r="R135" t="inlineStr">
        <is>
          <t xml:space="preserve">QE </t>
        </is>
      </c>
      <c r="S135" t="n">
        <v>1</v>
      </c>
      <c r="T135" t="n">
        <v>1</v>
      </c>
      <c r="U135" t="inlineStr">
        <is>
          <t>2002-09-03</t>
        </is>
      </c>
      <c r="V135" t="inlineStr">
        <is>
          <t>2002-09-03</t>
        </is>
      </c>
      <c r="W135" t="inlineStr">
        <is>
          <t>1993-02-22</t>
        </is>
      </c>
      <c r="X135" t="inlineStr">
        <is>
          <t>1993-02-22</t>
        </is>
      </c>
      <c r="Y135" t="n">
        <v>485</v>
      </c>
      <c r="Z135" t="n">
        <v>314</v>
      </c>
      <c r="AA135" t="n">
        <v>321</v>
      </c>
      <c r="AB135" t="n">
        <v>3</v>
      </c>
      <c r="AC135" t="n">
        <v>3</v>
      </c>
      <c r="AD135" t="n">
        <v>7</v>
      </c>
      <c r="AE135" t="n">
        <v>7</v>
      </c>
      <c r="AF135" t="n">
        <v>3</v>
      </c>
      <c r="AG135" t="n">
        <v>3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HYPERLINK("http://catalog.hathitrust.org/Record/000338140","HathiTrust Record")</f>
        <v/>
      </c>
      <c r="AS135">
        <f>HYPERLINK("https://creighton-primo.hosted.exlibrisgroup.com/primo-explore/search?tab=default_tab&amp;search_scope=EVERYTHING&amp;vid=01CRU&amp;lang=en_US&amp;offset=0&amp;query=any,contains,991000285829702656","Catalog Record")</f>
        <v/>
      </c>
      <c r="AT135">
        <f>HYPERLINK("http://www.worldcat.org/oclc/9943764","WorldCat Record")</f>
        <v/>
      </c>
      <c r="AU135" t="inlineStr">
        <is>
          <t>43323825:eng</t>
        </is>
      </c>
      <c r="AV135" t="inlineStr">
        <is>
          <t>9943764</t>
        </is>
      </c>
      <c r="AW135" t="inlineStr">
        <is>
          <t>991000285829702656</t>
        </is>
      </c>
      <c r="AX135" t="inlineStr">
        <is>
          <t>991000285829702656</t>
        </is>
      </c>
      <c r="AY135" t="inlineStr">
        <is>
          <t>2260812740002656</t>
        </is>
      </c>
      <c r="AZ135" t="inlineStr">
        <is>
          <t>BOOK</t>
        </is>
      </c>
      <c r="BB135" t="inlineStr">
        <is>
          <t>9780471903482</t>
        </is>
      </c>
      <c r="BC135" t="inlineStr">
        <is>
          <t>32285001550333</t>
        </is>
      </c>
      <c r="BD135" t="inlineStr">
        <is>
          <t>893701977</t>
        </is>
      </c>
    </row>
    <row r="136">
      <c r="A136" t="inlineStr">
        <is>
          <t>No</t>
        </is>
      </c>
      <c r="B136" t="inlineStr">
        <is>
          <t>QE599.2 .L36 1996</t>
        </is>
      </c>
      <c r="C136" t="inlineStr">
        <is>
          <t>0                      QE 0599200L  36          1996</t>
        </is>
      </c>
      <c r="D136" t="inlineStr">
        <is>
          <t>Landslides : investigation and mitigation / A. Keith Turner, Robert L. Schuster, editors.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Washington, D.C. : National Academy Press, 1996.</t>
        </is>
      </c>
      <c r="M136" t="inlineStr">
        <is>
          <t>1996</t>
        </is>
      </c>
      <c r="O136" t="inlineStr">
        <is>
          <t>eng</t>
        </is>
      </c>
      <c r="P136" t="inlineStr">
        <is>
          <t>dcu</t>
        </is>
      </c>
      <c r="Q136" t="inlineStr">
        <is>
          <t>Special report / Transportation Research Board, National Research Council ; 247</t>
        </is>
      </c>
      <c r="R136" t="inlineStr">
        <is>
          <t xml:space="preserve">QE </t>
        </is>
      </c>
      <c r="S136" t="n">
        <v>2</v>
      </c>
      <c r="T136" t="n">
        <v>2</v>
      </c>
      <c r="U136" t="inlineStr">
        <is>
          <t>2003-12-02</t>
        </is>
      </c>
      <c r="V136" t="inlineStr">
        <is>
          <t>2003-12-02</t>
        </is>
      </c>
      <c r="W136" t="inlineStr">
        <is>
          <t>2003-01-21</t>
        </is>
      </c>
      <c r="X136" t="inlineStr">
        <is>
          <t>2003-01-21</t>
        </is>
      </c>
      <c r="Y136" t="n">
        <v>289</v>
      </c>
      <c r="Z136" t="n">
        <v>219</v>
      </c>
      <c r="AA136" t="n">
        <v>221</v>
      </c>
      <c r="AB136" t="n">
        <v>3</v>
      </c>
      <c r="AC136" t="n">
        <v>3</v>
      </c>
      <c r="AD136" t="n">
        <v>7</v>
      </c>
      <c r="AE136" t="n">
        <v>7</v>
      </c>
      <c r="AF136" t="n">
        <v>0</v>
      </c>
      <c r="AG136" t="n">
        <v>0</v>
      </c>
      <c r="AH136" t="n">
        <v>4</v>
      </c>
      <c r="AI136" t="n">
        <v>4</v>
      </c>
      <c r="AJ136" t="n">
        <v>2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HYPERLINK("http://catalog.hathitrust.org/Record/003075743","HathiTrust Record")</f>
        <v/>
      </c>
      <c r="AS136">
        <f>HYPERLINK("https://creighton-primo.hosted.exlibrisgroup.com/primo-explore/search?tab=default_tab&amp;search_scope=EVERYTHING&amp;vid=01CRU&amp;lang=en_US&amp;offset=0&amp;query=any,contains,991003911069702656","Catalog Record")</f>
        <v/>
      </c>
      <c r="AT136">
        <f>HYPERLINK("http://www.worldcat.org/oclc/33102185","WorldCat Record")</f>
        <v/>
      </c>
      <c r="AU136" t="inlineStr">
        <is>
          <t>3901570598:eng</t>
        </is>
      </c>
      <c r="AV136" t="inlineStr">
        <is>
          <t>33102185</t>
        </is>
      </c>
      <c r="AW136" t="inlineStr">
        <is>
          <t>991003911069702656</t>
        </is>
      </c>
      <c r="AX136" t="inlineStr">
        <is>
          <t>991003911069702656</t>
        </is>
      </c>
      <c r="AY136" t="inlineStr">
        <is>
          <t>2272141130002656</t>
        </is>
      </c>
      <c r="AZ136" t="inlineStr">
        <is>
          <t>BOOK</t>
        </is>
      </c>
      <c r="BB136" t="inlineStr">
        <is>
          <t>9780309061513</t>
        </is>
      </c>
      <c r="BC136" t="inlineStr">
        <is>
          <t>32285004695135</t>
        </is>
      </c>
      <c r="BD136" t="inlineStr">
        <is>
          <t>893611666</t>
        </is>
      </c>
    </row>
    <row r="137">
      <c r="A137" t="inlineStr">
        <is>
          <t>No</t>
        </is>
      </c>
      <c r="B137" t="inlineStr">
        <is>
          <t>QE599.E8 L36 1996</t>
        </is>
      </c>
      <c r="C137" t="inlineStr">
        <is>
          <t>0                      QE 0599000E  8                  L  36          1996</t>
        </is>
      </c>
      <c r="D137" t="inlineStr">
        <is>
          <t>Landslide recognition : identification, movement, and causes / edited by Richard Dikau ... [et al.].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Chichester ; New York : Wiley, c1996.</t>
        </is>
      </c>
      <c r="M137" t="inlineStr">
        <is>
          <t>1996</t>
        </is>
      </c>
      <c r="O137" t="inlineStr">
        <is>
          <t>eng</t>
        </is>
      </c>
      <c r="P137" t="inlineStr">
        <is>
          <t>enk</t>
        </is>
      </c>
      <c r="Q137" t="inlineStr">
        <is>
          <t>Publication (International Association of Geomorphologists) ; no. 5</t>
        </is>
      </c>
      <c r="R137" t="inlineStr">
        <is>
          <t xml:space="preserve">QE </t>
        </is>
      </c>
      <c r="S137" t="n">
        <v>2</v>
      </c>
      <c r="T137" t="n">
        <v>2</v>
      </c>
      <c r="U137" t="inlineStr">
        <is>
          <t>2003-12-02</t>
        </is>
      </c>
      <c r="V137" t="inlineStr">
        <is>
          <t>2003-12-02</t>
        </is>
      </c>
      <c r="W137" t="inlineStr">
        <is>
          <t>2002-11-11</t>
        </is>
      </c>
      <c r="X137" t="inlineStr">
        <is>
          <t>2002-11-11</t>
        </is>
      </c>
      <c r="Y137" t="n">
        <v>219</v>
      </c>
      <c r="Z137" t="n">
        <v>126</v>
      </c>
      <c r="AA137" t="n">
        <v>127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HYPERLINK("http://catalog.hathitrust.org/Record/004043466","HathiTrust Record")</f>
        <v/>
      </c>
      <c r="AS137">
        <f>HYPERLINK("https://creighton-primo.hosted.exlibrisgroup.com/primo-explore/search?tab=default_tab&amp;search_scope=EVERYTHING&amp;vid=01CRU&amp;lang=en_US&amp;offset=0&amp;query=any,contains,991003911099702656","Catalog Record")</f>
        <v/>
      </c>
      <c r="AT137">
        <f>HYPERLINK("http://www.worldcat.org/oclc/33947812","WorldCat Record")</f>
        <v/>
      </c>
      <c r="AU137" t="inlineStr">
        <is>
          <t>807056084:eng</t>
        </is>
      </c>
      <c r="AV137" t="inlineStr">
        <is>
          <t>33947812</t>
        </is>
      </c>
      <c r="AW137" t="inlineStr">
        <is>
          <t>991003911099702656</t>
        </is>
      </c>
      <c r="AX137" t="inlineStr">
        <is>
          <t>991003911099702656</t>
        </is>
      </c>
      <c r="AY137" t="inlineStr">
        <is>
          <t>2262082930002656</t>
        </is>
      </c>
      <c r="AZ137" t="inlineStr">
        <is>
          <t>BOOK</t>
        </is>
      </c>
      <c r="BB137" t="inlineStr">
        <is>
          <t>9780471964773</t>
        </is>
      </c>
      <c r="BC137" t="inlineStr">
        <is>
          <t>32285004662762</t>
        </is>
      </c>
      <c r="BD137" t="inlineStr">
        <is>
          <t>893337121</t>
        </is>
      </c>
    </row>
    <row r="138">
      <c r="A138" t="inlineStr">
        <is>
          <t>No</t>
        </is>
      </c>
      <c r="B138" t="inlineStr">
        <is>
          <t>QE601 .C44513 1984</t>
        </is>
      </c>
      <c r="C138" t="inlineStr">
        <is>
          <t>0                      QE 0601000C  44513       1984</t>
        </is>
      </c>
      <c r="D138" t="inlineStr">
        <is>
          <t>Geological structures / edited by Takeshi Uemura and Shinjiro Mizutani.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Chishitsu kōzō no keisei. English.</t>
        </is>
      </c>
      <c r="L138" t="inlineStr">
        <is>
          <t>Chichester ; New York : John Wiley, 1984.</t>
        </is>
      </c>
      <c r="M138" t="inlineStr">
        <is>
          <t>1984</t>
        </is>
      </c>
      <c r="O138" t="inlineStr">
        <is>
          <t>eng</t>
        </is>
      </c>
      <c r="P138" t="inlineStr">
        <is>
          <t>enk</t>
        </is>
      </c>
      <c r="Q138" t="inlineStr">
        <is>
          <t>Texts in earth sciences</t>
        </is>
      </c>
      <c r="R138" t="inlineStr">
        <is>
          <t xml:space="preserve">QE </t>
        </is>
      </c>
      <c r="S138" t="n">
        <v>1</v>
      </c>
      <c r="T138" t="n">
        <v>1</v>
      </c>
      <c r="U138" t="inlineStr">
        <is>
          <t>2002-09-03</t>
        </is>
      </c>
      <c r="V138" t="inlineStr">
        <is>
          <t>2002-09-03</t>
        </is>
      </c>
      <c r="W138" t="inlineStr">
        <is>
          <t>1993-02-22</t>
        </is>
      </c>
      <c r="X138" t="inlineStr">
        <is>
          <t>1993-02-22</t>
        </is>
      </c>
      <c r="Y138" t="n">
        <v>336</v>
      </c>
      <c r="Z138" t="n">
        <v>257</v>
      </c>
      <c r="AA138" t="n">
        <v>258</v>
      </c>
      <c r="AB138" t="n">
        <v>1</v>
      </c>
      <c r="AC138" t="n">
        <v>1</v>
      </c>
      <c r="AD138" t="n">
        <v>7</v>
      </c>
      <c r="AE138" t="n">
        <v>7</v>
      </c>
      <c r="AF138" t="n">
        <v>3</v>
      </c>
      <c r="AG138" t="n">
        <v>3</v>
      </c>
      <c r="AH138" t="n">
        <v>2</v>
      </c>
      <c r="AI138" t="n">
        <v>2</v>
      </c>
      <c r="AJ138" t="n">
        <v>3</v>
      </c>
      <c r="AK138" t="n">
        <v>3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HYPERLINK("http://catalog.hathitrust.org/Record/000608779","HathiTrust Record")</f>
        <v/>
      </c>
      <c r="AS138">
        <f>HYPERLINK("https://creighton-primo.hosted.exlibrisgroup.com/primo-explore/search?tab=default_tab&amp;search_scope=EVERYTHING&amp;vid=01CRU&amp;lang=en_US&amp;offset=0&amp;query=any,contains,991000380089702656","Catalog Record")</f>
        <v/>
      </c>
      <c r="AT138">
        <f>HYPERLINK("http://www.worldcat.org/oclc/10484222","WorldCat Record")</f>
        <v/>
      </c>
      <c r="AU138" t="inlineStr">
        <is>
          <t>54627524:eng</t>
        </is>
      </c>
      <c r="AV138" t="inlineStr">
        <is>
          <t>10484222</t>
        </is>
      </c>
      <c r="AW138" t="inlineStr">
        <is>
          <t>991000380089702656</t>
        </is>
      </c>
      <c r="AX138" t="inlineStr">
        <is>
          <t>991000380089702656</t>
        </is>
      </c>
      <c r="AY138" t="inlineStr">
        <is>
          <t>2259822270002656</t>
        </is>
      </c>
      <c r="AZ138" t="inlineStr">
        <is>
          <t>BOOK</t>
        </is>
      </c>
      <c r="BB138" t="inlineStr">
        <is>
          <t>9780471904113</t>
        </is>
      </c>
      <c r="BC138" t="inlineStr">
        <is>
          <t>32285001550341</t>
        </is>
      </c>
      <c r="BD138" t="inlineStr">
        <is>
          <t>893413297</t>
        </is>
      </c>
    </row>
    <row r="139">
      <c r="A139" t="inlineStr">
        <is>
          <t>No</t>
        </is>
      </c>
      <c r="B139" t="inlineStr">
        <is>
          <t>QE613 .C66 1981</t>
        </is>
      </c>
      <c r="C139" t="inlineStr">
        <is>
          <t>0                      QE 0613000C  66          1981</t>
        </is>
      </c>
      <c r="D139" t="inlineStr">
        <is>
          <t>Geological implications of impacts of large asteroids and comets on the earth / edited by Leon T. Silver, Peter H. Schultz, associate editors, Kevin Burke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Conference on Large Body Impacts and Terrestrial Evolution: Geological, Climatological, and Biological Implications (1981 : Snowbird, Utah)</t>
        </is>
      </c>
      <c r="L139" t="inlineStr">
        <is>
          <t>Boulder, CO : Geological Society of America, c1982.</t>
        </is>
      </c>
      <c r="M139" t="inlineStr">
        <is>
          <t>1982</t>
        </is>
      </c>
      <c r="O139" t="inlineStr">
        <is>
          <t>eng</t>
        </is>
      </c>
      <c r="P139" t="inlineStr">
        <is>
          <t>cou</t>
        </is>
      </c>
      <c r="Q139" t="inlineStr">
        <is>
          <t>Special paper ; 190</t>
        </is>
      </c>
      <c r="R139" t="inlineStr">
        <is>
          <t xml:space="preserve">QE </t>
        </is>
      </c>
      <c r="S139" t="n">
        <v>2</v>
      </c>
      <c r="T139" t="n">
        <v>2</v>
      </c>
      <c r="U139" t="inlineStr">
        <is>
          <t>1995-02-09</t>
        </is>
      </c>
      <c r="V139" t="inlineStr">
        <is>
          <t>1995-02-09</t>
        </is>
      </c>
      <c r="W139" t="inlineStr">
        <is>
          <t>1993-02-22</t>
        </is>
      </c>
      <c r="X139" t="inlineStr">
        <is>
          <t>1993-02-22</t>
        </is>
      </c>
      <c r="Y139" t="n">
        <v>446</v>
      </c>
      <c r="Z139" t="n">
        <v>364</v>
      </c>
      <c r="AA139" t="n">
        <v>368</v>
      </c>
      <c r="AB139" t="n">
        <v>3</v>
      </c>
      <c r="AC139" t="n">
        <v>3</v>
      </c>
      <c r="AD139" t="n">
        <v>6</v>
      </c>
      <c r="AE139" t="n">
        <v>6</v>
      </c>
      <c r="AF139" t="n">
        <v>1</v>
      </c>
      <c r="AG139" t="n">
        <v>1</v>
      </c>
      <c r="AH139" t="n">
        <v>1</v>
      </c>
      <c r="AI139" t="n">
        <v>1</v>
      </c>
      <c r="AJ139" t="n">
        <v>2</v>
      </c>
      <c r="AK139" t="n">
        <v>2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HYPERLINK("https://creighton-primo.hosted.exlibrisgroup.com/primo-explore/search?tab=default_tab&amp;search_scope=EVERYTHING&amp;vid=01CRU&amp;lang=en_US&amp;offset=0&amp;query=any,contains,991000164229702656","Catalog Record")</f>
        <v/>
      </c>
      <c r="AT139">
        <f>HYPERLINK("http://www.worldcat.org/oclc/9282319","WorldCat Record")</f>
        <v/>
      </c>
      <c r="AU139" t="inlineStr">
        <is>
          <t>43120819:eng</t>
        </is>
      </c>
      <c r="AV139" t="inlineStr">
        <is>
          <t>9282319</t>
        </is>
      </c>
      <c r="AW139" t="inlineStr">
        <is>
          <t>991000164229702656</t>
        </is>
      </c>
      <c r="AX139" t="inlineStr">
        <is>
          <t>991000164229702656</t>
        </is>
      </c>
      <c r="AY139" t="inlineStr">
        <is>
          <t>2259981230002656</t>
        </is>
      </c>
      <c r="AZ139" t="inlineStr">
        <is>
          <t>BOOK</t>
        </is>
      </c>
      <c r="BC139" t="inlineStr">
        <is>
          <t>32285001550366</t>
        </is>
      </c>
      <c r="BD139" t="inlineStr">
        <is>
          <t>893620262</t>
        </is>
      </c>
    </row>
    <row r="140">
      <c r="A140" t="inlineStr">
        <is>
          <t>No</t>
        </is>
      </c>
      <c r="B140" t="inlineStr">
        <is>
          <t>QE696 .I55 v. 12</t>
        </is>
      </c>
      <c r="C140" t="inlineStr">
        <is>
          <t>0                      QE 0696000I  55                                                      v. 12</t>
        </is>
      </c>
      <c r="D140" t="inlineStr">
        <is>
          <t>Loess and related eolian deposits of the world / Edited by C. Bertrand Schultz and John C. Frye.</t>
        </is>
      </c>
      <c r="E140" t="inlineStr">
        <is>
          <t>V.12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International Association for Quaternary Research.</t>
        </is>
      </c>
      <c r="L140" t="inlineStr">
        <is>
          <t>Lincoln : University of Nebraska Press, 1968.</t>
        </is>
      </c>
      <c r="M140" t="inlineStr">
        <is>
          <t>1968</t>
        </is>
      </c>
      <c r="O140" t="inlineStr">
        <is>
          <t>eng</t>
        </is>
      </c>
      <c r="P140" t="inlineStr">
        <is>
          <t>nbu</t>
        </is>
      </c>
      <c r="Q140" t="inlineStr">
        <is>
          <t>Proceedings of the VII Congress of the International Association for Quarternary Research ; v. 12</t>
        </is>
      </c>
      <c r="R140" t="inlineStr">
        <is>
          <t xml:space="preserve">QE </t>
        </is>
      </c>
      <c r="S140" t="n">
        <v>9</v>
      </c>
      <c r="T140" t="n">
        <v>9</v>
      </c>
      <c r="U140" t="inlineStr">
        <is>
          <t>2007-04-10</t>
        </is>
      </c>
      <c r="V140" t="inlineStr">
        <is>
          <t>2007-04-10</t>
        </is>
      </c>
      <c r="W140" t="inlineStr">
        <is>
          <t>1993-02-22</t>
        </is>
      </c>
      <c r="X140" t="inlineStr">
        <is>
          <t>1993-02-22</t>
        </is>
      </c>
      <c r="Y140" t="n">
        <v>304</v>
      </c>
      <c r="Z140" t="n">
        <v>247</v>
      </c>
      <c r="AA140" t="n">
        <v>251</v>
      </c>
      <c r="AB140" t="n">
        <v>8</v>
      </c>
      <c r="AC140" t="n">
        <v>8</v>
      </c>
      <c r="AD140" t="n">
        <v>9</v>
      </c>
      <c r="AE140" t="n">
        <v>9</v>
      </c>
      <c r="AF140" t="n">
        <v>1</v>
      </c>
      <c r="AG140" t="n">
        <v>1</v>
      </c>
      <c r="AH140" t="n">
        <v>0</v>
      </c>
      <c r="AI140" t="n">
        <v>0</v>
      </c>
      <c r="AJ140" t="n">
        <v>2</v>
      </c>
      <c r="AK140" t="n">
        <v>2</v>
      </c>
      <c r="AL140" t="n">
        <v>6</v>
      </c>
      <c r="AM140" t="n">
        <v>6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HYPERLINK("http://catalog.hathitrust.org/Record/007156641","HathiTrust Record")</f>
        <v/>
      </c>
      <c r="AS140">
        <f>HYPERLINK("https://creighton-primo.hosted.exlibrisgroup.com/primo-explore/search?tab=default_tab&amp;search_scope=EVERYTHING&amp;vid=01CRU&amp;lang=en_US&amp;offset=0&amp;query=any,contains,991002766349702656","Catalog Record")</f>
        <v/>
      </c>
      <c r="AT140">
        <f>HYPERLINK("http://www.worldcat.org/oclc/434798","WorldCat Record")</f>
        <v/>
      </c>
      <c r="AU140" t="inlineStr">
        <is>
          <t>1551150:eng</t>
        </is>
      </c>
      <c r="AV140" t="inlineStr">
        <is>
          <t>434798</t>
        </is>
      </c>
      <c r="AW140" t="inlineStr">
        <is>
          <t>991002766349702656</t>
        </is>
      </c>
      <c r="AX140" t="inlineStr">
        <is>
          <t>991002766349702656</t>
        </is>
      </c>
      <c r="AY140" t="inlineStr">
        <is>
          <t>2267238030002656</t>
        </is>
      </c>
      <c r="AZ140" t="inlineStr">
        <is>
          <t>BOOK</t>
        </is>
      </c>
      <c r="BC140" t="inlineStr">
        <is>
          <t>32285001550465</t>
        </is>
      </c>
      <c r="BD140" t="inlineStr">
        <is>
          <t>893517715</t>
        </is>
      </c>
    </row>
    <row r="141">
      <c r="A141" t="inlineStr">
        <is>
          <t>No</t>
        </is>
      </c>
      <c r="B141" t="inlineStr">
        <is>
          <t>QE696 .I55 v.3</t>
        </is>
      </c>
      <c r="C141" t="inlineStr">
        <is>
          <t>0                      QE 0696000I  55                                                      v.3</t>
        </is>
      </c>
      <c r="D141" t="inlineStr">
        <is>
          <t>The Bering Land Bridge / edited by David M. Hopkins.</t>
        </is>
      </c>
      <c r="E141" t="inlineStr">
        <is>
          <t>V.3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Hopkins, David Moody, 1921-2001.</t>
        </is>
      </c>
      <c r="L141" t="inlineStr">
        <is>
          <t>Stanford, Calif. : Stanford University Press, 1967.</t>
        </is>
      </c>
      <c r="M141" t="inlineStr">
        <is>
          <t>1967</t>
        </is>
      </c>
      <c r="O141" t="inlineStr">
        <is>
          <t>eng</t>
        </is>
      </c>
      <c r="P141" t="inlineStr">
        <is>
          <t>cau</t>
        </is>
      </c>
      <c r="R141" t="inlineStr">
        <is>
          <t xml:space="preserve">QE </t>
        </is>
      </c>
      <c r="S141" t="n">
        <v>3</v>
      </c>
      <c r="T141" t="n">
        <v>3</v>
      </c>
      <c r="U141" t="inlineStr">
        <is>
          <t>2000-02-12</t>
        </is>
      </c>
      <c r="V141" t="inlineStr">
        <is>
          <t>2000-02-12</t>
        </is>
      </c>
      <c r="W141" t="inlineStr">
        <is>
          <t>1993-02-22</t>
        </is>
      </c>
      <c r="X141" t="inlineStr">
        <is>
          <t>1993-02-22</t>
        </is>
      </c>
      <c r="Y141" t="n">
        <v>709</v>
      </c>
      <c r="Z141" t="n">
        <v>575</v>
      </c>
      <c r="AA141" t="n">
        <v>583</v>
      </c>
      <c r="AB141" t="n">
        <v>4</v>
      </c>
      <c r="AC141" t="n">
        <v>4</v>
      </c>
      <c r="AD141" t="n">
        <v>17</v>
      </c>
      <c r="AE141" t="n">
        <v>17</v>
      </c>
      <c r="AF141" t="n">
        <v>6</v>
      </c>
      <c r="AG141" t="n">
        <v>6</v>
      </c>
      <c r="AH141" t="n">
        <v>3</v>
      </c>
      <c r="AI141" t="n">
        <v>3</v>
      </c>
      <c r="AJ141" t="n">
        <v>8</v>
      </c>
      <c r="AK141" t="n">
        <v>8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HYPERLINK("https://creighton-primo.hosted.exlibrisgroup.com/primo-explore/search?tab=default_tab&amp;search_scope=EVERYTHING&amp;vid=01CRU&amp;lang=en_US&amp;offset=0&amp;query=any,contains,991002964329702656","Catalog Record")</f>
        <v/>
      </c>
      <c r="AT141">
        <f>HYPERLINK("http://www.worldcat.org/oclc/545237","WorldCat Record")</f>
        <v/>
      </c>
      <c r="AU141" t="inlineStr">
        <is>
          <t>148031963:eng</t>
        </is>
      </c>
      <c r="AV141" t="inlineStr">
        <is>
          <t>545237</t>
        </is>
      </c>
      <c r="AW141" t="inlineStr">
        <is>
          <t>991002964329702656</t>
        </is>
      </c>
      <c r="AX141" t="inlineStr">
        <is>
          <t>991002964329702656</t>
        </is>
      </c>
      <c r="AY141" t="inlineStr">
        <is>
          <t>2264435280002656</t>
        </is>
      </c>
      <c r="AZ141" t="inlineStr">
        <is>
          <t>BOOK</t>
        </is>
      </c>
      <c r="BC141" t="inlineStr">
        <is>
          <t>32285001550432</t>
        </is>
      </c>
      <c r="BD141" t="inlineStr">
        <is>
          <t>893428279</t>
        </is>
      </c>
    </row>
    <row r="142">
      <c r="A142" t="inlineStr">
        <is>
          <t>No</t>
        </is>
      </c>
      <c r="B142" t="inlineStr">
        <is>
          <t>QE696 .W9</t>
        </is>
      </c>
      <c r="C142" t="inlineStr">
        <is>
          <t>0                      QE 0696000W  9</t>
        </is>
      </c>
      <c r="D142" t="inlineStr">
        <is>
          <t>The Quaternary of the United States; a review volume for the VII Congress of the International Association for Quaternary Research [by] H. E. Wright, Jr. and David G. Frey, editors.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Wright, H. E. (Herbert Edgar), 1917-2015 editor.</t>
        </is>
      </c>
      <c r="L142" t="inlineStr">
        <is>
          <t>Princeton, N.J., Princeton University Press, 1965.</t>
        </is>
      </c>
      <c r="M142" t="inlineStr">
        <is>
          <t>1965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QE </t>
        </is>
      </c>
      <c r="S142" t="n">
        <v>1</v>
      </c>
      <c r="T142" t="n">
        <v>1</v>
      </c>
      <c r="U142" t="inlineStr">
        <is>
          <t>2008-06-30</t>
        </is>
      </c>
      <c r="V142" t="inlineStr">
        <is>
          <t>2008-06-30</t>
        </is>
      </c>
      <c r="W142" t="inlineStr">
        <is>
          <t>1997-06-25</t>
        </is>
      </c>
      <c r="X142" t="inlineStr">
        <is>
          <t>1997-06-25</t>
        </is>
      </c>
      <c r="Y142" t="n">
        <v>846</v>
      </c>
      <c r="Z142" t="n">
        <v>710</v>
      </c>
      <c r="AA142" t="n">
        <v>864</v>
      </c>
      <c r="AB142" t="n">
        <v>6</v>
      </c>
      <c r="AC142" t="n">
        <v>6</v>
      </c>
      <c r="AD142" t="n">
        <v>22</v>
      </c>
      <c r="AE142" t="n">
        <v>31</v>
      </c>
      <c r="AF142" t="n">
        <v>8</v>
      </c>
      <c r="AG142" t="n">
        <v>13</v>
      </c>
      <c r="AH142" t="n">
        <v>3</v>
      </c>
      <c r="AI142" t="n">
        <v>7</v>
      </c>
      <c r="AJ142" t="n">
        <v>9</v>
      </c>
      <c r="AK142" t="n">
        <v>13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HYPERLINK("https://creighton-primo.hosted.exlibrisgroup.com/primo-explore/search?tab=default_tab&amp;search_scope=EVERYTHING&amp;vid=01CRU&amp;lang=en_US&amp;offset=0&amp;query=any,contains,991002977439702656","Catalog Record")</f>
        <v/>
      </c>
      <c r="AT142">
        <f>HYPERLINK("http://www.worldcat.org/oclc/552866","WorldCat Record")</f>
        <v/>
      </c>
      <c r="AU142" t="inlineStr">
        <is>
          <t>1601748:eng</t>
        </is>
      </c>
      <c r="AV142" t="inlineStr">
        <is>
          <t>552866</t>
        </is>
      </c>
      <c r="AW142" t="inlineStr">
        <is>
          <t>991002977439702656</t>
        </is>
      </c>
      <c r="AX142" t="inlineStr">
        <is>
          <t>991002977439702656</t>
        </is>
      </c>
      <c r="AY142" t="inlineStr">
        <is>
          <t>2259736140002656</t>
        </is>
      </c>
      <c r="AZ142" t="inlineStr">
        <is>
          <t>BOOK</t>
        </is>
      </c>
      <c r="BC142" t="inlineStr">
        <is>
          <t>32285002853835</t>
        </is>
      </c>
      <c r="BD142" t="inlineStr">
        <is>
          <t>893604302</t>
        </is>
      </c>
    </row>
    <row r="143">
      <c r="A143" t="inlineStr">
        <is>
          <t>No</t>
        </is>
      </c>
      <c r="B143" t="inlineStr">
        <is>
          <t>QE696 .Z4 1959</t>
        </is>
      </c>
      <c r="C143" t="inlineStr">
        <is>
          <t>0                      QE 0696000Z  4           1959</t>
        </is>
      </c>
      <c r="D143" t="inlineStr">
        <is>
          <t>The Pleistocene period; its climate, chronology, and faunal successions.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Zeuner, Frederick Everard, 1905-1963.</t>
        </is>
      </c>
      <c r="L143" t="inlineStr">
        <is>
          <t>London, Hutchinson Scientific &amp; Technical [1959]</t>
        </is>
      </c>
      <c r="M143" t="inlineStr">
        <is>
          <t>1959</t>
        </is>
      </c>
      <c r="O143" t="inlineStr">
        <is>
          <t>eng</t>
        </is>
      </c>
      <c r="P143" t="inlineStr">
        <is>
          <t>enk</t>
        </is>
      </c>
      <c r="R143" t="inlineStr">
        <is>
          <t xml:space="preserve">QE </t>
        </is>
      </c>
      <c r="S143" t="n">
        <v>1</v>
      </c>
      <c r="T143" t="n">
        <v>1</v>
      </c>
      <c r="U143" t="inlineStr">
        <is>
          <t>1997-11-08</t>
        </is>
      </c>
      <c r="V143" t="inlineStr">
        <is>
          <t>1997-11-08</t>
        </is>
      </c>
      <c r="W143" t="inlineStr">
        <is>
          <t>1997-06-25</t>
        </is>
      </c>
      <c r="X143" t="inlineStr">
        <is>
          <t>1997-06-25</t>
        </is>
      </c>
      <c r="Y143" t="n">
        <v>395</v>
      </c>
      <c r="Z143" t="n">
        <v>237</v>
      </c>
      <c r="AA143" t="n">
        <v>276</v>
      </c>
      <c r="AB143" t="n">
        <v>2</v>
      </c>
      <c r="AC143" t="n">
        <v>2</v>
      </c>
      <c r="AD143" t="n">
        <v>2</v>
      </c>
      <c r="AE143" t="n">
        <v>5</v>
      </c>
      <c r="AF143" t="n">
        <v>0</v>
      </c>
      <c r="AG143" t="n">
        <v>0</v>
      </c>
      <c r="AH143" t="n">
        <v>0</v>
      </c>
      <c r="AI143" t="n">
        <v>1</v>
      </c>
      <c r="AJ143" t="n">
        <v>1</v>
      </c>
      <c r="AK143" t="n">
        <v>3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HYPERLINK("http://catalog.hathitrust.org/Record/001495596","HathiTrust Record")</f>
        <v/>
      </c>
      <c r="AS143">
        <f>HYPERLINK("https://creighton-primo.hosted.exlibrisgroup.com/primo-explore/search?tab=default_tab&amp;search_scope=EVERYTHING&amp;vid=01CRU&amp;lang=en_US&amp;offset=0&amp;query=any,contains,991002973219702656","Catalog Record")</f>
        <v/>
      </c>
      <c r="AT143">
        <f>HYPERLINK("http://www.worldcat.org/oclc/550559","WorldCat Record")</f>
        <v/>
      </c>
      <c r="AU143" t="inlineStr">
        <is>
          <t>4820886198:eng</t>
        </is>
      </c>
      <c r="AV143" t="inlineStr">
        <is>
          <t>550559</t>
        </is>
      </c>
      <c r="AW143" t="inlineStr">
        <is>
          <t>991002973219702656</t>
        </is>
      </c>
      <c r="AX143" t="inlineStr">
        <is>
          <t>991002973219702656</t>
        </is>
      </c>
      <c r="AY143" t="inlineStr">
        <is>
          <t>2254885340002656</t>
        </is>
      </c>
      <c r="AZ143" t="inlineStr">
        <is>
          <t>BOOK</t>
        </is>
      </c>
      <c r="BC143" t="inlineStr">
        <is>
          <t>32285002853850</t>
        </is>
      </c>
      <c r="BD143" t="inlineStr">
        <is>
          <t>893239748</t>
        </is>
      </c>
    </row>
    <row r="144">
      <c r="A144" t="inlineStr">
        <is>
          <t>No</t>
        </is>
      </c>
      <c r="B144" t="inlineStr">
        <is>
          <t>QE70 .A8 1990</t>
        </is>
      </c>
      <c r="C144" t="inlineStr">
        <is>
          <t>0                      QE 0070000A  8           1990</t>
        </is>
      </c>
      <c r="D144" t="inlineStr">
        <is>
          <t>The ends of the Earth : the Polar regions of the world / by Isaac Asimov ; illustrations by Bob Hines.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Asimov, Isaac, 1920-1992.</t>
        </is>
      </c>
      <c r="L144" t="inlineStr">
        <is>
          <t>New York, N.Y. : Dutton, 1990, c1975.</t>
        </is>
      </c>
      <c r="M144" t="inlineStr">
        <is>
          <t>1990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QE </t>
        </is>
      </c>
      <c r="S144" t="n">
        <v>2</v>
      </c>
      <c r="T144" t="n">
        <v>2</v>
      </c>
      <c r="U144" t="inlineStr">
        <is>
          <t>1994-07-25</t>
        </is>
      </c>
      <c r="V144" t="inlineStr">
        <is>
          <t>1994-07-25</t>
        </is>
      </c>
      <c r="W144" t="inlineStr">
        <is>
          <t>1991-08-19</t>
        </is>
      </c>
      <c r="X144" t="inlineStr">
        <is>
          <t>1991-08-19</t>
        </is>
      </c>
      <c r="Y144" t="n">
        <v>68</v>
      </c>
      <c r="Z144" t="n">
        <v>66</v>
      </c>
      <c r="AA144" t="n">
        <v>804</v>
      </c>
      <c r="AB144" t="n">
        <v>1</v>
      </c>
      <c r="AC144" t="n">
        <v>5</v>
      </c>
      <c r="AD144" t="n">
        <v>0</v>
      </c>
      <c r="AE144" t="n">
        <v>8</v>
      </c>
      <c r="AF144" t="n">
        <v>0</v>
      </c>
      <c r="AG144" t="n">
        <v>2</v>
      </c>
      <c r="AH144" t="n">
        <v>0</v>
      </c>
      <c r="AI144" t="n">
        <v>1</v>
      </c>
      <c r="AJ144" t="n">
        <v>0</v>
      </c>
      <c r="AK144" t="n">
        <v>4</v>
      </c>
      <c r="AL144" t="n">
        <v>0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HYPERLINK("http://catalog.hathitrust.org/Record/009159671","HathiTrust Record")</f>
        <v/>
      </c>
      <c r="AS144">
        <f>HYPERLINK("https://creighton-primo.hosted.exlibrisgroup.com/primo-explore/search?tab=default_tab&amp;search_scope=EVERYTHING&amp;vid=01CRU&amp;lang=en_US&amp;offset=0&amp;query=any,contains,991001783269702656","Catalog Record")</f>
        <v/>
      </c>
      <c r="AT144">
        <f>HYPERLINK("http://www.worldcat.org/oclc/22489472","WorldCat Record")</f>
        <v/>
      </c>
      <c r="AU144" t="inlineStr">
        <is>
          <t>50862446:eng</t>
        </is>
      </c>
      <c r="AV144" t="inlineStr">
        <is>
          <t>22489472</t>
        </is>
      </c>
      <c r="AW144" t="inlineStr">
        <is>
          <t>991001783269702656</t>
        </is>
      </c>
      <c r="AX144" t="inlineStr">
        <is>
          <t>991001783269702656</t>
        </is>
      </c>
      <c r="AY144" t="inlineStr">
        <is>
          <t>2271630380002656</t>
        </is>
      </c>
      <c r="AZ144" t="inlineStr">
        <is>
          <t>BOOK</t>
        </is>
      </c>
      <c r="BB144" t="inlineStr">
        <is>
          <t>9780525485735</t>
        </is>
      </c>
      <c r="BC144" t="inlineStr">
        <is>
          <t>32285000701184</t>
        </is>
      </c>
      <c r="BD144" t="inlineStr">
        <is>
          <t>893346776</t>
        </is>
      </c>
    </row>
    <row r="145">
      <c r="A145" t="inlineStr">
        <is>
          <t>No</t>
        </is>
      </c>
      <c r="B145" t="inlineStr">
        <is>
          <t>QE705.A1 R8 1985</t>
        </is>
      </c>
      <c r="C145" t="inlineStr">
        <is>
          <t>0                      QE 0705000A  1                  R  8           1985</t>
        </is>
      </c>
      <c r="D145" t="inlineStr">
        <is>
          <t>The meaning of fossils : episodes in the history of palaeontology / Martin J.S. Rudwick.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Rudwick, M. J. S.</t>
        </is>
      </c>
      <c r="L145" t="inlineStr">
        <is>
          <t>Chicago : University of Chicago Press, 1985.</t>
        </is>
      </c>
      <c r="M145" t="inlineStr">
        <is>
          <t>1985</t>
        </is>
      </c>
      <c r="N145" t="inlineStr">
        <is>
          <t>University of Chicago Press ed.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QE </t>
        </is>
      </c>
      <c r="S145" t="n">
        <v>3</v>
      </c>
      <c r="T145" t="n">
        <v>3</v>
      </c>
      <c r="U145" t="inlineStr">
        <is>
          <t>1995-02-17</t>
        </is>
      </c>
      <c r="V145" t="inlineStr">
        <is>
          <t>1995-02-17</t>
        </is>
      </c>
      <c r="W145" t="inlineStr">
        <is>
          <t>1993-02-22</t>
        </is>
      </c>
      <c r="X145" t="inlineStr">
        <is>
          <t>1993-02-22</t>
        </is>
      </c>
      <c r="Y145" t="n">
        <v>353</v>
      </c>
      <c r="Z145" t="n">
        <v>302</v>
      </c>
      <c r="AA145" t="n">
        <v>814</v>
      </c>
      <c r="AB145" t="n">
        <v>4</v>
      </c>
      <c r="AC145" t="n">
        <v>7</v>
      </c>
      <c r="AD145" t="n">
        <v>8</v>
      </c>
      <c r="AE145" t="n">
        <v>25</v>
      </c>
      <c r="AF145" t="n">
        <v>3</v>
      </c>
      <c r="AG145" t="n">
        <v>8</v>
      </c>
      <c r="AH145" t="n">
        <v>2</v>
      </c>
      <c r="AI145" t="n">
        <v>7</v>
      </c>
      <c r="AJ145" t="n">
        <v>4</v>
      </c>
      <c r="AK145" t="n">
        <v>12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HYPERLINK("https://creighton-primo.hosted.exlibrisgroup.com/primo-explore/search?tab=default_tab&amp;search_scope=EVERYTHING&amp;vid=01CRU&amp;lang=en_US&amp;offset=0&amp;query=any,contains,991000558719702656","Catalog Record")</f>
        <v/>
      </c>
      <c r="AT145">
        <f>HYPERLINK("http://www.worldcat.org/oclc/11574066","WorldCat Record")</f>
        <v/>
      </c>
      <c r="AU145" t="inlineStr">
        <is>
          <t>1767601:eng</t>
        </is>
      </c>
      <c r="AV145" t="inlineStr">
        <is>
          <t>11574066</t>
        </is>
      </c>
      <c r="AW145" t="inlineStr">
        <is>
          <t>991000558719702656</t>
        </is>
      </c>
      <c r="AX145" t="inlineStr">
        <is>
          <t>991000558719702656</t>
        </is>
      </c>
      <c r="AY145" t="inlineStr">
        <is>
          <t>2264909170002656</t>
        </is>
      </c>
      <c r="AZ145" t="inlineStr">
        <is>
          <t>BOOK</t>
        </is>
      </c>
      <c r="BB145" t="inlineStr">
        <is>
          <t>9780226731032</t>
        </is>
      </c>
      <c r="BC145" t="inlineStr">
        <is>
          <t>32285001550507</t>
        </is>
      </c>
      <c r="BD145" t="inlineStr">
        <is>
          <t>893595660</t>
        </is>
      </c>
    </row>
    <row r="146">
      <c r="A146" t="inlineStr">
        <is>
          <t>No</t>
        </is>
      </c>
      <c r="B146" t="inlineStr">
        <is>
          <t>QE707.T4 A3953</t>
        </is>
      </c>
      <c r="C146" t="inlineStr">
        <is>
          <t>0                      QE 0707000T  4                  A  3953</t>
        </is>
      </c>
      <c r="D146" t="inlineStr">
        <is>
          <t>Letters from Egypt, 1905-1908. Pref. by Henri de Lubac. [Translated by Mary Ilford.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Teilhard de Chardin, Pierre.</t>
        </is>
      </c>
      <c r="L146" t="inlineStr">
        <is>
          <t>New York] Herder and Herder [1965]</t>
        </is>
      </c>
      <c r="M146" t="inlineStr">
        <is>
          <t>1965</t>
        </is>
      </c>
      <c r="O146" t="inlineStr">
        <is>
          <t>eng</t>
        </is>
      </c>
      <c r="P146" t="inlineStr">
        <is>
          <t>___</t>
        </is>
      </c>
      <c r="R146" t="inlineStr">
        <is>
          <t xml:space="preserve">QE </t>
        </is>
      </c>
      <c r="S146" t="n">
        <v>1</v>
      </c>
      <c r="T146" t="n">
        <v>1</v>
      </c>
      <c r="U146" t="inlineStr">
        <is>
          <t>2000-10-26</t>
        </is>
      </c>
      <c r="V146" t="inlineStr">
        <is>
          <t>2000-10-26</t>
        </is>
      </c>
      <c r="W146" t="inlineStr">
        <is>
          <t>1997-09-18</t>
        </is>
      </c>
      <c r="X146" t="inlineStr">
        <is>
          <t>1997-09-18</t>
        </is>
      </c>
      <c r="Y146" t="n">
        <v>539</v>
      </c>
      <c r="Z146" t="n">
        <v>486</v>
      </c>
      <c r="AA146" t="n">
        <v>493</v>
      </c>
      <c r="AB146" t="n">
        <v>4</v>
      </c>
      <c r="AC146" t="n">
        <v>4</v>
      </c>
      <c r="AD146" t="n">
        <v>34</v>
      </c>
      <c r="AE146" t="n">
        <v>34</v>
      </c>
      <c r="AF146" t="n">
        <v>11</v>
      </c>
      <c r="AG146" t="n">
        <v>11</v>
      </c>
      <c r="AH146" t="n">
        <v>7</v>
      </c>
      <c r="AI146" t="n">
        <v>7</v>
      </c>
      <c r="AJ146" t="n">
        <v>25</v>
      </c>
      <c r="AK146" t="n">
        <v>25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HYPERLINK("http://catalog.hathitrust.org/Record/001488988","HathiTrust Record")</f>
        <v/>
      </c>
      <c r="AS146">
        <f>HYPERLINK("https://creighton-primo.hosted.exlibrisgroup.com/primo-explore/search?tab=default_tab&amp;search_scope=EVERYTHING&amp;vid=01CRU&amp;lang=en_US&amp;offset=0&amp;query=any,contains,991003314619702656","Catalog Record")</f>
        <v/>
      </c>
      <c r="AT146">
        <f>HYPERLINK("http://www.worldcat.org/oclc/839367","WorldCat Record")</f>
        <v/>
      </c>
      <c r="AU146" t="inlineStr">
        <is>
          <t>2461496:eng</t>
        </is>
      </c>
      <c r="AV146" t="inlineStr">
        <is>
          <t>839367</t>
        </is>
      </c>
      <c r="AW146" t="inlineStr">
        <is>
          <t>991003314619702656</t>
        </is>
      </c>
      <c r="AX146" t="inlineStr">
        <is>
          <t>991003314619702656</t>
        </is>
      </c>
      <c r="AY146" t="inlineStr">
        <is>
          <t>2259471330002656</t>
        </is>
      </c>
      <c r="AZ146" t="inlineStr">
        <is>
          <t>BOOK</t>
        </is>
      </c>
      <c r="BC146" t="inlineStr">
        <is>
          <t>32285003204079</t>
        </is>
      </c>
      <c r="BD146" t="inlineStr">
        <is>
          <t>893524671</t>
        </is>
      </c>
    </row>
    <row r="147">
      <c r="A147" t="inlineStr">
        <is>
          <t>No</t>
        </is>
      </c>
      <c r="B147" t="inlineStr">
        <is>
          <t>QE707.T4 C813</t>
        </is>
      </c>
      <c r="C147" t="inlineStr">
        <is>
          <t>0                      QE 0707000T  4                  C  813</t>
        </is>
      </c>
      <c r="D147" t="inlineStr">
        <is>
          <t>Teilhard de Chardin; a biographical study / by Claude Cuénot ; [translation by Vincent COlimore; edited by René Hague]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Cuénot, Claude.</t>
        </is>
      </c>
      <c r="L147" t="inlineStr">
        <is>
          <t>Baltimore, Helicon [1965]</t>
        </is>
      </c>
      <c r="M147" t="inlineStr">
        <is>
          <t>1965</t>
        </is>
      </c>
      <c r="O147" t="inlineStr">
        <is>
          <t>eng</t>
        </is>
      </c>
      <c r="P147" t="inlineStr">
        <is>
          <t>___</t>
        </is>
      </c>
      <c r="R147" t="inlineStr">
        <is>
          <t xml:space="preserve">QE </t>
        </is>
      </c>
      <c r="S147" t="n">
        <v>1</v>
      </c>
      <c r="T147" t="n">
        <v>1</v>
      </c>
      <c r="U147" t="inlineStr">
        <is>
          <t>2000-07-06</t>
        </is>
      </c>
      <c r="V147" t="inlineStr">
        <is>
          <t>2000-07-06</t>
        </is>
      </c>
      <c r="W147" t="inlineStr">
        <is>
          <t>1997-09-18</t>
        </is>
      </c>
      <c r="X147" t="inlineStr">
        <is>
          <t>1997-09-18</t>
        </is>
      </c>
      <c r="Y147" t="n">
        <v>851</v>
      </c>
      <c r="Z147" t="n">
        <v>780</v>
      </c>
      <c r="AA147" t="n">
        <v>825</v>
      </c>
      <c r="AB147" t="n">
        <v>4</v>
      </c>
      <c r="AC147" t="n">
        <v>5</v>
      </c>
      <c r="AD147" t="n">
        <v>34</v>
      </c>
      <c r="AE147" t="n">
        <v>40</v>
      </c>
      <c r="AF147" t="n">
        <v>13</v>
      </c>
      <c r="AG147" t="n">
        <v>15</v>
      </c>
      <c r="AH147" t="n">
        <v>7</v>
      </c>
      <c r="AI147" t="n">
        <v>8</v>
      </c>
      <c r="AJ147" t="n">
        <v>20</v>
      </c>
      <c r="AK147" t="n">
        <v>23</v>
      </c>
      <c r="AL147" t="n">
        <v>3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HYPERLINK("http://catalog.hathitrust.org/Record/001488998","HathiTrust Record")</f>
        <v/>
      </c>
      <c r="AS147">
        <f>HYPERLINK("https://creighton-primo.hosted.exlibrisgroup.com/primo-explore/search?tab=default_tab&amp;search_scope=EVERYTHING&amp;vid=01CRU&amp;lang=en_US&amp;offset=0&amp;query=any,contains,991002997589702656","Catalog Record")</f>
        <v/>
      </c>
      <c r="AT147">
        <f>HYPERLINK("http://www.worldcat.org/oclc/566233","WorldCat Record")</f>
        <v/>
      </c>
      <c r="AU147" t="inlineStr">
        <is>
          <t>3943466751:eng</t>
        </is>
      </c>
      <c r="AV147" t="inlineStr">
        <is>
          <t>566233</t>
        </is>
      </c>
      <c r="AW147" t="inlineStr">
        <is>
          <t>991002997589702656</t>
        </is>
      </c>
      <c r="AX147" t="inlineStr">
        <is>
          <t>991002997589702656</t>
        </is>
      </c>
      <c r="AY147" t="inlineStr">
        <is>
          <t>2256338560002656</t>
        </is>
      </c>
      <c r="AZ147" t="inlineStr">
        <is>
          <t>BOOK</t>
        </is>
      </c>
      <c r="BC147" t="inlineStr">
        <is>
          <t>32285003204103</t>
        </is>
      </c>
      <c r="BD147" t="inlineStr">
        <is>
          <t>893342117</t>
        </is>
      </c>
    </row>
    <row r="148">
      <c r="A148" t="inlineStr">
        <is>
          <t>No</t>
        </is>
      </c>
      <c r="B148" t="inlineStr">
        <is>
          <t>QE707.T4 F7 1961</t>
        </is>
      </c>
      <c r="C148" t="inlineStr">
        <is>
          <t>0                      QE 0707000T  4                  F  7           1961</t>
        </is>
      </c>
      <c r="D148" t="inlineStr">
        <is>
          <t>The world of Teilhard / edited by Robert T. Francoeur ; with a preface by John LaFarge.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Francoeur, Robert T.</t>
        </is>
      </c>
      <c r="L148" t="inlineStr">
        <is>
          <t>Baltimore : Helicon Press, [c1961]</t>
        </is>
      </c>
      <c r="M148" t="inlineStr">
        <is>
          <t>1961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QE </t>
        </is>
      </c>
      <c r="S148" t="n">
        <v>1</v>
      </c>
      <c r="T148" t="n">
        <v>1</v>
      </c>
      <c r="U148" t="inlineStr">
        <is>
          <t>2000-10-26</t>
        </is>
      </c>
      <c r="V148" t="inlineStr">
        <is>
          <t>2000-10-26</t>
        </is>
      </c>
      <c r="W148" t="inlineStr">
        <is>
          <t>1990-12-28</t>
        </is>
      </c>
      <c r="X148" t="inlineStr">
        <is>
          <t>1990-12-28</t>
        </is>
      </c>
      <c r="Y148" t="n">
        <v>358</v>
      </c>
      <c r="Z148" t="n">
        <v>277</v>
      </c>
      <c r="AA148" t="n">
        <v>285</v>
      </c>
      <c r="AB148" t="n">
        <v>1</v>
      </c>
      <c r="AC148" t="n">
        <v>1</v>
      </c>
      <c r="AD148" t="n">
        <v>28</v>
      </c>
      <c r="AE148" t="n">
        <v>28</v>
      </c>
      <c r="AF148" t="n">
        <v>9</v>
      </c>
      <c r="AG148" t="n">
        <v>9</v>
      </c>
      <c r="AH148" t="n">
        <v>5</v>
      </c>
      <c r="AI148" t="n">
        <v>5</v>
      </c>
      <c r="AJ148" t="n">
        <v>23</v>
      </c>
      <c r="AK148" t="n">
        <v>23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HYPERLINK("http://catalog.hathitrust.org/Record/001489002","HathiTrust Record")</f>
        <v/>
      </c>
      <c r="AS148">
        <f>HYPERLINK("https://creighton-primo.hosted.exlibrisgroup.com/primo-explore/search?tab=default_tab&amp;search_scope=EVERYTHING&amp;vid=01CRU&amp;lang=en_US&amp;offset=0&amp;query=any,contains,991003131709702656","Catalog Record")</f>
        <v/>
      </c>
      <c r="AT148">
        <f>HYPERLINK("http://www.worldcat.org/oclc/674792","WorldCat Record")</f>
        <v/>
      </c>
      <c r="AU148" t="inlineStr">
        <is>
          <t>1725898:eng</t>
        </is>
      </c>
      <c r="AV148" t="inlineStr">
        <is>
          <t>674792</t>
        </is>
      </c>
      <c r="AW148" t="inlineStr">
        <is>
          <t>991003131709702656</t>
        </is>
      </c>
      <c r="AX148" t="inlineStr">
        <is>
          <t>991003131709702656</t>
        </is>
      </c>
      <c r="AY148" t="inlineStr">
        <is>
          <t>2269332150002656</t>
        </is>
      </c>
      <c r="AZ148" t="inlineStr">
        <is>
          <t>BOOK</t>
        </is>
      </c>
      <c r="BC148" t="inlineStr">
        <is>
          <t>32285000297977</t>
        </is>
      </c>
      <c r="BD148" t="inlineStr">
        <is>
          <t>893323795</t>
        </is>
      </c>
    </row>
    <row r="149">
      <c r="A149" t="inlineStr">
        <is>
          <t>No</t>
        </is>
      </c>
      <c r="B149" t="inlineStr">
        <is>
          <t>QE71 .R4 1986</t>
        </is>
      </c>
      <c r="C149" t="inlineStr">
        <is>
          <t>0                      QE 0071000R  4           1986</t>
        </is>
      </c>
      <c r="D149" t="inlineStr">
        <is>
          <t>The making of a continent : text and photographs / by Ron Redfern ; color illustrations by Gary Hincks.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Redfern, Ron.</t>
        </is>
      </c>
      <c r="L149" t="inlineStr">
        <is>
          <t>New York : Times Books, [1986], c1983.</t>
        </is>
      </c>
      <c r="M149" t="inlineStr">
        <is>
          <t>1986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QE </t>
        </is>
      </c>
      <c r="S149" t="n">
        <v>3</v>
      </c>
      <c r="T149" t="n">
        <v>3</v>
      </c>
      <c r="U149" t="inlineStr">
        <is>
          <t>1994-09-27</t>
        </is>
      </c>
      <c r="V149" t="inlineStr">
        <is>
          <t>1994-09-27</t>
        </is>
      </c>
      <c r="W149" t="inlineStr">
        <is>
          <t>1993-02-15</t>
        </is>
      </c>
      <c r="X149" t="inlineStr">
        <is>
          <t>1993-02-15</t>
        </is>
      </c>
      <c r="Y149" t="n">
        <v>344</v>
      </c>
      <c r="Z149" t="n">
        <v>327</v>
      </c>
      <c r="AA149" t="n">
        <v>1260</v>
      </c>
      <c r="AB149" t="n">
        <v>3</v>
      </c>
      <c r="AC149" t="n">
        <v>7</v>
      </c>
      <c r="AD149" t="n">
        <v>4</v>
      </c>
      <c r="AE149" t="n">
        <v>21</v>
      </c>
      <c r="AF149" t="n">
        <v>2</v>
      </c>
      <c r="AG149" t="n">
        <v>10</v>
      </c>
      <c r="AH149" t="n">
        <v>0</v>
      </c>
      <c r="AI149" t="n">
        <v>3</v>
      </c>
      <c r="AJ149" t="n">
        <v>3</v>
      </c>
      <c r="AK149" t="n">
        <v>9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HYPERLINK("https://creighton-primo.hosted.exlibrisgroup.com/primo-explore/search?tab=default_tab&amp;search_scope=EVERYTHING&amp;vid=01CRU&amp;lang=en_US&amp;offset=0&amp;query=any,contains,991000839559702656","Catalog Record")</f>
        <v/>
      </c>
      <c r="AT149">
        <f>HYPERLINK("http://www.worldcat.org/oclc/13524900","WorldCat Record")</f>
        <v/>
      </c>
      <c r="AU149" t="inlineStr">
        <is>
          <t>4556917:eng</t>
        </is>
      </c>
      <c r="AV149" t="inlineStr">
        <is>
          <t>13524900</t>
        </is>
      </c>
      <c r="AW149" t="inlineStr">
        <is>
          <t>991000839559702656</t>
        </is>
      </c>
      <c r="AX149" t="inlineStr">
        <is>
          <t>991000839559702656</t>
        </is>
      </c>
      <c r="AY149" t="inlineStr">
        <is>
          <t>2264159950002656</t>
        </is>
      </c>
      <c r="AZ149" t="inlineStr">
        <is>
          <t>BOOK</t>
        </is>
      </c>
      <c r="BB149" t="inlineStr">
        <is>
          <t>9780812916171</t>
        </is>
      </c>
      <c r="BC149" t="inlineStr">
        <is>
          <t>32285001518694</t>
        </is>
      </c>
      <c r="BD149" t="inlineStr">
        <is>
          <t>893315285</t>
        </is>
      </c>
    </row>
    <row r="150">
      <c r="A150" t="inlineStr">
        <is>
          <t>No</t>
        </is>
      </c>
      <c r="B150" t="inlineStr">
        <is>
          <t>QE711 .R3 1967</t>
        </is>
      </c>
      <c r="C150" t="inlineStr">
        <is>
          <t>0                      QE 0711000R  3           1967</t>
        </is>
      </c>
      <c r="D150" t="inlineStr">
        <is>
          <t>Prehistoric life / by Percy E. Raymond.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Raymond, Percy E. (Percy Edward), 1879-1952.</t>
        </is>
      </c>
      <c r="L150" t="inlineStr">
        <is>
          <t>Cambridge : Harvard University Press, 1967, c1948.</t>
        </is>
      </c>
      <c r="M150" t="inlineStr">
        <is>
          <t>1967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QE </t>
        </is>
      </c>
      <c r="S150" t="n">
        <v>1</v>
      </c>
      <c r="T150" t="n">
        <v>1</v>
      </c>
      <c r="U150" t="inlineStr">
        <is>
          <t>2008-10-14</t>
        </is>
      </c>
      <c r="V150" t="inlineStr">
        <is>
          <t>2008-10-14</t>
        </is>
      </c>
      <c r="W150" t="inlineStr">
        <is>
          <t>1995-03-28</t>
        </is>
      </c>
      <c r="X150" t="inlineStr">
        <is>
          <t>1995-03-28</t>
        </is>
      </c>
      <c r="Y150" t="n">
        <v>156</v>
      </c>
      <c r="Z150" t="n">
        <v>149</v>
      </c>
      <c r="AA150" t="n">
        <v>560</v>
      </c>
      <c r="AB150" t="n">
        <v>1</v>
      </c>
      <c r="AC150" t="n">
        <v>4</v>
      </c>
      <c r="AD150" t="n">
        <v>5</v>
      </c>
      <c r="AE150" t="n">
        <v>16</v>
      </c>
      <c r="AF150" t="n">
        <v>2</v>
      </c>
      <c r="AG150" t="n">
        <v>6</v>
      </c>
      <c r="AH150" t="n">
        <v>0</v>
      </c>
      <c r="AI150" t="n">
        <v>1</v>
      </c>
      <c r="AJ150" t="n">
        <v>4</v>
      </c>
      <c r="AK150" t="n">
        <v>8</v>
      </c>
      <c r="AL150" t="n">
        <v>0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HYPERLINK("https://creighton-primo.hosted.exlibrisgroup.com/primo-explore/search?tab=default_tab&amp;search_scope=EVERYTHING&amp;vid=01CRU&amp;lang=en_US&amp;offset=0&amp;query=any,contains,991004003249702656","Catalog Record")</f>
        <v/>
      </c>
      <c r="AT150">
        <f>HYPERLINK("http://www.worldcat.org/oclc/2077624","WorldCat Record")</f>
        <v/>
      </c>
      <c r="AU150" t="inlineStr">
        <is>
          <t>1581072:eng</t>
        </is>
      </c>
      <c r="AV150" t="inlineStr">
        <is>
          <t>2077624</t>
        </is>
      </c>
      <c r="AW150" t="inlineStr">
        <is>
          <t>991004003249702656</t>
        </is>
      </c>
      <c r="AX150" t="inlineStr">
        <is>
          <t>991004003249702656</t>
        </is>
      </c>
      <c r="AY150" t="inlineStr">
        <is>
          <t>2263626980002656</t>
        </is>
      </c>
      <c r="AZ150" t="inlineStr">
        <is>
          <t>BOOK</t>
        </is>
      </c>
      <c r="BC150" t="inlineStr">
        <is>
          <t>32285002014149</t>
        </is>
      </c>
      <c r="BD150" t="inlineStr">
        <is>
          <t>893900674</t>
        </is>
      </c>
    </row>
    <row r="151">
      <c r="A151" t="inlineStr">
        <is>
          <t>No</t>
        </is>
      </c>
      <c r="B151" t="inlineStr">
        <is>
          <t>QE711.2 .S55 1983</t>
        </is>
      </c>
      <c r="C151" t="inlineStr">
        <is>
          <t>0                      QE 0711200S  55          1983</t>
        </is>
      </c>
      <c r="D151" t="inlineStr">
        <is>
          <t>Fossils and the history of life / George Gaylord Simpson.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Simpson, George Gaylord, 1902-1984.</t>
        </is>
      </c>
      <c r="L151" t="inlineStr">
        <is>
          <t>New York : Scientific American Books, c1983.</t>
        </is>
      </c>
      <c r="M151" t="inlineStr">
        <is>
          <t>1983</t>
        </is>
      </c>
      <c r="O151" t="inlineStr">
        <is>
          <t>eng</t>
        </is>
      </c>
      <c r="P151" t="inlineStr">
        <is>
          <t>nyu</t>
        </is>
      </c>
      <c r="Q151" t="inlineStr">
        <is>
          <t>Scientific American library</t>
        </is>
      </c>
      <c r="R151" t="inlineStr">
        <is>
          <t xml:space="preserve">QE </t>
        </is>
      </c>
      <c r="S151" t="n">
        <v>9</v>
      </c>
      <c r="T151" t="n">
        <v>9</v>
      </c>
      <c r="U151" t="inlineStr">
        <is>
          <t>1996-03-22</t>
        </is>
      </c>
      <c r="V151" t="inlineStr">
        <is>
          <t>1996-03-22</t>
        </is>
      </c>
      <c r="W151" t="inlineStr">
        <is>
          <t>1993-02-22</t>
        </is>
      </c>
      <c r="X151" t="inlineStr">
        <is>
          <t>1993-02-22</t>
        </is>
      </c>
      <c r="Y151" t="n">
        <v>1273</v>
      </c>
      <c r="Z151" t="n">
        <v>1130</v>
      </c>
      <c r="AA151" t="n">
        <v>1147</v>
      </c>
      <c r="AB151" t="n">
        <v>10</v>
      </c>
      <c r="AC151" t="n">
        <v>10</v>
      </c>
      <c r="AD151" t="n">
        <v>37</v>
      </c>
      <c r="AE151" t="n">
        <v>37</v>
      </c>
      <c r="AF151" t="n">
        <v>13</v>
      </c>
      <c r="AG151" t="n">
        <v>13</v>
      </c>
      <c r="AH151" t="n">
        <v>6</v>
      </c>
      <c r="AI151" t="n">
        <v>6</v>
      </c>
      <c r="AJ151" t="n">
        <v>17</v>
      </c>
      <c r="AK151" t="n">
        <v>17</v>
      </c>
      <c r="AL151" t="n">
        <v>8</v>
      </c>
      <c r="AM151" t="n">
        <v>8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HYPERLINK("https://creighton-primo.hosted.exlibrisgroup.com/primo-explore/search?tab=default_tab&amp;search_scope=EVERYTHING&amp;vid=01CRU&amp;lang=en_US&amp;offset=0&amp;query=any,contains,991000173599702656","Catalog Record")</f>
        <v/>
      </c>
      <c r="AT151">
        <f>HYPERLINK("http://www.worldcat.org/oclc/9325245","WorldCat Record")</f>
        <v/>
      </c>
      <c r="AU151" t="inlineStr">
        <is>
          <t>63333513:eng</t>
        </is>
      </c>
      <c r="AV151" t="inlineStr">
        <is>
          <t>9325245</t>
        </is>
      </c>
      <c r="AW151" t="inlineStr">
        <is>
          <t>991000173599702656</t>
        </is>
      </c>
      <c r="AX151" t="inlineStr">
        <is>
          <t>991000173599702656</t>
        </is>
      </c>
      <c r="AY151" t="inlineStr">
        <is>
          <t>2267532680002656</t>
        </is>
      </c>
      <c r="AZ151" t="inlineStr">
        <is>
          <t>BOOK</t>
        </is>
      </c>
      <c r="BB151" t="inlineStr">
        <is>
          <t>9780716715641</t>
        </is>
      </c>
      <c r="BC151" t="inlineStr">
        <is>
          <t>32285001550556</t>
        </is>
      </c>
      <c r="BD151" t="inlineStr">
        <is>
          <t>893515080</t>
        </is>
      </c>
    </row>
    <row r="152">
      <c r="A152" t="inlineStr">
        <is>
          <t>No</t>
        </is>
      </c>
      <c r="B152" t="inlineStr">
        <is>
          <t>QE714.3 .B363 1964</t>
        </is>
      </c>
      <c r="C152" t="inlineStr">
        <is>
          <t>0                      QE 0714300B  363         1964</t>
        </is>
      </c>
      <c r="D152" t="inlineStr">
        <is>
          <t>And then came man. Translated from the German by Desmond I. Vesey. Edited and with a foreword by D. H. Dalby.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Bastian, Hartmut.</t>
        </is>
      </c>
      <c r="L152" t="inlineStr">
        <is>
          <t>New York, Viking Press [1964, c1963]</t>
        </is>
      </c>
      <c r="M152" t="inlineStr">
        <is>
          <t>1964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QE </t>
        </is>
      </c>
      <c r="S152" t="n">
        <v>1</v>
      </c>
      <c r="T152" t="n">
        <v>1</v>
      </c>
      <c r="U152" t="inlineStr">
        <is>
          <t>2008-10-14</t>
        </is>
      </c>
      <c r="V152" t="inlineStr">
        <is>
          <t>2008-10-14</t>
        </is>
      </c>
      <c r="W152" t="inlineStr">
        <is>
          <t>1997-06-26</t>
        </is>
      </c>
      <c r="X152" t="inlineStr">
        <is>
          <t>1997-06-26</t>
        </is>
      </c>
      <c r="Y152" t="n">
        <v>358</v>
      </c>
      <c r="Z152" t="n">
        <v>350</v>
      </c>
      <c r="AA152" t="n">
        <v>378</v>
      </c>
      <c r="AB152" t="n">
        <v>3</v>
      </c>
      <c r="AC152" t="n">
        <v>3</v>
      </c>
      <c r="AD152" t="n">
        <v>6</v>
      </c>
      <c r="AE152" t="n">
        <v>7</v>
      </c>
      <c r="AF152" t="n">
        <v>2</v>
      </c>
      <c r="AG152" t="n">
        <v>3</v>
      </c>
      <c r="AH152" t="n">
        <v>0</v>
      </c>
      <c r="AI152" t="n">
        <v>0</v>
      </c>
      <c r="AJ152" t="n">
        <v>2</v>
      </c>
      <c r="AK152" t="n">
        <v>3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HYPERLINK("http://catalog.hathitrust.org/Record/001489054","HathiTrust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HYPERLINK("https://creighton-primo.hosted.exlibrisgroup.com/primo-explore/search?tab=default_tab&amp;search_scope=EVERYTHING&amp;vid=01CRU&amp;lang=en_US&amp;offset=0&amp;query=any,contains,991002994379702656","Catalog Record")</f>
        <v/>
      </c>
      <c r="AT152">
        <f>HYPERLINK("http://www.worldcat.org/oclc/562705","WorldCat Record")</f>
        <v/>
      </c>
      <c r="AU152" t="inlineStr">
        <is>
          <t>1641770:eng</t>
        </is>
      </c>
      <c r="AV152" t="inlineStr">
        <is>
          <t>562705</t>
        </is>
      </c>
      <c r="AW152" t="inlineStr">
        <is>
          <t>991002994379702656</t>
        </is>
      </c>
      <c r="AX152" t="inlineStr">
        <is>
          <t>991002994379702656</t>
        </is>
      </c>
      <c r="AY152" t="inlineStr">
        <is>
          <t>2256045970002656</t>
        </is>
      </c>
      <c r="AZ152" t="inlineStr">
        <is>
          <t>BOOK</t>
        </is>
      </c>
      <c r="BC152" t="inlineStr">
        <is>
          <t>32285002853991</t>
        </is>
      </c>
      <c r="BD152" t="inlineStr">
        <is>
          <t>893511454</t>
        </is>
      </c>
    </row>
    <row r="153">
      <c r="A153" t="inlineStr">
        <is>
          <t>No</t>
        </is>
      </c>
      <c r="B153" t="inlineStr">
        <is>
          <t>QE721 .H64 1989</t>
        </is>
      </c>
      <c r="C153" t="inlineStr">
        <is>
          <t>0                      QE 0721000H  64          1989</t>
        </is>
      </c>
      <c r="D153" t="inlineStr">
        <is>
          <t>Arguments on evolution : a paleontologist's perspective / Antoni Hoffman.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Hoffman, Antoni.</t>
        </is>
      </c>
      <c r="L153" t="inlineStr">
        <is>
          <t>New York : Oxford University Press, 1989.</t>
        </is>
      </c>
      <c r="M153" t="inlineStr">
        <is>
          <t>1989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QE </t>
        </is>
      </c>
      <c r="S153" t="n">
        <v>9</v>
      </c>
      <c r="T153" t="n">
        <v>9</v>
      </c>
      <c r="U153" t="inlineStr">
        <is>
          <t>1996-12-10</t>
        </is>
      </c>
      <c r="V153" t="inlineStr">
        <is>
          <t>1996-12-10</t>
        </is>
      </c>
      <c r="W153" t="inlineStr">
        <is>
          <t>1989-10-20</t>
        </is>
      </c>
      <c r="X153" t="inlineStr">
        <is>
          <t>1989-10-20</t>
        </is>
      </c>
      <c r="Y153" t="n">
        <v>612</v>
      </c>
      <c r="Z153" t="n">
        <v>495</v>
      </c>
      <c r="AA153" t="n">
        <v>497</v>
      </c>
      <c r="AB153" t="n">
        <v>6</v>
      </c>
      <c r="AC153" t="n">
        <v>6</v>
      </c>
      <c r="AD153" t="n">
        <v>20</v>
      </c>
      <c r="AE153" t="n">
        <v>20</v>
      </c>
      <c r="AF153" t="n">
        <v>5</v>
      </c>
      <c r="AG153" t="n">
        <v>5</v>
      </c>
      <c r="AH153" t="n">
        <v>5</v>
      </c>
      <c r="AI153" t="n">
        <v>5</v>
      </c>
      <c r="AJ153" t="n">
        <v>10</v>
      </c>
      <c r="AK153" t="n">
        <v>10</v>
      </c>
      <c r="AL153" t="n">
        <v>5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HYPERLINK("http://catalog.hathitrust.org/Record/001089197","HathiTrust Record")</f>
        <v/>
      </c>
      <c r="AS153">
        <f>HYPERLINK("https://creighton-primo.hosted.exlibrisgroup.com/primo-explore/search?tab=default_tab&amp;search_scope=EVERYTHING&amp;vid=01CRU&amp;lang=en_US&amp;offset=0&amp;query=any,contains,991001265299702656","Catalog Record")</f>
        <v/>
      </c>
      <c r="AT153">
        <f>HYPERLINK("http://www.worldcat.org/oclc/17804435","WorldCat Record")</f>
        <v/>
      </c>
      <c r="AU153" t="inlineStr">
        <is>
          <t>836863289:eng</t>
        </is>
      </c>
      <c r="AV153" t="inlineStr">
        <is>
          <t>17804435</t>
        </is>
      </c>
      <c r="AW153" t="inlineStr">
        <is>
          <t>991001265299702656</t>
        </is>
      </c>
      <c r="AX153" t="inlineStr">
        <is>
          <t>991001265299702656</t>
        </is>
      </c>
      <c r="AY153" t="inlineStr">
        <is>
          <t>2264486460002656</t>
        </is>
      </c>
      <c r="AZ153" t="inlineStr">
        <is>
          <t>BOOK</t>
        </is>
      </c>
      <c r="BB153" t="inlineStr">
        <is>
          <t>9780195044430</t>
        </is>
      </c>
      <c r="BC153" t="inlineStr">
        <is>
          <t>32285000003102</t>
        </is>
      </c>
      <c r="BD153" t="inlineStr">
        <is>
          <t>893351841</t>
        </is>
      </c>
    </row>
    <row r="154">
      <c r="A154" t="inlineStr">
        <is>
          <t>No</t>
        </is>
      </c>
      <c r="B154" t="inlineStr">
        <is>
          <t>QE721 .P34 1977</t>
        </is>
      </c>
      <c r="C154" t="inlineStr">
        <is>
          <t>0                      QE 0721000P  34          1977</t>
        </is>
      </c>
      <c r="D154" t="inlineStr">
        <is>
          <t>Patterns of evolution as illustrated by the fossil record / edited by A. Hallam.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Amsterdam ; New York : Elsevier Scientific Pub. Co. : distributors for the U.S. and Canada, Elsevier North-Holland, c1977, 1978 printing.</t>
        </is>
      </c>
      <c r="M154" t="inlineStr">
        <is>
          <t>1977</t>
        </is>
      </c>
      <c r="O154" t="inlineStr">
        <is>
          <t>eng</t>
        </is>
      </c>
      <c r="P154" t="inlineStr">
        <is>
          <t xml:space="preserve">ne </t>
        </is>
      </c>
      <c r="Q154" t="inlineStr">
        <is>
          <t>Developments in palaeontology and stratigraphy ; 5</t>
        </is>
      </c>
      <c r="R154" t="inlineStr">
        <is>
          <t xml:space="preserve">QE </t>
        </is>
      </c>
      <c r="S154" t="n">
        <v>3</v>
      </c>
      <c r="T154" t="n">
        <v>3</v>
      </c>
      <c r="U154" t="inlineStr">
        <is>
          <t>1996-06-10</t>
        </is>
      </c>
      <c r="V154" t="inlineStr">
        <is>
          <t>1996-06-10</t>
        </is>
      </c>
      <c r="W154" t="inlineStr">
        <is>
          <t>1993-02-22</t>
        </is>
      </c>
      <c r="X154" t="inlineStr">
        <is>
          <t>1993-02-22</t>
        </is>
      </c>
      <c r="Y154" t="n">
        <v>543</v>
      </c>
      <c r="Z154" t="n">
        <v>397</v>
      </c>
      <c r="AA154" t="n">
        <v>436</v>
      </c>
      <c r="AB154" t="n">
        <v>3</v>
      </c>
      <c r="AC154" t="n">
        <v>3</v>
      </c>
      <c r="AD154" t="n">
        <v>10</v>
      </c>
      <c r="AE154" t="n">
        <v>12</v>
      </c>
      <c r="AF154" t="n">
        <v>3</v>
      </c>
      <c r="AG154" t="n">
        <v>4</v>
      </c>
      <c r="AH154" t="n">
        <v>3</v>
      </c>
      <c r="AI154" t="n">
        <v>4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HYPERLINK("https://creighton-primo.hosted.exlibrisgroup.com/primo-explore/search?tab=default_tab&amp;search_scope=EVERYTHING&amp;vid=01CRU&amp;lang=en_US&amp;offset=0&amp;query=any,contains,991004253749702656","Catalog Record")</f>
        <v/>
      </c>
      <c r="AT154">
        <f>HYPERLINK("http://www.worldcat.org/oclc/2818474","WorldCat Record")</f>
        <v/>
      </c>
      <c r="AU154" t="inlineStr">
        <is>
          <t>766235320:eng</t>
        </is>
      </c>
      <c r="AV154" t="inlineStr">
        <is>
          <t>2818474</t>
        </is>
      </c>
      <c r="AW154" t="inlineStr">
        <is>
          <t>991004253749702656</t>
        </is>
      </c>
      <c r="AX154" t="inlineStr">
        <is>
          <t>991004253749702656</t>
        </is>
      </c>
      <c r="AY154" t="inlineStr">
        <is>
          <t>2265226300002656</t>
        </is>
      </c>
      <c r="AZ154" t="inlineStr">
        <is>
          <t>BOOK</t>
        </is>
      </c>
      <c r="BB154" t="inlineStr">
        <is>
          <t>9780444414953</t>
        </is>
      </c>
      <c r="BC154" t="inlineStr">
        <is>
          <t>32285001550564</t>
        </is>
      </c>
      <c r="BD154" t="inlineStr">
        <is>
          <t>893718685</t>
        </is>
      </c>
    </row>
    <row r="155">
      <c r="A155" t="inlineStr">
        <is>
          <t>No</t>
        </is>
      </c>
      <c r="B155" t="inlineStr">
        <is>
          <t>QE721.2.E97 M39 1996</t>
        </is>
      </c>
      <c r="C155" t="inlineStr">
        <is>
          <t>0                      QE 0721200E  97                 M  39          1996</t>
        </is>
      </c>
      <c r="D155" t="inlineStr">
        <is>
          <t>The Late Devonian mass extinction : the Frasnian/Famennian crisis / George R. McGhee, Jr.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McGhee, George R.</t>
        </is>
      </c>
      <c r="L155" t="inlineStr">
        <is>
          <t>New York : Columbia University Press, c1996.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nyu</t>
        </is>
      </c>
      <c r="Q155" t="inlineStr">
        <is>
          <t>Critical moments in paleobiology and earth history series</t>
        </is>
      </c>
      <c r="R155" t="inlineStr">
        <is>
          <t xml:space="preserve">QE </t>
        </is>
      </c>
      <c r="S155" t="n">
        <v>1</v>
      </c>
      <c r="T155" t="n">
        <v>1</v>
      </c>
      <c r="U155" t="inlineStr">
        <is>
          <t>2005-07-18</t>
        </is>
      </c>
      <c r="V155" t="inlineStr">
        <is>
          <t>2005-07-18</t>
        </is>
      </c>
      <c r="W155" t="inlineStr">
        <is>
          <t>1996-04-02</t>
        </is>
      </c>
      <c r="X155" t="inlineStr">
        <is>
          <t>1996-04-02</t>
        </is>
      </c>
      <c r="Y155" t="n">
        <v>596</v>
      </c>
      <c r="Z155" t="n">
        <v>522</v>
      </c>
      <c r="AA155" t="n">
        <v>522</v>
      </c>
      <c r="AB155" t="n">
        <v>3</v>
      </c>
      <c r="AC155" t="n">
        <v>3</v>
      </c>
      <c r="AD155" t="n">
        <v>21</v>
      </c>
      <c r="AE155" t="n">
        <v>21</v>
      </c>
      <c r="AF155" t="n">
        <v>11</v>
      </c>
      <c r="AG155" t="n">
        <v>11</v>
      </c>
      <c r="AH155" t="n">
        <v>3</v>
      </c>
      <c r="AI155" t="n">
        <v>3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HYPERLINK("https://creighton-primo.hosted.exlibrisgroup.com/primo-explore/search?tab=default_tab&amp;search_scope=EVERYTHING&amp;vid=01CRU&amp;lang=en_US&amp;offset=0&amp;query=any,contains,991002540319702656","Catalog Record")</f>
        <v/>
      </c>
      <c r="AT155">
        <f>HYPERLINK("http://www.worldcat.org/oclc/33010274","WorldCat Record")</f>
        <v/>
      </c>
      <c r="AU155" t="inlineStr">
        <is>
          <t>806781741:eng</t>
        </is>
      </c>
      <c r="AV155" t="inlineStr">
        <is>
          <t>33010274</t>
        </is>
      </c>
      <c r="AW155" t="inlineStr">
        <is>
          <t>991002540319702656</t>
        </is>
      </c>
      <c r="AX155" t="inlineStr">
        <is>
          <t>991002540319702656</t>
        </is>
      </c>
      <c r="AY155" t="inlineStr">
        <is>
          <t>2271299960002656</t>
        </is>
      </c>
      <c r="AZ155" t="inlineStr">
        <is>
          <t>BOOK</t>
        </is>
      </c>
      <c r="BB155" t="inlineStr">
        <is>
          <t>9780231075046</t>
        </is>
      </c>
      <c r="BC155" t="inlineStr">
        <is>
          <t>32285002149598</t>
        </is>
      </c>
      <c r="BD155" t="inlineStr">
        <is>
          <t>893239183</t>
        </is>
      </c>
    </row>
    <row r="156">
      <c r="A156" t="inlineStr">
        <is>
          <t>No</t>
        </is>
      </c>
      <c r="B156" t="inlineStr">
        <is>
          <t>QE724 .M36 1990</t>
        </is>
      </c>
      <c r="C156" t="inlineStr">
        <is>
          <t>0                      QE 0724000M  36          1990</t>
        </is>
      </c>
      <c r="D156" t="inlineStr">
        <is>
          <t>The emergence of animals : the Cambrian breakthrough / Mark A.S. McMenamin and Dianna L. Schulte McMenamin.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McMenamin, Mark A.</t>
        </is>
      </c>
      <c r="L156" t="inlineStr">
        <is>
          <t>New York : Columbia University Press, c1990.</t>
        </is>
      </c>
      <c r="M156" t="inlineStr">
        <is>
          <t>1990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QE </t>
        </is>
      </c>
      <c r="S156" t="n">
        <v>4</v>
      </c>
      <c r="T156" t="n">
        <v>4</v>
      </c>
      <c r="U156" t="inlineStr">
        <is>
          <t>1997-01-30</t>
        </is>
      </c>
      <c r="V156" t="inlineStr">
        <is>
          <t>1997-01-30</t>
        </is>
      </c>
      <c r="W156" t="inlineStr">
        <is>
          <t>1996-04-08</t>
        </is>
      </c>
      <c r="X156" t="inlineStr">
        <is>
          <t>1996-04-08</t>
        </is>
      </c>
      <c r="Y156" t="n">
        <v>579</v>
      </c>
      <c r="Z156" t="n">
        <v>490</v>
      </c>
      <c r="AA156" t="n">
        <v>503</v>
      </c>
      <c r="AB156" t="n">
        <v>5</v>
      </c>
      <c r="AC156" t="n">
        <v>5</v>
      </c>
      <c r="AD156" t="n">
        <v>19</v>
      </c>
      <c r="AE156" t="n">
        <v>19</v>
      </c>
      <c r="AF156" t="n">
        <v>5</v>
      </c>
      <c r="AG156" t="n">
        <v>5</v>
      </c>
      <c r="AH156" t="n">
        <v>4</v>
      </c>
      <c r="AI156" t="n">
        <v>4</v>
      </c>
      <c r="AJ156" t="n">
        <v>10</v>
      </c>
      <c r="AK156" t="n">
        <v>10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HYPERLINK("https://creighton-primo.hosted.exlibrisgroup.com/primo-explore/search?tab=default_tab&amp;search_scope=EVERYTHING&amp;vid=01CRU&amp;lang=en_US&amp;offset=0&amp;query=any,contains,991001512619702656","Catalog Record")</f>
        <v/>
      </c>
      <c r="AT156">
        <f>HYPERLINK("http://www.worldcat.org/oclc/19920145","WorldCat Record")</f>
        <v/>
      </c>
      <c r="AU156" t="inlineStr">
        <is>
          <t>1061552:eng</t>
        </is>
      </c>
      <c r="AV156" t="inlineStr">
        <is>
          <t>19920145</t>
        </is>
      </c>
      <c r="AW156" t="inlineStr">
        <is>
          <t>991001512619702656</t>
        </is>
      </c>
      <c r="AX156" t="inlineStr">
        <is>
          <t>991001512619702656</t>
        </is>
      </c>
      <c r="AY156" t="inlineStr">
        <is>
          <t>2268945370002656</t>
        </is>
      </c>
      <c r="AZ156" t="inlineStr">
        <is>
          <t>BOOK</t>
        </is>
      </c>
      <c r="BB156" t="inlineStr">
        <is>
          <t>9780231066464</t>
        </is>
      </c>
      <c r="BC156" t="inlineStr">
        <is>
          <t>32285002150604</t>
        </is>
      </c>
      <c r="BD156" t="inlineStr">
        <is>
          <t>893322007</t>
        </is>
      </c>
    </row>
    <row r="157">
      <c r="A157" t="inlineStr">
        <is>
          <t>No</t>
        </is>
      </c>
      <c r="B157" t="inlineStr">
        <is>
          <t>QE741 .B3 1969</t>
        </is>
      </c>
      <c r="C157" t="inlineStr">
        <is>
          <t>0                      QE 0741000B  3           1969</t>
        </is>
      </c>
      <c r="D157" t="inlineStr">
        <is>
          <t>The life of the Pleistocene or glacial period, as recorded in the deposits laid down by the great ice sheets.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Baker, Frank Collins, 1867-1942.</t>
        </is>
      </c>
      <c r="L157" t="inlineStr">
        <is>
          <t>New York, AMS Press [1969]</t>
        </is>
      </c>
      <c r="M157" t="inlineStr">
        <is>
          <t>1969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QE </t>
        </is>
      </c>
      <c r="S157" t="n">
        <v>3</v>
      </c>
      <c r="T157" t="n">
        <v>3</v>
      </c>
      <c r="U157" t="inlineStr">
        <is>
          <t>1997-11-08</t>
        </is>
      </c>
      <c r="V157" t="inlineStr">
        <is>
          <t>1997-11-08</t>
        </is>
      </c>
      <c r="W157" t="inlineStr">
        <is>
          <t>1997-06-26</t>
        </is>
      </c>
      <c r="X157" t="inlineStr">
        <is>
          <t>1997-06-26</t>
        </is>
      </c>
      <c r="Y157" t="n">
        <v>152</v>
      </c>
      <c r="Z157" t="n">
        <v>139</v>
      </c>
      <c r="AA157" t="n">
        <v>270</v>
      </c>
      <c r="AB157" t="n">
        <v>3</v>
      </c>
      <c r="AC157" t="n">
        <v>3</v>
      </c>
      <c r="AD157" t="n">
        <v>4</v>
      </c>
      <c r="AE157" t="n">
        <v>6</v>
      </c>
      <c r="AF157" t="n">
        <v>0</v>
      </c>
      <c r="AG157" t="n">
        <v>0</v>
      </c>
      <c r="AH157" t="n">
        <v>0</v>
      </c>
      <c r="AI157" t="n">
        <v>1</v>
      </c>
      <c r="AJ157" t="n">
        <v>2</v>
      </c>
      <c r="AK157" t="n">
        <v>3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HYPERLINK("https://creighton-primo.hosted.exlibrisgroup.com/primo-explore/search?tab=default_tab&amp;search_scope=EVERYTHING&amp;vid=01CRU&amp;lang=en_US&amp;offset=0&amp;query=any,contains,991000114009702656","Catalog Record")</f>
        <v/>
      </c>
      <c r="AT157">
        <f>HYPERLINK("http://www.worldcat.org/oclc/48558","WorldCat Record")</f>
        <v/>
      </c>
      <c r="AU157" t="inlineStr">
        <is>
          <t>1218115:eng</t>
        </is>
      </c>
      <c r="AV157" t="inlineStr">
        <is>
          <t>48558</t>
        </is>
      </c>
      <c r="AW157" t="inlineStr">
        <is>
          <t>991000114009702656</t>
        </is>
      </c>
      <c r="AX157" t="inlineStr">
        <is>
          <t>991000114009702656</t>
        </is>
      </c>
      <c r="AY157" t="inlineStr">
        <is>
          <t>2263242000002656</t>
        </is>
      </c>
      <c r="AZ157" t="inlineStr">
        <is>
          <t>BOOK</t>
        </is>
      </c>
      <c r="BC157" t="inlineStr">
        <is>
          <t>32285002854072</t>
        </is>
      </c>
      <c r="BD157" t="inlineStr">
        <is>
          <t>893230881</t>
        </is>
      </c>
    </row>
    <row r="158">
      <c r="A158" t="inlineStr">
        <is>
          <t>No</t>
        </is>
      </c>
      <c r="B158" t="inlineStr">
        <is>
          <t>QE747.N4 S6</t>
        </is>
      </c>
      <c r="C158" t="inlineStr">
        <is>
          <t>0                      QE 0747000N  4                  S  6</t>
        </is>
      </c>
      <c r="D158" t="inlineStr">
        <is>
          <t>Field conference on the Tertiary and Pleistocene of western Nebraska : (guide book for the ninth field conference of the Society of Vertebrate Paleontology) / C. Bertrand Schultz, Thompson M. Stout ; with contributions by Charles H. Falkenbach and Lloyd G. Tanner ; and field conference assistance from Harold J. Cook and A. L. Lugn.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Schultz, C. Bertrand (Charles Bertrand), 1908-1995.</t>
        </is>
      </c>
      <c r="L158" t="inlineStr">
        <is>
          <t>[Lincoln] : University of Nebraska State Museum, 1961.</t>
        </is>
      </c>
      <c r="M158" t="inlineStr">
        <is>
          <t>1961</t>
        </is>
      </c>
      <c r="O158" t="inlineStr">
        <is>
          <t>eng</t>
        </is>
      </c>
      <c r="P158" t="inlineStr">
        <is>
          <t xml:space="preserve">xx </t>
        </is>
      </c>
      <c r="Q158" t="inlineStr">
        <is>
          <t>Special publication of the University of Nebraska State Museum ; no. 2</t>
        </is>
      </c>
      <c r="R158" t="inlineStr">
        <is>
          <t xml:space="preserve">QE </t>
        </is>
      </c>
      <c r="S158" t="n">
        <v>1</v>
      </c>
      <c r="T158" t="n">
        <v>1</v>
      </c>
      <c r="U158" t="inlineStr">
        <is>
          <t>1999-11-17</t>
        </is>
      </c>
      <c r="V158" t="inlineStr">
        <is>
          <t>1999-11-17</t>
        </is>
      </c>
      <c r="W158" t="inlineStr">
        <is>
          <t>1997-06-26</t>
        </is>
      </c>
      <c r="X158" t="inlineStr">
        <is>
          <t>1997-06-26</t>
        </is>
      </c>
      <c r="Y158" t="n">
        <v>17</v>
      </c>
      <c r="Z158" t="n">
        <v>15</v>
      </c>
      <c r="AA158" t="n">
        <v>17</v>
      </c>
      <c r="AB158" t="n">
        <v>4</v>
      </c>
      <c r="AC158" t="n">
        <v>4</v>
      </c>
      <c r="AD158" t="n">
        <v>2</v>
      </c>
      <c r="AE158" t="n">
        <v>2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HYPERLINK("http://catalog.hathitrust.org/Record/100223369","HathiTrust Record")</f>
        <v/>
      </c>
      <c r="AS158">
        <f>HYPERLINK("https://creighton-primo.hosted.exlibrisgroup.com/primo-explore/search?tab=default_tab&amp;search_scope=EVERYTHING&amp;vid=01CRU&amp;lang=en_US&amp;offset=0&amp;query=any,contains,991004396559702656","Catalog Record")</f>
        <v/>
      </c>
      <c r="AT158">
        <f>HYPERLINK("http://www.worldcat.org/oclc/3281692","WorldCat Record")</f>
        <v/>
      </c>
      <c r="AU158" t="inlineStr">
        <is>
          <t>9450717:eng</t>
        </is>
      </c>
      <c r="AV158" t="inlineStr">
        <is>
          <t>3281692</t>
        </is>
      </c>
      <c r="AW158" t="inlineStr">
        <is>
          <t>991004396559702656</t>
        </is>
      </c>
      <c r="AX158" t="inlineStr">
        <is>
          <t>991004396559702656</t>
        </is>
      </c>
      <c r="AY158" t="inlineStr">
        <is>
          <t>2259122270002656</t>
        </is>
      </c>
      <c r="AZ158" t="inlineStr">
        <is>
          <t>BOOK</t>
        </is>
      </c>
      <c r="BC158" t="inlineStr">
        <is>
          <t>32285002854106</t>
        </is>
      </c>
      <c r="BD158" t="inlineStr">
        <is>
          <t>893423744</t>
        </is>
      </c>
    </row>
    <row r="159">
      <c r="A159" t="inlineStr">
        <is>
          <t>No</t>
        </is>
      </c>
      <c r="B159" t="inlineStr">
        <is>
          <t>QE757.A1 H68</t>
        </is>
      </c>
      <c r="C159" t="inlineStr">
        <is>
          <t>0                      QE 0757000A  1                  H  68</t>
        </is>
      </c>
      <c r="D159" t="inlineStr">
        <is>
          <t>African ecology and human evolution, edited by F. Clark Howell and François Bourlière.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Howell, F. Clark (Francis Clark), editor.</t>
        </is>
      </c>
      <c r="L159" t="inlineStr">
        <is>
          <t>Chicago, Aldine Pub. Co. [1963]</t>
        </is>
      </c>
      <c r="M159" t="inlineStr">
        <is>
          <t>1963</t>
        </is>
      </c>
      <c r="O159" t="inlineStr">
        <is>
          <t>eng</t>
        </is>
      </c>
      <c r="P159" t="inlineStr">
        <is>
          <t>ilu</t>
        </is>
      </c>
      <c r="Q159" t="inlineStr">
        <is>
          <t>Viking Fund publications in anthropology ; no. 36</t>
        </is>
      </c>
      <c r="R159" t="inlineStr">
        <is>
          <t xml:space="preserve">QE </t>
        </is>
      </c>
      <c r="S159" t="n">
        <v>1</v>
      </c>
      <c r="T159" t="n">
        <v>1</v>
      </c>
      <c r="U159" t="inlineStr">
        <is>
          <t>1998-05-12</t>
        </is>
      </c>
      <c r="V159" t="inlineStr">
        <is>
          <t>1998-05-12</t>
        </is>
      </c>
      <c r="W159" t="inlineStr">
        <is>
          <t>1997-06-26</t>
        </is>
      </c>
      <c r="X159" t="inlineStr">
        <is>
          <t>1997-06-26</t>
        </is>
      </c>
      <c r="Y159" t="n">
        <v>772</v>
      </c>
      <c r="Z159" t="n">
        <v>668</v>
      </c>
      <c r="AA159" t="n">
        <v>764</v>
      </c>
      <c r="AB159" t="n">
        <v>6</v>
      </c>
      <c r="AC159" t="n">
        <v>7</v>
      </c>
      <c r="AD159" t="n">
        <v>29</v>
      </c>
      <c r="AE159" t="n">
        <v>31</v>
      </c>
      <c r="AF159" t="n">
        <v>11</v>
      </c>
      <c r="AG159" t="n">
        <v>11</v>
      </c>
      <c r="AH159" t="n">
        <v>5</v>
      </c>
      <c r="AI159" t="n">
        <v>5</v>
      </c>
      <c r="AJ159" t="n">
        <v>14</v>
      </c>
      <c r="AK159" t="n">
        <v>15</v>
      </c>
      <c r="AL159" t="n">
        <v>5</v>
      </c>
      <c r="AM159" t="n">
        <v>6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R159">
        <f>HYPERLINK("http://catalog.hathitrust.org/Record/002002635","HathiTrust Record")</f>
        <v/>
      </c>
      <c r="AS159">
        <f>HYPERLINK("https://creighton-primo.hosted.exlibrisgroup.com/primo-explore/search?tab=default_tab&amp;search_scope=EVERYTHING&amp;vid=01CRU&amp;lang=en_US&amp;offset=0&amp;query=any,contains,991002972249702656","Catalog Record")</f>
        <v/>
      </c>
      <c r="AT159">
        <f>HYPERLINK("http://www.worldcat.org/oclc/549990","WorldCat Record")</f>
        <v/>
      </c>
      <c r="AU159" t="inlineStr">
        <is>
          <t>350159117:eng</t>
        </is>
      </c>
      <c r="AV159" t="inlineStr">
        <is>
          <t>549990</t>
        </is>
      </c>
      <c r="AW159" t="inlineStr">
        <is>
          <t>991002972249702656</t>
        </is>
      </c>
      <c r="AX159" t="inlineStr">
        <is>
          <t>991002972249702656</t>
        </is>
      </c>
      <c r="AY159" t="inlineStr">
        <is>
          <t>2262228840002656</t>
        </is>
      </c>
      <c r="AZ159" t="inlineStr">
        <is>
          <t>BOOK</t>
        </is>
      </c>
      <c r="BC159" t="inlineStr">
        <is>
          <t>32285002854130</t>
        </is>
      </c>
      <c r="BD159" t="inlineStr">
        <is>
          <t>893622974</t>
        </is>
      </c>
    </row>
    <row r="160">
      <c r="A160" t="inlineStr">
        <is>
          <t>No</t>
        </is>
      </c>
      <c r="B160" t="inlineStr">
        <is>
          <t>QE77 .H36</t>
        </is>
      </c>
      <c r="C160" t="inlineStr">
        <is>
          <t>0                      QE 0077000H  36</t>
        </is>
      </c>
      <c r="D160" t="inlineStr">
        <is>
          <t>Geology of national parks / Ann G. Harris.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Harris, Ann G.</t>
        </is>
      </c>
      <c r="L160" t="inlineStr">
        <is>
          <t>Dubuque, Iowa : Kendall/Hunt Pub. Co., [1975]</t>
        </is>
      </c>
      <c r="M160" t="inlineStr">
        <is>
          <t>1975</t>
        </is>
      </c>
      <c r="O160" t="inlineStr">
        <is>
          <t>eng</t>
        </is>
      </c>
      <c r="P160" t="inlineStr">
        <is>
          <t>iau</t>
        </is>
      </c>
      <c r="R160" t="inlineStr">
        <is>
          <t xml:space="preserve">QE </t>
        </is>
      </c>
      <c r="S160" t="n">
        <v>3</v>
      </c>
      <c r="T160" t="n">
        <v>3</v>
      </c>
      <c r="U160" t="inlineStr">
        <is>
          <t>1994-06-15</t>
        </is>
      </c>
      <c r="V160" t="inlineStr">
        <is>
          <t>1994-06-15</t>
        </is>
      </c>
      <c r="W160" t="inlineStr">
        <is>
          <t>1992-03-18</t>
        </is>
      </c>
      <c r="X160" t="inlineStr">
        <is>
          <t>1992-03-18</t>
        </is>
      </c>
      <c r="Y160" t="n">
        <v>181</v>
      </c>
      <c r="Z160" t="n">
        <v>178</v>
      </c>
      <c r="AA160" t="n">
        <v>845</v>
      </c>
      <c r="AB160" t="n">
        <v>2</v>
      </c>
      <c r="AC160" t="n">
        <v>5</v>
      </c>
      <c r="AD160" t="n">
        <v>5</v>
      </c>
      <c r="AE160" t="n">
        <v>19</v>
      </c>
      <c r="AF160" t="n">
        <v>2</v>
      </c>
      <c r="AG160" t="n">
        <v>7</v>
      </c>
      <c r="AH160" t="n">
        <v>1</v>
      </c>
      <c r="AI160" t="n">
        <v>3</v>
      </c>
      <c r="AJ160" t="n">
        <v>3</v>
      </c>
      <c r="AK160" t="n">
        <v>8</v>
      </c>
      <c r="AL160" t="n">
        <v>1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HYPERLINK("http://catalog.hathitrust.org/Record/001038728","HathiTrust Record")</f>
        <v/>
      </c>
      <c r="AS160">
        <f>HYPERLINK("https://creighton-primo.hosted.exlibrisgroup.com/primo-explore/search?tab=default_tab&amp;search_scope=EVERYTHING&amp;vid=01CRU&amp;lang=en_US&amp;offset=0&amp;query=any,contains,991003690979702656","Catalog Record")</f>
        <v/>
      </c>
      <c r="AT160">
        <f>HYPERLINK("http://www.worldcat.org/oclc/1322175","WorldCat Record")</f>
        <v/>
      </c>
      <c r="AU160" t="inlineStr">
        <is>
          <t>2200652:eng</t>
        </is>
      </c>
      <c r="AV160" t="inlineStr">
        <is>
          <t>1322175</t>
        </is>
      </c>
      <c r="AW160" t="inlineStr">
        <is>
          <t>991003690979702656</t>
        </is>
      </c>
      <c r="AX160" t="inlineStr">
        <is>
          <t>991003690979702656</t>
        </is>
      </c>
      <c r="AY160" t="inlineStr">
        <is>
          <t>2255001870002656</t>
        </is>
      </c>
      <c r="AZ160" t="inlineStr">
        <is>
          <t>BOOK</t>
        </is>
      </c>
      <c r="BB160" t="inlineStr">
        <is>
          <t>9780840310927</t>
        </is>
      </c>
      <c r="BC160" t="inlineStr">
        <is>
          <t>32285001023430</t>
        </is>
      </c>
      <c r="BD160" t="inlineStr">
        <is>
          <t>893793913</t>
        </is>
      </c>
    </row>
    <row r="161">
      <c r="A161" t="inlineStr">
        <is>
          <t>No</t>
        </is>
      </c>
      <c r="B161" t="inlineStr">
        <is>
          <t>QE77 .S45 1959</t>
        </is>
      </c>
      <c r="C161" t="inlineStr">
        <is>
          <t>0                      QE 0077000S  45          1959</t>
        </is>
      </c>
      <c r="D161" t="inlineStr">
        <is>
          <t>This sculptured earth: the landscape of America.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Shimer, John A.</t>
        </is>
      </c>
      <c r="L161" t="inlineStr">
        <is>
          <t>New York, Columbia University Press, 1959.</t>
        </is>
      </c>
      <c r="M161" t="inlineStr">
        <is>
          <t>1959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QE </t>
        </is>
      </c>
      <c r="S161" t="n">
        <v>3</v>
      </c>
      <c r="T161" t="n">
        <v>3</v>
      </c>
      <c r="U161" t="inlineStr">
        <is>
          <t>1998-06-18</t>
        </is>
      </c>
      <c r="V161" t="inlineStr">
        <is>
          <t>1998-06-18</t>
        </is>
      </c>
      <c r="W161" t="inlineStr">
        <is>
          <t>1997-06-23</t>
        </is>
      </c>
      <c r="X161" t="inlineStr">
        <is>
          <t>1997-06-23</t>
        </is>
      </c>
      <c r="Y161" t="n">
        <v>859</v>
      </c>
      <c r="Z161" t="n">
        <v>791</v>
      </c>
      <c r="AA161" t="n">
        <v>804</v>
      </c>
      <c r="AB161" t="n">
        <v>7</v>
      </c>
      <c r="AC161" t="n">
        <v>7</v>
      </c>
      <c r="AD161" t="n">
        <v>24</v>
      </c>
      <c r="AE161" t="n">
        <v>24</v>
      </c>
      <c r="AF161" t="n">
        <v>5</v>
      </c>
      <c r="AG161" t="n">
        <v>5</v>
      </c>
      <c r="AH161" t="n">
        <v>5</v>
      </c>
      <c r="AI161" t="n">
        <v>5</v>
      </c>
      <c r="AJ161" t="n">
        <v>13</v>
      </c>
      <c r="AK161" t="n">
        <v>13</v>
      </c>
      <c r="AL161" t="n">
        <v>6</v>
      </c>
      <c r="AM161" t="n">
        <v>6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HYPERLINK("https://creighton-primo.hosted.exlibrisgroup.com/primo-explore/search?tab=default_tab&amp;search_scope=EVERYTHING&amp;vid=01CRU&amp;lang=en_US&amp;offset=0&amp;query=any,contains,991003593249702656","Catalog Record")</f>
        <v/>
      </c>
      <c r="AT161">
        <f>HYPERLINK("http://www.worldcat.org/oclc/1175412","WorldCat Record")</f>
        <v/>
      </c>
      <c r="AU161" t="inlineStr">
        <is>
          <t>419624:eng</t>
        </is>
      </c>
      <c r="AV161" t="inlineStr">
        <is>
          <t>1175412</t>
        </is>
      </c>
      <c r="AW161" t="inlineStr">
        <is>
          <t>991003593249702656</t>
        </is>
      </c>
      <c r="AX161" t="inlineStr">
        <is>
          <t>991003593249702656</t>
        </is>
      </c>
      <c r="AY161" t="inlineStr">
        <is>
          <t>2271833880002656</t>
        </is>
      </c>
      <c r="AZ161" t="inlineStr">
        <is>
          <t>BOOK</t>
        </is>
      </c>
      <c r="BC161" t="inlineStr">
        <is>
          <t>32285002851672</t>
        </is>
      </c>
      <c r="BD161" t="inlineStr">
        <is>
          <t>893868594</t>
        </is>
      </c>
    </row>
    <row r="162">
      <c r="A162" t="inlineStr">
        <is>
          <t>No</t>
        </is>
      </c>
      <c r="B162" t="inlineStr">
        <is>
          <t>QE77 .T5 1965</t>
        </is>
      </c>
      <c r="C162" t="inlineStr">
        <is>
          <t>0                      QE 0077000T  5           1965</t>
        </is>
      </c>
      <c r="D162" t="inlineStr">
        <is>
          <t>Regional geomorphology of the United States / [by] William D. Thornbury.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Thornbury, William D. (William David), 1900-</t>
        </is>
      </c>
      <c r="L162" t="inlineStr">
        <is>
          <t>New York : Wiley, [1965]</t>
        </is>
      </c>
      <c r="M162" t="inlineStr">
        <is>
          <t>1965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QE </t>
        </is>
      </c>
      <c r="S162" t="n">
        <v>1</v>
      </c>
      <c r="T162" t="n">
        <v>1</v>
      </c>
      <c r="U162" t="inlineStr">
        <is>
          <t>2008-06-30</t>
        </is>
      </c>
      <c r="V162" t="inlineStr">
        <is>
          <t>2008-06-30</t>
        </is>
      </c>
      <c r="W162" t="inlineStr">
        <is>
          <t>1991-11-18</t>
        </is>
      </c>
      <c r="X162" t="inlineStr">
        <is>
          <t>1991-11-18</t>
        </is>
      </c>
      <c r="Y162" t="n">
        <v>838</v>
      </c>
      <c r="Z162" t="n">
        <v>677</v>
      </c>
      <c r="AA162" t="n">
        <v>678</v>
      </c>
      <c r="AB162" t="n">
        <v>7</v>
      </c>
      <c r="AC162" t="n">
        <v>7</v>
      </c>
      <c r="AD162" t="n">
        <v>19</v>
      </c>
      <c r="AE162" t="n">
        <v>19</v>
      </c>
      <c r="AF162" t="n">
        <v>6</v>
      </c>
      <c r="AG162" t="n">
        <v>6</v>
      </c>
      <c r="AH162" t="n">
        <v>5</v>
      </c>
      <c r="AI162" t="n">
        <v>5</v>
      </c>
      <c r="AJ162" t="n">
        <v>4</v>
      </c>
      <c r="AK162" t="n">
        <v>4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HYPERLINK("http://catalog.hathitrust.org/Record/001114945","HathiTrust Record")</f>
        <v/>
      </c>
      <c r="AS162">
        <f>HYPERLINK("https://creighton-primo.hosted.exlibrisgroup.com/primo-explore/search?tab=default_tab&amp;search_scope=EVERYTHING&amp;vid=01CRU&amp;lang=en_US&amp;offset=0&amp;query=any,contains,991002964589702656","Catalog Record")</f>
        <v/>
      </c>
      <c r="AT162">
        <f>HYPERLINK("http://www.worldcat.org/oclc/545356","WorldCat Record")</f>
        <v/>
      </c>
      <c r="AU162" t="inlineStr">
        <is>
          <t>1577012:eng</t>
        </is>
      </c>
      <c r="AV162" t="inlineStr">
        <is>
          <t>545356</t>
        </is>
      </c>
      <c r="AW162" t="inlineStr">
        <is>
          <t>991002964589702656</t>
        </is>
      </c>
      <c r="AX162" t="inlineStr">
        <is>
          <t>991002964589702656</t>
        </is>
      </c>
      <c r="AY162" t="inlineStr">
        <is>
          <t>2264387310002656</t>
        </is>
      </c>
      <c r="AZ162" t="inlineStr">
        <is>
          <t>BOOK</t>
        </is>
      </c>
      <c r="BC162" t="inlineStr">
        <is>
          <t>32285000817428</t>
        </is>
      </c>
      <c r="BD162" t="inlineStr">
        <is>
          <t>893233668</t>
        </is>
      </c>
    </row>
    <row r="163">
      <c r="A163" t="inlineStr">
        <is>
          <t>No</t>
        </is>
      </c>
      <c r="B163" t="inlineStr">
        <is>
          <t>QE770 .E18</t>
        </is>
      </c>
      <c r="C163" t="inlineStr">
        <is>
          <t>0                      QE 0770000E  18</t>
        </is>
      </c>
      <c r="D163" t="inlineStr">
        <is>
          <t>Invertebrate paleontology.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Easton, William H. (William Heyden), 1916-1996.</t>
        </is>
      </c>
      <c r="L163" t="inlineStr">
        <is>
          <t>New York, Harper [1960]</t>
        </is>
      </c>
      <c r="M163" t="inlineStr">
        <is>
          <t>1960</t>
        </is>
      </c>
      <c r="O163" t="inlineStr">
        <is>
          <t>eng</t>
        </is>
      </c>
      <c r="P163" t="inlineStr">
        <is>
          <t>nyu</t>
        </is>
      </c>
      <c r="Q163" t="inlineStr">
        <is>
          <t>Harper's geoscience series</t>
        </is>
      </c>
      <c r="R163" t="inlineStr">
        <is>
          <t xml:space="preserve">QE </t>
        </is>
      </c>
      <c r="S163" t="n">
        <v>1</v>
      </c>
      <c r="T163" t="n">
        <v>1</v>
      </c>
      <c r="U163" t="inlineStr">
        <is>
          <t>2001-02-02</t>
        </is>
      </c>
      <c r="V163" t="inlineStr">
        <is>
          <t>2001-02-02</t>
        </is>
      </c>
      <c r="W163" t="inlineStr">
        <is>
          <t>1997-06-26</t>
        </is>
      </c>
      <c r="X163" t="inlineStr">
        <is>
          <t>1997-06-26</t>
        </is>
      </c>
      <c r="Y163" t="n">
        <v>551</v>
      </c>
      <c r="Z163" t="n">
        <v>450</v>
      </c>
      <c r="AA163" t="n">
        <v>461</v>
      </c>
      <c r="AB163" t="n">
        <v>5</v>
      </c>
      <c r="AC163" t="n">
        <v>5</v>
      </c>
      <c r="AD163" t="n">
        <v>13</v>
      </c>
      <c r="AE163" t="n">
        <v>13</v>
      </c>
      <c r="AF163" t="n">
        <v>5</v>
      </c>
      <c r="AG163" t="n">
        <v>5</v>
      </c>
      <c r="AH163" t="n">
        <v>1</v>
      </c>
      <c r="AI163" t="n">
        <v>1</v>
      </c>
      <c r="AJ163" t="n">
        <v>7</v>
      </c>
      <c r="AK163" t="n">
        <v>7</v>
      </c>
      <c r="AL163" t="n">
        <v>4</v>
      </c>
      <c r="AM163" t="n">
        <v>4</v>
      </c>
      <c r="AN163" t="n">
        <v>0</v>
      </c>
      <c r="AO163" t="n">
        <v>0</v>
      </c>
      <c r="AP163" t="inlineStr">
        <is>
          <t>Yes</t>
        </is>
      </c>
      <c r="AQ163" t="inlineStr">
        <is>
          <t>No</t>
        </is>
      </c>
      <c r="AR163">
        <f>HYPERLINK("http://catalog.hathitrust.org/Record/001489231","HathiTrust Record")</f>
        <v/>
      </c>
      <c r="AS163">
        <f>HYPERLINK("https://creighton-primo.hosted.exlibrisgroup.com/primo-explore/search?tab=default_tab&amp;search_scope=EVERYTHING&amp;vid=01CRU&amp;lang=en_US&amp;offset=0&amp;query=any,contains,991002975829702656","Catalog Record")</f>
        <v/>
      </c>
      <c r="AT163">
        <f>HYPERLINK("http://www.worldcat.org/oclc/551744","WorldCat Record")</f>
        <v/>
      </c>
      <c r="AU163" t="inlineStr">
        <is>
          <t>375543270:eng</t>
        </is>
      </c>
      <c r="AV163" t="inlineStr">
        <is>
          <t>551744</t>
        </is>
      </c>
      <c r="AW163" t="inlineStr">
        <is>
          <t>991002975829702656</t>
        </is>
      </c>
      <c r="AX163" t="inlineStr">
        <is>
          <t>991002975829702656</t>
        </is>
      </c>
      <c r="AY163" t="inlineStr">
        <is>
          <t>2257730380002656</t>
        </is>
      </c>
      <c r="AZ163" t="inlineStr">
        <is>
          <t>BOOK</t>
        </is>
      </c>
      <c r="BC163" t="inlineStr">
        <is>
          <t>32285002854189</t>
        </is>
      </c>
      <c r="BD163" t="inlineStr">
        <is>
          <t>893874277</t>
        </is>
      </c>
    </row>
    <row r="164">
      <c r="A164" t="inlineStr">
        <is>
          <t>No</t>
        </is>
      </c>
      <c r="B164" t="inlineStr">
        <is>
          <t>QE770 .T7</t>
        </is>
      </c>
      <c r="C164" t="inlineStr">
        <is>
          <t>0                      QE 0770000T  7</t>
        </is>
      </c>
      <c r="D164" t="inlineStr">
        <is>
          <t>Treatise on invertebrate paleontology; prepared under the guidance of the Joint Committee on Invertebrate Paleontology. Directed and edited by Raymond C. Moore.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Yes</t>
        </is>
      </c>
      <c r="I164" t="inlineStr">
        <is>
          <t>No</t>
        </is>
      </c>
      <c r="J164" t="inlineStr">
        <is>
          <t>0</t>
        </is>
      </c>
      <c r="K164" t="inlineStr">
        <is>
          <t>Joint Committee on Invertebrate Paleontology.</t>
        </is>
      </c>
      <c r="L164" t="inlineStr">
        <is>
          <t>[New York] Geological Society of America and University of Kansas Press [Lawrence] 1953-</t>
        </is>
      </c>
      <c r="M164" t="inlineStr">
        <is>
          <t>1953</t>
        </is>
      </c>
      <c r="O164" t="inlineStr">
        <is>
          <t>eng</t>
        </is>
      </c>
      <c r="P164" t="inlineStr">
        <is>
          <t xml:space="preserve">xx </t>
        </is>
      </c>
      <c r="R164" t="inlineStr">
        <is>
          <t xml:space="preserve">QE </t>
        </is>
      </c>
      <c r="S164" t="n">
        <v>0</v>
      </c>
      <c r="T164" t="n">
        <v>1</v>
      </c>
      <c r="V164" t="inlineStr">
        <is>
          <t>2001-01-31</t>
        </is>
      </c>
      <c r="W164" t="inlineStr">
        <is>
          <t>1997-06-26</t>
        </is>
      </c>
      <c r="X164" t="inlineStr">
        <is>
          <t>1997-06-26</t>
        </is>
      </c>
      <c r="Y164" t="n">
        <v>156</v>
      </c>
      <c r="Z164" t="n">
        <v>139</v>
      </c>
      <c r="AA164" t="n">
        <v>140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4">
        <f>HYPERLINK("http://www.worldcat.org/oclc/364741","WorldCat Record")</f>
        <v/>
      </c>
      <c r="AU164" t="inlineStr">
        <is>
          <t>4241293201:eng</t>
        </is>
      </c>
      <c r="AV164" t="inlineStr">
        <is>
          <t>364741</t>
        </is>
      </c>
      <c r="AW164" t="inlineStr">
        <is>
          <t>991002506849702656</t>
        </is>
      </c>
      <c r="AX164" t="inlineStr">
        <is>
          <t>991002506849702656</t>
        </is>
      </c>
      <c r="AY164" t="inlineStr">
        <is>
          <t>2265548890002656</t>
        </is>
      </c>
      <c r="AZ164" t="inlineStr">
        <is>
          <t>BOOK</t>
        </is>
      </c>
      <c r="BC164" t="inlineStr">
        <is>
          <t>32285002854221</t>
        </is>
      </c>
      <c r="BD164" t="inlineStr">
        <is>
          <t>893873616</t>
        </is>
      </c>
    </row>
    <row r="165">
      <c r="A165" t="inlineStr">
        <is>
          <t>No</t>
        </is>
      </c>
      <c r="B165" t="inlineStr">
        <is>
          <t>QE770 .T7</t>
        </is>
      </c>
      <c r="C165" t="inlineStr">
        <is>
          <t>0                      QE 0770000T  7</t>
        </is>
      </c>
      <c r="D165" t="inlineStr">
        <is>
          <t>Treatise on invertebrate paleontology; prepared under the guidance of the Joint Committee on Invertebrate Paleontology. Directed and edited by Raymond C. Moore.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Yes</t>
        </is>
      </c>
      <c r="I165" t="inlineStr">
        <is>
          <t>No</t>
        </is>
      </c>
      <c r="J165" t="inlineStr">
        <is>
          <t>0</t>
        </is>
      </c>
      <c r="K165" t="inlineStr">
        <is>
          <t>Joint Committee on Invertebrate Paleontology.</t>
        </is>
      </c>
      <c r="L165" t="inlineStr">
        <is>
          <t>[New York] Geological Society of America and University of Kansas Press [Lawrence] 1953-</t>
        </is>
      </c>
      <c r="M165" t="inlineStr">
        <is>
          <t>1953</t>
        </is>
      </c>
      <c r="O165" t="inlineStr">
        <is>
          <t>eng</t>
        </is>
      </c>
      <c r="P165" t="inlineStr">
        <is>
          <t xml:space="preserve">xx </t>
        </is>
      </c>
      <c r="R165" t="inlineStr">
        <is>
          <t xml:space="preserve">QE </t>
        </is>
      </c>
      <c r="S165" t="n">
        <v>0</v>
      </c>
      <c r="T165" t="n">
        <v>1</v>
      </c>
      <c r="V165" t="inlineStr">
        <is>
          <t>2001-01-31</t>
        </is>
      </c>
      <c r="W165" t="inlineStr">
        <is>
          <t>1997-06-26</t>
        </is>
      </c>
      <c r="X165" t="inlineStr">
        <is>
          <t>1997-06-26</t>
        </is>
      </c>
      <c r="Y165" t="n">
        <v>156</v>
      </c>
      <c r="Z165" t="n">
        <v>139</v>
      </c>
      <c r="AA165" t="n">
        <v>140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5">
        <f>HYPERLINK("http://www.worldcat.org/oclc/364741","WorldCat Record")</f>
        <v/>
      </c>
      <c r="AU165" t="inlineStr">
        <is>
          <t>4241293201:eng</t>
        </is>
      </c>
      <c r="AV165" t="inlineStr">
        <is>
          <t>364741</t>
        </is>
      </c>
      <c r="AW165" t="inlineStr">
        <is>
          <t>991002506849702656</t>
        </is>
      </c>
      <c r="AX165" t="inlineStr">
        <is>
          <t>991002506849702656</t>
        </is>
      </c>
      <c r="AY165" t="inlineStr">
        <is>
          <t>2265548890002656</t>
        </is>
      </c>
      <c r="AZ165" t="inlineStr">
        <is>
          <t>BOOK</t>
        </is>
      </c>
      <c r="BC165" t="inlineStr">
        <is>
          <t>32285002854213</t>
        </is>
      </c>
      <c r="BD165" t="inlineStr">
        <is>
          <t>893873613</t>
        </is>
      </c>
    </row>
    <row r="166">
      <c r="A166" t="inlineStr">
        <is>
          <t>No</t>
        </is>
      </c>
      <c r="B166" t="inlineStr">
        <is>
          <t>QE770 .T7 PD</t>
        </is>
      </c>
      <c r="C166" t="inlineStr">
        <is>
          <t>0                      QE 0770000T  7                                                       PD</t>
        </is>
      </c>
      <c r="D166" t="inlineStr">
        <is>
          <t>Treatise on invertebrate paleontology; prepared under the guidance of the Joint Committee on Invertebrate Paleontology. Directed and edited by Raymond C. Moore.</t>
        </is>
      </c>
      <c r="F166" t="inlineStr">
        <is>
          <t>Yes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Joint Committee on Invertebrate Paleontology.</t>
        </is>
      </c>
      <c r="L166" t="inlineStr">
        <is>
          <t>[New York] Geological Society of America and University of Kansas Press [Lawrence] 1953-</t>
        </is>
      </c>
      <c r="M166" t="inlineStr">
        <is>
          <t>1953</t>
        </is>
      </c>
      <c r="O166" t="inlineStr">
        <is>
          <t>eng</t>
        </is>
      </c>
      <c r="P166" t="inlineStr">
        <is>
          <t xml:space="preserve">xx </t>
        </is>
      </c>
      <c r="R166" t="inlineStr">
        <is>
          <t xml:space="preserve">QE </t>
        </is>
      </c>
      <c r="S166" t="n">
        <v>0</v>
      </c>
      <c r="T166" t="n">
        <v>1</v>
      </c>
      <c r="V166" t="inlineStr">
        <is>
          <t>2001-01-31</t>
        </is>
      </c>
      <c r="W166" t="inlineStr">
        <is>
          <t>1997-06-26</t>
        </is>
      </c>
      <c r="X166" t="inlineStr">
        <is>
          <t>1997-06-26</t>
        </is>
      </c>
      <c r="Y166" t="n">
        <v>156</v>
      </c>
      <c r="Z166" t="n">
        <v>139</v>
      </c>
      <c r="AA166" t="n">
        <v>140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6">
        <f>HYPERLINK("http://www.worldcat.org/oclc/364741","WorldCat Record")</f>
        <v/>
      </c>
      <c r="AU166" t="inlineStr">
        <is>
          <t>4241293201:eng</t>
        </is>
      </c>
      <c r="AV166" t="inlineStr">
        <is>
          <t>364741</t>
        </is>
      </c>
      <c r="AW166" t="inlineStr">
        <is>
          <t>991002506849702656</t>
        </is>
      </c>
      <c r="AX166" t="inlineStr">
        <is>
          <t>991002506849702656</t>
        </is>
      </c>
      <c r="AY166" t="inlineStr">
        <is>
          <t>2265548890002656</t>
        </is>
      </c>
      <c r="AZ166" t="inlineStr">
        <is>
          <t>BOOK</t>
        </is>
      </c>
      <c r="BC166" t="inlineStr">
        <is>
          <t>32285002854239</t>
        </is>
      </c>
      <c r="BD166" t="inlineStr">
        <is>
          <t>893886369</t>
        </is>
      </c>
    </row>
    <row r="167">
      <c r="A167" t="inlineStr">
        <is>
          <t>No</t>
        </is>
      </c>
      <c r="B167" t="inlineStr">
        <is>
          <t>QE770 .T7 PE</t>
        </is>
      </c>
      <c r="C167" t="inlineStr">
        <is>
          <t>0                      QE 0770000T  7                                                       PE</t>
        </is>
      </c>
      <c r="D167" t="inlineStr">
        <is>
          <t>Treatise on invertebrate paleontology; prepared under the guidance of the Joint Committee on Invertebrate Paleontology. Directed and edited by Raymond C. Moore.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Yes</t>
        </is>
      </c>
      <c r="I167" t="inlineStr">
        <is>
          <t>No</t>
        </is>
      </c>
      <c r="J167" t="inlineStr">
        <is>
          <t>0</t>
        </is>
      </c>
      <c r="K167" t="inlineStr">
        <is>
          <t>Joint Committee on Invertebrate Paleontology.</t>
        </is>
      </c>
      <c r="L167" t="inlineStr">
        <is>
          <t>[New York] Geological Society of America and University of Kansas Press [Lawrence] 1953-</t>
        </is>
      </c>
      <c r="M167" t="inlineStr">
        <is>
          <t>1953</t>
        </is>
      </c>
      <c r="O167" t="inlineStr">
        <is>
          <t>eng</t>
        </is>
      </c>
      <c r="P167" t="inlineStr">
        <is>
          <t xml:space="preserve">xx </t>
        </is>
      </c>
      <c r="R167" t="inlineStr">
        <is>
          <t xml:space="preserve">QE </t>
        </is>
      </c>
      <c r="S167" t="n">
        <v>0</v>
      </c>
      <c r="T167" t="n">
        <v>1</v>
      </c>
      <c r="V167" t="inlineStr">
        <is>
          <t>2001-01-31</t>
        </is>
      </c>
      <c r="W167" t="inlineStr">
        <is>
          <t>1997-06-26</t>
        </is>
      </c>
      <c r="X167" t="inlineStr">
        <is>
          <t>1997-06-26</t>
        </is>
      </c>
      <c r="Y167" t="n">
        <v>156</v>
      </c>
      <c r="Z167" t="n">
        <v>139</v>
      </c>
      <c r="AA167" t="n">
        <v>140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7">
        <f>HYPERLINK("http://www.worldcat.org/oclc/364741","WorldCat Record")</f>
        <v/>
      </c>
      <c r="AU167" t="inlineStr">
        <is>
          <t>4241293201:eng</t>
        </is>
      </c>
      <c r="AV167" t="inlineStr">
        <is>
          <t>364741</t>
        </is>
      </c>
      <c r="AW167" t="inlineStr">
        <is>
          <t>991002506849702656</t>
        </is>
      </c>
      <c r="AX167" t="inlineStr">
        <is>
          <t>991002506849702656</t>
        </is>
      </c>
      <c r="AY167" t="inlineStr">
        <is>
          <t>2265548890002656</t>
        </is>
      </c>
      <c r="AZ167" t="inlineStr">
        <is>
          <t>BOOK</t>
        </is>
      </c>
      <c r="BC167" t="inlineStr">
        <is>
          <t>32285002854247</t>
        </is>
      </c>
      <c r="BD167" t="inlineStr">
        <is>
          <t>893880029</t>
        </is>
      </c>
    </row>
    <row r="168">
      <c r="A168" t="inlineStr">
        <is>
          <t>No</t>
        </is>
      </c>
      <c r="B168" t="inlineStr">
        <is>
          <t>QE770 .T7 PF</t>
        </is>
      </c>
      <c r="C168" t="inlineStr">
        <is>
          <t>0                      QE 0770000T  7                                                       PF</t>
        </is>
      </c>
      <c r="D168" t="inlineStr">
        <is>
          <t>Treatise on invertebrate paleontology; prepared under the guidance of the Joint Committee on Invertebrate Paleontology. Directed and edited by Raymond C. Moore.</t>
        </is>
      </c>
      <c r="F168" t="inlineStr">
        <is>
          <t>Yes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Joint Committee on Invertebrate Paleontology.</t>
        </is>
      </c>
      <c r="L168" t="inlineStr">
        <is>
          <t>[New York] Geological Society of America and University of Kansas Press [Lawrence] 1953-</t>
        </is>
      </c>
      <c r="M168" t="inlineStr">
        <is>
          <t>1953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QE </t>
        </is>
      </c>
      <c r="S168" t="n">
        <v>0</v>
      </c>
      <c r="T168" t="n">
        <v>1</v>
      </c>
      <c r="V168" t="inlineStr">
        <is>
          <t>2001-01-31</t>
        </is>
      </c>
      <c r="W168" t="inlineStr">
        <is>
          <t>1997-06-26</t>
        </is>
      </c>
      <c r="X168" t="inlineStr">
        <is>
          <t>1997-06-26</t>
        </is>
      </c>
      <c r="Y168" t="n">
        <v>156</v>
      </c>
      <c r="Z168" t="n">
        <v>139</v>
      </c>
      <c r="AA168" t="n">
        <v>140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8">
        <f>HYPERLINK("http://www.worldcat.org/oclc/364741","WorldCat Record")</f>
        <v/>
      </c>
      <c r="AU168" t="inlineStr">
        <is>
          <t>4241293201:eng</t>
        </is>
      </c>
      <c r="AV168" t="inlineStr">
        <is>
          <t>364741</t>
        </is>
      </c>
      <c r="AW168" t="inlineStr">
        <is>
          <t>991002506849702656</t>
        </is>
      </c>
      <c r="AX168" t="inlineStr">
        <is>
          <t>991002506849702656</t>
        </is>
      </c>
      <c r="AY168" t="inlineStr">
        <is>
          <t>2265548890002656</t>
        </is>
      </c>
      <c r="AZ168" t="inlineStr">
        <is>
          <t>BOOK</t>
        </is>
      </c>
      <c r="BC168" t="inlineStr">
        <is>
          <t>32285002854254</t>
        </is>
      </c>
      <c r="BD168" t="inlineStr">
        <is>
          <t>893880028</t>
        </is>
      </c>
    </row>
    <row r="169">
      <c r="A169" t="inlineStr">
        <is>
          <t>No</t>
        </is>
      </c>
      <c r="B169" t="inlineStr">
        <is>
          <t>QE770 .T7 PH</t>
        </is>
      </c>
      <c r="C169" t="inlineStr">
        <is>
          <t>0                      QE 0770000T  7                                                       PH</t>
        </is>
      </c>
      <c r="D169" t="inlineStr">
        <is>
          <t>Treatise on invertebrate paleontology; prepared under the guidance of the Joint Committee on Invertebrate Paleontology. Directed and edited by Raymond C. Moore.</t>
        </is>
      </c>
      <c r="E169" t="inlineStr">
        <is>
          <t>V.2</t>
        </is>
      </c>
      <c r="F169" t="inlineStr">
        <is>
          <t>Yes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Joint Committee on Invertebrate Paleontology.</t>
        </is>
      </c>
      <c r="L169" t="inlineStr">
        <is>
          <t>[New York] Geological Society of America and University of Kansas Press [Lawrence] 1953-</t>
        </is>
      </c>
      <c r="M169" t="inlineStr">
        <is>
          <t>1953</t>
        </is>
      </c>
      <c r="O169" t="inlineStr">
        <is>
          <t>eng</t>
        </is>
      </c>
      <c r="P169" t="inlineStr">
        <is>
          <t xml:space="preserve">xx </t>
        </is>
      </c>
      <c r="R169" t="inlineStr">
        <is>
          <t xml:space="preserve">QE </t>
        </is>
      </c>
      <c r="S169" t="n">
        <v>0</v>
      </c>
      <c r="T169" t="n">
        <v>1</v>
      </c>
      <c r="V169" t="inlineStr">
        <is>
          <t>2001-01-31</t>
        </is>
      </c>
      <c r="W169" t="inlineStr">
        <is>
          <t>1997-06-26</t>
        </is>
      </c>
      <c r="X169" t="inlineStr">
        <is>
          <t>1997-06-26</t>
        </is>
      </c>
      <c r="Y169" t="n">
        <v>156</v>
      </c>
      <c r="Z169" t="n">
        <v>139</v>
      </c>
      <c r="AA169" t="n">
        <v>140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9">
        <f>HYPERLINK("http://www.worldcat.org/oclc/364741","WorldCat Record")</f>
        <v/>
      </c>
      <c r="AU169" t="inlineStr">
        <is>
          <t>4241293201:eng</t>
        </is>
      </c>
      <c r="AV169" t="inlineStr">
        <is>
          <t>364741</t>
        </is>
      </c>
      <c r="AW169" t="inlineStr">
        <is>
          <t>991002506849702656</t>
        </is>
      </c>
      <c r="AX169" t="inlineStr">
        <is>
          <t>991002506849702656</t>
        </is>
      </c>
      <c r="AY169" t="inlineStr">
        <is>
          <t>2265548890002656</t>
        </is>
      </c>
      <c r="AZ169" t="inlineStr">
        <is>
          <t>BOOK</t>
        </is>
      </c>
      <c r="BC169" t="inlineStr">
        <is>
          <t>32285002854270</t>
        </is>
      </c>
      <c r="BD169" t="inlineStr">
        <is>
          <t>893867298</t>
        </is>
      </c>
    </row>
    <row r="170">
      <c r="A170" t="inlineStr">
        <is>
          <t>No</t>
        </is>
      </c>
      <c r="B170" t="inlineStr">
        <is>
          <t>QE770 .T7 PI</t>
        </is>
      </c>
      <c r="C170" t="inlineStr">
        <is>
          <t>0                      QE 0770000T  7                                                       PI</t>
        </is>
      </c>
      <c r="D170" t="inlineStr">
        <is>
          <t>Treatise on invertebrate paleontology; prepared under the guidance of the Joint Committee on Invertebrate Paleontology. Directed and edited by Raymond C. Moore.</t>
        </is>
      </c>
      <c r="F170" t="inlineStr">
        <is>
          <t>Yes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K170" t="inlineStr">
        <is>
          <t>Joint Committee on Invertebrate Paleontology.</t>
        </is>
      </c>
      <c r="L170" t="inlineStr">
        <is>
          <t>[New York] Geological Society of America and University of Kansas Press [Lawrence] 1953-</t>
        </is>
      </c>
      <c r="M170" t="inlineStr">
        <is>
          <t>1953</t>
        </is>
      </c>
      <c r="O170" t="inlineStr">
        <is>
          <t>eng</t>
        </is>
      </c>
      <c r="P170" t="inlineStr">
        <is>
          <t xml:space="preserve">xx </t>
        </is>
      </c>
      <c r="R170" t="inlineStr">
        <is>
          <t xml:space="preserve">QE </t>
        </is>
      </c>
      <c r="S170" t="n">
        <v>0</v>
      </c>
      <c r="T170" t="n">
        <v>1</v>
      </c>
      <c r="V170" t="inlineStr">
        <is>
          <t>2001-01-31</t>
        </is>
      </c>
      <c r="W170" t="inlineStr">
        <is>
          <t>1997-06-26</t>
        </is>
      </c>
      <c r="X170" t="inlineStr">
        <is>
          <t>1997-06-26</t>
        </is>
      </c>
      <c r="Y170" t="n">
        <v>156</v>
      </c>
      <c r="Z170" t="n">
        <v>139</v>
      </c>
      <c r="AA170" t="n">
        <v>140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0">
        <f>HYPERLINK("http://www.worldcat.org/oclc/364741","WorldCat Record")</f>
        <v/>
      </c>
      <c r="AU170" t="inlineStr">
        <is>
          <t>4241293201:eng</t>
        </is>
      </c>
      <c r="AV170" t="inlineStr">
        <is>
          <t>364741</t>
        </is>
      </c>
      <c r="AW170" t="inlineStr">
        <is>
          <t>991002506849702656</t>
        </is>
      </c>
      <c r="AX170" t="inlineStr">
        <is>
          <t>991002506849702656</t>
        </is>
      </c>
      <c r="AY170" t="inlineStr">
        <is>
          <t>2265548890002656</t>
        </is>
      </c>
      <c r="AZ170" t="inlineStr">
        <is>
          <t>BOOK</t>
        </is>
      </c>
      <c r="BC170" t="inlineStr">
        <is>
          <t>32285002854288</t>
        </is>
      </c>
      <c r="BD170" t="inlineStr">
        <is>
          <t>893898842</t>
        </is>
      </c>
    </row>
    <row r="171">
      <c r="A171" t="inlineStr">
        <is>
          <t>No</t>
        </is>
      </c>
      <c r="B171" t="inlineStr">
        <is>
          <t>QE770 .T7 PK</t>
        </is>
      </c>
      <c r="C171" t="inlineStr">
        <is>
          <t>0                      QE 0770000T  7                                                       PK</t>
        </is>
      </c>
      <c r="D171" t="inlineStr">
        <is>
          <t>Treatise on invertebrate paleontology; prepared under the guidance of the Joint Committee on Invertebrate Paleontology. Directed and edited by Raymond C. Moore.</t>
        </is>
      </c>
      <c r="F171" t="inlineStr">
        <is>
          <t>Yes</t>
        </is>
      </c>
      <c r="G171" t="inlineStr">
        <is>
          <t>1</t>
        </is>
      </c>
      <c r="H171" t="inlineStr">
        <is>
          <t>Yes</t>
        </is>
      </c>
      <c r="I171" t="inlineStr">
        <is>
          <t>No</t>
        </is>
      </c>
      <c r="J171" t="inlineStr">
        <is>
          <t>0</t>
        </is>
      </c>
      <c r="K171" t="inlineStr">
        <is>
          <t>Joint Committee on Invertebrate Paleontology.</t>
        </is>
      </c>
      <c r="L171" t="inlineStr">
        <is>
          <t>[New York] Geological Society of America and University of Kansas Press [Lawrence] 1953-</t>
        </is>
      </c>
      <c r="M171" t="inlineStr">
        <is>
          <t>1953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QE </t>
        </is>
      </c>
      <c r="S171" t="n">
        <v>0</v>
      </c>
      <c r="T171" t="n">
        <v>1</v>
      </c>
      <c r="V171" t="inlineStr">
        <is>
          <t>2001-01-31</t>
        </is>
      </c>
      <c r="W171" t="inlineStr">
        <is>
          <t>1997-06-26</t>
        </is>
      </c>
      <c r="X171" t="inlineStr">
        <is>
          <t>1997-06-26</t>
        </is>
      </c>
      <c r="Y171" t="n">
        <v>156</v>
      </c>
      <c r="Z171" t="n">
        <v>139</v>
      </c>
      <c r="AA171" t="n">
        <v>140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1">
        <f>HYPERLINK("http://www.worldcat.org/oclc/364741","WorldCat Record")</f>
        <v/>
      </c>
      <c r="AU171" t="inlineStr">
        <is>
          <t>4241293201:eng</t>
        </is>
      </c>
      <c r="AV171" t="inlineStr">
        <is>
          <t>364741</t>
        </is>
      </c>
      <c r="AW171" t="inlineStr">
        <is>
          <t>991002506849702656</t>
        </is>
      </c>
      <c r="AX171" t="inlineStr">
        <is>
          <t>991002506849702656</t>
        </is>
      </c>
      <c r="AY171" t="inlineStr">
        <is>
          <t>2265548890002656</t>
        </is>
      </c>
      <c r="AZ171" t="inlineStr">
        <is>
          <t>BOOK</t>
        </is>
      </c>
      <c r="BC171" t="inlineStr">
        <is>
          <t>32285002854296</t>
        </is>
      </c>
      <c r="BD171" t="inlineStr">
        <is>
          <t>893898841</t>
        </is>
      </c>
    </row>
    <row r="172">
      <c r="A172" t="inlineStr">
        <is>
          <t>No</t>
        </is>
      </c>
      <c r="B172" t="inlineStr">
        <is>
          <t>QE770 .T7 PN</t>
        </is>
      </c>
      <c r="C172" t="inlineStr">
        <is>
          <t>0                      QE 0770000T  7                                                       PN</t>
        </is>
      </c>
      <c r="D172" t="inlineStr">
        <is>
          <t>Treatise on invertebrate paleontology; prepared under the guidance of the Joint Committee on Invertebrate Paleontology. Directed and edited by Raymond C. Moore.</t>
        </is>
      </c>
      <c r="E172" t="inlineStr">
        <is>
          <t>V.2</t>
        </is>
      </c>
      <c r="F172" t="inlineStr">
        <is>
          <t>Yes</t>
        </is>
      </c>
      <c r="G172" t="inlineStr">
        <is>
          <t>1</t>
        </is>
      </c>
      <c r="H172" t="inlineStr">
        <is>
          <t>Yes</t>
        </is>
      </c>
      <c r="I172" t="inlineStr">
        <is>
          <t>No</t>
        </is>
      </c>
      <c r="J172" t="inlineStr">
        <is>
          <t>0</t>
        </is>
      </c>
      <c r="K172" t="inlineStr">
        <is>
          <t>Joint Committee on Invertebrate Paleontology.</t>
        </is>
      </c>
      <c r="L172" t="inlineStr">
        <is>
          <t>[New York] Geological Society of America and University of Kansas Press [Lawrence] 1953-</t>
        </is>
      </c>
      <c r="M172" t="inlineStr">
        <is>
          <t>1953</t>
        </is>
      </c>
      <c r="O172" t="inlineStr">
        <is>
          <t>eng</t>
        </is>
      </c>
      <c r="P172" t="inlineStr">
        <is>
          <t xml:space="preserve">xx </t>
        </is>
      </c>
      <c r="R172" t="inlineStr">
        <is>
          <t xml:space="preserve">QE </t>
        </is>
      </c>
      <c r="S172" t="n">
        <v>0</v>
      </c>
      <c r="T172" t="n">
        <v>1</v>
      </c>
      <c r="V172" t="inlineStr">
        <is>
          <t>2001-01-31</t>
        </is>
      </c>
      <c r="W172" t="inlineStr">
        <is>
          <t>1997-06-26</t>
        </is>
      </c>
      <c r="X172" t="inlineStr">
        <is>
          <t>1997-06-26</t>
        </is>
      </c>
      <c r="Y172" t="n">
        <v>156</v>
      </c>
      <c r="Z172" t="n">
        <v>139</v>
      </c>
      <c r="AA172" t="n">
        <v>140</v>
      </c>
      <c r="AB172" t="n">
        <v>1</v>
      </c>
      <c r="AC172" t="n">
        <v>1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2">
        <f>HYPERLINK("http://www.worldcat.org/oclc/364741","WorldCat Record")</f>
        <v/>
      </c>
      <c r="AU172" t="inlineStr">
        <is>
          <t>4241293201:eng</t>
        </is>
      </c>
      <c r="AV172" t="inlineStr">
        <is>
          <t>364741</t>
        </is>
      </c>
      <c r="AW172" t="inlineStr">
        <is>
          <t>991002506849702656</t>
        </is>
      </c>
      <c r="AX172" t="inlineStr">
        <is>
          <t>991002506849702656</t>
        </is>
      </c>
      <c r="AY172" t="inlineStr">
        <is>
          <t>2265548890002656</t>
        </is>
      </c>
      <c r="AZ172" t="inlineStr">
        <is>
          <t>BOOK</t>
        </is>
      </c>
      <c r="BC172" t="inlineStr">
        <is>
          <t>32285002854312</t>
        </is>
      </c>
      <c r="BD172" t="inlineStr">
        <is>
          <t>893886368</t>
        </is>
      </c>
    </row>
    <row r="173">
      <c r="A173" t="inlineStr">
        <is>
          <t>No</t>
        </is>
      </c>
      <c r="B173" t="inlineStr">
        <is>
          <t>QE770 .T7 PN</t>
        </is>
      </c>
      <c r="C173" t="inlineStr">
        <is>
          <t>0                      QE 0770000T  7                                                       PN</t>
        </is>
      </c>
      <c r="D173" t="inlineStr">
        <is>
          <t>Treatise on invertebrate paleontology; prepared under the guidance of the Joint Committee on Invertebrate Paleontology. Directed and edited by Raymond C. Moore.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Joint Committee on Invertebrate Paleontology.</t>
        </is>
      </c>
      <c r="L173" t="inlineStr">
        <is>
          <t>[New York] Geological Society of America and University of Kansas Press [Lawrence] 1953-</t>
        </is>
      </c>
      <c r="M173" t="inlineStr">
        <is>
          <t>1953</t>
        </is>
      </c>
      <c r="O173" t="inlineStr">
        <is>
          <t>eng</t>
        </is>
      </c>
      <c r="P173" t="inlineStr">
        <is>
          <t xml:space="preserve">xx </t>
        </is>
      </c>
      <c r="R173" t="inlineStr">
        <is>
          <t xml:space="preserve">QE </t>
        </is>
      </c>
      <c r="S173" t="n">
        <v>0</v>
      </c>
      <c r="T173" t="n">
        <v>1</v>
      </c>
      <c r="V173" t="inlineStr">
        <is>
          <t>2001-01-31</t>
        </is>
      </c>
      <c r="W173" t="inlineStr">
        <is>
          <t>1997-06-26</t>
        </is>
      </c>
      <c r="X173" t="inlineStr">
        <is>
          <t>1997-06-26</t>
        </is>
      </c>
      <c r="Y173" t="n">
        <v>156</v>
      </c>
      <c r="Z173" t="n">
        <v>139</v>
      </c>
      <c r="AA173" t="n">
        <v>140</v>
      </c>
      <c r="AB173" t="n">
        <v>1</v>
      </c>
      <c r="AC173" t="n">
        <v>1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3">
        <f>HYPERLINK("http://www.worldcat.org/oclc/364741","WorldCat Record")</f>
        <v/>
      </c>
      <c r="AU173" t="inlineStr">
        <is>
          <t>4241293201:eng</t>
        </is>
      </c>
      <c r="AV173" t="inlineStr">
        <is>
          <t>364741</t>
        </is>
      </c>
      <c r="AW173" t="inlineStr">
        <is>
          <t>991002506849702656</t>
        </is>
      </c>
      <c r="AX173" t="inlineStr">
        <is>
          <t>991002506849702656</t>
        </is>
      </c>
      <c r="AY173" t="inlineStr">
        <is>
          <t>2265548890002656</t>
        </is>
      </c>
      <c r="AZ173" t="inlineStr">
        <is>
          <t>BOOK</t>
        </is>
      </c>
      <c r="BC173" t="inlineStr">
        <is>
          <t>32285002854320</t>
        </is>
      </c>
      <c r="BD173" t="inlineStr">
        <is>
          <t>893880027</t>
        </is>
      </c>
    </row>
    <row r="174">
      <c r="A174" t="inlineStr">
        <is>
          <t>No</t>
        </is>
      </c>
      <c r="B174" t="inlineStr">
        <is>
          <t>QE770 .T7 PN</t>
        </is>
      </c>
      <c r="C174" t="inlineStr">
        <is>
          <t>0                      QE 0770000T  7                                                       PN</t>
        </is>
      </c>
      <c r="D174" t="inlineStr">
        <is>
          <t>Treatise on invertebrate paleontology; prepared under the guidance of the Joint Committee on Invertebrate Paleontology. Directed and edited by Raymond C. Moore.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Yes</t>
        </is>
      </c>
      <c r="I174" t="inlineStr">
        <is>
          <t>No</t>
        </is>
      </c>
      <c r="J174" t="inlineStr">
        <is>
          <t>0</t>
        </is>
      </c>
      <c r="K174" t="inlineStr">
        <is>
          <t>Joint Committee on Invertebrate Paleontology.</t>
        </is>
      </c>
      <c r="L174" t="inlineStr">
        <is>
          <t>[New York] Geological Society of America and University of Kansas Press [Lawrence] 1953-</t>
        </is>
      </c>
      <c r="M174" t="inlineStr">
        <is>
          <t>1953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QE </t>
        </is>
      </c>
      <c r="S174" t="n">
        <v>0</v>
      </c>
      <c r="T174" t="n">
        <v>1</v>
      </c>
      <c r="V174" t="inlineStr">
        <is>
          <t>2001-01-31</t>
        </is>
      </c>
      <c r="W174" t="inlineStr">
        <is>
          <t>1997-06-26</t>
        </is>
      </c>
      <c r="X174" t="inlineStr">
        <is>
          <t>1997-06-26</t>
        </is>
      </c>
      <c r="Y174" t="n">
        <v>156</v>
      </c>
      <c r="Z174" t="n">
        <v>139</v>
      </c>
      <c r="AA174" t="n">
        <v>140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4">
        <f>HYPERLINK("http://www.worldcat.org/oclc/364741","WorldCat Record")</f>
        <v/>
      </c>
      <c r="AU174" t="inlineStr">
        <is>
          <t>4241293201:eng</t>
        </is>
      </c>
      <c r="AV174" t="inlineStr">
        <is>
          <t>364741</t>
        </is>
      </c>
      <c r="AW174" t="inlineStr">
        <is>
          <t>991002506849702656</t>
        </is>
      </c>
      <c r="AX174" t="inlineStr">
        <is>
          <t>991002506849702656</t>
        </is>
      </c>
      <c r="AY174" t="inlineStr">
        <is>
          <t>2265548890002656</t>
        </is>
      </c>
      <c r="AZ174" t="inlineStr">
        <is>
          <t>BOOK</t>
        </is>
      </c>
      <c r="BC174" t="inlineStr">
        <is>
          <t>32285002854304</t>
        </is>
      </c>
      <c r="BD174" t="inlineStr">
        <is>
          <t>893867295</t>
        </is>
      </c>
    </row>
    <row r="175">
      <c r="A175" t="inlineStr">
        <is>
          <t>No</t>
        </is>
      </c>
      <c r="B175" t="inlineStr">
        <is>
          <t>QE770 .T7 PO</t>
        </is>
      </c>
      <c r="C175" t="inlineStr">
        <is>
          <t>0                      QE 0770000T  7                                                       PO</t>
        </is>
      </c>
      <c r="D175" t="inlineStr">
        <is>
          <t>Treatise on invertebrate paleontology; prepared under the guidance of the Joint Committee on Invertebrate Paleontology. Directed and edited by Raymond C. Moore.</t>
        </is>
      </c>
      <c r="F175" t="inlineStr">
        <is>
          <t>Yes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Joint Committee on Invertebrate Paleontology.</t>
        </is>
      </c>
      <c r="L175" t="inlineStr">
        <is>
          <t>[New York] Geological Society of America and University of Kansas Press [Lawrence] 1953-</t>
        </is>
      </c>
      <c r="M175" t="inlineStr">
        <is>
          <t>1953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QE </t>
        </is>
      </c>
      <c r="S175" t="n">
        <v>0</v>
      </c>
      <c r="T175" t="n">
        <v>1</v>
      </c>
      <c r="V175" t="inlineStr">
        <is>
          <t>2001-01-31</t>
        </is>
      </c>
      <c r="W175" t="inlineStr">
        <is>
          <t>1997-06-26</t>
        </is>
      </c>
      <c r="X175" t="inlineStr">
        <is>
          <t>1997-06-26</t>
        </is>
      </c>
      <c r="Y175" t="n">
        <v>156</v>
      </c>
      <c r="Z175" t="n">
        <v>139</v>
      </c>
      <c r="AA175" t="n">
        <v>140</v>
      </c>
      <c r="AB175" t="n">
        <v>1</v>
      </c>
      <c r="AC175" t="n">
        <v>1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5">
        <f>HYPERLINK("http://www.worldcat.org/oclc/364741","WorldCat Record")</f>
        <v/>
      </c>
      <c r="AU175" t="inlineStr">
        <is>
          <t>4241293201:eng</t>
        </is>
      </c>
      <c r="AV175" t="inlineStr">
        <is>
          <t>364741</t>
        </is>
      </c>
      <c r="AW175" t="inlineStr">
        <is>
          <t>991002506849702656</t>
        </is>
      </c>
      <c r="AX175" t="inlineStr">
        <is>
          <t>991002506849702656</t>
        </is>
      </c>
      <c r="AY175" t="inlineStr">
        <is>
          <t>2265548890002656</t>
        </is>
      </c>
      <c r="AZ175" t="inlineStr">
        <is>
          <t>BOOK</t>
        </is>
      </c>
      <c r="BC175" t="inlineStr">
        <is>
          <t>32285002854338</t>
        </is>
      </c>
      <c r="BD175" t="inlineStr">
        <is>
          <t>893898839</t>
        </is>
      </c>
    </row>
    <row r="176">
      <c r="A176" t="inlineStr">
        <is>
          <t>No</t>
        </is>
      </c>
      <c r="B176" t="inlineStr">
        <is>
          <t>QE770 .T7 PP</t>
        </is>
      </c>
      <c r="C176" t="inlineStr">
        <is>
          <t>0                      QE 0770000T  7                                                       PP</t>
        </is>
      </c>
      <c r="D176" t="inlineStr">
        <is>
          <t>Treatise on invertebrate paleontology; prepared under the guidance of the Joint Committee on Invertebrate Paleontology. Directed and edited by Raymond C. Moore.</t>
        </is>
      </c>
      <c r="F176" t="inlineStr">
        <is>
          <t>Yes</t>
        </is>
      </c>
      <c r="G176" t="inlineStr">
        <is>
          <t>1</t>
        </is>
      </c>
      <c r="H176" t="inlineStr">
        <is>
          <t>Yes</t>
        </is>
      </c>
      <c r="I176" t="inlineStr">
        <is>
          <t>No</t>
        </is>
      </c>
      <c r="J176" t="inlineStr">
        <is>
          <t>0</t>
        </is>
      </c>
      <c r="K176" t="inlineStr">
        <is>
          <t>Joint Committee on Invertebrate Paleontology.</t>
        </is>
      </c>
      <c r="L176" t="inlineStr">
        <is>
          <t>[New York] Geological Society of America and University of Kansas Press [Lawrence] 1953-</t>
        </is>
      </c>
      <c r="M176" t="inlineStr">
        <is>
          <t>1953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QE </t>
        </is>
      </c>
      <c r="S176" t="n">
        <v>0</v>
      </c>
      <c r="T176" t="n">
        <v>1</v>
      </c>
      <c r="V176" t="inlineStr">
        <is>
          <t>2001-01-31</t>
        </is>
      </c>
      <c r="W176" t="inlineStr">
        <is>
          <t>1997-06-26</t>
        </is>
      </c>
      <c r="X176" t="inlineStr">
        <is>
          <t>1997-06-26</t>
        </is>
      </c>
      <c r="Y176" t="n">
        <v>156</v>
      </c>
      <c r="Z176" t="n">
        <v>139</v>
      </c>
      <c r="AA176" t="n">
        <v>140</v>
      </c>
      <c r="AB176" t="n">
        <v>1</v>
      </c>
      <c r="AC176" t="n">
        <v>1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6">
        <f>HYPERLINK("http://www.worldcat.org/oclc/364741","WorldCat Record")</f>
        <v/>
      </c>
      <c r="AU176" t="inlineStr">
        <is>
          <t>4241293201:eng</t>
        </is>
      </c>
      <c r="AV176" t="inlineStr">
        <is>
          <t>364741</t>
        </is>
      </c>
      <c r="AW176" t="inlineStr">
        <is>
          <t>991002506849702656</t>
        </is>
      </c>
      <c r="AX176" t="inlineStr">
        <is>
          <t>991002506849702656</t>
        </is>
      </c>
      <c r="AY176" t="inlineStr">
        <is>
          <t>2265548890002656</t>
        </is>
      </c>
      <c r="AZ176" t="inlineStr">
        <is>
          <t>BOOK</t>
        </is>
      </c>
      <c r="BC176" t="inlineStr">
        <is>
          <t>32285002854346</t>
        </is>
      </c>
      <c r="BD176" t="inlineStr">
        <is>
          <t>893867297</t>
        </is>
      </c>
    </row>
    <row r="177">
      <c r="A177" t="inlineStr">
        <is>
          <t>No</t>
        </is>
      </c>
      <c r="B177" t="inlineStr">
        <is>
          <t>QE770 .T7 PQ</t>
        </is>
      </c>
      <c r="C177" t="inlineStr">
        <is>
          <t>0                      QE 0770000T  7                                                       PQ</t>
        </is>
      </c>
      <c r="D177" t="inlineStr">
        <is>
          <t>Treatise on invertebrate paleontology; prepared under the guidance of the Joint Committee on Invertebrate Paleontology. Directed and edited by Raymond C. Moore.</t>
        </is>
      </c>
      <c r="F177" t="inlineStr">
        <is>
          <t>Yes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Joint Committee on Invertebrate Paleontology.</t>
        </is>
      </c>
      <c r="L177" t="inlineStr">
        <is>
          <t>[New York] Geological Society of America and University of Kansas Press [Lawrence] 1953-</t>
        </is>
      </c>
      <c r="M177" t="inlineStr">
        <is>
          <t>1953</t>
        </is>
      </c>
      <c r="O177" t="inlineStr">
        <is>
          <t>eng</t>
        </is>
      </c>
      <c r="P177" t="inlineStr">
        <is>
          <t xml:space="preserve">xx </t>
        </is>
      </c>
      <c r="R177" t="inlineStr">
        <is>
          <t xml:space="preserve">QE </t>
        </is>
      </c>
      <c r="S177" t="n">
        <v>0</v>
      </c>
      <c r="T177" t="n">
        <v>1</v>
      </c>
      <c r="V177" t="inlineStr">
        <is>
          <t>2001-01-31</t>
        </is>
      </c>
      <c r="W177" t="inlineStr">
        <is>
          <t>1997-06-26</t>
        </is>
      </c>
      <c r="X177" t="inlineStr">
        <is>
          <t>1997-06-26</t>
        </is>
      </c>
      <c r="Y177" t="n">
        <v>156</v>
      </c>
      <c r="Z177" t="n">
        <v>139</v>
      </c>
      <c r="AA177" t="n">
        <v>140</v>
      </c>
      <c r="AB177" t="n">
        <v>1</v>
      </c>
      <c r="AC177" t="n">
        <v>1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7">
        <f>HYPERLINK("http://www.worldcat.org/oclc/364741","WorldCat Record")</f>
        <v/>
      </c>
      <c r="AU177" t="inlineStr">
        <is>
          <t>4241293201:eng</t>
        </is>
      </c>
      <c r="AV177" t="inlineStr">
        <is>
          <t>364741</t>
        </is>
      </c>
      <c r="AW177" t="inlineStr">
        <is>
          <t>991002506849702656</t>
        </is>
      </c>
      <c r="AX177" t="inlineStr">
        <is>
          <t>991002506849702656</t>
        </is>
      </c>
      <c r="AY177" t="inlineStr">
        <is>
          <t>2265548890002656</t>
        </is>
      </c>
      <c r="AZ177" t="inlineStr">
        <is>
          <t>BOOK</t>
        </is>
      </c>
      <c r="BC177" t="inlineStr">
        <is>
          <t>32285002854353</t>
        </is>
      </c>
      <c r="BD177" t="inlineStr">
        <is>
          <t>893898838</t>
        </is>
      </c>
    </row>
    <row r="178">
      <c r="A178" t="inlineStr">
        <is>
          <t>No</t>
        </is>
      </c>
      <c r="B178" t="inlineStr">
        <is>
          <t>QE770 .T7 PR</t>
        </is>
      </c>
      <c r="C178" t="inlineStr">
        <is>
          <t>0                      QE 0770000T  7                                                       PR</t>
        </is>
      </c>
      <c r="D178" t="inlineStr">
        <is>
          <t>Treatise on invertebrate paleontology; prepared under the guidance of the Joint Committee on Invertebrate Paleontology. Directed and edited by Raymond C. Moore.</t>
        </is>
      </c>
      <c r="E178" t="inlineStr">
        <is>
          <t>V.2</t>
        </is>
      </c>
      <c r="F178" t="inlineStr">
        <is>
          <t>Yes</t>
        </is>
      </c>
      <c r="G178" t="inlineStr">
        <is>
          <t>1</t>
        </is>
      </c>
      <c r="H178" t="inlineStr">
        <is>
          <t>Yes</t>
        </is>
      </c>
      <c r="I178" t="inlineStr">
        <is>
          <t>No</t>
        </is>
      </c>
      <c r="J178" t="inlineStr">
        <is>
          <t>0</t>
        </is>
      </c>
      <c r="K178" t="inlineStr">
        <is>
          <t>Joint Committee on Invertebrate Paleontology.</t>
        </is>
      </c>
      <c r="L178" t="inlineStr">
        <is>
          <t>[New York] Geological Society of America and University of Kansas Press [Lawrence] 1953-</t>
        </is>
      </c>
      <c r="M178" t="inlineStr">
        <is>
          <t>1953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QE </t>
        </is>
      </c>
      <c r="S178" t="n">
        <v>0</v>
      </c>
      <c r="T178" t="n">
        <v>1</v>
      </c>
      <c r="V178" t="inlineStr">
        <is>
          <t>2001-01-31</t>
        </is>
      </c>
      <c r="W178" t="inlineStr">
        <is>
          <t>1997-06-26</t>
        </is>
      </c>
      <c r="X178" t="inlineStr">
        <is>
          <t>1997-06-26</t>
        </is>
      </c>
      <c r="Y178" t="n">
        <v>156</v>
      </c>
      <c r="Z178" t="n">
        <v>139</v>
      </c>
      <c r="AA178" t="n">
        <v>140</v>
      </c>
      <c r="AB178" t="n">
        <v>1</v>
      </c>
      <c r="AC178" t="n">
        <v>1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8">
        <f>HYPERLINK("http://www.worldcat.org/oclc/364741","WorldCat Record")</f>
        <v/>
      </c>
      <c r="AU178" t="inlineStr">
        <is>
          <t>4241293201:eng</t>
        </is>
      </c>
      <c r="AV178" t="inlineStr">
        <is>
          <t>364741</t>
        </is>
      </c>
      <c r="AW178" t="inlineStr">
        <is>
          <t>991002506849702656</t>
        </is>
      </c>
      <c r="AX178" t="inlineStr">
        <is>
          <t>991002506849702656</t>
        </is>
      </c>
      <c r="AY178" t="inlineStr">
        <is>
          <t>2265548890002656</t>
        </is>
      </c>
      <c r="AZ178" t="inlineStr">
        <is>
          <t>BOOK</t>
        </is>
      </c>
      <c r="BC178" t="inlineStr">
        <is>
          <t>32285002854379</t>
        </is>
      </c>
      <c r="BD178" t="inlineStr">
        <is>
          <t>893886367</t>
        </is>
      </c>
    </row>
    <row r="179">
      <c r="A179" t="inlineStr">
        <is>
          <t>No</t>
        </is>
      </c>
      <c r="B179" t="inlineStr">
        <is>
          <t>QE770 .T7 PR</t>
        </is>
      </c>
      <c r="C179" t="inlineStr">
        <is>
          <t>0                      QE 0770000T  7                                                       PR</t>
        </is>
      </c>
      <c r="D179" t="inlineStr">
        <is>
          <t>Treatise on invertebrate paleontology; prepared under the guidance of the Joint Committee on Invertebrate Paleontology. Directed and edited by Raymond C. Moore.</t>
        </is>
      </c>
      <c r="E179" t="inlineStr">
        <is>
          <t>V.1</t>
        </is>
      </c>
      <c r="F179" t="inlineStr">
        <is>
          <t>Yes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Joint Committee on Invertebrate Paleontology.</t>
        </is>
      </c>
      <c r="L179" t="inlineStr">
        <is>
          <t>[New York] Geological Society of America and University of Kansas Press [Lawrence] 1953-</t>
        </is>
      </c>
      <c r="M179" t="inlineStr">
        <is>
          <t>1953</t>
        </is>
      </c>
      <c r="O179" t="inlineStr">
        <is>
          <t>eng</t>
        </is>
      </c>
      <c r="P179" t="inlineStr">
        <is>
          <t xml:space="preserve">xx </t>
        </is>
      </c>
      <c r="R179" t="inlineStr">
        <is>
          <t xml:space="preserve">QE </t>
        </is>
      </c>
      <c r="S179" t="n">
        <v>0</v>
      </c>
      <c r="T179" t="n">
        <v>1</v>
      </c>
      <c r="V179" t="inlineStr">
        <is>
          <t>2001-01-31</t>
        </is>
      </c>
      <c r="W179" t="inlineStr">
        <is>
          <t>1997-06-26</t>
        </is>
      </c>
      <c r="X179" t="inlineStr">
        <is>
          <t>1997-06-26</t>
        </is>
      </c>
      <c r="Y179" t="n">
        <v>156</v>
      </c>
      <c r="Z179" t="n">
        <v>139</v>
      </c>
      <c r="AA179" t="n">
        <v>140</v>
      </c>
      <c r="AB179" t="n">
        <v>1</v>
      </c>
      <c r="AC179" t="n">
        <v>1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9">
        <f>HYPERLINK("http://www.worldcat.org/oclc/364741","WorldCat Record")</f>
        <v/>
      </c>
      <c r="AU179" t="inlineStr">
        <is>
          <t>4241293201:eng</t>
        </is>
      </c>
      <c r="AV179" t="inlineStr">
        <is>
          <t>364741</t>
        </is>
      </c>
      <c r="AW179" t="inlineStr">
        <is>
          <t>991002506849702656</t>
        </is>
      </c>
      <c r="AX179" t="inlineStr">
        <is>
          <t>991002506849702656</t>
        </is>
      </c>
      <c r="AY179" t="inlineStr">
        <is>
          <t>2265548890002656</t>
        </is>
      </c>
      <c r="AZ179" t="inlineStr">
        <is>
          <t>BOOK</t>
        </is>
      </c>
      <c r="BC179" t="inlineStr">
        <is>
          <t>32285002854361</t>
        </is>
      </c>
      <c r="BD179" t="inlineStr">
        <is>
          <t>893867294</t>
        </is>
      </c>
    </row>
    <row r="180">
      <c r="A180" t="inlineStr">
        <is>
          <t>No</t>
        </is>
      </c>
      <c r="B180" t="inlineStr">
        <is>
          <t>QE770 .T7 PS</t>
        </is>
      </c>
      <c r="C180" t="inlineStr">
        <is>
          <t>0                      QE 0770000T  7                                                       PS</t>
        </is>
      </c>
      <c r="D180" t="inlineStr">
        <is>
          <t>Treatise on invertebrate paleontology; prepared under the guidance of the Joint Committee on Invertebrate Paleontology. Directed and edited by Raymond C. Moore.</t>
        </is>
      </c>
      <c r="E180" t="inlineStr">
        <is>
          <t>V.1</t>
        </is>
      </c>
      <c r="F180" t="inlineStr">
        <is>
          <t>Yes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Joint Committee on Invertebrate Paleontology.</t>
        </is>
      </c>
      <c r="L180" t="inlineStr">
        <is>
          <t>[New York] Geological Society of America and University of Kansas Press [Lawrence] 1953-</t>
        </is>
      </c>
      <c r="M180" t="inlineStr">
        <is>
          <t>1953</t>
        </is>
      </c>
      <c r="O180" t="inlineStr">
        <is>
          <t>eng</t>
        </is>
      </c>
      <c r="P180" t="inlineStr">
        <is>
          <t xml:space="preserve">xx </t>
        </is>
      </c>
      <c r="R180" t="inlineStr">
        <is>
          <t xml:space="preserve">QE </t>
        </is>
      </c>
      <c r="S180" t="n">
        <v>0</v>
      </c>
      <c r="T180" t="n">
        <v>1</v>
      </c>
      <c r="V180" t="inlineStr">
        <is>
          <t>2001-01-31</t>
        </is>
      </c>
      <c r="W180" t="inlineStr">
        <is>
          <t>1997-06-26</t>
        </is>
      </c>
      <c r="X180" t="inlineStr">
        <is>
          <t>1997-06-26</t>
        </is>
      </c>
      <c r="Y180" t="n">
        <v>156</v>
      </c>
      <c r="Z180" t="n">
        <v>139</v>
      </c>
      <c r="AA180" t="n">
        <v>140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0">
        <f>HYPERLINK("http://www.worldcat.org/oclc/364741","WorldCat Record")</f>
        <v/>
      </c>
      <c r="AU180" t="inlineStr">
        <is>
          <t>4241293201:eng</t>
        </is>
      </c>
      <c r="AV180" t="inlineStr">
        <is>
          <t>364741</t>
        </is>
      </c>
      <c r="AW180" t="inlineStr">
        <is>
          <t>991002506849702656</t>
        </is>
      </c>
      <c r="AX180" t="inlineStr">
        <is>
          <t>991002506849702656</t>
        </is>
      </c>
      <c r="AY180" t="inlineStr">
        <is>
          <t>2265548890002656</t>
        </is>
      </c>
      <c r="AZ180" t="inlineStr">
        <is>
          <t>BOOK</t>
        </is>
      </c>
      <c r="BC180" t="inlineStr">
        <is>
          <t>32285002854387</t>
        </is>
      </c>
      <c r="BD180" t="inlineStr">
        <is>
          <t>893873612</t>
        </is>
      </c>
    </row>
    <row r="181">
      <c r="A181" t="inlineStr">
        <is>
          <t>No</t>
        </is>
      </c>
      <c r="B181" t="inlineStr">
        <is>
          <t>QE770 .T7 PS</t>
        </is>
      </c>
      <c r="C181" t="inlineStr">
        <is>
          <t>0                      QE 0770000T  7                                                       PS</t>
        </is>
      </c>
      <c r="D181" t="inlineStr">
        <is>
          <t>Treatise on invertebrate paleontology; prepared under the guidance of the Joint Committee on Invertebrate Paleontology. Directed and edited by Raymond C. Moore.</t>
        </is>
      </c>
      <c r="E181" t="inlineStr">
        <is>
          <t>V.2</t>
        </is>
      </c>
      <c r="F181" t="inlineStr">
        <is>
          <t>Yes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Joint Committee on Invertebrate Paleontology.</t>
        </is>
      </c>
      <c r="L181" t="inlineStr">
        <is>
          <t>[New York] Geological Society of America and University of Kansas Press [Lawrence] 1953-</t>
        </is>
      </c>
      <c r="M181" t="inlineStr">
        <is>
          <t>1953</t>
        </is>
      </c>
      <c r="O181" t="inlineStr">
        <is>
          <t>eng</t>
        </is>
      </c>
      <c r="P181" t="inlineStr">
        <is>
          <t xml:space="preserve">xx </t>
        </is>
      </c>
      <c r="R181" t="inlineStr">
        <is>
          <t xml:space="preserve">QE </t>
        </is>
      </c>
      <c r="S181" t="n">
        <v>1</v>
      </c>
      <c r="T181" t="n">
        <v>1</v>
      </c>
      <c r="U181" t="inlineStr">
        <is>
          <t>2001-01-31</t>
        </is>
      </c>
      <c r="V181" t="inlineStr">
        <is>
          <t>2001-01-31</t>
        </is>
      </c>
      <c r="W181" t="inlineStr">
        <is>
          <t>1997-06-26</t>
        </is>
      </c>
      <c r="X181" t="inlineStr">
        <is>
          <t>1997-06-26</t>
        </is>
      </c>
      <c r="Y181" t="n">
        <v>156</v>
      </c>
      <c r="Z181" t="n">
        <v>139</v>
      </c>
      <c r="AA181" t="n">
        <v>140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1">
        <f>HYPERLINK("http://www.worldcat.org/oclc/364741","WorldCat Record")</f>
        <v/>
      </c>
      <c r="AU181" t="inlineStr">
        <is>
          <t>4241293201:eng</t>
        </is>
      </c>
      <c r="AV181" t="inlineStr">
        <is>
          <t>364741</t>
        </is>
      </c>
      <c r="AW181" t="inlineStr">
        <is>
          <t>991002506849702656</t>
        </is>
      </c>
      <c r="AX181" t="inlineStr">
        <is>
          <t>991002506849702656</t>
        </is>
      </c>
      <c r="AY181" t="inlineStr">
        <is>
          <t>2265548890002656</t>
        </is>
      </c>
      <c r="AZ181" t="inlineStr">
        <is>
          <t>BOOK</t>
        </is>
      </c>
      <c r="BC181" t="inlineStr">
        <is>
          <t>32285002854395</t>
        </is>
      </c>
      <c r="BD181" t="inlineStr">
        <is>
          <t>893867296</t>
        </is>
      </c>
    </row>
    <row r="182">
      <c r="A182" t="inlineStr">
        <is>
          <t>No</t>
        </is>
      </c>
      <c r="B182" t="inlineStr">
        <is>
          <t>QE770 .T7 PU</t>
        </is>
      </c>
      <c r="C182" t="inlineStr">
        <is>
          <t>0                      QE 0770000T  7                                                       PU</t>
        </is>
      </c>
      <c r="D182" t="inlineStr">
        <is>
          <t>Treatise on invertebrate paleontology; prepared under the guidance of the Joint Committee on Invertebrate Paleontology. Directed and edited by Raymond C. Moore.</t>
        </is>
      </c>
      <c r="E182" t="inlineStr">
        <is>
          <t>V.1</t>
        </is>
      </c>
      <c r="F182" t="inlineStr">
        <is>
          <t>Yes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Joint Committee on Invertebrate Paleontology.</t>
        </is>
      </c>
      <c r="L182" t="inlineStr">
        <is>
          <t>[New York] Geological Society of America and University of Kansas Press [Lawrence] 1953-</t>
        </is>
      </c>
      <c r="M182" t="inlineStr">
        <is>
          <t>1953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QE </t>
        </is>
      </c>
      <c r="S182" t="n">
        <v>0</v>
      </c>
      <c r="T182" t="n">
        <v>1</v>
      </c>
      <c r="V182" t="inlineStr">
        <is>
          <t>2001-01-31</t>
        </is>
      </c>
      <c r="W182" t="inlineStr">
        <is>
          <t>1997-06-26</t>
        </is>
      </c>
      <c r="X182" t="inlineStr">
        <is>
          <t>1997-06-26</t>
        </is>
      </c>
      <c r="Y182" t="n">
        <v>156</v>
      </c>
      <c r="Z182" t="n">
        <v>139</v>
      </c>
      <c r="AA182" t="n">
        <v>140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2">
        <f>HYPERLINK("http://www.worldcat.org/oclc/364741","WorldCat Record")</f>
        <v/>
      </c>
      <c r="AU182" t="inlineStr">
        <is>
          <t>4241293201:eng</t>
        </is>
      </c>
      <c r="AV182" t="inlineStr">
        <is>
          <t>364741</t>
        </is>
      </c>
      <c r="AW182" t="inlineStr">
        <is>
          <t>991002506849702656</t>
        </is>
      </c>
      <c r="AX182" t="inlineStr">
        <is>
          <t>991002506849702656</t>
        </is>
      </c>
      <c r="AY182" t="inlineStr">
        <is>
          <t>2265548890002656</t>
        </is>
      </c>
      <c r="AZ182" t="inlineStr">
        <is>
          <t>BOOK</t>
        </is>
      </c>
      <c r="BC182" t="inlineStr">
        <is>
          <t>32285002854403</t>
        </is>
      </c>
      <c r="BD182" t="inlineStr">
        <is>
          <t>893873611</t>
        </is>
      </c>
    </row>
    <row r="183">
      <c r="A183" t="inlineStr">
        <is>
          <t>No</t>
        </is>
      </c>
      <c r="B183" t="inlineStr">
        <is>
          <t>QE770 .T7 PU</t>
        </is>
      </c>
      <c r="C183" t="inlineStr">
        <is>
          <t>0                      QE 0770000T  7                                                       PU</t>
        </is>
      </c>
      <c r="D183" t="inlineStr">
        <is>
          <t>Treatise on invertebrate paleontology; prepared under the guidance of the Joint Committee on Invertebrate Paleontology. Directed and edited by Raymond C. Moore.</t>
        </is>
      </c>
      <c r="E183" t="inlineStr">
        <is>
          <t>V.2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No</t>
        </is>
      </c>
      <c r="J183" t="inlineStr">
        <is>
          <t>0</t>
        </is>
      </c>
      <c r="K183" t="inlineStr">
        <is>
          <t>Joint Committee on Invertebrate Paleontology.</t>
        </is>
      </c>
      <c r="L183" t="inlineStr">
        <is>
          <t>[New York] Geological Society of America and University of Kansas Press [Lawrence] 1953-</t>
        </is>
      </c>
      <c r="M183" t="inlineStr">
        <is>
          <t>1953</t>
        </is>
      </c>
      <c r="O183" t="inlineStr">
        <is>
          <t>eng</t>
        </is>
      </c>
      <c r="P183" t="inlineStr">
        <is>
          <t xml:space="preserve">xx </t>
        </is>
      </c>
      <c r="R183" t="inlineStr">
        <is>
          <t xml:space="preserve">QE </t>
        </is>
      </c>
      <c r="S183" t="n">
        <v>0</v>
      </c>
      <c r="T183" t="n">
        <v>1</v>
      </c>
      <c r="V183" t="inlineStr">
        <is>
          <t>2001-01-31</t>
        </is>
      </c>
      <c r="W183" t="inlineStr">
        <is>
          <t>1997-06-26</t>
        </is>
      </c>
      <c r="X183" t="inlineStr">
        <is>
          <t>1997-06-26</t>
        </is>
      </c>
      <c r="Y183" t="n">
        <v>156</v>
      </c>
      <c r="Z183" t="n">
        <v>139</v>
      </c>
      <c r="AA183" t="n">
        <v>140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3">
        <f>HYPERLINK("http://www.worldcat.org/oclc/364741","WorldCat Record")</f>
        <v/>
      </c>
      <c r="AU183" t="inlineStr">
        <is>
          <t>4241293201:eng</t>
        </is>
      </c>
      <c r="AV183" t="inlineStr">
        <is>
          <t>364741</t>
        </is>
      </c>
      <c r="AW183" t="inlineStr">
        <is>
          <t>991002506849702656</t>
        </is>
      </c>
      <c r="AX183" t="inlineStr">
        <is>
          <t>991002506849702656</t>
        </is>
      </c>
      <c r="AY183" t="inlineStr">
        <is>
          <t>2265548890002656</t>
        </is>
      </c>
      <c r="AZ183" t="inlineStr">
        <is>
          <t>BOOK</t>
        </is>
      </c>
      <c r="BC183" t="inlineStr">
        <is>
          <t>32285002854411</t>
        </is>
      </c>
      <c r="BD183" t="inlineStr">
        <is>
          <t>893880026</t>
        </is>
      </c>
    </row>
    <row r="184">
      <c r="A184" t="inlineStr">
        <is>
          <t>No</t>
        </is>
      </c>
      <c r="B184" t="inlineStr">
        <is>
          <t>QE770 .T7 PV</t>
        </is>
      </c>
      <c r="C184" t="inlineStr">
        <is>
          <t>0                      QE 0770000T  7                                                       PV</t>
        </is>
      </c>
      <c r="D184" t="inlineStr">
        <is>
          <t>Treatise on invertebrate paleontology; prepared under the guidance of the Joint Committee on Invertebrate Paleontology. Directed and edited by Raymond C. Moore.</t>
        </is>
      </c>
      <c r="F184" t="inlineStr">
        <is>
          <t>Yes</t>
        </is>
      </c>
      <c r="G184" t="inlineStr">
        <is>
          <t>1</t>
        </is>
      </c>
      <c r="H184" t="inlineStr">
        <is>
          <t>Yes</t>
        </is>
      </c>
      <c r="I184" t="inlineStr">
        <is>
          <t>No</t>
        </is>
      </c>
      <c r="J184" t="inlineStr">
        <is>
          <t>0</t>
        </is>
      </c>
      <c r="K184" t="inlineStr">
        <is>
          <t>Joint Committee on Invertebrate Paleontology.</t>
        </is>
      </c>
      <c r="L184" t="inlineStr">
        <is>
          <t>[New York] Geological Society of America and University of Kansas Press [Lawrence] 1953-</t>
        </is>
      </c>
      <c r="M184" t="inlineStr">
        <is>
          <t>1953</t>
        </is>
      </c>
      <c r="O184" t="inlineStr">
        <is>
          <t>eng</t>
        </is>
      </c>
      <c r="P184" t="inlineStr">
        <is>
          <t xml:space="preserve">xx </t>
        </is>
      </c>
      <c r="R184" t="inlineStr">
        <is>
          <t xml:space="preserve">QE </t>
        </is>
      </c>
      <c r="S184" t="n">
        <v>0</v>
      </c>
      <c r="T184" t="n">
        <v>1</v>
      </c>
      <c r="V184" t="inlineStr">
        <is>
          <t>2001-01-31</t>
        </is>
      </c>
      <c r="W184" t="inlineStr">
        <is>
          <t>1997-06-26</t>
        </is>
      </c>
      <c r="X184" t="inlineStr">
        <is>
          <t>1997-06-26</t>
        </is>
      </c>
      <c r="Y184" t="n">
        <v>156</v>
      </c>
      <c r="Z184" t="n">
        <v>139</v>
      </c>
      <c r="AA184" t="n">
        <v>140</v>
      </c>
      <c r="AB184" t="n">
        <v>1</v>
      </c>
      <c r="AC184" t="n">
        <v>1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4">
        <f>HYPERLINK("http://www.worldcat.org/oclc/364741","WorldCat Record")</f>
        <v/>
      </c>
      <c r="AU184" t="inlineStr">
        <is>
          <t>4241293201:eng</t>
        </is>
      </c>
      <c r="AV184" t="inlineStr">
        <is>
          <t>364741</t>
        </is>
      </c>
      <c r="AW184" t="inlineStr">
        <is>
          <t>991002506849702656</t>
        </is>
      </c>
      <c r="AX184" t="inlineStr">
        <is>
          <t>991002506849702656</t>
        </is>
      </c>
      <c r="AY184" t="inlineStr">
        <is>
          <t>2265548890002656</t>
        </is>
      </c>
      <c r="AZ184" t="inlineStr">
        <is>
          <t>BOOK</t>
        </is>
      </c>
      <c r="BC184" t="inlineStr">
        <is>
          <t>32285002854429</t>
        </is>
      </c>
      <c r="BD184" t="inlineStr">
        <is>
          <t>893873614</t>
        </is>
      </c>
    </row>
    <row r="185">
      <c r="A185" t="inlineStr">
        <is>
          <t>No</t>
        </is>
      </c>
      <c r="B185" t="inlineStr">
        <is>
          <t>QE770 .T7 PW</t>
        </is>
      </c>
      <c r="C185" t="inlineStr">
        <is>
          <t>0                      QE 0770000T  7                                                       PW</t>
        </is>
      </c>
      <c r="D185" t="inlineStr">
        <is>
          <t>Treatise on invertebrate paleontology; prepared under the guidance of the Joint Committee on Invertebrate Paleontology. Directed and edited by Raymond C. Moore.</t>
        </is>
      </c>
      <c r="F185" t="inlineStr">
        <is>
          <t>Yes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Joint Committee on Invertebrate Paleontology.</t>
        </is>
      </c>
      <c r="L185" t="inlineStr">
        <is>
          <t>[New York] Geological Society of America and University of Kansas Press [Lawrence] 1953-</t>
        </is>
      </c>
      <c r="M185" t="inlineStr">
        <is>
          <t>1953</t>
        </is>
      </c>
      <c r="O185" t="inlineStr">
        <is>
          <t>eng</t>
        </is>
      </c>
      <c r="P185" t="inlineStr">
        <is>
          <t xml:space="preserve">xx </t>
        </is>
      </c>
      <c r="R185" t="inlineStr">
        <is>
          <t xml:space="preserve">QE </t>
        </is>
      </c>
      <c r="S185" t="n">
        <v>0</v>
      </c>
      <c r="T185" t="n">
        <v>1</v>
      </c>
      <c r="V185" t="inlineStr">
        <is>
          <t>2001-01-31</t>
        </is>
      </c>
      <c r="W185" t="inlineStr">
        <is>
          <t>1997-06-26</t>
        </is>
      </c>
      <c r="X185" t="inlineStr">
        <is>
          <t>1997-06-26</t>
        </is>
      </c>
      <c r="Y185" t="n">
        <v>156</v>
      </c>
      <c r="Z185" t="n">
        <v>139</v>
      </c>
      <c r="AA185" t="n">
        <v>140</v>
      </c>
      <c r="AB185" t="n">
        <v>1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5">
        <f>HYPERLINK("http://www.worldcat.org/oclc/364741","WorldCat Record")</f>
        <v/>
      </c>
      <c r="AU185" t="inlineStr">
        <is>
          <t>4241293201:eng</t>
        </is>
      </c>
      <c r="AV185" t="inlineStr">
        <is>
          <t>364741</t>
        </is>
      </c>
      <c r="AW185" t="inlineStr">
        <is>
          <t>991002506849702656</t>
        </is>
      </c>
      <c r="AX185" t="inlineStr">
        <is>
          <t>991002506849702656</t>
        </is>
      </c>
      <c r="AY185" t="inlineStr">
        <is>
          <t>2265548890002656</t>
        </is>
      </c>
      <c r="AZ185" t="inlineStr">
        <is>
          <t>BOOK</t>
        </is>
      </c>
      <c r="BC185" t="inlineStr">
        <is>
          <t>32285002854437</t>
        </is>
      </c>
      <c r="BD185" t="inlineStr">
        <is>
          <t>893898840</t>
        </is>
      </c>
    </row>
    <row r="186">
      <c r="A186" t="inlineStr">
        <is>
          <t>No</t>
        </is>
      </c>
      <c r="B186" t="inlineStr">
        <is>
          <t>QE79 .M28 1981</t>
        </is>
      </c>
      <c r="C186" t="inlineStr">
        <is>
          <t>0                      QE 0079000M  28          1981</t>
        </is>
      </c>
      <c r="D186" t="inlineStr">
        <is>
          <t>Basin and range / John McPhee.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McPhee, John, 1931-</t>
        </is>
      </c>
      <c r="L186" t="inlineStr">
        <is>
          <t>New York : Farrar, Straus, Giroux, c1981.</t>
        </is>
      </c>
      <c r="M186" t="inlineStr">
        <is>
          <t>1981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QE </t>
        </is>
      </c>
      <c r="S186" t="n">
        <v>2</v>
      </c>
      <c r="T186" t="n">
        <v>2</v>
      </c>
      <c r="U186" t="inlineStr">
        <is>
          <t>2004-08-30</t>
        </is>
      </c>
      <c r="V186" t="inlineStr">
        <is>
          <t>2004-08-30</t>
        </is>
      </c>
      <c r="W186" t="inlineStr">
        <is>
          <t>1993-08-19</t>
        </is>
      </c>
      <c r="X186" t="inlineStr">
        <is>
          <t>1993-08-19</t>
        </is>
      </c>
      <c r="Y186" t="n">
        <v>1608</v>
      </c>
      <c r="Z186" t="n">
        <v>1535</v>
      </c>
      <c r="AA186" t="n">
        <v>1688</v>
      </c>
      <c r="AB186" t="n">
        <v>10</v>
      </c>
      <c r="AC186" t="n">
        <v>12</v>
      </c>
      <c r="AD186" t="n">
        <v>27</v>
      </c>
      <c r="AE186" t="n">
        <v>30</v>
      </c>
      <c r="AF186" t="n">
        <v>8</v>
      </c>
      <c r="AG186" t="n">
        <v>9</v>
      </c>
      <c r="AH186" t="n">
        <v>6</v>
      </c>
      <c r="AI186" t="n">
        <v>6</v>
      </c>
      <c r="AJ186" t="n">
        <v>13</v>
      </c>
      <c r="AK186" t="n">
        <v>13</v>
      </c>
      <c r="AL186" t="n">
        <v>6</v>
      </c>
      <c r="AM186" t="n">
        <v>8</v>
      </c>
      <c r="AN186" t="n">
        <v>1</v>
      </c>
      <c r="AO186" t="n">
        <v>1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HYPERLINK("https://creighton-primo.hosted.exlibrisgroup.com/primo-explore/search?tab=default_tab&amp;search_scope=EVERYTHING&amp;vid=01CRU&amp;lang=en_US&amp;offset=0&amp;query=any,contains,991005081779702656","Catalog Record")</f>
        <v/>
      </c>
      <c r="AT186">
        <f>HYPERLINK("http://www.worldcat.org/oclc/7173053","WorldCat Record")</f>
        <v/>
      </c>
      <c r="AU186" t="inlineStr">
        <is>
          <t>56668201:eng</t>
        </is>
      </c>
      <c r="AV186" t="inlineStr">
        <is>
          <t>7173053</t>
        </is>
      </c>
      <c r="AW186" t="inlineStr">
        <is>
          <t>991005081779702656</t>
        </is>
      </c>
      <c r="AX186" t="inlineStr">
        <is>
          <t>991005081779702656</t>
        </is>
      </c>
      <c r="AY186" t="inlineStr">
        <is>
          <t>2256891840002656</t>
        </is>
      </c>
      <c r="AZ186" t="inlineStr">
        <is>
          <t>BOOK</t>
        </is>
      </c>
      <c r="BB186" t="inlineStr">
        <is>
          <t>9780374109141</t>
        </is>
      </c>
      <c r="BC186" t="inlineStr">
        <is>
          <t>32285001754984</t>
        </is>
      </c>
      <c r="BD186" t="inlineStr">
        <is>
          <t>893520392</t>
        </is>
      </c>
    </row>
    <row r="187">
      <c r="A187" t="inlineStr">
        <is>
          <t>No</t>
        </is>
      </c>
      <c r="B187" t="inlineStr">
        <is>
          <t>QE79 .M29 1986</t>
        </is>
      </c>
      <c r="C187" t="inlineStr">
        <is>
          <t>0                      QE 0079000M  29          1986</t>
        </is>
      </c>
      <c r="D187" t="inlineStr">
        <is>
          <t>Rising from the plains / John McPhee.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McPhee, John, 1931-</t>
        </is>
      </c>
      <c r="L187" t="inlineStr">
        <is>
          <t>New York : Farrar, Straus, Giroux, 1986.</t>
        </is>
      </c>
      <c r="M187" t="inlineStr">
        <is>
          <t>1986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QE </t>
        </is>
      </c>
      <c r="S187" t="n">
        <v>3</v>
      </c>
      <c r="T187" t="n">
        <v>3</v>
      </c>
      <c r="U187" t="inlineStr">
        <is>
          <t>2005-03-07</t>
        </is>
      </c>
      <c r="V187" t="inlineStr">
        <is>
          <t>2005-03-07</t>
        </is>
      </c>
      <c r="W187" t="inlineStr">
        <is>
          <t>1993-08-19</t>
        </is>
      </c>
      <c r="X187" t="inlineStr">
        <is>
          <t>1993-08-19</t>
        </is>
      </c>
      <c r="Y187" t="n">
        <v>1455</v>
      </c>
      <c r="Z187" t="n">
        <v>1412</v>
      </c>
      <c r="AA187" t="n">
        <v>1541</v>
      </c>
      <c r="AB187" t="n">
        <v>17</v>
      </c>
      <c r="AC187" t="n">
        <v>21</v>
      </c>
      <c r="AD187" t="n">
        <v>23</v>
      </c>
      <c r="AE187" t="n">
        <v>26</v>
      </c>
      <c r="AF187" t="n">
        <v>8</v>
      </c>
      <c r="AG187" t="n">
        <v>8</v>
      </c>
      <c r="AH187" t="n">
        <v>2</v>
      </c>
      <c r="AI187" t="n">
        <v>2</v>
      </c>
      <c r="AJ187" t="n">
        <v>10</v>
      </c>
      <c r="AK187" t="n">
        <v>11</v>
      </c>
      <c r="AL187" t="n">
        <v>7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HYPERLINK("https://creighton-primo.hosted.exlibrisgroup.com/primo-explore/search?tab=default_tab&amp;search_scope=EVERYTHING&amp;vid=01CRU&amp;lang=en_US&amp;offset=0&amp;query=any,contains,991000875619702656","Catalog Record")</f>
        <v/>
      </c>
      <c r="AT187">
        <f>HYPERLINK("http://www.worldcat.org/oclc/13796498","WorldCat Record")</f>
        <v/>
      </c>
      <c r="AU187" t="inlineStr">
        <is>
          <t>56668826:eng</t>
        </is>
      </c>
      <c r="AV187" t="inlineStr">
        <is>
          <t>13796498</t>
        </is>
      </c>
      <c r="AW187" t="inlineStr">
        <is>
          <t>991000875619702656</t>
        </is>
      </c>
      <c r="AX187" t="inlineStr">
        <is>
          <t>991000875619702656</t>
        </is>
      </c>
      <c r="AY187" t="inlineStr">
        <is>
          <t>2270404620002656</t>
        </is>
      </c>
      <c r="AZ187" t="inlineStr">
        <is>
          <t>BOOK</t>
        </is>
      </c>
      <c r="BB187" t="inlineStr">
        <is>
          <t>9780374250829</t>
        </is>
      </c>
      <c r="BC187" t="inlineStr">
        <is>
          <t>32285001754992</t>
        </is>
      </c>
      <c r="BD187" t="inlineStr">
        <is>
          <t>893608353</t>
        </is>
      </c>
    </row>
    <row r="188">
      <c r="A188" t="inlineStr">
        <is>
          <t>No</t>
        </is>
      </c>
      <c r="B188" t="inlineStr">
        <is>
          <t>QE841 .J37 v...</t>
        </is>
      </c>
      <c r="C188" t="inlineStr">
        <is>
          <t>0                      QE 0841000J  37                                                      v...</t>
        </is>
      </c>
      <c r="D188" t="inlineStr">
        <is>
          <t>Basic structure and evolution of vertebrates / by E. Jarvik.</t>
        </is>
      </c>
      <c r="E188" t="inlineStr">
        <is>
          <t>V.1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Jarvik, Erik, 1907-1998.</t>
        </is>
      </c>
      <c r="L188" t="inlineStr">
        <is>
          <t>London ; New York : Academic Press, 1980.</t>
        </is>
      </c>
      <c r="M188" t="inlineStr">
        <is>
          <t>1980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QE </t>
        </is>
      </c>
      <c r="S188" t="n">
        <v>0</v>
      </c>
      <c r="T188" t="n">
        <v>2</v>
      </c>
      <c r="V188" t="inlineStr">
        <is>
          <t>1995-10-16</t>
        </is>
      </c>
      <c r="W188" t="inlineStr">
        <is>
          <t>1993-02-22</t>
        </is>
      </c>
      <c r="X188" t="inlineStr">
        <is>
          <t>1993-02-22</t>
        </is>
      </c>
      <c r="Y188" t="n">
        <v>347</v>
      </c>
      <c r="Z188" t="n">
        <v>238</v>
      </c>
      <c r="AA188" t="n">
        <v>239</v>
      </c>
      <c r="AB188" t="n">
        <v>4</v>
      </c>
      <c r="AC188" t="n">
        <v>4</v>
      </c>
      <c r="AD188" t="n">
        <v>8</v>
      </c>
      <c r="AE188" t="n">
        <v>8</v>
      </c>
      <c r="AF188" t="n">
        <v>1</v>
      </c>
      <c r="AG188" t="n">
        <v>1</v>
      </c>
      <c r="AH188" t="n">
        <v>2</v>
      </c>
      <c r="AI188" t="n">
        <v>2</v>
      </c>
      <c r="AJ188" t="n">
        <v>3</v>
      </c>
      <c r="AK188" t="n">
        <v>3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HYPERLINK("http://catalog.hathitrust.org/Record/000307440","HathiTrust Record")</f>
        <v/>
      </c>
      <c r="AS188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8">
        <f>HYPERLINK("http://www.worldcat.org/oclc/6357480","WorldCat Record")</f>
        <v/>
      </c>
      <c r="AU188" t="inlineStr">
        <is>
          <t>2908556930:eng</t>
        </is>
      </c>
      <c r="AV188" t="inlineStr">
        <is>
          <t>6357480</t>
        </is>
      </c>
      <c r="AW188" t="inlineStr">
        <is>
          <t>991004970629702656</t>
        </is>
      </c>
      <c r="AX188" t="inlineStr">
        <is>
          <t>991004970629702656</t>
        </is>
      </c>
      <c r="AY188" t="inlineStr">
        <is>
          <t>2256135920002656</t>
        </is>
      </c>
      <c r="AZ188" t="inlineStr">
        <is>
          <t>BOOK</t>
        </is>
      </c>
      <c r="BB188" t="inlineStr">
        <is>
          <t>9780123808011</t>
        </is>
      </c>
      <c r="BC188" t="inlineStr">
        <is>
          <t>32285001550648</t>
        </is>
      </c>
      <c r="BD188" t="inlineStr">
        <is>
          <t>893507431</t>
        </is>
      </c>
    </row>
    <row r="189">
      <c r="A189" t="inlineStr">
        <is>
          <t>No</t>
        </is>
      </c>
      <c r="B189" t="inlineStr">
        <is>
          <t>QE841 .J37 v...</t>
        </is>
      </c>
      <c r="C189" t="inlineStr">
        <is>
          <t>0                      QE 0841000J  37                                                      v...</t>
        </is>
      </c>
      <c r="D189" t="inlineStr">
        <is>
          <t>Basic structure and evolution of vertebrates / by E. Jarvik.</t>
        </is>
      </c>
      <c r="E189" t="inlineStr">
        <is>
          <t>V.2</t>
        </is>
      </c>
      <c r="F189" t="inlineStr">
        <is>
          <t>Yes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Jarvik, Erik, 1907-1998.</t>
        </is>
      </c>
      <c r="L189" t="inlineStr">
        <is>
          <t>London ; New York : Academic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enk</t>
        </is>
      </c>
      <c r="R189" t="inlineStr">
        <is>
          <t xml:space="preserve">QE </t>
        </is>
      </c>
      <c r="S189" t="n">
        <v>2</v>
      </c>
      <c r="T189" t="n">
        <v>2</v>
      </c>
      <c r="U189" t="inlineStr">
        <is>
          <t>1995-10-16</t>
        </is>
      </c>
      <c r="V189" t="inlineStr">
        <is>
          <t>1995-10-16</t>
        </is>
      </c>
      <c r="W189" t="inlineStr">
        <is>
          <t>1993-02-22</t>
        </is>
      </c>
      <c r="X189" t="inlineStr">
        <is>
          <t>1993-02-22</t>
        </is>
      </c>
      <c r="Y189" t="n">
        <v>347</v>
      </c>
      <c r="Z189" t="n">
        <v>238</v>
      </c>
      <c r="AA189" t="n">
        <v>239</v>
      </c>
      <c r="AB189" t="n">
        <v>4</v>
      </c>
      <c r="AC189" t="n">
        <v>4</v>
      </c>
      <c r="AD189" t="n">
        <v>8</v>
      </c>
      <c r="AE189" t="n">
        <v>8</v>
      </c>
      <c r="AF189" t="n">
        <v>1</v>
      </c>
      <c r="AG189" t="n">
        <v>1</v>
      </c>
      <c r="AH189" t="n">
        <v>2</v>
      </c>
      <c r="AI189" t="n">
        <v>2</v>
      </c>
      <c r="AJ189" t="n">
        <v>3</v>
      </c>
      <c r="AK189" t="n">
        <v>3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HYPERLINK("http://catalog.hathitrust.org/Record/000307440","HathiTrust Record")</f>
        <v/>
      </c>
      <c r="AS189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9">
        <f>HYPERLINK("http://www.worldcat.org/oclc/6357480","WorldCat Record")</f>
        <v/>
      </c>
      <c r="AU189" t="inlineStr">
        <is>
          <t>2908556930:eng</t>
        </is>
      </c>
      <c r="AV189" t="inlineStr">
        <is>
          <t>6357480</t>
        </is>
      </c>
      <c r="AW189" t="inlineStr">
        <is>
          <t>991004970629702656</t>
        </is>
      </c>
      <c r="AX189" t="inlineStr">
        <is>
          <t>991004970629702656</t>
        </is>
      </c>
      <c r="AY189" t="inlineStr">
        <is>
          <t>2256135920002656</t>
        </is>
      </c>
      <c r="AZ189" t="inlineStr">
        <is>
          <t>BOOK</t>
        </is>
      </c>
      <c r="BB189" t="inlineStr">
        <is>
          <t>9780123808011</t>
        </is>
      </c>
      <c r="BC189" t="inlineStr">
        <is>
          <t>32285001550655</t>
        </is>
      </c>
      <c r="BD189" t="inlineStr">
        <is>
          <t>893526721</t>
        </is>
      </c>
    </row>
    <row r="190">
      <c r="A190" t="inlineStr">
        <is>
          <t>No</t>
        </is>
      </c>
      <c r="B190" t="inlineStr">
        <is>
          <t>QE918 .G46 1984</t>
        </is>
      </c>
      <c r="C190" t="inlineStr">
        <is>
          <t>0                      QE 0918000G  46          1984</t>
        </is>
      </c>
      <c r="D190" t="inlineStr">
        <is>
          <t>Plant life in the Devonian / Patricia G. Gensel, Henry N. Andrews.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Gensel, Patricia G., 1944-</t>
        </is>
      </c>
      <c r="L190" t="inlineStr">
        <is>
          <t>New York : Praeger, 1984.</t>
        </is>
      </c>
      <c r="M190" t="inlineStr">
        <is>
          <t>1984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QE </t>
        </is>
      </c>
      <c r="S190" t="n">
        <v>1</v>
      </c>
      <c r="T190" t="n">
        <v>1</v>
      </c>
      <c r="U190" t="inlineStr">
        <is>
          <t>2001-02-16</t>
        </is>
      </c>
      <c r="V190" t="inlineStr">
        <is>
          <t>2001-02-16</t>
        </is>
      </c>
      <c r="W190" t="inlineStr">
        <is>
          <t>1993-02-22</t>
        </is>
      </c>
      <c r="X190" t="inlineStr">
        <is>
          <t>1993-02-22</t>
        </is>
      </c>
      <c r="Y190" t="n">
        <v>392</v>
      </c>
      <c r="Z190" t="n">
        <v>316</v>
      </c>
      <c r="AA190" t="n">
        <v>318</v>
      </c>
      <c r="AB190" t="n">
        <v>3</v>
      </c>
      <c r="AC190" t="n">
        <v>3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1</v>
      </c>
      <c r="AK190" t="n">
        <v>1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HYPERLINK("http://catalog.hathitrust.org/Record/000324979","HathiTrust Record")</f>
        <v/>
      </c>
      <c r="AS190">
        <f>HYPERLINK("https://creighton-primo.hosted.exlibrisgroup.com/primo-explore/search?tab=default_tab&amp;search_scope=EVERYTHING&amp;vid=01CRU&amp;lang=en_US&amp;offset=0&amp;query=any,contains,991000311469702656","Catalog Record")</f>
        <v/>
      </c>
      <c r="AT190">
        <f>HYPERLINK("http://www.worldcat.org/oclc/10099214","WorldCat Record")</f>
        <v/>
      </c>
      <c r="AU190" t="inlineStr">
        <is>
          <t>3570440:eng</t>
        </is>
      </c>
      <c r="AV190" t="inlineStr">
        <is>
          <t>10099214</t>
        </is>
      </c>
      <c r="AW190" t="inlineStr">
        <is>
          <t>991000311469702656</t>
        </is>
      </c>
      <c r="AX190" t="inlineStr">
        <is>
          <t>991000311469702656</t>
        </is>
      </c>
      <c r="AY190" t="inlineStr">
        <is>
          <t>2265723380002656</t>
        </is>
      </c>
      <c r="AZ190" t="inlineStr">
        <is>
          <t>BOOK</t>
        </is>
      </c>
      <c r="BB190" t="inlineStr">
        <is>
          <t>9780030620027</t>
        </is>
      </c>
      <c r="BC190" t="inlineStr">
        <is>
          <t>32285001550721</t>
        </is>
      </c>
      <c r="BD190" t="inlineStr">
        <is>
          <t>893314825</t>
        </is>
      </c>
    </row>
    <row r="191">
      <c r="A191" t="inlineStr">
        <is>
          <t>No</t>
        </is>
      </c>
      <c r="B191" t="inlineStr">
        <is>
          <t>QE92.F7 G46</t>
        </is>
      </c>
      <c r="C191" t="inlineStr">
        <is>
          <t>0                      QE 0092000F  7                  G  46</t>
        </is>
      </c>
      <c r="D191" t="inlineStr">
        <is>
          <t>Geoecology of the Colorado Front Range : a study of alpine and subalpine environments / edited by Jack D. Ives.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1980.</t>
        </is>
      </c>
      <c r="M191" t="inlineStr">
        <is>
          <t>1980</t>
        </is>
      </c>
      <c r="O191" t="inlineStr">
        <is>
          <t>eng</t>
        </is>
      </c>
      <c r="P191" t="inlineStr">
        <is>
          <t>cou</t>
        </is>
      </c>
      <c r="Q191" t="inlineStr">
        <is>
          <t>Studies in high altitude geoecology</t>
        </is>
      </c>
      <c r="R191" t="inlineStr">
        <is>
          <t xml:space="preserve">QE </t>
        </is>
      </c>
      <c r="S191" t="n">
        <v>5</v>
      </c>
      <c r="T191" t="n">
        <v>5</v>
      </c>
      <c r="U191" t="inlineStr">
        <is>
          <t>1995-08-27</t>
        </is>
      </c>
      <c r="V191" t="inlineStr">
        <is>
          <t>1995-08-27</t>
        </is>
      </c>
      <c r="W191" t="inlineStr">
        <is>
          <t>1993-02-16</t>
        </is>
      </c>
      <c r="X191" t="inlineStr">
        <is>
          <t>1993-02-16</t>
        </is>
      </c>
      <c r="Y191" t="n">
        <v>206</v>
      </c>
      <c r="Z191" t="n">
        <v>167</v>
      </c>
      <c r="AA191" t="n">
        <v>169</v>
      </c>
      <c r="AB191" t="n">
        <v>3</v>
      </c>
      <c r="AC191" t="n">
        <v>3</v>
      </c>
      <c r="AD191" t="n">
        <v>3</v>
      </c>
      <c r="AE191" t="n">
        <v>3</v>
      </c>
      <c r="AF191" t="n">
        <v>0</v>
      </c>
      <c r="AG191" t="n">
        <v>0</v>
      </c>
      <c r="AH191" t="n">
        <v>1</v>
      </c>
      <c r="AI191" t="n">
        <v>1</v>
      </c>
      <c r="AJ191" t="n">
        <v>1</v>
      </c>
      <c r="AK191" t="n">
        <v>1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HYPERLINK("http://catalog.hathitrust.org/Record/000099420","HathiTrust Record")</f>
        <v/>
      </c>
      <c r="AS191">
        <f>HYPERLINK("https://creighton-primo.hosted.exlibrisgroup.com/primo-explore/search?tab=default_tab&amp;search_scope=EVERYTHING&amp;vid=01CRU&amp;lang=en_US&amp;offset=0&amp;query=any,contains,991004944209702656","Catalog Record")</f>
        <v/>
      </c>
      <c r="AT191">
        <f>HYPERLINK("http://www.worldcat.org/oclc/6197008","WorldCat Record")</f>
        <v/>
      </c>
      <c r="AU191" t="inlineStr">
        <is>
          <t>905746098:eng</t>
        </is>
      </c>
      <c r="AV191" t="inlineStr">
        <is>
          <t>6197008</t>
        </is>
      </c>
      <c r="AW191" t="inlineStr">
        <is>
          <t>991004944209702656</t>
        </is>
      </c>
      <c r="AX191" t="inlineStr">
        <is>
          <t>991004944209702656</t>
        </is>
      </c>
      <c r="AY191" t="inlineStr">
        <is>
          <t>2264440240002656</t>
        </is>
      </c>
      <c r="AZ191" t="inlineStr">
        <is>
          <t>BOOK</t>
        </is>
      </c>
      <c r="BB191" t="inlineStr">
        <is>
          <t>9780891589938</t>
        </is>
      </c>
      <c r="BC191" t="inlineStr">
        <is>
          <t>32285001519379</t>
        </is>
      </c>
      <c r="BD191" t="inlineStr">
        <is>
          <t>893443222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