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lago\Downloads\"/>
    </mc:Choice>
  </mc:AlternateContent>
  <xr:revisionPtr revIDLastSave="0" documentId="8_{5F6B4237-B8C8-4232-A1AE-18B9ABBC7877}" xr6:coauthVersionLast="47" xr6:coauthVersionMax="47" xr10:uidLastSave="{00000000-0000-0000-0000-000000000000}"/>
  <bookViews>
    <workbookView xWindow="-98" yWindow="-98" windowWidth="19396" windowHeight="11475" activeTab="1" xr2:uid="{557FC8AE-7D55-4D8D-B633-190CE1AF262A}"/>
  </bookViews>
  <sheets>
    <sheet name="NOMBRE" sheetId="1" r:id="rId1"/>
    <sheet name="A07" sheetId="2" r:id="rId2"/>
  </sheets>
  <externalReferences>
    <externalReference r:id="rId3"/>
  </externalReferences>
  <definedNames>
    <definedName name="FAMILIA_CON_NIÑO_NANE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119" i="2" l="1"/>
  <c r="CL119" i="2"/>
  <c r="CK119" i="2"/>
  <c r="CJ119" i="2"/>
  <c r="CI119" i="2"/>
  <c r="CC119" i="2" s="1"/>
  <c r="CH119" i="2"/>
  <c r="CB119" i="2" s="1"/>
  <c r="AU119" i="2" s="1"/>
  <c r="CG119" i="2"/>
  <c r="CF119" i="2"/>
  <c r="CE119" i="2"/>
  <c r="CD119" i="2"/>
  <c r="CM118" i="2"/>
  <c r="CL118" i="2"/>
  <c r="CK118" i="2"/>
  <c r="CJ118" i="2"/>
  <c r="CD118" i="2" s="1"/>
  <c r="CI118" i="2"/>
  <c r="CC118" i="2" s="1"/>
  <c r="CH118" i="2"/>
  <c r="CB118" i="2" s="1"/>
  <c r="AU118" i="2" s="1"/>
  <c r="CG118" i="2"/>
  <c r="CF118" i="2"/>
  <c r="CE118" i="2"/>
  <c r="CM117" i="2"/>
  <c r="CL117" i="2"/>
  <c r="CK117" i="2"/>
  <c r="CE117" i="2" s="1"/>
  <c r="CJ117" i="2"/>
  <c r="CD117" i="2" s="1"/>
  <c r="CI117" i="2"/>
  <c r="CC117" i="2" s="1"/>
  <c r="CH117" i="2"/>
  <c r="CB117" i="2" s="1"/>
  <c r="CG117" i="2"/>
  <c r="CF117" i="2"/>
  <c r="CM116" i="2"/>
  <c r="CL116" i="2"/>
  <c r="CF116" i="2" s="1"/>
  <c r="CK116" i="2"/>
  <c r="CE116" i="2" s="1"/>
  <c r="CJ116" i="2"/>
  <c r="CD116" i="2" s="1"/>
  <c r="CI116" i="2"/>
  <c r="CC116" i="2" s="1"/>
  <c r="CH116" i="2"/>
  <c r="CB116" i="2" s="1"/>
  <c r="CG116" i="2"/>
  <c r="CM115" i="2"/>
  <c r="CG115" i="2" s="1"/>
  <c r="CL115" i="2"/>
  <c r="CF115" i="2" s="1"/>
  <c r="CK115" i="2"/>
  <c r="CE115" i="2" s="1"/>
  <c r="CJ115" i="2"/>
  <c r="CD115" i="2" s="1"/>
  <c r="CI115" i="2"/>
  <c r="CC115" i="2" s="1"/>
  <c r="CH115" i="2"/>
  <c r="CB115" i="2" s="1"/>
  <c r="CM114" i="2"/>
  <c r="CG114" i="2" s="1"/>
  <c r="CL114" i="2"/>
  <c r="CF114" i="2" s="1"/>
  <c r="CK114" i="2"/>
  <c r="CE114" i="2" s="1"/>
  <c r="CJ114" i="2"/>
  <c r="CD114" i="2" s="1"/>
  <c r="CI114" i="2"/>
  <c r="CC114" i="2" s="1"/>
  <c r="CH114" i="2"/>
  <c r="CB114" i="2"/>
  <c r="AU114" i="2" s="1"/>
  <c r="CM113" i="2"/>
  <c r="CG113" i="2" s="1"/>
  <c r="CL113" i="2"/>
  <c r="CF113" i="2" s="1"/>
  <c r="CK113" i="2"/>
  <c r="CE113" i="2" s="1"/>
  <c r="CJ113" i="2"/>
  <c r="CD113" i="2" s="1"/>
  <c r="CI113" i="2"/>
  <c r="CH113" i="2"/>
  <c r="CC113" i="2"/>
  <c r="CB113" i="2"/>
  <c r="CM112" i="2"/>
  <c r="CG112" i="2" s="1"/>
  <c r="CL112" i="2"/>
  <c r="CF112" i="2" s="1"/>
  <c r="CK112" i="2"/>
  <c r="CE112" i="2" s="1"/>
  <c r="AU112" i="2" s="1"/>
  <c r="CJ112" i="2"/>
  <c r="CI112" i="2"/>
  <c r="CH112" i="2"/>
  <c r="CD112" i="2"/>
  <c r="CC112" i="2"/>
  <c r="CB112" i="2"/>
  <c r="CM111" i="2"/>
  <c r="CG111" i="2" s="1"/>
  <c r="CL111" i="2"/>
  <c r="CF111" i="2" s="1"/>
  <c r="AU111" i="2" s="1"/>
  <c r="CK111" i="2"/>
  <c r="CJ111" i="2"/>
  <c r="CI111" i="2"/>
  <c r="CH111" i="2"/>
  <c r="CE111" i="2"/>
  <c r="CD111" i="2"/>
  <c r="CC111" i="2"/>
  <c r="CB111" i="2"/>
  <c r="CM110" i="2"/>
  <c r="CG110" i="2" s="1"/>
  <c r="CL110" i="2"/>
  <c r="CK110" i="2"/>
  <c r="CJ110" i="2"/>
  <c r="CI110" i="2"/>
  <c r="CH110" i="2"/>
  <c r="CF110" i="2"/>
  <c r="CE110" i="2"/>
  <c r="CD110" i="2"/>
  <c r="CC110" i="2"/>
  <c r="CB110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AU109" i="2" s="1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K103" i="2"/>
  <c r="CJ103" i="2"/>
  <c r="CI103" i="2"/>
  <c r="CC103" i="2" s="1"/>
  <c r="CH103" i="2"/>
  <c r="CB103" i="2" s="1"/>
  <c r="AS103" i="2" s="1"/>
  <c r="CE103" i="2"/>
  <c r="CD103" i="2"/>
  <c r="CK102" i="2"/>
  <c r="CJ102" i="2"/>
  <c r="CI102" i="2"/>
  <c r="CH102" i="2"/>
  <c r="CE102" i="2"/>
  <c r="CD102" i="2"/>
  <c r="CC102" i="2"/>
  <c r="CB102" i="2"/>
  <c r="AS102" i="2" s="1"/>
  <c r="CK101" i="2"/>
  <c r="CE101" i="2" s="1"/>
  <c r="AS101" i="2" s="1"/>
  <c r="CJ101" i="2"/>
  <c r="CI101" i="2"/>
  <c r="CH101" i="2"/>
  <c r="CD101" i="2"/>
  <c r="CC101" i="2"/>
  <c r="CB101" i="2"/>
  <c r="CK100" i="2"/>
  <c r="CE100" i="2" s="1"/>
  <c r="CJ100" i="2"/>
  <c r="CD100" i="2" s="1"/>
  <c r="CI100" i="2"/>
  <c r="CC100" i="2" s="1"/>
  <c r="CH100" i="2"/>
  <c r="CB100" i="2" s="1"/>
  <c r="CK99" i="2"/>
  <c r="CJ99" i="2"/>
  <c r="CI99" i="2"/>
  <c r="CC99" i="2" s="1"/>
  <c r="CH99" i="2"/>
  <c r="CB99" i="2" s="1"/>
  <c r="AS99" i="2" s="1"/>
  <c r="CE99" i="2"/>
  <c r="CD99" i="2"/>
  <c r="CK98" i="2"/>
  <c r="CJ98" i="2"/>
  <c r="CI98" i="2"/>
  <c r="CH98" i="2"/>
  <c r="CE98" i="2"/>
  <c r="CD98" i="2"/>
  <c r="CC98" i="2"/>
  <c r="CB98" i="2"/>
  <c r="AS98" i="2" s="1"/>
  <c r="CK97" i="2"/>
  <c r="CE97" i="2" s="1"/>
  <c r="AS97" i="2" s="1"/>
  <c r="CJ97" i="2"/>
  <c r="CI97" i="2"/>
  <c r="CH97" i="2"/>
  <c r="CD97" i="2"/>
  <c r="CC97" i="2"/>
  <c r="CB97" i="2"/>
  <c r="CK96" i="2"/>
  <c r="CE96" i="2" s="1"/>
  <c r="CJ96" i="2"/>
  <c r="CD96" i="2" s="1"/>
  <c r="CI96" i="2"/>
  <c r="CC96" i="2" s="1"/>
  <c r="CH96" i="2"/>
  <c r="CB96" i="2" s="1"/>
  <c r="CK95" i="2"/>
  <c r="CJ95" i="2"/>
  <c r="CI95" i="2"/>
  <c r="CC95" i="2" s="1"/>
  <c r="CH95" i="2"/>
  <c r="CB95" i="2" s="1"/>
  <c r="AS95" i="2" s="1"/>
  <c r="CE95" i="2"/>
  <c r="CD95" i="2"/>
  <c r="CK94" i="2"/>
  <c r="CJ94" i="2"/>
  <c r="CI94" i="2"/>
  <c r="CH94" i="2"/>
  <c r="CE94" i="2"/>
  <c r="CD94" i="2"/>
  <c r="CC94" i="2"/>
  <c r="CB94" i="2"/>
  <c r="AS94" i="2" s="1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195" i="2" s="1"/>
  <c r="CL70" i="2"/>
  <c r="CF70" i="2" s="1"/>
  <c r="CK70" i="2"/>
  <c r="CE70" i="2" s="1"/>
  <c r="CJ70" i="2"/>
  <c r="CD70" i="2" s="1"/>
  <c r="CI70" i="2"/>
  <c r="CC70" i="2" s="1"/>
  <c r="CH70" i="2"/>
  <c r="CB70" i="2" s="1"/>
  <c r="AZ70" i="2" s="1"/>
  <c r="CL69" i="2"/>
  <c r="CK69" i="2"/>
  <c r="CE69" i="2" s="1"/>
  <c r="CJ69" i="2"/>
  <c r="CD69" i="2" s="1"/>
  <c r="CI69" i="2"/>
  <c r="CC69" i="2" s="1"/>
  <c r="CH69" i="2"/>
  <c r="CB69" i="2" s="1"/>
  <c r="CF69" i="2"/>
  <c r="CL68" i="2"/>
  <c r="CK68" i="2"/>
  <c r="CE68" i="2" s="1"/>
  <c r="CJ68" i="2"/>
  <c r="CD68" i="2" s="1"/>
  <c r="CI68" i="2"/>
  <c r="CC68" i="2" s="1"/>
  <c r="CH68" i="2"/>
  <c r="CB68" i="2" s="1"/>
  <c r="AZ68" i="2" s="1"/>
  <c r="CF68" i="2"/>
  <c r="CL67" i="2"/>
  <c r="CK67" i="2"/>
  <c r="CJ67" i="2"/>
  <c r="CD67" i="2" s="1"/>
  <c r="CI67" i="2"/>
  <c r="CC67" i="2" s="1"/>
  <c r="CH67" i="2"/>
  <c r="CB67" i="2" s="1"/>
  <c r="AZ67" i="2" s="1"/>
  <c r="CF67" i="2"/>
  <c r="CE67" i="2"/>
  <c r="CL66" i="2"/>
  <c r="CK66" i="2"/>
  <c r="CJ66" i="2"/>
  <c r="CI66" i="2"/>
  <c r="CC66" i="2" s="1"/>
  <c r="CH66" i="2"/>
  <c r="CB66" i="2" s="1"/>
  <c r="AZ66" i="2" s="1"/>
  <c r="CF66" i="2"/>
  <c r="CE66" i="2"/>
  <c r="CD66" i="2"/>
  <c r="CL65" i="2"/>
  <c r="CK65" i="2"/>
  <c r="CJ65" i="2"/>
  <c r="CI65" i="2"/>
  <c r="CH65" i="2"/>
  <c r="CB65" i="2" s="1"/>
  <c r="AZ65" i="2" s="1"/>
  <c r="CF65" i="2"/>
  <c r="CE65" i="2"/>
  <c r="CD65" i="2"/>
  <c r="CC65" i="2"/>
  <c r="CL64" i="2"/>
  <c r="CK64" i="2"/>
  <c r="CJ64" i="2"/>
  <c r="CI64" i="2"/>
  <c r="CH64" i="2"/>
  <c r="CF64" i="2"/>
  <c r="CE64" i="2"/>
  <c r="CD64" i="2"/>
  <c r="CC64" i="2"/>
  <c r="CB64" i="2"/>
  <c r="AZ64" i="2" s="1"/>
  <c r="CL63" i="2"/>
  <c r="CK63" i="2"/>
  <c r="CJ63" i="2"/>
  <c r="CI63" i="2"/>
  <c r="CH63" i="2"/>
  <c r="CF63" i="2"/>
  <c r="CE63" i="2"/>
  <c r="CD63" i="2"/>
  <c r="CC63" i="2"/>
  <c r="CB63" i="2"/>
  <c r="AZ63" i="2"/>
  <c r="CL62" i="2"/>
  <c r="CF62" i="2" s="1"/>
  <c r="AZ62" i="2" s="1"/>
  <c r="CK62" i="2"/>
  <c r="CJ62" i="2"/>
  <c r="CI62" i="2"/>
  <c r="CH62" i="2"/>
  <c r="CE62" i="2"/>
  <c r="CD62" i="2"/>
  <c r="CC62" i="2"/>
  <c r="CB62" i="2"/>
  <c r="CL61" i="2"/>
  <c r="CF61" i="2" s="1"/>
  <c r="CK61" i="2"/>
  <c r="CE61" i="2" s="1"/>
  <c r="CJ61" i="2"/>
  <c r="CI61" i="2"/>
  <c r="CH61" i="2"/>
  <c r="CB61" i="2" s="1"/>
  <c r="AZ61" i="2" s="1"/>
  <c r="CD61" i="2"/>
  <c r="CC61" i="2"/>
  <c r="CL60" i="2"/>
  <c r="CF60" i="2" s="1"/>
  <c r="CK60" i="2"/>
  <c r="CE60" i="2" s="1"/>
  <c r="CJ60" i="2"/>
  <c r="CD60" i="2" s="1"/>
  <c r="CI60" i="2"/>
  <c r="CH60" i="2"/>
  <c r="CC60" i="2"/>
  <c r="CB60" i="2"/>
  <c r="CL59" i="2"/>
  <c r="CF59" i="2" s="1"/>
  <c r="CK59" i="2"/>
  <c r="CE59" i="2" s="1"/>
  <c r="CJ59" i="2"/>
  <c r="CD59" i="2" s="1"/>
  <c r="CI59" i="2"/>
  <c r="CC59" i="2" s="1"/>
  <c r="CH59" i="2"/>
  <c r="CB59" i="2" s="1"/>
  <c r="AZ59" i="2" s="1"/>
  <c r="CL58" i="2"/>
  <c r="CK58" i="2"/>
  <c r="CE58" i="2" s="1"/>
  <c r="CJ58" i="2"/>
  <c r="CD58" i="2" s="1"/>
  <c r="CI58" i="2"/>
  <c r="CC58" i="2" s="1"/>
  <c r="CH58" i="2"/>
  <c r="CB58" i="2" s="1"/>
  <c r="CF58" i="2"/>
  <c r="CL57" i="2"/>
  <c r="CF57" i="2" s="1"/>
  <c r="CK57" i="2"/>
  <c r="CJ57" i="2"/>
  <c r="CD57" i="2" s="1"/>
  <c r="CI57" i="2"/>
  <c r="CC57" i="2" s="1"/>
  <c r="CH57" i="2"/>
  <c r="CB57" i="2" s="1"/>
  <c r="AZ57" i="2" s="1"/>
  <c r="CE57" i="2"/>
  <c r="CL56" i="2"/>
  <c r="CK56" i="2"/>
  <c r="CE56" i="2" s="1"/>
  <c r="CJ56" i="2"/>
  <c r="CI56" i="2"/>
  <c r="CC56" i="2" s="1"/>
  <c r="CH56" i="2"/>
  <c r="CB56" i="2" s="1"/>
  <c r="CF56" i="2"/>
  <c r="CD56" i="2"/>
  <c r="CL55" i="2"/>
  <c r="CK55" i="2"/>
  <c r="CJ55" i="2"/>
  <c r="CD55" i="2" s="1"/>
  <c r="CI55" i="2"/>
  <c r="CH55" i="2"/>
  <c r="CB55" i="2" s="1"/>
  <c r="AZ55" i="2" s="1"/>
  <c r="CF55" i="2"/>
  <c r="CE55" i="2"/>
  <c r="CC55" i="2"/>
  <c r="CL54" i="2"/>
  <c r="CK54" i="2"/>
  <c r="CJ54" i="2"/>
  <c r="CI54" i="2"/>
  <c r="CC54" i="2" s="1"/>
  <c r="CH54" i="2"/>
  <c r="CF54" i="2"/>
  <c r="CE54" i="2"/>
  <c r="CD54" i="2"/>
  <c r="CB54" i="2"/>
  <c r="AZ54" i="2" s="1"/>
  <c r="CL53" i="2"/>
  <c r="CF53" i="2" s="1"/>
  <c r="CK53" i="2"/>
  <c r="CJ53" i="2"/>
  <c r="CI53" i="2"/>
  <c r="CH53" i="2"/>
  <c r="CB53" i="2" s="1"/>
  <c r="CE53" i="2"/>
  <c r="CD53" i="2"/>
  <c r="CC53" i="2"/>
  <c r="CL52" i="2"/>
  <c r="CK52" i="2"/>
  <c r="CE52" i="2" s="1"/>
  <c r="CJ52" i="2"/>
  <c r="CI52" i="2"/>
  <c r="CH52" i="2"/>
  <c r="CF52" i="2"/>
  <c r="CD52" i="2"/>
  <c r="CC52" i="2"/>
  <c r="CB52" i="2"/>
  <c r="CL51" i="2"/>
  <c r="CF51" i="2" s="1"/>
  <c r="CK51" i="2"/>
  <c r="CJ51" i="2"/>
  <c r="CD51" i="2" s="1"/>
  <c r="CI51" i="2"/>
  <c r="CH51" i="2"/>
  <c r="CE51" i="2"/>
  <c r="CC51" i="2"/>
  <c r="CB51" i="2"/>
  <c r="CL50" i="2"/>
  <c r="CF50" i="2" s="1"/>
  <c r="CK50" i="2"/>
  <c r="CE50" i="2" s="1"/>
  <c r="CJ50" i="2"/>
  <c r="CI50" i="2"/>
  <c r="CC50" i="2" s="1"/>
  <c r="AZ50" i="2" s="1"/>
  <c r="CH50" i="2"/>
  <c r="CD50" i="2"/>
  <c r="CB50" i="2"/>
  <c r="CL49" i="2"/>
  <c r="CF49" i="2" s="1"/>
  <c r="CK49" i="2"/>
  <c r="CE49" i="2" s="1"/>
  <c r="CJ49" i="2"/>
  <c r="CD49" i="2" s="1"/>
  <c r="CI49" i="2"/>
  <c r="CH49" i="2"/>
  <c r="CB49" i="2" s="1"/>
  <c r="AZ49" i="2" s="1"/>
  <c r="CC49" i="2"/>
  <c r="CL48" i="2"/>
  <c r="CF48" i="2" s="1"/>
  <c r="CK48" i="2"/>
  <c r="CE48" i="2" s="1"/>
  <c r="CJ48" i="2"/>
  <c r="CD48" i="2" s="1"/>
  <c r="CI48" i="2"/>
  <c r="CC48" i="2" s="1"/>
  <c r="CH48" i="2"/>
  <c r="CB48" i="2"/>
  <c r="CL47" i="2"/>
  <c r="CF47" i="2" s="1"/>
  <c r="CK47" i="2"/>
  <c r="CE47" i="2" s="1"/>
  <c r="CJ47" i="2"/>
  <c r="CD47" i="2" s="1"/>
  <c r="CI47" i="2"/>
  <c r="CC47" i="2" s="1"/>
  <c r="CH47" i="2"/>
  <c r="CB47" i="2" s="1"/>
  <c r="AZ47" i="2" s="1"/>
  <c r="CL46" i="2"/>
  <c r="CK46" i="2"/>
  <c r="CE46" i="2" s="1"/>
  <c r="CJ46" i="2"/>
  <c r="CI46" i="2"/>
  <c r="CC46" i="2" s="1"/>
  <c r="CH46" i="2"/>
  <c r="CB46" i="2" s="1"/>
  <c r="AZ46" i="2" s="1"/>
  <c r="CF46" i="2"/>
  <c r="CD46" i="2"/>
  <c r="CL45" i="2"/>
  <c r="CF45" i="2" s="1"/>
  <c r="CK45" i="2"/>
  <c r="CJ45" i="2"/>
  <c r="CD45" i="2" s="1"/>
  <c r="CI45" i="2"/>
  <c r="CH45" i="2"/>
  <c r="CB45" i="2" s="1"/>
  <c r="AZ45" i="2" s="1"/>
  <c r="CE45" i="2"/>
  <c r="CC45" i="2"/>
  <c r="CL44" i="2"/>
  <c r="CK44" i="2"/>
  <c r="CE44" i="2" s="1"/>
  <c r="CJ44" i="2"/>
  <c r="CI44" i="2"/>
  <c r="CC44" i="2" s="1"/>
  <c r="CH44" i="2"/>
  <c r="CB44" i="2" s="1"/>
  <c r="CF44" i="2"/>
  <c r="CD44" i="2"/>
  <c r="CL43" i="2"/>
  <c r="CK43" i="2"/>
  <c r="CJ43" i="2"/>
  <c r="CD43" i="2" s="1"/>
  <c r="CI43" i="2"/>
  <c r="CH43" i="2"/>
  <c r="CB43" i="2" s="1"/>
  <c r="CF43" i="2"/>
  <c r="CE43" i="2"/>
  <c r="CC43" i="2"/>
  <c r="CL42" i="2"/>
  <c r="CK42" i="2"/>
  <c r="CJ42" i="2"/>
  <c r="CI42" i="2"/>
  <c r="CC42" i="2" s="1"/>
  <c r="AZ42" i="2" s="1"/>
  <c r="CH42" i="2"/>
  <c r="CF42" i="2"/>
  <c r="CE42" i="2"/>
  <c r="CD42" i="2"/>
  <c r="CB42" i="2"/>
  <c r="CL41" i="2"/>
  <c r="CF41" i="2" s="1"/>
  <c r="CK41" i="2"/>
  <c r="CJ41" i="2"/>
  <c r="CI41" i="2"/>
  <c r="CH41" i="2"/>
  <c r="CB41" i="2" s="1"/>
  <c r="AZ41" i="2" s="1"/>
  <c r="CE41" i="2"/>
  <c r="CD41" i="2"/>
  <c r="CC41" i="2"/>
  <c r="CL40" i="2"/>
  <c r="CK40" i="2"/>
  <c r="CE40" i="2" s="1"/>
  <c r="CJ40" i="2"/>
  <c r="CI40" i="2"/>
  <c r="CH40" i="2"/>
  <c r="CF40" i="2"/>
  <c r="CD40" i="2"/>
  <c r="CC40" i="2"/>
  <c r="CB40" i="2"/>
  <c r="CL39" i="2"/>
  <c r="CF39" i="2" s="1"/>
  <c r="CK39" i="2"/>
  <c r="CJ39" i="2"/>
  <c r="CD39" i="2" s="1"/>
  <c r="AZ39" i="2" s="1"/>
  <c r="CI39" i="2"/>
  <c r="CH39" i="2"/>
  <c r="CE39" i="2"/>
  <c r="CC39" i="2"/>
  <c r="CB39" i="2"/>
  <c r="CL38" i="2"/>
  <c r="CF38" i="2" s="1"/>
  <c r="CK38" i="2"/>
  <c r="CE38" i="2" s="1"/>
  <c r="CJ38" i="2"/>
  <c r="CI38" i="2"/>
  <c r="CC38" i="2" s="1"/>
  <c r="AZ38" i="2" s="1"/>
  <c r="CH38" i="2"/>
  <c r="CD38" i="2"/>
  <c r="CB38" i="2"/>
  <c r="CL37" i="2"/>
  <c r="CF37" i="2" s="1"/>
  <c r="CK37" i="2"/>
  <c r="CE37" i="2" s="1"/>
  <c r="CJ37" i="2"/>
  <c r="CD37" i="2" s="1"/>
  <c r="CI37" i="2"/>
  <c r="CH37" i="2"/>
  <c r="CB37" i="2" s="1"/>
  <c r="CC37" i="2"/>
  <c r="CL36" i="2"/>
  <c r="CK36" i="2"/>
  <c r="CE36" i="2" s="1"/>
  <c r="CJ36" i="2"/>
  <c r="CD36" i="2" s="1"/>
  <c r="CI36" i="2"/>
  <c r="CC36" i="2" s="1"/>
  <c r="CH36" i="2"/>
  <c r="CB36" i="2" s="1"/>
  <c r="AZ36" i="2" s="1"/>
  <c r="CF36" i="2"/>
  <c r="CL35" i="2"/>
  <c r="CF35" i="2" s="1"/>
  <c r="CK35" i="2"/>
  <c r="CJ35" i="2"/>
  <c r="CD35" i="2" s="1"/>
  <c r="CI35" i="2"/>
  <c r="CC35" i="2" s="1"/>
  <c r="CH35" i="2"/>
  <c r="CB35" i="2" s="1"/>
  <c r="CE35" i="2"/>
  <c r="CL34" i="2"/>
  <c r="CK34" i="2"/>
  <c r="CE34" i="2" s="1"/>
  <c r="CJ34" i="2"/>
  <c r="CI34" i="2"/>
  <c r="CC34" i="2" s="1"/>
  <c r="CH34" i="2"/>
  <c r="CB34" i="2" s="1"/>
  <c r="AZ34" i="2" s="1"/>
  <c r="CF34" i="2"/>
  <c r="CD34" i="2"/>
  <c r="CL33" i="2"/>
  <c r="CK33" i="2"/>
  <c r="CJ33" i="2"/>
  <c r="CD33" i="2" s="1"/>
  <c r="CI33" i="2"/>
  <c r="CH33" i="2"/>
  <c r="CB33" i="2" s="1"/>
  <c r="AZ33" i="2" s="1"/>
  <c r="CF33" i="2"/>
  <c r="CE33" i="2"/>
  <c r="CC33" i="2"/>
  <c r="CL32" i="2"/>
  <c r="CK32" i="2"/>
  <c r="CJ32" i="2"/>
  <c r="CI32" i="2"/>
  <c r="CC32" i="2" s="1"/>
  <c r="CH32" i="2"/>
  <c r="CF32" i="2"/>
  <c r="CE32" i="2"/>
  <c r="CD32" i="2"/>
  <c r="CB32" i="2"/>
  <c r="CL31" i="2"/>
  <c r="CK31" i="2"/>
  <c r="CJ31" i="2"/>
  <c r="CI31" i="2"/>
  <c r="CH31" i="2"/>
  <c r="CB31" i="2" s="1"/>
  <c r="AZ31" i="2" s="1"/>
  <c r="CF31" i="2"/>
  <c r="CE31" i="2"/>
  <c r="CD31" i="2"/>
  <c r="CC31" i="2"/>
  <c r="CL30" i="2"/>
  <c r="CK30" i="2"/>
  <c r="CJ30" i="2"/>
  <c r="CI30" i="2"/>
  <c r="CH30" i="2"/>
  <c r="CF30" i="2"/>
  <c r="CE30" i="2"/>
  <c r="CD30" i="2"/>
  <c r="CC30" i="2"/>
  <c r="AZ30" i="2" s="1"/>
  <c r="CB30" i="2"/>
  <c r="CL29" i="2"/>
  <c r="CF29" i="2" s="1"/>
  <c r="CK29" i="2"/>
  <c r="CJ29" i="2"/>
  <c r="CI29" i="2"/>
  <c r="CH29" i="2"/>
  <c r="CE29" i="2"/>
  <c r="CD29" i="2"/>
  <c r="CC29" i="2"/>
  <c r="CB29" i="2"/>
  <c r="CL28" i="2"/>
  <c r="CF28" i="2" s="1"/>
  <c r="CK28" i="2"/>
  <c r="CE28" i="2" s="1"/>
  <c r="CJ28" i="2"/>
  <c r="CI28" i="2"/>
  <c r="CH28" i="2"/>
  <c r="CD28" i="2"/>
  <c r="CC28" i="2"/>
  <c r="CB28" i="2"/>
  <c r="CL27" i="2"/>
  <c r="CF27" i="2" s="1"/>
  <c r="CK27" i="2"/>
  <c r="CE27" i="2" s="1"/>
  <c r="CJ27" i="2"/>
  <c r="CD27" i="2" s="1"/>
  <c r="CI27" i="2"/>
  <c r="CH27" i="2"/>
  <c r="CC27" i="2"/>
  <c r="CB27" i="2"/>
  <c r="CL26" i="2"/>
  <c r="CF26" i="2" s="1"/>
  <c r="CK26" i="2"/>
  <c r="CE26" i="2" s="1"/>
  <c r="CJ26" i="2"/>
  <c r="CD26" i="2" s="1"/>
  <c r="CI26" i="2"/>
  <c r="CC26" i="2" s="1"/>
  <c r="CH26" i="2"/>
  <c r="CB26" i="2"/>
  <c r="CL25" i="2"/>
  <c r="CF25" i="2" s="1"/>
  <c r="CK25" i="2"/>
  <c r="CE25" i="2" s="1"/>
  <c r="CJ25" i="2"/>
  <c r="CD25" i="2" s="1"/>
  <c r="CI25" i="2"/>
  <c r="CC25" i="2" s="1"/>
  <c r="CH25" i="2"/>
  <c r="CB25" i="2" s="1"/>
  <c r="AZ25" i="2" s="1"/>
  <c r="CL24" i="2"/>
  <c r="CK24" i="2"/>
  <c r="CE24" i="2" s="1"/>
  <c r="CJ24" i="2"/>
  <c r="CD24" i="2" s="1"/>
  <c r="CI24" i="2"/>
  <c r="CC24" i="2" s="1"/>
  <c r="CH24" i="2"/>
  <c r="CB24" i="2" s="1"/>
  <c r="CF24" i="2"/>
  <c r="CL23" i="2"/>
  <c r="CF23" i="2" s="1"/>
  <c r="CK23" i="2"/>
  <c r="CJ23" i="2"/>
  <c r="CD23" i="2" s="1"/>
  <c r="CI23" i="2"/>
  <c r="CC23" i="2" s="1"/>
  <c r="CH23" i="2"/>
  <c r="CB23" i="2" s="1"/>
  <c r="AZ23" i="2" s="1"/>
  <c r="CE23" i="2"/>
  <c r="CL22" i="2"/>
  <c r="CK22" i="2"/>
  <c r="CE22" i="2" s="1"/>
  <c r="CJ22" i="2"/>
  <c r="CI22" i="2"/>
  <c r="CC22" i="2" s="1"/>
  <c r="CH22" i="2"/>
  <c r="CB22" i="2" s="1"/>
  <c r="CF22" i="2"/>
  <c r="CD22" i="2"/>
  <c r="CL21" i="2"/>
  <c r="CK21" i="2"/>
  <c r="CJ21" i="2"/>
  <c r="CD21" i="2" s="1"/>
  <c r="CI21" i="2"/>
  <c r="CH21" i="2"/>
  <c r="CB21" i="2" s="1"/>
  <c r="AZ21" i="2" s="1"/>
  <c r="CF21" i="2"/>
  <c r="CE21" i="2"/>
  <c r="CC21" i="2"/>
  <c r="CL20" i="2"/>
  <c r="CK20" i="2"/>
  <c r="CJ20" i="2"/>
  <c r="CI20" i="2"/>
  <c r="CC20" i="2" s="1"/>
  <c r="CH20" i="2"/>
  <c r="CF20" i="2"/>
  <c r="CE20" i="2"/>
  <c r="CD20" i="2"/>
  <c r="CB20" i="2"/>
  <c r="AZ20" i="2" s="1"/>
  <c r="CL19" i="2"/>
  <c r="CK19" i="2"/>
  <c r="CJ19" i="2"/>
  <c r="CI19" i="2"/>
  <c r="CH19" i="2"/>
  <c r="CB19" i="2" s="1"/>
  <c r="AZ19" i="2" s="1"/>
  <c r="CF19" i="2"/>
  <c r="CE19" i="2"/>
  <c r="CD19" i="2"/>
  <c r="CC19" i="2"/>
  <c r="CL18" i="2"/>
  <c r="CK18" i="2"/>
  <c r="CJ18" i="2"/>
  <c r="CI18" i="2"/>
  <c r="CH18" i="2"/>
  <c r="CF18" i="2"/>
  <c r="CE18" i="2"/>
  <c r="CD18" i="2"/>
  <c r="CC18" i="2"/>
  <c r="AZ18" i="2" s="1"/>
  <c r="CB18" i="2"/>
  <c r="CL17" i="2"/>
  <c r="CF17" i="2" s="1"/>
  <c r="CK17" i="2"/>
  <c r="CJ17" i="2"/>
  <c r="CI17" i="2"/>
  <c r="CH17" i="2"/>
  <c r="CE17" i="2"/>
  <c r="CD17" i="2"/>
  <c r="CC17" i="2"/>
  <c r="CB17" i="2"/>
  <c r="CL16" i="2"/>
  <c r="CF16" i="2" s="1"/>
  <c r="CK16" i="2"/>
  <c r="CE16" i="2" s="1"/>
  <c r="CJ16" i="2"/>
  <c r="CI16" i="2"/>
  <c r="CH16" i="2"/>
  <c r="CD16" i="2"/>
  <c r="CC16" i="2"/>
  <c r="CB16" i="2"/>
  <c r="AZ16" i="2" s="1"/>
  <c r="CL15" i="2"/>
  <c r="CF15" i="2" s="1"/>
  <c r="CK15" i="2"/>
  <c r="CE15" i="2" s="1"/>
  <c r="CJ15" i="2"/>
  <c r="CD15" i="2" s="1"/>
  <c r="CI15" i="2"/>
  <c r="CH15" i="2"/>
  <c r="CC15" i="2"/>
  <c r="CB15" i="2"/>
  <c r="CL14" i="2"/>
  <c r="CF14" i="2" s="1"/>
  <c r="CK14" i="2"/>
  <c r="CE14" i="2" s="1"/>
  <c r="CJ14" i="2"/>
  <c r="CD14" i="2" s="1"/>
  <c r="CI14" i="2"/>
  <c r="CC14" i="2" s="1"/>
  <c r="AZ14" i="2" s="1"/>
  <c r="CH14" i="2"/>
  <c r="CB14" i="2"/>
  <c r="CL13" i="2"/>
  <c r="CF13" i="2" s="1"/>
  <c r="CK13" i="2"/>
  <c r="CE13" i="2" s="1"/>
  <c r="CJ13" i="2"/>
  <c r="CD13" i="2" s="1"/>
  <c r="CI13" i="2"/>
  <c r="CC13" i="2" s="1"/>
  <c r="CH13" i="2"/>
  <c r="CB13" i="2" s="1"/>
  <c r="CL12" i="2"/>
  <c r="CK12" i="2"/>
  <c r="CE12" i="2" s="1"/>
  <c r="CJ12" i="2"/>
  <c r="CD12" i="2" s="1"/>
  <c r="CI12" i="2"/>
  <c r="CC12" i="2" s="1"/>
  <c r="CH12" i="2"/>
  <c r="CB12" i="2" s="1"/>
  <c r="AZ12" i="2" s="1"/>
  <c r="CF12" i="2"/>
  <c r="CL11" i="2"/>
  <c r="CF11" i="2" s="1"/>
  <c r="CK11" i="2"/>
  <c r="CJ11" i="2"/>
  <c r="CD11" i="2" s="1"/>
  <c r="CI11" i="2"/>
  <c r="CC11" i="2" s="1"/>
  <c r="CH11" i="2"/>
  <c r="C195" i="2" s="1"/>
  <c r="CE11" i="2"/>
  <c r="B5" i="2"/>
  <c r="B4" i="2"/>
  <c r="B3" i="2"/>
  <c r="B2" i="2"/>
  <c r="I6" i="1"/>
  <c r="AG6" i="1" s="1"/>
  <c r="AG5" i="1"/>
  <c r="I5" i="1"/>
  <c r="AG4" i="1"/>
  <c r="I4" i="1"/>
  <c r="AG3" i="1"/>
  <c r="I3" i="1"/>
  <c r="I2" i="1"/>
  <c r="AG2" i="1" s="1"/>
  <c r="AU116" i="2" l="1"/>
  <c r="AS96" i="2"/>
  <c r="AZ27" i="2"/>
  <c r="AZ40" i="2"/>
  <c r="AZ44" i="2"/>
  <c r="AZ48" i="2"/>
  <c r="AZ51" i="2"/>
  <c r="AS100" i="2"/>
  <c r="AZ29" i="2"/>
  <c r="AZ28" i="2"/>
  <c r="AZ32" i="2"/>
  <c r="AZ52" i="2"/>
  <c r="AZ53" i="2"/>
  <c r="AZ56" i="2"/>
  <c r="AZ58" i="2"/>
  <c r="AU115" i="2"/>
  <c r="AG7" i="1"/>
  <c r="AZ22" i="2"/>
  <c r="AZ26" i="2"/>
  <c r="AZ37" i="2"/>
  <c r="AZ69" i="2"/>
  <c r="AU113" i="2"/>
  <c r="AZ13" i="2"/>
  <c r="AZ24" i="2"/>
  <c r="AZ35" i="2"/>
  <c r="AZ17" i="2"/>
  <c r="AZ43" i="2"/>
  <c r="AZ60" i="2"/>
  <c r="AZ15" i="2"/>
  <c r="AU110" i="2"/>
  <c r="AU117" i="2"/>
  <c r="CB11" i="2"/>
  <c r="AZ11" i="2" s="1"/>
</calcChain>
</file>

<file path=xl/sharedStrings.xml><?xml version="1.0" encoding="utf-8"?>
<sst xmlns="http://schemas.openxmlformats.org/spreadsheetml/2006/main" count="4574" uniqueCount="393">
  <si>
    <t>DATOS DEL ESTABLECIMIENTO</t>
  </si>
  <si>
    <t>CÓDIGOS</t>
  </si>
  <si>
    <t>NOMBRE DE COMUNA</t>
  </si>
  <si>
    <t>NOMBRE ESTABLECIMIENTO/ESTRATEGIA</t>
  </si>
  <si>
    <t>TIPO DE ESTABLECIMIENTO/ESTRATEGIA</t>
  </si>
  <si>
    <t>DEPENDENCIA</t>
  </si>
  <si>
    <t>MES:</t>
  </si>
  <si>
    <t>AÑO:</t>
  </si>
  <si>
    <t xml:space="preserve">Versión 1.2: Mayo 2021 </t>
  </si>
  <si>
    <t>Para habilitar el contenido de las celdas "Tipo de Establecimiento", "Dependencia" y "Mes", presione el boton "Verificar Habilitacion de Macros".                                   Para poder tener un 100% de funcionalidad debe hablitar la opcion Macros en esta planilla.</t>
  </si>
  <si>
    <t>Director Servicio de Salud o Director Establecimiento</t>
  </si>
  <si>
    <t>ENERO</t>
  </si>
  <si>
    <t>Establecimiento de Mayor Complejidad (EMAYC)</t>
  </si>
  <si>
    <t>SERVICIO DE SALUD</t>
  </si>
  <si>
    <t>Jefe de Estadísticas</t>
  </si>
  <si>
    <t>FEBRERO</t>
  </si>
  <si>
    <t>Establecimiento de Mediana Complejidad (EMEDC)</t>
  </si>
  <si>
    <t>MUNICIPAL</t>
  </si>
  <si>
    <t xml:space="preserve"> </t>
  </si>
  <si>
    <t>MARZO</t>
  </si>
  <si>
    <t>Establecimiento de Menor Complejidad (EMENC)</t>
  </si>
  <si>
    <t>OTRA INSTITUCION (Delegado)</t>
  </si>
  <si>
    <t>ABRIL</t>
  </si>
  <si>
    <t>Centros de Diagnãstico Terap_utico (CDT)</t>
  </si>
  <si>
    <t>MINSAL - DEIS</t>
  </si>
  <si>
    <t>MAYO</t>
  </si>
  <si>
    <t>Centro de Referencia de Salud (CRS)</t>
  </si>
  <si>
    <t>JUNIO</t>
  </si>
  <si>
    <t>Consultorio General Urbano (CGU)</t>
  </si>
  <si>
    <t>SERIE A</t>
  </si>
  <si>
    <t>ESTADO MACROS:</t>
  </si>
  <si>
    <t>JULIO</t>
  </si>
  <si>
    <t>Consultorio General Urbano (CGU) - CESFAM</t>
  </si>
  <si>
    <t>HABILITADO</t>
  </si>
  <si>
    <t>AGOSTO</t>
  </si>
  <si>
    <t>Consultorio General Urbano(CGU) con SAPU/SUR/SAR</t>
  </si>
  <si>
    <t>SEPTIEMBRE</t>
  </si>
  <si>
    <t>Consultorio General Urbano (CGU) - CESFAM con SAPU/SAR</t>
  </si>
  <si>
    <t>OCTUBRE</t>
  </si>
  <si>
    <t>Consultorio General Rural (CGR)</t>
  </si>
  <si>
    <t>NOVIEMBRE</t>
  </si>
  <si>
    <t>Consultorio General Rural (CGR) - CESFAM</t>
  </si>
  <si>
    <t>DICIEMBRE</t>
  </si>
  <si>
    <t>Consultorio General Rural (CGR) con SAPU/SAR/SUR</t>
  </si>
  <si>
    <t>Consultorio General Rural (CGR) - CESFAM con SAPU/SAR/SUR</t>
  </si>
  <si>
    <t>Posta de Salud Rural (PSR)</t>
  </si>
  <si>
    <t>Centro Comunitario de Salud Familiar (CECOF)</t>
  </si>
  <si>
    <t>Consultorio de Salud Mental (COSAM)</t>
  </si>
  <si>
    <t>Programa de Reparaciãn y Atenciãn Integral de Salud (PRAIS)</t>
  </si>
  <si>
    <t>Centro de Atenciãn Funcionarios (CAF)</t>
  </si>
  <si>
    <t>Clênica Dental Mãvil (CDM)</t>
  </si>
  <si>
    <t>Direcciãn Servicio de Salud (DSS)</t>
  </si>
  <si>
    <t>Servicio de Atenciãn Primaria de Urgencia (SAPU)</t>
  </si>
  <si>
    <t>SAPU Alta Resoluciãn (SAR)</t>
  </si>
  <si>
    <t>Laboratorio Clênico o Dental</t>
  </si>
  <si>
    <t>Servicio de Atenciãn Primaria de Urgencia Dental (SAPUDENT)</t>
  </si>
  <si>
    <t>Centro de Rehabilitaciãn (CR)</t>
  </si>
  <si>
    <t>Hospital de Campa_a</t>
  </si>
  <si>
    <t>Centro de Rehabilitación (CR)</t>
  </si>
  <si>
    <t>Hospital de Campaña</t>
  </si>
  <si>
    <t>Centro Oncologico</t>
  </si>
  <si>
    <t>SAMU</t>
  </si>
  <si>
    <t>UM</t>
  </si>
  <si>
    <t xml:space="preserve">REM-07.  ATENCIÓN  DE ESPECIALIDADES </t>
  </si>
  <si>
    <t>SECCIÓN A : CONSULTAS MÉDICAS</t>
  </si>
  <si>
    <t>ESPECIALIDADES   Y  SUB-ESPECIALIDADES</t>
  </si>
  <si>
    <t>CONSULTAS MÉDICAS</t>
  </si>
  <si>
    <t>CONSULTAS NUEVAS SEGÚN ORIGEN(*)</t>
  </si>
  <si>
    <t>CONSULTAS PERTINENTES (Nuevas originadas en APS)</t>
  </si>
  <si>
    <t>INASISTENTE A CONSULTA MÉDICA (NSP)</t>
  </si>
  <si>
    <t>CONSULTA ABREVIADA (Confección de recetas o lectura de exámenes)</t>
  </si>
  <si>
    <t>INTERCONSULTAS A HOSPITALIZADOS (EN SALA)</t>
  </si>
  <si>
    <t>ALTA DE CONSULTA DE ESPECIALIDAD AMBULATORIA</t>
  </si>
  <si>
    <t>CONSULTAS REALIZADAS EN APS E INFORMADAS EN GRUPO DE EDAD</t>
  </si>
  <si>
    <t>COMPRA DE SERVICIO</t>
  </si>
  <si>
    <t>CONSULTAS MÉDICAS POR OPERATIVOS (no incluidas en produccion)</t>
  </si>
  <si>
    <t>TOTAL INTERCONSULTAS GENERADAS EN APS PARA DERIVACION ESPECIALIDAD</t>
  </si>
  <si>
    <t>CONSULTORÍAS DE MEDICOS ESPECIALISTAS OTORGADAS</t>
  </si>
  <si>
    <t>CONSULTA DE ESPECIALIDAD RESUELTA POR MÉDICO GENERAL</t>
  </si>
  <si>
    <t xml:space="preserve">TOTAL               </t>
  </si>
  <si>
    <t>GRUPOS DE EDAD (en años)</t>
  </si>
  <si>
    <t>A BENEFICIARIOS</t>
  </si>
  <si>
    <t>POR SEXO</t>
  </si>
  <si>
    <t>Menos 15 años</t>
  </si>
  <si>
    <t>De 15 y más años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</si>
  <si>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</si>
  <si>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</si>
  <si>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</si>
  <si>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</si>
  <si>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</si>
  <si>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</si>
  <si>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</si>
  <si>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</si>
  <si>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</si>
  <si>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</si>
  <si>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</si>
  <si>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</si>
  <si>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</si>
  <si>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</si>
  <si>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</si>
  <si>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</si>
  <si>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y mas</t>
  </si>
  <si>
    <t>Hombres</t>
  </si>
  <si>
    <t>Mujeres</t>
  </si>
  <si>
    <t>TOTAL</t>
  </si>
  <si>
    <t>APS</t>
  </si>
  <si>
    <t>CAE/CDT/CRS/HOSPITALIZACIÓN</t>
  </si>
  <si>
    <t>URGENCIA</t>
  </si>
  <si>
    <t>Según protocolo de referencia</t>
  </si>
  <si>
    <t>Según tiempo establecido</t>
  </si>
  <si>
    <t>NUEVAS</t>
  </si>
  <si>
    <t>CONTROLES</t>
  </si>
  <si>
    <t>Menos 
15 años</t>
  </si>
  <si>
    <t>15 y más 
años</t>
  </si>
  <si>
    <t>CONTRATADOS POR EL ESTABLECIMIENTO O DIRECCIÓN DEL SERVICIO</t>
  </si>
  <si>
    <t>ESPECIALISTAS DE  HOSPITALES</t>
  </si>
  <si>
    <t>15 y más años</t>
  </si>
  <si>
    <t>Nº Consultorías</t>
  </si>
  <si>
    <t>Nº de casos revisados por el equipo</t>
  </si>
  <si>
    <t>Nº de casos atendidos</t>
  </si>
  <si>
    <t>07020130</t>
  </si>
  <si>
    <t>PEDIATRÍA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</si>
  <si>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</si>
  <si>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</si>
  <si>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</si>
  <si>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</si>
  <si>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</si>
  <si>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</si>
  <si>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</si>
  <si>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</si>
  <si>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</si>
  <si>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</si>
  <si>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</si>
  <si>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</si>
  <si>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</si>
  <si>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</si>
  <si>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</si>
  <si>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</si>
  <si>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</si>
  <si>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</si>
  <si>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</si>
  <si>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</si>
  <si>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</si>
  <si>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</si>
  <si>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</si>
  <si>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</si>
  <si>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</si>
  <si>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</si>
  <si>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</si>
  <si>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</si>
  <si>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</si>
  <si>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</si>
  <si>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</si>
  <si>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</si>
  <si>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</si>
  <si>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</si>
  <si>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</si>
  <si>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</si>
  <si>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</si>
  <si>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</si>
  <si>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</si>
  <si>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</si>
  <si>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</si>
  <si>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</si>
  <si>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</si>
  <si>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</si>
  <si>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</si>
  <si>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</si>
  <si>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</si>
  <si>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</si>
  <si>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</si>
  <si>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07020230</t>
  </si>
  <si>
    <t>MEDICINA INTERNA</t>
  </si>
  <si>
    <t>07020330</t>
  </si>
  <si>
    <t>NEONATOLOGÍA</t>
  </si>
  <si>
    <t>07020331</t>
  </si>
  <si>
    <t>ENFERMEDAD RESPIRATORIA PEDIÁTRICA (BRONCOPULMONAR INFANTIL)</t>
  </si>
  <si>
    <t>07020332</t>
  </si>
  <si>
    <t>ENFERMEDAD RESPIRATORIA DE ADULTO (BRONCOPULMONAR)</t>
  </si>
  <si>
    <t>07024219</t>
  </si>
  <si>
    <t>CARDIOLOGÍA PEDIÁTRICA</t>
  </si>
  <si>
    <t>07020500</t>
  </si>
  <si>
    <t>CARDIOLOGÍA ADULTO</t>
  </si>
  <si>
    <t>07020501</t>
  </si>
  <si>
    <t>ENDOCRINOLOGÍA PEDIÁTRICA</t>
  </si>
  <si>
    <t>07020600</t>
  </si>
  <si>
    <t>ENDOCRINOLOGÍA ADULTO</t>
  </si>
  <si>
    <t>07020601</t>
  </si>
  <si>
    <t>GASTROENTEROLOGÍA PEDIÁTRICA</t>
  </si>
  <si>
    <t>07020700</t>
  </si>
  <si>
    <t>GASTROENTEROLOGÍA ADULTO</t>
  </si>
  <si>
    <t>07020800</t>
  </si>
  <si>
    <t>GENÉTICA CLÍNICA</t>
  </si>
  <si>
    <t>07020801</t>
  </si>
  <si>
    <t>HEMATO-ONCOLOGÍA INFANTIL</t>
  </si>
  <si>
    <t>07020900</t>
  </si>
  <si>
    <t>HEMATOLOGÍA ADULTO</t>
  </si>
  <si>
    <t>07020901</t>
  </si>
  <si>
    <t>NEFROLOGÍA PEDIÁTRICA</t>
  </si>
  <si>
    <t>07021000</t>
  </si>
  <si>
    <t>NEFROLOGÍA ADULTO</t>
  </si>
  <si>
    <t>07021001</t>
  </si>
  <si>
    <t>NUTRIÓLOGO PEDIÁTRICO</t>
  </si>
  <si>
    <t>07021100</t>
  </si>
  <si>
    <t>NUTRIÓLOGO ADULTO</t>
  </si>
  <si>
    <t>07021101</t>
  </si>
  <si>
    <t>REUMATOLOGÍA PEDIÁTRICA</t>
  </si>
  <si>
    <t>07021230</t>
  </si>
  <si>
    <t>REUMATOLOGÍA ADULTO</t>
  </si>
  <si>
    <t>07021300</t>
  </si>
  <si>
    <t>DERMATOLOGÍA</t>
  </si>
  <si>
    <t>07021301</t>
  </si>
  <si>
    <t>INFECTOLOGÍA PEDIÁTRICA</t>
  </si>
  <si>
    <t>07022000</t>
  </si>
  <si>
    <t>INFECTOLOGÍA ADULTO</t>
  </si>
  <si>
    <t>07022001</t>
  </si>
  <si>
    <t>INMUNOLOGÍA</t>
  </si>
  <si>
    <t>07021531</t>
  </si>
  <si>
    <t>GERIATRÍA</t>
  </si>
  <si>
    <t>07022132</t>
  </si>
  <si>
    <t>MEDICINA FÍSICA Y REHABILITACIÓN PEDIÁTRICA (FISIATRÍA PEDIÁTRICA)</t>
  </si>
  <si>
    <t>07022133</t>
  </si>
  <si>
    <t>MEDICINA FÍSICA Y REHABILITACIÓN ADULTO (FISIATRÍA ADULTO)</t>
  </si>
  <si>
    <t>07022134</t>
  </si>
  <si>
    <t>NEUROLOGÍA PEDIÁTRICA</t>
  </si>
  <si>
    <t>07021700</t>
  </si>
  <si>
    <t>NEUROLOGÍA ADULTO</t>
  </si>
  <si>
    <t>07021800</t>
  </si>
  <si>
    <t>ONCOLOGÍA MÉDICA</t>
  </si>
  <si>
    <t>07021801</t>
  </si>
  <si>
    <t>PSIQUIATRÍA PEDIÁTRICA Y DE LA ADOLESCENCIA</t>
  </si>
  <si>
    <t>07021900</t>
  </si>
  <si>
    <t>PSIQUIATRÍA ADULTO</t>
  </si>
  <si>
    <t>07022130</t>
  </si>
  <si>
    <t>CIRUGÍA PEDIÁTRICA</t>
  </si>
  <si>
    <t>07022142</t>
  </si>
  <si>
    <t>CIRUGÍA GENERAL ADULTO</t>
  </si>
  <si>
    <t>07022143</t>
  </si>
  <si>
    <t>CIRUGÍA DIGESTIVA (ALTA)</t>
  </si>
  <si>
    <t>07022144</t>
  </si>
  <si>
    <t>CIRUGÍA DE CABEZA, CUELLO Y MAXILOFACIAL</t>
  </si>
  <si>
    <t>07022135</t>
  </si>
  <si>
    <t>CIRUGÍA PLÁSTICA Y REPARADORA PEDIÁTRICA</t>
  </si>
  <si>
    <t>07022136</t>
  </si>
  <si>
    <t>CIRUGÍA PLÁSTICA Y REPARADORA ADULTO</t>
  </si>
  <si>
    <t>07022137</t>
  </si>
  <si>
    <t>COLOPROCTOLOGÍA (CIRUGIA DIGESTIVA BAJA)</t>
  </si>
  <si>
    <t>07022700</t>
  </si>
  <si>
    <t>CIRUGÍA TÓRAX</t>
  </si>
  <si>
    <t>07022800</t>
  </si>
  <si>
    <t>CIRUGÍA VASCULAR PERIFÉRICA</t>
  </si>
  <si>
    <t>07022900</t>
  </si>
  <si>
    <t>NEUROCIRUGÍA</t>
  </si>
  <si>
    <t>07021701</t>
  </si>
  <si>
    <t>CIRUGÍA CARDIOVASCULAR</t>
  </si>
  <si>
    <t>07023100</t>
  </si>
  <si>
    <t>ANESTESIOLOGÍA</t>
  </si>
  <si>
    <t>07023200</t>
  </si>
  <si>
    <t>OBSTETRICIA</t>
  </si>
  <si>
    <t>07023201</t>
  </si>
  <si>
    <t>GINECOLOGÍA PEDIÁTRICA Y DE LA ADOLESCENCIA</t>
  </si>
  <si>
    <t>07023202</t>
  </si>
  <si>
    <t>GINECOLOGÍA ADULTO</t>
  </si>
  <si>
    <t>07023203</t>
  </si>
  <si>
    <t>OFTALMOLOGÍA</t>
  </si>
  <si>
    <t>07023700</t>
  </si>
  <si>
    <t>OTORRINOLARINGOLOGÍA</t>
  </si>
  <si>
    <t>07023701</t>
  </si>
  <si>
    <t>TRAUMATOLOGÍA Y ORTOPEDIA PEDIÁTRICA</t>
  </si>
  <si>
    <t>07023702</t>
  </si>
  <si>
    <t>TRAUMATOLOGÍA Y ORTOPEDIA ADULTO</t>
  </si>
  <si>
    <t>07023703</t>
  </si>
  <si>
    <t>UROLOGÍA PEDIÁTRICA</t>
  </si>
  <si>
    <t>07024000</t>
  </si>
  <si>
    <t>UROLOGÍA ADULTO</t>
  </si>
  <si>
    <t>07024001</t>
  </si>
  <si>
    <t>MEDICINA FAMILIAR DEL NIÑO</t>
  </si>
  <si>
    <t>07024200</t>
  </si>
  <si>
    <t>MEDICINA FAMILIAR</t>
  </si>
  <si>
    <t>07030500</t>
  </si>
  <si>
    <t>MEDICINA FAMILIAR ADULTO</t>
  </si>
  <si>
    <t>07024201</t>
  </si>
  <si>
    <t>DIABETOLOGÍA</t>
  </si>
  <si>
    <t>07024202</t>
  </si>
  <si>
    <t>MEDICINA NUCLEAR (EXCLUYE INFORMES)</t>
  </si>
  <si>
    <t>07030501</t>
  </si>
  <si>
    <t>IMAGENOLOGÍA</t>
  </si>
  <si>
    <t>07030502</t>
  </si>
  <si>
    <t>RADIOTERAPIA ONCOLÓGICA</t>
  </si>
  <si>
    <t>SECCIÓN B: ATENCIONES MEDICAS POR PROGRAMAS Y POLICLÍNICOS  (INCLUIDAS EN SECCION A)</t>
  </si>
  <si>
    <t>ATENCIONES</t>
  </si>
  <si>
    <t>0 - 4 años</t>
  </si>
  <si>
    <t>5 - 9 años</t>
  </si>
  <si>
    <t>10 - 14 años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</si>
  <si>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</si>
  <si>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</si>
  <si>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</si>
  <si>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</si>
  <si>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</si>
  <si>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</si>
  <si>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</si>
  <si>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</si>
  <si>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</si>
  <si>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</si>
  <si>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</si>
  <si>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</si>
  <si>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</si>
  <si>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 años y mas</t>
  </si>
  <si>
    <t>07024203</t>
  </si>
  <si>
    <t>ARRITMIAS</t>
  </si>
  <si>
    <t>07024204</t>
  </si>
  <si>
    <t>DIABETES</t>
  </si>
  <si>
    <t>07024205</t>
  </si>
  <si>
    <t>CIRUGÍA DE MAMAS</t>
  </si>
  <si>
    <t>07024206</t>
  </si>
  <si>
    <t>ALTO RIESGO OBSTÉTRICO</t>
  </si>
  <si>
    <t>07031110</t>
  </si>
  <si>
    <t>ATENCIÓN OBSTÉTRICA POR LEY IVE</t>
  </si>
  <si>
    <t>07024207</t>
  </si>
  <si>
    <t>TRATAMIENTO ANTICOAGULANTE</t>
  </si>
  <si>
    <t>07024208</t>
  </si>
  <si>
    <t>CUIDADOS PALIATIVOS</t>
  </si>
  <si>
    <t>07024209</t>
  </si>
  <si>
    <t>INFERTILIDAD</t>
  </si>
  <si>
    <t>07024211</t>
  </si>
  <si>
    <t>PATOLOGÍA CERVICAL</t>
  </si>
  <si>
    <t>07024212</t>
  </si>
  <si>
    <t>PATOLOGÍA DE MAMAS</t>
  </si>
  <si>
    <t>07024213</t>
  </si>
  <si>
    <t>ADOLESCENCIA</t>
  </si>
  <si>
    <t>07024215</t>
  </si>
  <si>
    <t>NANEAS</t>
  </si>
  <si>
    <t>07024216</t>
  </si>
  <si>
    <t>ITS</t>
  </si>
  <si>
    <t>07024217</t>
  </si>
  <si>
    <t>VIH/SIDA</t>
  </si>
  <si>
    <t>07024218</t>
  </si>
  <si>
    <t>MEDICINAL OCUPACIONAL (SALUD DEL PERSONAL)</t>
  </si>
  <si>
    <t xml:space="preserve">TOTAL </t>
  </si>
  <si>
    <t>SECCIÓN C: CONSULTAS Y CONTROLES POR OTROS PROFESIONALES EN ESPECIALIDAD (NIVEL SECUNDARIO)</t>
  </si>
  <si>
    <t>PROFESIONAL</t>
  </si>
  <si>
    <t>POR EDAD (en años)</t>
  </si>
  <si>
    <t>Beneficiarios</t>
  </si>
  <si>
    <t>Total Controles (incluidos en grupo de edad)</t>
  </si>
  <si>
    <t>Pueblos Originarios</t>
  </si>
  <si>
    <t>Migrantes</t>
  </si>
  <si>
    <t>Ambos Sexos</t>
  </si>
  <si>
    <t>07024900</t>
  </si>
  <si>
    <t>ENFERMERA</t>
  </si>
  <si>
    <t>07024915</t>
  </si>
  <si>
    <t>MATRONA</t>
  </si>
  <si>
    <t>ARO</t>
  </si>
  <si>
    <t>07031120</t>
  </si>
  <si>
    <t>ARO POR LEY IVE</t>
  </si>
  <si>
    <t>07024925</t>
  </si>
  <si>
    <t>GINECOLOGÍA Y OTROS</t>
  </si>
  <si>
    <t>07024935</t>
  </si>
  <si>
    <t>07024920</t>
  </si>
  <si>
    <t>NUTRICIONISTA</t>
  </si>
  <si>
    <t>07024816</t>
  </si>
  <si>
    <t>PSICÓLOGO (EXCLUYE SM)</t>
  </si>
  <si>
    <t>07024607</t>
  </si>
  <si>
    <t>FONOAUDIÓLOGO</t>
  </si>
  <si>
    <t>07024705</t>
  </si>
  <si>
    <t>TECNÓLOGO MÉDICO</t>
  </si>
  <si>
    <t>07024506</t>
  </si>
  <si>
    <t>ASISTENTE  SOCIAL</t>
  </si>
  <si>
    <t xml:space="preserve">   </t>
  </si>
  <si>
    <t>SECCIÓN D: CONSULTAS INFECCIÓN TRANSMISIÓN SEXUAL (ITS) Y CONTROLES DE SALUD SEXUAL EN EL NIVEL SECUNDARIO (Incluidas en Sección C)</t>
  </si>
  <si>
    <t>ACTIVIDAD</t>
  </si>
  <si>
    <t>Trans</t>
  </si>
  <si>
    <t>Niños, Niñas, Adolescentes y Jóvenes Población SENAME</t>
  </si>
  <si>
    <t>Hombre</t>
  </si>
  <si>
    <t>Mujer</t>
  </si>
  <si>
    <t>Masculino</t>
  </si>
  <si>
    <t>Femenino</t>
  </si>
  <si>
    <t>07024930</t>
  </si>
  <si>
    <t>CONSULTAS  INFECCIÓN TRANSMISIÓN SEXUAL  (ITS) (excluir VIH/SIDA)</t>
  </si>
  <si>
    <t>07024940</t>
  </si>
  <si>
    <t>070251200</t>
  </si>
  <si>
    <t>CONSULTAS VIH/SIDA</t>
  </si>
  <si>
    <t>070251300</t>
  </si>
  <si>
    <t>070251400</t>
  </si>
  <si>
    <t>PSICÓLOGO</t>
  </si>
  <si>
    <t>07030100A</t>
  </si>
  <si>
    <t>CONTROL VIH CON TAR</t>
  </si>
  <si>
    <t>07030200</t>
  </si>
  <si>
    <t>07030300</t>
  </si>
  <si>
    <t>CONTROL VIH SIN TAR</t>
  </si>
  <si>
    <t>07030400</t>
  </si>
  <si>
    <t>07024950</t>
  </si>
  <si>
    <t>CONTROLES DE SALUD A PERSONAS QUE EJERCEN COMERCIO SEXUAL</t>
  </si>
  <si>
    <t>07024960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</si>
</sst>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8"/>
      <color indexed="10"/>
      <name val="Verdana"/>
      <family val="2"/>
    </font>
    <font>
      <b/>
      <sz val="8"/>
      <name val="Verdana"/>
      <family val="2"/>
    </font>
    <font>
      <sz val="10"/>
      <name val="Arial"/>
      <family val="2"/>
    </font>
    <font>
      <b/>
      <sz val="12"/>
      <name val="Verdana"/>
      <family val="2"/>
    </font>
    <font>
      <b/>
      <sz val="10"/>
      <color indexed="60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  <font>
      <b/>
      <sz val="28"/>
      <name val="Verdana"/>
      <family val="2"/>
    </font>
    <font>
      <sz val="28"/>
      <name val="Verdana"/>
      <family val="2"/>
    </font>
    <font>
      <sz val="72"/>
      <color indexed="22"/>
      <name val="Verdana"/>
      <family val="2"/>
    </font>
    <font>
      <sz val="11"/>
      <name val="Verdana"/>
      <family val="2"/>
    </font>
    <font>
      <b/>
      <sz val="7"/>
      <name val="Verdana"/>
      <family val="2"/>
    </font>
    <font>
      <sz val="7"/>
      <name val="Verdana"/>
      <family val="2"/>
    </font>
    <font>
      <sz val="9"/>
      <color theme="8"/>
      <name val="Verdana"/>
      <family val="2"/>
    </font>
    <font>
      <sz val="8"/>
      <color indexed="8"/>
      <name val="Verdana"/>
      <family val="2"/>
    </font>
    <font>
      <sz val="11"/>
      <color rgb="FFFF0000"/>
      <name val="Verdana"/>
      <family val="2"/>
    </font>
    <font>
      <sz val="11"/>
      <color indexed="8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auto="1"/>
      </bottom>
      <diagonal/>
    </border>
    <border>
      <left style="thin">
        <color indexed="9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auto="1"/>
      </left>
      <right style="thin">
        <color indexed="22"/>
      </right>
      <top style="thin">
        <color indexed="22"/>
      </top>
      <bottom style="thin">
        <color auto="1"/>
      </bottom>
      <diagonal/>
    </border>
  </borders>
  <cellStyleXfs count="6">
    <xf numFmtId="0" fontId="0" fillId="0" borderId="0"/>
    <xf numFmtId="0" fontId="6" fillId="0" borderId="0" applyFont="0" applyBorder="0" applyAlignment="0" applyProtection="0"/>
    <xf numFmtId="0" fontId="9" fillId="6" borderId="9" applyNumberFormat="0">
      <protection locked="0"/>
    </xf>
    <xf numFmtId="0" fontId="9" fillId="6" borderId="5" applyBorder="0">
      <protection locked="0"/>
    </xf>
    <xf numFmtId="0" fontId="9" fillId="0" borderId="0"/>
    <xf numFmtId="0" fontId="9" fillId="12" borderId="28" applyNumberFormat="0" applyFont="0" applyAlignment="0" applyProtection="0"/>
  </cellStyleXfs>
  <cellXfs count="36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0" xfId="0" applyFont="1" applyFill="1"/>
    <xf numFmtId="0" fontId="5" fillId="0" borderId="4" xfId="0" applyFont="1" applyBorder="1" applyAlignment="1">
      <alignment horizontal="left" vertical="center"/>
    </xf>
    <xf numFmtId="0" fontId="5" fillId="4" borderId="5" xfId="0" applyFont="1" applyFill="1" applyBorder="1" applyAlignment="1" applyProtection="1">
      <alignment horizontal="center"/>
      <protection locked="0"/>
    </xf>
    <xf numFmtId="0" fontId="2" fillId="5" borderId="6" xfId="1" applyFont="1" applyFill="1" applyBorder="1" applyAlignment="1" applyProtection="1">
      <alignment horizontal="center"/>
      <protection locked="0"/>
    </xf>
    <xf numFmtId="0" fontId="2" fillId="5" borderId="7" xfId="1" applyFont="1" applyFill="1" applyBorder="1" applyAlignment="1" applyProtection="1">
      <alignment horizontal="center"/>
      <protection locked="0"/>
    </xf>
    <xf numFmtId="0" fontId="2" fillId="5" borderId="8" xfId="1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4" borderId="0" xfId="2" applyFont="1" applyFill="1" applyBorder="1">
      <protection locked="0"/>
    </xf>
    <xf numFmtId="0" fontId="5" fillId="4" borderId="5" xfId="3" applyFont="1" applyFill="1" applyAlignment="1">
      <alignment horizontal="center"/>
      <protection locked="0"/>
    </xf>
    <xf numFmtId="0" fontId="7" fillId="0" borderId="10" xfId="0" applyFont="1" applyBorder="1" applyAlignment="1">
      <alignment vertical="center"/>
    </xf>
    <xf numFmtId="0" fontId="2" fillId="3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8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>
      <alignment horizontal="center"/>
    </xf>
    <xf numFmtId="0" fontId="8" fillId="4" borderId="0" xfId="2" applyFont="1" applyFill="1" applyBorder="1">
      <protection locked="0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Continuous" vertical="center"/>
    </xf>
    <xf numFmtId="0" fontId="11" fillId="5" borderId="1" xfId="4" applyFont="1" applyFill="1" applyBorder="1" applyAlignment="1">
      <alignment horizontal="center" vertical="center"/>
    </xf>
    <xf numFmtId="0" fontId="11" fillId="5" borderId="2" xfId="4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left"/>
    </xf>
    <xf numFmtId="0" fontId="13" fillId="3" borderId="0" xfId="0" applyFont="1" applyFill="1"/>
    <xf numFmtId="0" fontId="12" fillId="7" borderId="10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wrapText="1"/>
    </xf>
    <xf numFmtId="0" fontId="13" fillId="4" borderId="5" xfId="0" applyFont="1" applyFill="1" applyBorder="1" applyAlignment="1" applyProtection="1">
      <alignment horizontal="center"/>
      <protection locked="0"/>
    </xf>
    <xf numFmtId="1" fontId="4" fillId="3" borderId="0" xfId="0" applyNumberFormat="1" applyFont="1" applyFill="1" applyAlignment="1">
      <alignment horizontal="right"/>
    </xf>
    <xf numFmtId="49" fontId="4" fillId="3" borderId="0" xfId="0" applyNumberFormat="1" applyFont="1" applyFill="1" applyAlignment="1">
      <alignment horizontal="center"/>
    </xf>
    <xf numFmtId="0" fontId="4" fillId="5" borderId="0" xfId="0" applyFont="1" applyFill="1"/>
    <xf numFmtId="0" fontId="4" fillId="7" borderId="0" xfId="0" applyFont="1" applyFill="1"/>
    <xf numFmtId="0" fontId="5" fillId="0" borderId="14" xfId="0" applyFont="1" applyBorder="1"/>
    <xf numFmtId="0" fontId="13" fillId="3" borderId="4" xfId="0" applyFont="1" applyFill="1" applyBorder="1"/>
    <xf numFmtId="0" fontId="4" fillId="3" borderId="0" xfId="0" applyFont="1" applyFill="1" applyAlignment="1">
      <alignment horizontal="left"/>
    </xf>
    <xf numFmtId="0" fontId="12" fillId="7" borderId="15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4" fillId="7" borderId="0" xfId="1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2" fillId="7" borderId="15" xfId="0" applyFont="1" applyFill="1" applyBorder="1" applyAlignment="1">
      <alignment vertical="center" wrapText="1"/>
    </xf>
    <xf numFmtId="0" fontId="12" fillId="7" borderId="16" xfId="0" applyFont="1" applyFill="1" applyBorder="1" applyAlignment="1">
      <alignment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vertical="center" wrapText="1"/>
    </xf>
    <xf numFmtId="0" fontId="15" fillId="0" borderId="14" xfId="0" applyFont="1" applyBorder="1" applyAlignment="1">
      <alignment horizontal="center" vertical="center" wrapText="1"/>
    </xf>
    <xf numFmtId="0" fontId="12" fillId="7" borderId="11" xfId="0" applyFont="1" applyFill="1" applyBorder="1" applyAlignment="1">
      <alignment vertical="center" wrapText="1"/>
    </xf>
    <xf numFmtId="0" fontId="12" fillId="7" borderId="4" xfId="0" applyFont="1" applyFill="1" applyBorder="1" applyAlignment="1">
      <alignment vertical="center" wrapText="1"/>
    </xf>
    <xf numFmtId="0" fontId="12" fillId="7" borderId="12" xfId="0" applyFont="1" applyFill="1" applyBorder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/>
    </xf>
    <xf numFmtId="0" fontId="4" fillId="0" borderId="0" xfId="1" applyFont="1"/>
    <xf numFmtId="0" fontId="16" fillId="3" borderId="0" xfId="0" applyFont="1" applyFill="1" applyAlignment="1">
      <alignment vertical="center" wrapText="1"/>
    </xf>
    <xf numFmtId="0" fontId="0" fillId="7" borderId="0" xfId="0" applyFill="1"/>
    <xf numFmtId="0" fontId="4" fillId="0" borderId="0" xfId="0" applyFont="1" applyAlignment="1">
      <alignment horizontal="left"/>
    </xf>
    <xf numFmtId="1" fontId="17" fillId="3" borderId="0" xfId="0" applyNumberFormat="1" applyFont="1" applyFill="1"/>
    <xf numFmtId="1" fontId="8" fillId="3" borderId="0" xfId="0" applyNumberFormat="1" applyFont="1" applyFill="1"/>
    <xf numFmtId="1" fontId="17" fillId="3" borderId="0" xfId="0" applyNumberFormat="1" applyFont="1" applyFill="1" applyProtection="1">
      <protection locked="0"/>
    </xf>
    <xf numFmtId="1" fontId="17" fillId="9" borderId="0" xfId="0" applyNumberFormat="1" applyFont="1" applyFill="1" applyProtection="1">
      <protection locked="0"/>
    </xf>
    <xf numFmtId="1" fontId="8" fillId="0" borderId="20" xfId="0" applyNumberFormat="1" applyFont="1" applyBorder="1" applyAlignment="1">
      <alignment horizontal="center" wrapText="1"/>
    </xf>
    <xf numFmtId="1" fontId="18" fillId="0" borderId="0" xfId="0" applyNumberFormat="1" applyFont="1" applyAlignment="1">
      <alignment horizontal="left" vertical="center" wrapText="1"/>
    </xf>
    <xf numFmtId="1" fontId="10" fillId="3" borderId="0" xfId="0" applyNumberFormat="1" applyFont="1" applyFill="1" applyAlignment="1">
      <alignment horizontal="center" vertical="center"/>
    </xf>
    <xf numFmtId="1" fontId="4" fillId="3" borderId="0" xfId="0" applyNumberFormat="1" applyFont="1" applyFill="1"/>
    <xf numFmtId="1" fontId="8" fillId="3" borderId="0" xfId="0" applyNumberFormat="1" applyFont="1" applyFill="1" applyAlignment="1">
      <alignment wrapText="1"/>
    </xf>
    <xf numFmtId="1" fontId="8" fillId="3" borderId="0" xfId="0" applyNumberFormat="1" applyFont="1" applyFill="1" applyAlignment="1">
      <alignment horizontal="left" wrapText="1"/>
    </xf>
    <xf numFmtId="1" fontId="2" fillId="0" borderId="0" xfId="0" applyNumberFormat="1" applyFont="1"/>
    <xf numFmtId="1" fontId="2" fillId="3" borderId="0" xfId="0" applyNumberFormat="1" applyFont="1" applyFill="1"/>
    <xf numFmtId="1" fontId="4" fillId="3" borderId="0" xfId="0" applyNumberFormat="1" applyFont="1" applyFill="1" applyAlignment="1">
      <alignment vertical="center"/>
    </xf>
    <xf numFmtId="1" fontId="4" fillId="3" borderId="0" xfId="0" applyNumberFormat="1" applyFont="1" applyFill="1" applyAlignment="1">
      <alignment horizontal="center" vertical="center" wrapText="1"/>
    </xf>
    <xf numFmtId="1" fontId="8" fillId="0" borderId="21" xfId="0" applyNumberFormat="1" applyFont="1" applyBorder="1" applyAlignment="1">
      <alignment horizontal="center" wrapText="1"/>
    </xf>
    <xf numFmtId="1" fontId="18" fillId="0" borderId="16" xfId="0" applyNumberFormat="1" applyFont="1" applyBorder="1" applyAlignment="1">
      <alignment horizontal="left" vertical="center" wrapText="1"/>
    </xf>
    <xf numFmtId="1" fontId="8" fillId="0" borderId="22" xfId="0" applyNumberFormat="1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1" fontId="17" fillId="10" borderId="0" xfId="0" applyNumberFormat="1" applyFont="1" applyFill="1" applyProtection="1">
      <protection locked="0"/>
    </xf>
    <xf numFmtId="1" fontId="4" fillId="0" borderId="1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1" fontId="4" fillId="3" borderId="11" xfId="0" applyNumberFormat="1" applyFont="1" applyFill="1" applyBorder="1" applyAlignment="1">
      <alignment horizontal="center" vertical="center" wrapText="1"/>
    </xf>
    <xf numFmtId="1" fontId="4" fillId="3" borderId="12" xfId="0" applyNumberFormat="1" applyFont="1" applyFill="1" applyBorder="1" applyAlignment="1">
      <alignment horizontal="center" vertical="center" wrapText="1"/>
    </xf>
    <xf numFmtId="1" fontId="4" fillId="0" borderId="18" xfId="0" applyNumberFormat="1" applyFont="1" applyBorder="1" applyAlignment="1">
      <alignment horizontal="center" vertical="center" wrapText="1"/>
    </xf>
    <xf numFmtId="1" fontId="4" fillId="11" borderId="11" xfId="0" applyNumberFormat="1" applyFont="1" applyFill="1" applyBorder="1" applyAlignment="1">
      <alignment horizontal="center" vertical="center" wrapText="1"/>
    </xf>
    <xf numFmtId="1" fontId="4" fillId="11" borderId="1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1" fontId="17" fillId="8" borderId="0" xfId="0" applyNumberFormat="1" applyFont="1" applyFill="1"/>
    <xf numFmtId="1" fontId="4" fillId="0" borderId="10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3" borderId="15" xfId="0" applyNumberFormat="1" applyFont="1" applyFill="1" applyBorder="1" applyAlignment="1">
      <alignment horizontal="center" vertical="center" wrapText="1"/>
    </xf>
    <xf numFmtId="1" fontId="4" fillId="3" borderId="17" xfId="0" applyNumberFormat="1" applyFont="1" applyFill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wrapText="1"/>
    </xf>
    <xf numFmtId="1" fontId="4" fillId="0" borderId="17" xfId="0" applyNumberFormat="1" applyFont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11" borderId="15" xfId="0" applyNumberFormat="1" applyFont="1" applyFill="1" applyBorder="1" applyAlignment="1">
      <alignment horizontal="center" vertical="center" wrapText="1"/>
    </xf>
    <xf numFmtId="1" fontId="4" fillId="11" borderId="17" xfId="0" applyNumberFormat="1" applyFont="1" applyFill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23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1" fontId="19" fillId="0" borderId="6" xfId="0" applyNumberFormat="1" applyFont="1" applyBorder="1" applyAlignment="1">
      <alignment horizontal="center" vertical="center" wrapText="1"/>
    </xf>
    <xf numFmtId="1" fontId="19" fillId="0" borderId="8" xfId="0" applyNumberFormat="1" applyFont="1" applyBorder="1" applyAlignment="1">
      <alignment horizontal="center" vertical="center" wrapText="1"/>
    </xf>
    <xf numFmtId="1" fontId="19" fillId="0" borderId="5" xfId="0" applyNumberFormat="1" applyFont="1" applyBorder="1" applyAlignment="1">
      <alignment horizontal="center" vertical="center" wrapText="1"/>
    </xf>
    <xf numFmtId="1" fontId="4" fillId="11" borderId="6" xfId="0" applyNumberFormat="1" applyFont="1" applyFill="1" applyBorder="1" applyAlignment="1">
      <alignment horizontal="center" vertical="center" wrapText="1"/>
    </xf>
    <xf numFmtId="1" fontId="4" fillId="11" borderId="2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Border="1" applyAlignment="1" applyProtection="1">
      <alignment horizontal="center" vertical="center" wrapText="1"/>
      <protection hidden="1"/>
    </xf>
    <xf numFmtId="1" fontId="4" fillId="0" borderId="7" xfId="0" applyNumberFormat="1" applyFont="1" applyBorder="1" applyAlignment="1" applyProtection="1">
      <alignment horizontal="center" vertical="center" wrapText="1"/>
      <protection hidden="1"/>
    </xf>
    <xf numFmtId="1" fontId="4" fillId="0" borderId="2" xfId="0" applyNumberFormat="1" applyFont="1" applyBorder="1" applyAlignment="1" applyProtection="1">
      <alignment horizontal="center" vertical="center" wrapText="1"/>
      <protection hidden="1"/>
    </xf>
    <xf numFmtId="0" fontId="20" fillId="3" borderId="0" xfId="0" applyFont="1" applyFill="1" applyAlignment="1">
      <alignment horizontal="center" vertical="center"/>
    </xf>
    <xf numFmtId="1" fontId="4" fillId="0" borderId="24" xfId="0" applyNumberFormat="1" applyFont="1" applyBorder="1"/>
    <xf numFmtId="1" fontId="4" fillId="0" borderId="25" xfId="0" applyNumberFormat="1" applyFont="1" applyBorder="1"/>
    <xf numFmtId="1" fontId="4" fillId="4" borderId="26" xfId="0" applyNumberFormat="1" applyFont="1" applyFill="1" applyBorder="1" applyProtection="1">
      <protection locked="0"/>
    </xf>
    <xf numFmtId="1" fontId="4" fillId="4" borderId="27" xfId="0" applyNumberFormat="1" applyFont="1" applyFill="1" applyBorder="1" applyProtection="1">
      <protection locked="0"/>
    </xf>
    <xf numFmtId="1" fontId="4" fillId="12" borderId="27" xfId="5" applyNumberFormat="1" applyFont="1" applyBorder="1" applyProtection="1">
      <protection locked="0"/>
    </xf>
    <xf numFmtId="1" fontId="4" fillId="12" borderId="29" xfId="5" applyNumberFormat="1" applyFont="1" applyBorder="1" applyProtection="1">
      <protection locked="0"/>
    </xf>
    <xf numFmtId="1" fontId="4" fillId="4" borderId="30" xfId="0" applyNumberFormat="1" applyFont="1" applyFill="1" applyBorder="1" applyProtection="1">
      <protection locked="0"/>
    </xf>
    <xf numFmtId="1" fontId="4" fillId="4" borderId="31" xfId="0" applyNumberFormat="1" applyFont="1" applyFill="1" applyBorder="1" applyProtection="1">
      <protection locked="0"/>
    </xf>
    <xf numFmtId="1" fontId="4" fillId="4" borderId="32" xfId="0" applyNumberFormat="1" applyFont="1" applyFill="1" applyBorder="1" applyProtection="1">
      <protection locked="0"/>
    </xf>
    <xf numFmtId="1" fontId="4" fillId="0" borderId="33" xfId="0" applyNumberFormat="1" applyFont="1" applyBorder="1"/>
    <xf numFmtId="1" fontId="4" fillId="4" borderId="34" xfId="0" applyNumberFormat="1" applyFont="1" applyFill="1" applyBorder="1" applyProtection="1">
      <protection locked="0"/>
    </xf>
    <xf numFmtId="1" fontId="4" fillId="0" borderId="10" xfId="0" applyNumberFormat="1" applyFont="1" applyBorder="1"/>
    <xf numFmtId="1" fontId="4" fillId="4" borderId="35" xfId="0" applyNumberFormat="1" applyFont="1" applyFill="1" applyBorder="1" applyProtection="1">
      <protection locked="0"/>
    </xf>
    <xf numFmtId="1" fontId="4" fillId="4" borderId="36" xfId="0" applyNumberFormat="1" applyFont="1" applyFill="1" applyBorder="1" applyProtection="1">
      <protection locked="0"/>
    </xf>
    <xf numFmtId="1" fontId="4" fillId="4" borderId="33" xfId="0" applyNumberFormat="1" applyFont="1" applyFill="1" applyBorder="1" applyProtection="1">
      <protection locked="0"/>
    </xf>
    <xf numFmtId="1" fontId="4" fillId="4" borderId="29" xfId="0" applyNumberFormat="1" applyFont="1" applyFill="1" applyBorder="1" applyProtection="1">
      <protection locked="0"/>
    </xf>
    <xf numFmtId="1" fontId="4" fillId="4" borderId="37" xfId="0" applyNumberFormat="1" applyFont="1" applyFill="1" applyBorder="1" applyProtection="1">
      <protection locked="0"/>
    </xf>
    <xf numFmtId="1" fontId="4" fillId="4" borderId="38" xfId="0" applyNumberFormat="1" applyFont="1" applyFill="1" applyBorder="1" applyProtection="1">
      <protection locked="0"/>
    </xf>
    <xf numFmtId="1" fontId="4" fillId="11" borderId="39" xfId="0" applyNumberFormat="1" applyFont="1" applyFill="1" applyBorder="1" applyProtection="1">
      <protection locked="0"/>
    </xf>
    <xf numFmtId="1" fontId="4" fillId="11" borderId="40" xfId="0" applyNumberFormat="1" applyFont="1" applyFill="1" applyBorder="1" applyProtection="1">
      <protection locked="0"/>
    </xf>
    <xf numFmtId="1" fontId="4" fillId="4" borderId="40" xfId="0" applyNumberFormat="1" applyFont="1" applyFill="1" applyBorder="1" applyProtection="1">
      <protection locked="0"/>
    </xf>
    <xf numFmtId="1" fontId="4" fillId="8" borderId="10" xfId="0" applyNumberFormat="1" applyFont="1" applyFill="1" applyBorder="1" applyAlignment="1">
      <alignment vertical="center"/>
    </xf>
    <xf numFmtId="1" fontId="4" fillId="8" borderId="0" xfId="0" applyNumberFormat="1" applyFont="1" applyFill="1" applyAlignment="1">
      <alignment vertical="top" wrapText="1"/>
    </xf>
    <xf numFmtId="1" fontId="17" fillId="9" borderId="0" xfId="0" applyNumberFormat="1" applyFont="1" applyFill="1" applyAlignment="1">
      <alignment wrapText="1"/>
    </xf>
    <xf numFmtId="1" fontId="17" fillId="10" borderId="0" xfId="0" applyNumberFormat="1" applyFont="1" applyFill="1"/>
    <xf numFmtId="1" fontId="4" fillId="4" borderId="41" xfId="0" applyNumberFormat="1" applyFont="1" applyFill="1" applyBorder="1" applyProtection="1">
      <protection locked="0"/>
    </xf>
    <xf numFmtId="1" fontId="4" fillId="4" borderId="42" xfId="0" applyNumberFormat="1" applyFont="1" applyFill="1" applyBorder="1" applyProtection="1">
      <protection locked="0"/>
    </xf>
    <xf numFmtId="1" fontId="4" fillId="4" borderId="43" xfId="0" applyNumberFormat="1" applyFont="1" applyFill="1" applyBorder="1" applyProtection="1">
      <protection locked="0"/>
    </xf>
    <xf numFmtId="1" fontId="4" fillId="4" borderId="39" xfId="0" applyNumberFormat="1" applyFont="1" applyFill="1" applyBorder="1" applyProtection="1">
      <protection locked="0"/>
    </xf>
    <xf numFmtId="1" fontId="4" fillId="4" borderId="44" xfId="0" applyNumberFormat="1" applyFont="1" applyFill="1" applyBorder="1" applyProtection="1">
      <protection locked="0"/>
    </xf>
    <xf numFmtId="1" fontId="4" fillId="13" borderId="34" xfId="0" applyNumberFormat="1" applyFont="1" applyFill="1" applyBorder="1"/>
    <xf numFmtId="1" fontId="4" fillId="13" borderId="32" xfId="0" applyNumberFormat="1" applyFont="1" applyFill="1" applyBorder="1"/>
    <xf numFmtId="1" fontId="4" fillId="0" borderId="31" xfId="0" applyNumberFormat="1" applyFont="1" applyBorder="1"/>
    <xf numFmtId="49" fontId="20" fillId="3" borderId="0" xfId="0" applyNumberFormat="1" applyFont="1" applyFill="1" applyAlignment="1">
      <alignment horizontal="center" vertical="center"/>
    </xf>
    <xf numFmtId="0" fontId="20" fillId="3" borderId="0" xfId="0" quotePrefix="1" applyFont="1" applyFill="1" applyAlignment="1">
      <alignment horizontal="center" vertical="center"/>
    </xf>
    <xf numFmtId="1" fontId="4" fillId="13" borderId="31" xfId="0" applyNumberFormat="1" applyFont="1" applyFill="1" applyBorder="1"/>
    <xf numFmtId="1" fontId="4" fillId="12" borderId="34" xfId="5" applyNumberFormat="1" applyFont="1" applyBorder="1" applyProtection="1">
      <protection locked="0"/>
    </xf>
    <xf numFmtId="1" fontId="4" fillId="12" borderId="31" xfId="5" applyNumberFormat="1" applyFont="1" applyBorder="1" applyProtection="1">
      <protection locked="0"/>
    </xf>
    <xf numFmtId="1" fontId="4" fillId="4" borderId="45" xfId="0" applyNumberFormat="1" applyFont="1" applyFill="1" applyBorder="1" applyProtection="1">
      <protection locked="0"/>
    </xf>
    <xf numFmtId="0" fontId="20" fillId="3" borderId="13" xfId="0" applyFont="1" applyFill="1" applyBorder="1" applyAlignment="1">
      <alignment horizontal="center" vertical="center"/>
    </xf>
    <xf numFmtId="1" fontId="4" fillId="0" borderId="0" xfId="0" applyNumberFormat="1" applyFont="1"/>
    <xf numFmtId="1" fontId="4" fillId="0" borderId="33" xfId="0" applyNumberFormat="1" applyFont="1" applyBorder="1" applyAlignment="1">
      <alignment wrapText="1"/>
    </xf>
    <xf numFmtId="1" fontId="4" fillId="4" borderId="46" xfId="0" applyNumberFormat="1" applyFont="1" applyFill="1" applyBorder="1" applyProtection="1">
      <protection locked="0"/>
    </xf>
    <xf numFmtId="1" fontId="4" fillId="4" borderId="47" xfId="0" applyNumberFormat="1" applyFont="1" applyFill="1" applyBorder="1" applyProtection="1">
      <protection locked="0"/>
    </xf>
    <xf numFmtId="1" fontId="4" fillId="4" borderId="48" xfId="0" applyNumberFormat="1" applyFont="1" applyFill="1" applyBorder="1" applyProtection="1">
      <protection locked="0"/>
    </xf>
    <xf numFmtId="1" fontId="4" fillId="4" borderId="49" xfId="0" applyNumberFormat="1" applyFont="1" applyFill="1" applyBorder="1" applyProtection="1">
      <protection locked="0"/>
    </xf>
    <xf numFmtId="1" fontId="4" fillId="14" borderId="31" xfId="0" applyNumberFormat="1" applyFont="1" applyFill="1" applyBorder="1"/>
    <xf numFmtId="1" fontId="4" fillId="14" borderId="34" xfId="0" applyNumberFormat="1" applyFont="1" applyFill="1" applyBorder="1"/>
    <xf numFmtId="1" fontId="4" fillId="11" borderId="31" xfId="0" applyNumberFormat="1" applyFont="1" applyFill="1" applyBorder="1" applyProtection="1">
      <protection locked="0"/>
    </xf>
    <xf numFmtId="1" fontId="4" fillId="11" borderId="32" xfId="0" applyNumberFormat="1" applyFont="1" applyFill="1" applyBorder="1" applyProtection="1">
      <protection locked="0"/>
    </xf>
    <xf numFmtId="1" fontId="4" fillId="4" borderId="24" xfId="0" applyNumberFormat="1" applyFont="1" applyFill="1" applyBorder="1" applyProtection="1">
      <protection locked="0"/>
    </xf>
    <xf numFmtId="1" fontId="4" fillId="4" borderId="50" xfId="0" applyNumberFormat="1" applyFont="1" applyFill="1" applyBorder="1" applyProtection="1">
      <protection locked="0"/>
    </xf>
    <xf numFmtId="1" fontId="4" fillId="0" borderId="39" xfId="0" applyNumberFormat="1" applyFont="1" applyBorder="1"/>
    <xf numFmtId="1" fontId="4" fillId="11" borderId="50" xfId="0" applyNumberFormat="1" applyFont="1" applyFill="1" applyBorder="1" applyProtection="1">
      <protection locked="0"/>
    </xf>
    <xf numFmtId="1" fontId="4" fillId="0" borderId="19" xfId="0" applyNumberFormat="1" applyFont="1" applyBorder="1"/>
    <xf numFmtId="1" fontId="4" fillId="4" borderId="51" xfId="0" applyNumberFormat="1" applyFont="1" applyFill="1" applyBorder="1" applyProtection="1">
      <protection locked="0"/>
    </xf>
    <xf numFmtId="1" fontId="4" fillId="4" borderId="52" xfId="0" applyNumberFormat="1" applyFont="1" applyFill="1" applyBorder="1" applyProtection="1">
      <protection locked="0"/>
    </xf>
    <xf numFmtId="1" fontId="4" fillId="4" borderId="53" xfId="0" applyNumberFormat="1" applyFont="1" applyFill="1" applyBorder="1" applyProtection="1">
      <protection locked="0"/>
    </xf>
    <xf numFmtId="1" fontId="4" fillId="4" borderId="54" xfId="0" applyNumberFormat="1" applyFont="1" applyFill="1" applyBorder="1" applyProtection="1">
      <protection locked="0"/>
    </xf>
    <xf numFmtId="1" fontId="4" fillId="4" borderId="55" xfId="0" applyNumberFormat="1" applyFont="1" applyFill="1" applyBorder="1" applyProtection="1">
      <protection locked="0"/>
    </xf>
    <xf numFmtId="1" fontId="4" fillId="0" borderId="55" xfId="0" applyNumberFormat="1" applyFont="1" applyBorder="1"/>
    <xf numFmtId="1" fontId="4" fillId="4" borderId="56" xfId="0" applyNumberFormat="1" applyFont="1" applyFill="1" applyBorder="1" applyProtection="1">
      <protection locked="0"/>
    </xf>
    <xf numFmtId="1" fontId="4" fillId="0" borderId="51" xfId="0" applyNumberFormat="1" applyFont="1" applyBorder="1"/>
    <xf numFmtId="1" fontId="4" fillId="11" borderId="51" xfId="0" applyNumberFormat="1" applyFont="1" applyFill="1" applyBorder="1" applyProtection="1">
      <protection locked="0"/>
    </xf>
    <xf numFmtId="1" fontId="4" fillId="11" borderId="56" xfId="0" applyNumberFormat="1" applyFont="1" applyFill="1" applyBorder="1" applyProtection="1">
      <protection locked="0"/>
    </xf>
    <xf numFmtId="1" fontId="21" fillId="15" borderId="0" xfId="0" applyNumberFormat="1" applyFont="1" applyFill="1"/>
    <xf numFmtId="1" fontId="8" fillId="0" borderId="1" xfId="0" applyNumberFormat="1" applyFont="1" applyBorder="1" applyAlignment="1">
      <alignment horizontal="center" vertical="center"/>
    </xf>
    <xf numFmtId="1" fontId="4" fillId="0" borderId="5" xfId="0" applyNumberFormat="1" applyFont="1" applyBorder="1"/>
    <xf numFmtId="1" fontId="4" fillId="0" borderId="57" xfId="0" applyNumberFormat="1" applyFont="1" applyBorder="1"/>
    <xf numFmtId="1" fontId="4" fillId="0" borderId="58" xfId="0" applyNumberFormat="1" applyFont="1" applyBorder="1"/>
    <xf numFmtId="1" fontId="4" fillId="0" borderId="59" xfId="0" applyNumberFormat="1" applyFont="1" applyBorder="1"/>
    <xf numFmtId="1" fontId="4" fillId="0" borderId="16" xfId="0" applyNumberFormat="1" applyFont="1" applyBorder="1"/>
    <xf numFmtId="1" fontId="4" fillId="0" borderId="15" xfId="0" applyNumberFormat="1" applyFont="1" applyBorder="1"/>
    <xf numFmtId="1" fontId="4" fillId="0" borderId="17" xfId="0" applyNumberFormat="1" applyFont="1" applyBorder="1"/>
    <xf numFmtId="1" fontId="4" fillId="3" borderId="14" xfId="0" applyNumberFormat="1" applyFont="1" applyFill="1" applyBorder="1"/>
    <xf numFmtId="1" fontId="4" fillId="3" borderId="57" xfId="0" applyNumberFormat="1" applyFont="1" applyFill="1" applyBorder="1"/>
    <xf numFmtId="1" fontId="4" fillId="3" borderId="16" xfId="0" applyNumberFormat="1" applyFont="1" applyFill="1" applyBorder="1"/>
    <xf numFmtId="1" fontId="4" fillId="3" borderId="58" xfId="0" applyNumberFormat="1" applyFont="1" applyFill="1" applyBorder="1"/>
    <xf numFmtId="1" fontId="4" fillId="3" borderId="17" xfId="0" applyNumberFormat="1" applyFont="1" applyFill="1" applyBorder="1"/>
    <xf numFmtId="1" fontId="4" fillId="8" borderId="0" xfId="0" applyNumberFormat="1" applyFont="1" applyFill="1"/>
    <xf numFmtId="1" fontId="4" fillId="3" borderId="0" xfId="0" applyNumberFormat="1" applyFont="1" applyFill="1" applyProtection="1">
      <protection locked="0"/>
    </xf>
    <xf numFmtId="1" fontId="4" fillId="9" borderId="0" xfId="0" applyNumberFormat="1" applyFont="1" applyFill="1" applyProtection="1">
      <protection locked="0"/>
    </xf>
    <xf numFmtId="1" fontId="4" fillId="10" borderId="0" xfId="0" applyNumberFormat="1" applyFont="1" applyFill="1" applyProtection="1">
      <protection locked="0"/>
    </xf>
    <xf numFmtId="1" fontId="2" fillId="0" borderId="10" xfId="0" applyNumberFormat="1" applyFont="1" applyBorder="1"/>
    <xf numFmtId="1" fontId="4" fillId="0" borderId="17" xfId="0" applyNumberFormat="1" applyFont="1" applyBorder="1" applyProtection="1">
      <protection locked="0"/>
    </xf>
    <xf numFmtId="1" fontId="4" fillId="0" borderId="5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1" fontId="4" fillId="0" borderId="60" xfId="0" applyNumberFormat="1" applyFont="1" applyBorder="1"/>
    <xf numFmtId="1" fontId="4" fillId="0" borderId="30" xfId="0" applyNumberFormat="1" applyFont="1" applyBorder="1"/>
    <xf numFmtId="1" fontId="4" fillId="0" borderId="47" xfId="0" applyNumberFormat="1" applyFont="1" applyBorder="1"/>
    <xf numFmtId="1" fontId="4" fillId="0" borderId="41" xfId="0" applyNumberFormat="1" applyFont="1" applyBorder="1"/>
    <xf numFmtId="1" fontId="22" fillId="3" borderId="0" xfId="0" quotePrefix="1" applyNumberFormat="1" applyFont="1" applyFill="1" applyAlignment="1">
      <alignment horizontal="center"/>
    </xf>
    <xf numFmtId="1" fontId="4" fillId="0" borderId="61" xfId="0" applyNumberFormat="1" applyFont="1" applyBorder="1"/>
    <xf numFmtId="1" fontId="4" fillId="0" borderId="40" xfId="0" applyNumberFormat="1" applyFont="1" applyBorder="1"/>
    <xf numFmtId="1" fontId="23" fillId="15" borderId="13" xfId="0" applyNumberFormat="1" applyFont="1" applyFill="1" applyBorder="1"/>
    <xf numFmtId="1" fontId="8" fillId="0" borderId="59" xfId="0" applyNumberFormat="1" applyFont="1" applyBorder="1" applyAlignment="1">
      <alignment horizontal="center" vertical="center"/>
    </xf>
    <xf numFmtId="1" fontId="2" fillId="0" borderId="16" xfId="0" applyNumberFormat="1" applyFont="1" applyBorder="1"/>
    <xf numFmtId="1" fontId="17" fillId="0" borderId="0" xfId="0" applyNumberFormat="1" applyFont="1"/>
    <xf numFmtId="1" fontId="4" fillId="0" borderId="11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2" xfId="0" applyNumberFormat="1" applyFont="1" applyBorder="1" applyAlignment="1">
      <alignment horizontal="center" vertical="center"/>
    </xf>
    <xf numFmtId="1" fontId="19" fillId="0" borderId="18" xfId="0" applyNumberFormat="1" applyFont="1" applyBorder="1" applyAlignment="1">
      <alignment horizontal="center" vertical="center" wrapText="1"/>
    </xf>
    <xf numFmtId="1" fontId="4" fillId="0" borderId="63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1" fontId="19" fillId="0" borderId="19" xfId="0" applyNumberFormat="1" applyFont="1" applyBorder="1" applyAlignment="1">
      <alignment horizontal="center" vertical="center" wrapText="1"/>
    </xf>
    <xf numFmtId="1" fontId="4" fillId="0" borderId="64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65" xfId="0" applyNumberFormat="1" applyFont="1" applyBorder="1" applyAlignment="1">
      <alignment horizontal="center" vertical="center" wrapText="1"/>
    </xf>
    <xf numFmtId="1" fontId="19" fillId="0" borderId="14" xfId="0" applyNumberFormat="1" applyFont="1" applyBorder="1" applyAlignment="1">
      <alignment horizontal="center" vertical="center" wrapText="1"/>
    </xf>
    <xf numFmtId="1" fontId="4" fillId="0" borderId="66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left" vertical="center"/>
    </xf>
    <xf numFmtId="1" fontId="4" fillId="0" borderId="12" xfId="0" applyNumberFormat="1" applyFont="1" applyBorder="1" applyAlignment="1">
      <alignment horizontal="left" vertical="center"/>
    </xf>
    <xf numFmtId="1" fontId="4" fillId="0" borderId="6" xfId="0" applyNumberFormat="1" applyFont="1" applyBorder="1" applyAlignment="1">
      <alignment horizontal="right"/>
    </xf>
    <xf numFmtId="1" fontId="4" fillId="0" borderId="67" xfId="0" applyNumberFormat="1" applyFont="1" applyBorder="1" applyAlignment="1">
      <alignment horizontal="right"/>
    </xf>
    <xf numFmtId="1" fontId="4" fillId="0" borderId="12" xfId="0" applyNumberFormat="1" applyFont="1" applyBorder="1" applyAlignment="1">
      <alignment horizontal="right"/>
    </xf>
    <xf numFmtId="1" fontId="4" fillId="4" borderId="68" xfId="0" applyNumberFormat="1" applyFont="1" applyFill="1" applyBorder="1" applyProtection="1">
      <protection locked="0"/>
    </xf>
    <xf numFmtId="1" fontId="4" fillId="4" borderId="12" xfId="0" applyNumberFormat="1" applyFont="1" applyFill="1" applyBorder="1" applyProtection="1">
      <protection locked="0"/>
    </xf>
    <xf numFmtId="1" fontId="4" fillId="4" borderId="11" xfId="0" applyNumberFormat="1" applyFont="1" applyFill="1" applyBorder="1" applyProtection="1">
      <protection locked="0"/>
    </xf>
    <xf numFmtId="1" fontId="4" fillId="4" borderId="69" xfId="0" applyNumberFormat="1" applyFont="1" applyFill="1" applyBorder="1" applyProtection="1">
      <protection locked="0"/>
    </xf>
    <xf numFmtId="1" fontId="4" fillId="4" borderId="18" xfId="0" applyNumberFormat="1" applyFont="1" applyFill="1" applyBorder="1" applyProtection="1">
      <protection locked="0"/>
    </xf>
    <xf numFmtId="1" fontId="4" fillId="4" borderId="63" xfId="0" applyNumberFormat="1" applyFont="1" applyFill="1" applyBorder="1" applyProtection="1">
      <protection locked="0"/>
    </xf>
    <xf numFmtId="1" fontId="17" fillId="9" borderId="0" xfId="0" applyNumberFormat="1" applyFont="1" applyFill="1"/>
    <xf numFmtId="1" fontId="4" fillId="0" borderId="39" xfId="0" applyNumberFormat="1" applyFont="1" applyBorder="1" applyAlignment="1">
      <alignment horizontal="right" wrapText="1"/>
    </xf>
    <xf numFmtId="1" fontId="4" fillId="13" borderId="27" xfId="0" applyNumberFormat="1" applyFont="1" applyFill="1" applyBorder="1" applyAlignment="1">
      <alignment horizontal="right"/>
    </xf>
    <xf numFmtId="1" fontId="4" fillId="0" borderId="29" xfId="0" applyNumberFormat="1" applyFont="1" applyBorder="1" applyAlignment="1">
      <alignment horizontal="right"/>
    </xf>
    <xf numFmtId="1" fontId="4" fillId="13" borderId="26" xfId="0" applyNumberFormat="1" applyFont="1" applyFill="1" applyBorder="1"/>
    <xf numFmtId="1" fontId="4" fillId="13" borderId="30" xfId="0" applyNumberFormat="1" applyFont="1" applyFill="1" applyBorder="1"/>
    <xf numFmtId="1" fontId="4" fillId="4" borderId="70" xfId="0" applyNumberFormat="1" applyFont="1" applyFill="1" applyBorder="1" applyProtection="1">
      <protection locked="0"/>
    </xf>
    <xf numFmtId="1" fontId="4" fillId="4" borderId="60" xfId="0" applyNumberFormat="1" applyFont="1" applyFill="1" applyBorder="1" applyProtection="1">
      <protection locked="0"/>
    </xf>
    <xf numFmtId="1" fontId="4" fillId="4" borderId="71" xfId="0" applyNumberFormat="1" applyFont="1" applyFill="1" applyBorder="1" applyProtection="1">
      <protection locked="0"/>
    </xf>
    <xf numFmtId="1" fontId="4" fillId="13" borderId="44" xfId="0" applyNumberFormat="1" applyFont="1" applyFill="1" applyBorder="1" applyAlignment="1">
      <alignment horizontal="right"/>
    </xf>
    <xf numFmtId="1" fontId="4" fillId="0" borderId="32" xfId="0" applyNumberFormat="1" applyFont="1" applyBorder="1" applyAlignment="1">
      <alignment horizontal="right"/>
    </xf>
    <xf numFmtId="1" fontId="4" fillId="13" borderId="39" xfId="0" applyNumberFormat="1" applyFont="1" applyFill="1" applyBorder="1"/>
    <xf numFmtId="1" fontId="4" fillId="13" borderId="40" xfId="0" applyNumberFormat="1" applyFont="1" applyFill="1" applyBorder="1"/>
    <xf numFmtId="1" fontId="4" fillId="13" borderId="24" xfId="0" applyNumberFormat="1" applyFont="1" applyFill="1" applyBorder="1"/>
    <xf numFmtId="1" fontId="4" fillId="4" borderId="72" xfId="0" applyNumberFormat="1" applyFont="1" applyFill="1" applyBorder="1" applyProtection="1">
      <protection locked="0"/>
    </xf>
    <xf numFmtId="1" fontId="4" fillId="4" borderId="25" xfId="0" applyNumberFormat="1" applyFont="1" applyFill="1" applyBorder="1" applyProtection="1">
      <protection locked="0"/>
    </xf>
    <xf numFmtId="1" fontId="4" fillId="4" borderId="73" xfId="0" applyNumberFormat="1" applyFont="1" applyFill="1" applyBorder="1" applyProtection="1">
      <protection locked="0"/>
    </xf>
    <xf numFmtId="1" fontId="4" fillId="0" borderId="47" xfId="0" applyNumberFormat="1" applyFont="1" applyBorder="1" applyAlignment="1">
      <alignment wrapText="1"/>
    </xf>
    <xf numFmtId="1" fontId="4" fillId="0" borderId="31" xfId="0" applyNumberFormat="1" applyFont="1" applyBorder="1" applyAlignment="1">
      <alignment horizontal="right" wrapText="1"/>
    </xf>
    <xf numFmtId="1" fontId="4" fillId="0" borderId="34" xfId="0" applyNumberFormat="1" applyFont="1" applyBorder="1" applyAlignment="1">
      <alignment horizontal="right"/>
    </xf>
    <xf numFmtId="1" fontId="4" fillId="0" borderId="41" xfId="0" applyNumberFormat="1" applyFont="1" applyBorder="1" applyAlignment="1">
      <alignment horizontal="right"/>
    </xf>
    <xf numFmtId="1" fontId="4" fillId="4" borderId="74" xfId="0" applyNumberFormat="1" applyFont="1" applyFill="1" applyBorder="1" applyProtection="1">
      <protection locked="0"/>
    </xf>
    <xf numFmtId="1" fontId="4" fillId="0" borderId="57" xfId="0" applyNumberFormat="1" applyFont="1" applyBorder="1" applyAlignment="1">
      <alignment horizontal="right"/>
    </xf>
    <xf numFmtId="1" fontId="4" fillId="0" borderId="58" xfId="0" applyNumberFormat="1" applyFont="1" applyBorder="1" applyAlignment="1">
      <alignment horizontal="right"/>
    </xf>
    <xf numFmtId="1" fontId="4" fillId="0" borderId="17" xfId="0" applyNumberFormat="1" applyFont="1" applyBorder="1" applyAlignment="1">
      <alignment horizontal="right"/>
    </xf>
    <xf numFmtId="1" fontId="4" fillId="13" borderId="51" xfId="0" applyNumberFormat="1" applyFont="1" applyFill="1" applyBorder="1"/>
    <xf numFmtId="1" fontId="4" fillId="13" borderId="54" xfId="0" applyNumberFormat="1" applyFont="1" applyFill="1" applyBorder="1"/>
    <xf numFmtId="1" fontId="4" fillId="13" borderId="75" xfId="0" applyNumberFormat="1" applyFont="1" applyFill="1" applyBorder="1"/>
    <xf numFmtId="1" fontId="4" fillId="4" borderId="61" xfId="0" applyNumberFormat="1" applyFont="1" applyFill="1" applyBorder="1" applyProtection="1">
      <protection locked="0"/>
    </xf>
    <xf numFmtId="1" fontId="4" fillId="4" borderId="76" xfId="0" applyNumberFormat="1" applyFont="1" applyFill="1" applyBorder="1" applyProtection="1">
      <protection locked="0"/>
    </xf>
    <xf numFmtId="1" fontId="4" fillId="0" borderId="24" xfId="0" applyNumberFormat="1" applyFont="1" applyBorder="1" applyAlignment="1">
      <alignment horizontal="left" vertical="center"/>
    </xf>
    <xf numFmtId="1" fontId="4" fillId="0" borderId="40" xfId="0" applyNumberFormat="1" applyFont="1" applyBorder="1" applyAlignment="1">
      <alignment horizontal="left" vertical="center"/>
    </xf>
    <xf numFmtId="1" fontId="4" fillId="0" borderId="39" xfId="0" applyNumberFormat="1" applyFont="1" applyBorder="1" applyAlignment="1">
      <alignment horizontal="right"/>
    </xf>
    <xf numFmtId="1" fontId="4" fillId="0" borderId="44" xfId="0" applyNumberFormat="1" applyFont="1" applyBorder="1" applyAlignment="1">
      <alignment horizontal="right"/>
    </xf>
    <xf numFmtId="1" fontId="4" fillId="0" borderId="40" xfId="0" applyNumberFormat="1" applyFont="1" applyBorder="1" applyAlignment="1">
      <alignment horizontal="right"/>
    </xf>
    <xf numFmtId="1" fontId="4" fillId="0" borderId="33" xfId="0" applyNumberFormat="1" applyFont="1" applyBorder="1" applyAlignment="1">
      <alignment horizontal="left" vertical="center"/>
    </xf>
    <xf numFmtId="1" fontId="4" fillId="0" borderId="41" xfId="0" applyNumberFormat="1" applyFont="1" applyBorder="1" applyAlignment="1">
      <alignment horizontal="left" vertical="center"/>
    </xf>
    <xf numFmtId="1" fontId="4" fillId="0" borderId="31" xfId="0" applyNumberFormat="1" applyFont="1" applyBorder="1" applyAlignment="1">
      <alignment horizontal="right"/>
    </xf>
    <xf numFmtId="1" fontId="4" fillId="0" borderId="33" xfId="0" applyNumberFormat="1" applyFont="1" applyBorder="1" applyAlignment="1">
      <alignment horizontal="left" vertical="center" shrinkToFit="1"/>
    </xf>
    <xf numFmtId="1" fontId="4" fillId="0" borderId="41" xfId="0" applyNumberFormat="1" applyFont="1" applyBorder="1" applyAlignment="1">
      <alignment horizontal="left" vertical="center" shrinkToFit="1"/>
    </xf>
    <xf numFmtId="1" fontId="4" fillId="0" borderId="31" xfId="0" applyNumberFormat="1" applyFont="1" applyBorder="1" applyAlignment="1">
      <alignment horizontal="right" shrinkToFit="1"/>
    </xf>
    <xf numFmtId="1" fontId="4" fillId="0" borderId="34" xfId="0" applyNumberFormat="1" applyFont="1" applyBorder="1" applyAlignment="1">
      <alignment horizontal="right" shrinkToFit="1"/>
    </xf>
    <xf numFmtId="1" fontId="4" fillId="0" borderId="55" xfId="0" applyNumberFormat="1" applyFont="1" applyBorder="1" applyAlignment="1">
      <alignment horizontal="left" vertical="center"/>
    </xf>
    <xf numFmtId="1" fontId="4" fillId="0" borderId="54" xfId="0" applyNumberFormat="1" applyFont="1" applyBorder="1" applyAlignment="1">
      <alignment horizontal="left" vertical="center"/>
    </xf>
    <xf numFmtId="1" fontId="4" fillId="0" borderId="51" xfId="0" applyNumberFormat="1" applyFont="1" applyBorder="1" applyAlignment="1">
      <alignment horizontal="right"/>
    </xf>
    <xf numFmtId="1" fontId="4" fillId="0" borderId="52" xfId="0" applyNumberFormat="1" applyFont="1" applyBorder="1" applyAlignment="1">
      <alignment horizontal="right"/>
    </xf>
    <xf numFmtId="1" fontId="4" fillId="0" borderId="54" xfId="0" applyNumberFormat="1" applyFont="1" applyBorder="1" applyAlignment="1">
      <alignment horizontal="right"/>
    </xf>
    <xf numFmtId="1" fontId="4" fillId="4" borderId="77" xfId="0" applyNumberFormat="1" applyFont="1" applyFill="1" applyBorder="1" applyProtection="1">
      <protection locked="0"/>
    </xf>
    <xf numFmtId="1" fontId="23" fillId="15" borderId="0" xfId="0" applyNumberFormat="1" applyFont="1" applyFill="1"/>
    <xf numFmtId="1" fontId="8" fillId="0" borderId="1" xfId="0" applyNumberFormat="1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1" fontId="4" fillId="0" borderId="57" xfId="0" applyNumberFormat="1" applyFont="1" applyBorder="1" applyAlignment="1">
      <alignment horizontal="right" wrapText="1"/>
    </xf>
    <xf numFmtId="1" fontId="4" fillId="0" borderId="58" xfId="0" applyNumberFormat="1" applyFont="1" applyBorder="1" applyAlignment="1">
      <alignment horizontal="right" wrapText="1"/>
    </xf>
    <xf numFmtId="1" fontId="4" fillId="0" borderId="6" xfId="0" applyNumberFormat="1" applyFont="1" applyBorder="1"/>
    <xf numFmtId="1" fontId="4" fillId="0" borderId="8" xfId="0" applyNumberFormat="1" applyFont="1" applyBorder="1"/>
    <xf numFmtId="1" fontId="4" fillId="0" borderId="1" xfId="0" applyNumberFormat="1" applyFont="1" applyBorder="1"/>
    <xf numFmtId="1" fontId="4" fillId="0" borderId="78" xfId="0" applyNumberFormat="1" applyFont="1" applyBorder="1"/>
    <xf numFmtId="1" fontId="4" fillId="0" borderId="14" xfId="0" applyNumberFormat="1" applyFont="1" applyBorder="1"/>
    <xf numFmtId="1" fontId="4" fillId="0" borderId="66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1" fontId="4" fillId="0" borderId="18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/>
    </xf>
    <xf numFmtId="1" fontId="4" fillId="0" borderId="68" xfId="0" applyNumberFormat="1" applyFont="1" applyBorder="1" applyAlignment="1">
      <alignment horizontal="center" vertical="center" wrapText="1"/>
    </xf>
    <xf numFmtId="1" fontId="4" fillId="0" borderId="67" xfId="0" applyNumberFormat="1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78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60" xfId="0" applyNumberFormat="1" applyFont="1" applyBorder="1" applyAlignment="1">
      <alignment horizontal="center" vertical="center" wrapText="1"/>
    </xf>
    <xf numFmtId="1" fontId="4" fillId="0" borderId="60" xfId="0" applyNumberFormat="1" applyFont="1" applyBorder="1" applyAlignment="1">
      <alignment vertical="center"/>
    </xf>
    <xf numFmtId="1" fontId="4" fillId="0" borderId="26" xfId="0" applyNumberFormat="1" applyFont="1" applyBorder="1" applyAlignment="1">
      <alignment horizontal="right"/>
    </xf>
    <xf numFmtId="1" fontId="4" fillId="0" borderId="27" xfId="0" applyNumberFormat="1" applyFont="1" applyBorder="1" applyAlignment="1">
      <alignment horizontal="right"/>
    </xf>
    <xf numFmtId="1" fontId="4" fillId="0" borderId="30" xfId="0" applyNumberFormat="1" applyFont="1" applyBorder="1" applyAlignment="1">
      <alignment horizontal="right"/>
    </xf>
    <xf numFmtId="1" fontId="4" fillId="4" borderId="79" xfId="0" applyNumberFormat="1" applyFont="1" applyFill="1" applyBorder="1" applyProtection="1">
      <protection locked="0"/>
    </xf>
    <xf numFmtId="1" fontId="4" fillId="8" borderId="0" xfId="0" applyNumberFormat="1" applyFont="1" applyFill="1" applyAlignment="1">
      <alignment vertical="top"/>
    </xf>
    <xf numFmtId="1" fontId="4" fillId="0" borderId="61" xfId="0" applyNumberFormat="1" applyFont="1" applyBorder="1" applyAlignment="1">
      <alignment horizontal="center" vertical="center" wrapText="1"/>
    </xf>
    <xf numFmtId="1" fontId="4" fillId="0" borderId="61" xfId="0" applyNumberFormat="1" applyFont="1" applyBorder="1" applyAlignment="1">
      <alignment vertical="center"/>
    </xf>
    <xf numFmtId="1" fontId="4" fillId="0" borderId="60" xfId="0" applyNumberFormat="1" applyFont="1" applyBorder="1" applyAlignment="1">
      <alignment horizontal="center" vertical="center"/>
    </xf>
    <xf numFmtId="1" fontId="4" fillId="0" borderId="47" xfId="0" applyNumberFormat="1" applyFont="1" applyBorder="1" applyAlignment="1">
      <alignment horizontal="center" vertical="center"/>
    </xf>
    <xf numFmtId="1" fontId="4" fillId="0" borderId="47" xfId="0" applyNumberFormat="1" applyFont="1" applyBorder="1" applyAlignment="1">
      <alignment vertical="center"/>
    </xf>
    <xf numFmtId="1" fontId="4" fillId="0" borderId="61" xfId="0" applyNumberFormat="1" applyFont="1" applyBorder="1" applyAlignment="1">
      <alignment horizontal="center" vertical="center"/>
    </xf>
    <xf numFmtId="0" fontId="20" fillId="3" borderId="13" xfId="0" quotePrefix="1" applyFont="1" applyFill="1" applyBorder="1" applyAlignment="1">
      <alignment horizontal="center" vertical="center"/>
    </xf>
    <xf numFmtId="1" fontId="4" fillId="4" borderId="80" xfId="0" applyNumberFormat="1" applyFont="1" applyFill="1" applyBorder="1" applyProtection="1">
      <protection locked="0"/>
    </xf>
    <xf numFmtId="1" fontId="4" fillId="0" borderId="18" xfId="0" applyNumberFormat="1" applyFont="1" applyBorder="1" applyAlignment="1">
      <alignment vertical="center"/>
    </xf>
    <xf numFmtId="1" fontId="4" fillId="0" borderId="68" xfId="0" applyNumberFormat="1" applyFont="1" applyBorder="1" applyAlignment="1">
      <alignment horizontal="right"/>
    </xf>
    <xf numFmtId="1" fontId="4" fillId="13" borderId="68" xfId="0" applyNumberFormat="1" applyFont="1" applyFill="1" applyBorder="1"/>
    <xf numFmtId="1" fontId="4" fillId="13" borderId="12" xfId="0" applyNumberFormat="1" applyFont="1" applyFill="1" applyBorder="1"/>
    <xf numFmtId="1" fontId="4" fillId="12" borderId="28" xfId="5" applyNumberFormat="1" applyFont="1" applyProtection="1">
      <protection locked="0"/>
    </xf>
    <xf numFmtId="1" fontId="4" fillId="12" borderId="81" xfId="5" applyNumberFormat="1" applyFont="1" applyBorder="1" applyProtection="1">
      <protection locked="0"/>
    </xf>
    <xf numFmtId="1" fontId="4" fillId="3" borderId="0" xfId="0" applyNumberFormat="1" applyFont="1" applyFill="1" applyProtection="1">
      <protection hidden="1"/>
    </xf>
    <xf numFmtId="1" fontId="17" fillId="7" borderId="0" xfId="0" applyNumberFormat="1" applyFont="1" applyFill="1"/>
    <xf numFmtId="1" fontId="17" fillId="7" borderId="0" xfId="0" applyNumberFormat="1" applyFont="1" applyFill="1" applyProtection="1">
      <protection locked="0"/>
    </xf>
  </cellXfs>
  <cellStyles count="6">
    <cellStyle name="Escribir 2" xfId="3" xr:uid="{9A138DFA-C645-4C70-942D-71FEE4DEE409}"/>
    <cellStyle name="Escribir 2 2" xfId="2" xr:uid="{01AE83C5-462C-4EEA-A959-80D0CCD80B15}"/>
    <cellStyle name="Normal" xfId="0" builtinId="0"/>
    <cellStyle name="Normal 6" xfId="4" xr:uid="{46DEDCCF-D13A-4E1E-BB55-9BC5FF7E1970}"/>
    <cellStyle name="Normal_nombre" xfId="1" xr:uid="{C3072807-8D7A-4622-B55F-021CA8CD7E9C}"/>
    <cellStyle name="Notas 2" xfId="5" xr:uid="{A2FB5E76-99C5-4826-ACEB-D6ED4E47BD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18</xdr:row>
          <xdr:rowOff>114300</xdr:rowOff>
        </xdr:from>
        <xdr:to>
          <xdr:col>9</xdr:col>
          <xdr:colOff>685800</xdr:colOff>
          <xdr:row>19</xdr:row>
          <xdr:rowOff>152400</xdr:rowOff>
        </xdr:to>
        <xdr:sp macro="" textlink="">
          <xdr:nvSpPr>
            <xdr:cNvPr id="1025" name="Button 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E4601E9-703D-4241-87B6-47E98A4738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s-CL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Verificar Habilitacion de Macros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lago\Downloads\SA_21_V1.2-CODIGOS.xlsm" TargetMode="External"/><Relationship Id="rId1" Type="http://schemas.openxmlformats.org/officeDocument/2006/relationships/externalLinkPath" Target="SA_21_V1.2-CODIG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MBRE"/>
      <sheetName val="A01"/>
      <sheetName val="A02"/>
      <sheetName val="A03"/>
      <sheetName val="A04"/>
      <sheetName val="A05"/>
      <sheetName val="A06"/>
      <sheetName val="A07"/>
      <sheetName val="A08"/>
      <sheetName val="A09"/>
      <sheetName val="A11"/>
      <sheetName val="A11a"/>
      <sheetName val="A19a"/>
      <sheetName val="A19b"/>
      <sheetName val="A21"/>
      <sheetName val="A23"/>
      <sheetName val="A24"/>
      <sheetName val="A25"/>
      <sheetName val="A26"/>
      <sheetName val="A27"/>
      <sheetName val="A28"/>
      <sheetName val="A29"/>
      <sheetName val="A30"/>
      <sheetName val="A30AR"/>
      <sheetName val="A31"/>
      <sheetName val="A32"/>
      <sheetName val="Contro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1214-917F-4F79-BF2F-60ABB0AA03E0}">
  <sheetPr codeName="Hoja1"/>
  <dimension ref="A1:AM167"/>
  <sheetViews>
    <sheetView showGridLines="0" zoomScaleNormal="100" workbookViewId="0">
      <selection sqref="A1:B1"/>
    </sheetView>
  </sheetViews>
  <sheetFormatPr baseColWidth="10" defaultColWidth="10.6875" defaultRowHeight="9.75"/>
  <cols>
    <col min="1" max="1" width="46.3125" style="75" customWidth="1"/>
    <col min="2" max="2" width="56.9375" style="23" customWidth="1"/>
    <col min="3" max="8" width="5.375" style="23" customWidth="1"/>
    <col min="9" max="9" width="15.8125" style="6" customWidth="1"/>
    <col min="10" max="18" width="11.125" style="6" customWidth="1"/>
    <col min="19" max="26" width="21.6875" style="6" customWidth="1"/>
    <col min="27" max="27" width="10.6875" style="6" customWidth="1"/>
    <col min="28" max="28" width="50.875" style="6" customWidth="1"/>
    <col min="29" max="29" width="25.6875" style="6" customWidth="1"/>
    <col min="30" max="30" width="8.1875" style="6" customWidth="1"/>
    <col min="31" max="32" width="21.6875" style="6" customWidth="1"/>
    <col min="33" max="33" width="37.125" style="6" customWidth="1"/>
    <col min="34" max="39" width="21.6875" style="6" customWidth="1"/>
    <col min="40" max="50" width="21.6875" style="23" customWidth="1"/>
    <col min="51" max="16384" width="10.6875" style="23"/>
  </cols>
  <sheetData>
    <row r="1" spans="1:33" ht="36" customHeight="1">
      <c r="A1" s="1" t="s">
        <v>0</v>
      </c>
      <c r="B1" s="2"/>
      <c r="C1" s="3" t="s">
        <v>1</v>
      </c>
      <c r="D1" s="4"/>
      <c r="E1" s="4"/>
      <c r="F1" s="4"/>
      <c r="G1" s="4"/>
      <c r="H1" s="5"/>
    </row>
    <row r="2" spans="1:33" ht="21.75" customHeight="1">
      <c r="A2" s="7" t="s">
        <v>2</v>
      </c>
      <c r="B2" s="8"/>
      <c r="C2" s="9"/>
      <c r="D2" s="10"/>
      <c r="E2" s="10"/>
      <c r="F2" s="10"/>
      <c r="G2" s="11"/>
      <c r="H2" s="6"/>
      <c r="I2" s="12" t="str">
        <f>IF(OR(NOMBRE!C2="",NOMBRE!D2="",NOMBRE!E2="",NOMBRE!F2="",NOMBRE!G2=""),"Falta Cód. Com.","")</f>
        <v>Falta Cód. Com.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D2" s="14"/>
      <c r="AG2" s="15">
        <f>IF(I2&gt;"",1,0)</f>
        <v>1</v>
      </c>
    </row>
    <row r="3" spans="1:33" ht="21.75" customHeight="1">
      <c r="A3" s="7" t="s">
        <v>3</v>
      </c>
      <c r="B3" s="16"/>
      <c r="C3" s="9"/>
      <c r="D3" s="10"/>
      <c r="E3" s="10"/>
      <c r="F3" s="10"/>
      <c r="G3" s="10"/>
      <c r="H3" s="11"/>
      <c r="I3" s="17" t="str">
        <f>IF(OR(NOMBRE!C3="",NOMBRE!D3="",NOMBRE!E3="",NOMBRE!F3="",NOMBRE!G3="",NOMBRE!H3=""),"Falta Cód. Est.","")</f>
        <v>Falta Cód. Est.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D3" s="14"/>
      <c r="AG3" s="15">
        <f>IF(I3&gt;"",1,0)</f>
        <v>1</v>
      </c>
    </row>
    <row r="4" spans="1:33" ht="21.75" customHeight="1">
      <c r="A4" s="7" t="s">
        <v>4</v>
      </c>
      <c r="B4" s="16"/>
      <c r="C4" s="18"/>
      <c r="D4" s="19"/>
      <c r="E4" s="19"/>
      <c r="F4" s="19"/>
      <c r="G4" s="19"/>
      <c r="H4" s="19"/>
      <c r="I4" s="20" t="str">
        <f>IF(OR(NOMBRE!B4=""),"Falta Tipo. Est.","")</f>
        <v>Falta Tipo. Est.</v>
      </c>
      <c r="J4" s="21"/>
      <c r="K4" s="22"/>
      <c r="L4" s="23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5"/>
      <c r="AB4" s="25"/>
      <c r="AD4" s="14"/>
      <c r="AG4" s="15">
        <f>IF(I4&gt;"",1,0)</f>
        <v>1</v>
      </c>
    </row>
    <row r="5" spans="1:33" ht="21.75" customHeight="1">
      <c r="A5" s="7" t="s">
        <v>5</v>
      </c>
      <c r="B5" s="16"/>
      <c r="C5" s="18"/>
      <c r="D5" s="19"/>
      <c r="E5" s="19"/>
      <c r="F5" s="19"/>
      <c r="G5" s="19"/>
      <c r="H5" s="19"/>
      <c r="I5" s="20" t="str">
        <f>IF(OR(NOMBRE!B5=""),"Falta Dependencia. Est.","")</f>
        <v>Falta Dependencia. Est.</v>
      </c>
      <c r="J5" s="21"/>
      <c r="K5" s="22"/>
      <c r="L5" s="23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5"/>
      <c r="AB5" s="25"/>
      <c r="AD5" s="14"/>
      <c r="AG5" s="15">
        <f>IF(I5&gt;"",1,0)</f>
        <v>1</v>
      </c>
    </row>
    <row r="6" spans="1:33" ht="21.75" customHeight="1">
      <c r="A6" s="7" t="s">
        <v>6</v>
      </c>
      <c r="B6" s="16"/>
      <c r="C6" s="26"/>
      <c r="D6" s="27"/>
      <c r="E6" s="19"/>
      <c r="F6" s="19"/>
      <c r="G6" s="19"/>
      <c r="H6" s="19"/>
      <c r="I6" s="20" t="str">
        <f>IF(OR(NOMBRE!C6="",NOMBRE!D6=""),"Falta Cód. Mes.","")</f>
        <v>Falta Cód. Mes.</v>
      </c>
      <c r="J6" s="21"/>
      <c r="K6" s="21"/>
      <c r="L6" s="21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D6" s="14"/>
      <c r="AG6" s="15">
        <f>IF(I6&gt;"",1,0)</f>
        <v>1</v>
      </c>
    </row>
    <row r="7" spans="1:33" ht="21.75" customHeight="1">
      <c r="A7" s="7" t="s">
        <v>7</v>
      </c>
      <c r="B7" s="28">
        <v>2021</v>
      </c>
      <c r="C7" s="6"/>
      <c r="D7" s="6"/>
      <c r="E7" s="6"/>
      <c r="F7" s="6"/>
      <c r="G7" s="6"/>
      <c r="H7" s="6"/>
      <c r="AG7" s="29">
        <f>SUM(AG2:AG6)</f>
        <v>5</v>
      </c>
    </row>
    <row r="8" spans="1:33" ht="12" customHeight="1">
      <c r="A8" s="30"/>
      <c r="B8" s="31"/>
      <c r="C8" s="6"/>
      <c r="D8" s="6"/>
      <c r="E8" s="6"/>
      <c r="F8" s="6"/>
      <c r="G8" s="6"/>
      <c r="H8" s="6"/>
    </row>
    <row r="9" spans="1:33" ht="28.5" customHeight="1">
      <c r="A9" s="32" t="s">
        <v>8</v>
      </c>
      <c r="B9" s="33"/>
      <c r="C9" s="6"/>
      <c r="D9" s="6"/>
      <c r="E9" s="6"/>
      <c r="F9" s="6"/>
      <c r="G9" s="34" t="s">
        <v>9</v>
      </c>
      <c r="H9" s="35"/>
      <c r="I9" s="35"/>
      <c r="J9" s="36"/>
    </row>
    <row r="10" spans="1:33" ht="12" customHeight="1">
      <c r="A10" s="37"/>
      <c r="B10" s="38"/>
      <c r="C10" s="6"/>
      <c r="D10" s="6"/>
      <c r="E10" s="6"/>
      <c r="F10" s="6"/>
      <c r="G10" s="39"/>
      <c r="H10" s="40"/>
      <c r="I10" s="40"/>
      <c r="J10" s="41"/>
    </row>
    <row r="11" spans="1:33" ht="27" customHeight="1">
      <c r="A11" s="42" t="s">
        <v>10</v>
      </c>
      <c r="B11" s="43"/>
      <c r="C11" s="6"/>
      <c r="D11" s="6"/>
      <c r="E11" s="6"/>
      <c r="F11" s="6"/>
      <c r="G11" s="39"/>
      <c r="H11" s="40"/>
      <c r="I11" s="40"/>
      <c r="J11" s="41"/>
      <c r="L11" s="44"/>
      <c r="M11" s="44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6" t="s">
        <v>11</v>
      </c>
      <c r="AB11" s="46" t="s">
        <v>12</v>
      </c>
      <c r="AC11" s="47" t="s">
        <v>13</v>
      </c>
    </row>
    <row r="12" spans="1:33" ht="23.25" customHeight="1">
      <c r="A12" s="48" t="s">
        <v>14</v>
      </c>
      <c r="B12" s="43"/>
      <c r="C12" s="6"/>
      <c r="D12" s="6"/>
      <c r="E12" s="6"/>
      <c r="F12" s="6"/>
      <c r="G12" s="39"/>
      <c r="H12" s="40"/>
      <c r="I12" s="40"/>
      <c r="J12" s="41"/>
      <c r="L12" s="44"/>
      <c r="M12" s="44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6" t="s">
        <v>15</v>
      </c>
      <c r="AB12" s="46" t="s">
        <v>16</v>
      </c>
      <c r="AC12" s="47" t="s">
        <v>17</v>
      </c>
    </row>
    <row r="13" spans="1:33" ht="23.25" customHeight="1">
      <c r="A13" s="38"/>
      <c r="B13" s="49"/>
      <c r="C13" s="6"/>
      <c r="D13" s="6"/>
      <c r="E13" s="6"/>
      <c r="F13" s="6"/>
      <c r="G13" s="39"/>
      <c r="H13" s="40"/>
      <c r="I13" s="40"/>
      <c r="J13" s="41"/>
      <c r="L13" s="44" t="s">
        <v>18</v>
      </c>
      <c r="M13" s="44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6" t="s">
        <v>19</v>
      </c>
      <c r="AB13" s="46" t="s">
        <v>20</v>
      </c>
      <c r="AC13" s="47" t="s">
        <v>21</v>
      </c>
    </row>
    <row r="14" spans="1:33" ht="23.25" customHeight="1">
      <c r="A14" s="50"/>
      <c r="B14" s="6"/>
      <c r="C14" s="6"/>
      <c r="D14" s="6"/>
      <c r="E14" s="6"/>
      <c r="F14" s="6"/>
      <c r="G14" s="51"/>
      <c r="H14" s="52"/>
      <c r="I14" s="52"/>
      <c r="J14" s="53"/>
      <c r="L14" s="44"/>
      <c r="M14" s="44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6" t="s">
        <v>22</v>
      </c>
      <c r="AB14" s="46" t="s">
        <v>23</v>
      </c>
      <c r="AC14" s="54"/>
    </row>
    <row r="15" spans="1:33" ht="21" customHeight="1">
      <c r="A15" s="55" t="s">
        <v>24</v>
      </c>
      <c r="B15" s="56"/>
      <c r="C15" s="6"/>
      <c r="D15" s="6"/>
      <c r="E15" s="6"/>
      <c r="F15" s="6"/>
      <c r="G15" s="6"/>
      <c r="H15" s="6"/>
      <c r="L15" s="44"/>
      <c r="M15" s="44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6" t="s">
        <v>25</v>
      </c>
      <c r="AB15" s="46" t="s">
        <v>26</v>
      </c>
      <c r="AC15" s="54"/>
    </row>
    <row r="16" spans="1:33" ht="21.75" customHeight="1">
      <c r="A16" s="50"/>
      <c r="B16" s="6"/>
      <c r="C16" s="6"/>
      <c r="D16" s="6"/>
      <c r="E16" s="6"/>
      <c r="F16" s="6"/>
      <c r="G16" s="6"/>
      <c r="H16" s="6"/>
      <c r="L16" s="44"/>
      <c r="M16" s="44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6" t="s">
        <v>27</v>
      </c>
      <c r="AB16" s="46" t="s">
        <v>28</v>
      </c>
      <c r="AC16" s="54"/>
    </row>
    <row r="17" spans="1:29" ht="21" customHeight="1">
      <c r="A17" s="50"/>
      <c r="B17" s="57" t="s">
        <v>29</v>
      </c>
      <c r="C17" s="6"/>
      <c r="D17" s="6"/>
      <c r="E17" s="6"/>
      <c r="F17" s="6"/>
      <c r="G17" s="58" t="s">
        <v>30</v>
      </c>
      <c r="H17" s="59"/>
      <c r="I17" s="59"/>
      <c r="J17" s="60"/>
      <c r="L17" s="44"/>
      <c r="M17" s="44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6" t="s">
        <v>31</v>
      </c>
      <c r="AB17" s="46" t="s">
        <v>32</v>
      </c>
      <c r="AC17" s="54"/>
    </row>
    <row r="18" spans="1:29" ht="21" customHeight="1">
      <c r="A18" s="50"/>
      <c r="B18" s="61"/>
      <c r="C18" s="6"/>
      <c r="D18" s="6"/>
      <c r="E18" s="6"/>
      <c r="F18" s="6"/>
      <c r="G18" s="62"/>
      <c r="H18" s="63"/>
      <c r="I18" s="64" t="s">
        <v>33</v>
      </c>
      <c r="J18" s="65"/>
      <c r="L18" s="44"/>
      <c r="M18" s="44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6" t="s">
        <v>34</v>
      </c>
      <c r="AB18" s="46" t="s">
        <v>35</v>
      </c>
      <c r="AC18" s="54"/>
    </row>
    <row r="19" spans="1:29" ht="21" customHeight="1">
      <c r="A19" s="50"/>
      <c r="B19" s="66"/>
      <c r="C19" s="6"/>
      <c r="D19" s="6"/>
      <c r="E19" s="6"/>
      <c r="F19" s="6"/>
      <c r="G19" s="67"/>
      <c r="H19" s="68"/>
      <c r="I19" s="68"/>
      <c r="J19" s="69"/>
      <c r="L19" s="44"/>
      <c r="M19" s="44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6" t="s">
        <v>36</v>
      </c>
      <c r="AB19" s="46" t="s">
        <v>37</v>
      </c>
      <c r="AC19" s="54"/>
    </row>
    <row r="20" spans="1:29" ht="21" customHeight="1">
      <c r="A20" s="50"/>
      <c r="B20" s="6"/>
      <c r="C20" s="6"/>
      <c r="D20" s="6"/>
      <c r="E20" s="6"/>
      <c r="F20" s="6"/>
      <c r="G20" s="62"/>
      <c r="H20" s="63"/>
      <c r="I20" s="63"/>
      <c r="J20" s="65"/>
      <c r="L20" s="44"/>
      <c r="M20" s="44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 t="s">
        <v>38</v>
      </c>
      <c r="AB20" s="46" t="s">
        <v>39</v>
      </c>
      <c r="AC20" s="54"/>
    </row>
    <row r="21" spans="1:29" ht="21" customHeight="1">
      <c r="A21" s="50"/>
      <c r="B21" s="6"/>
      <c r="C21" s="6"/>
      <c r="D21" s="6"/>
      <c r="E21" s="6"/>
      <c r="F21" s="6"/>
      <c r="G21" s="70"/>
      <c r="H21" s="70"/>
      <c r="I21" s="70"/>
      <c r="J21" s="70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 t="s">
        <v>40</v>
      </c>
      <c r="AB21" s="46" t="s">
        <v>41</v>
      </c>
      <c r="AC21" s="54"/>
    </row>
    <row r="22" spans="1:29" ht="21" customHeight="1">
      <c r="A22" s="50"/>
      <c r="B22" s="6"/>
      <c r="C22" s="6"/>
      <c r="D22" s="6"/>
      <c r="E22" s="6"/>
      <c r="F22" s="6"/>
      <c r="G22" s="70"/>
      <c r="H22" s="70"/>
      <c r="I22" s="70"/>
      <c r="J22" s="70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 t="s">
        <v>42</v>
      </c>
      <c r="AB22" s="46" t="s">
        <v>43</v>
      </c>
      <c r="AC22" s="54"/>
    </row>
    <row r="23" spans="1:29" ht="17.25" customHeight="1">
      <c r="A23" s="50"/>
      <c r="B23" s="6"/>
      <c r="C23" s="6"/>
      <c r="D23" s="6"/>
      <c r="E23" s="6"/>
      <c r="F23" s="6"/>
      <c r="G23" s="6"/>
      <c r="H23" s="6"/>
      <c r="I23" s="71"/>
      <c r="J23" s="71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72"/>
      <c r="AB23" s="46" t="s">
        <v>44</v>
      </c>
      <c r="AC23" s="54"/>
    </row>
    <row r="24" spans="1:29" ht="18.75" customHeight="1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45"/>
      <c r="S24" s="45"/>
      <c r="T24" s="45"/>
      <c r="U24" s="45"/>
      <c r="V24" s="45"/>
      <c r="W24" s="45"/>
      <c r="X24" s="45"/>
      <c r="Y24" s="45"/>
      <c r="Z24" s="45"/>
      <c r="AA24" s="72"/>
      <c r="AB24" s="46" t="s">
        <v>45</v>
      </c>
      <c r="AC24" s="54"/>
    </row>
    <row r="25" spans="1:29" ht="18" customHeight="1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45"/>
      <c r="S25" s="45"/>
      <c r="T25" s="45"/>
      <c r="U25" s="45"/>
      <c r="V25" s="45"/>
      <c r="W25" s="45"/>
      <c r="X25" s="45"/>
      <c r="Y25" s="45"/>
      <c r="Z25" s="45"/>
      <c r="AA25" s="72"/>
      <c r="AB25" s="46" t="s">
        <v>46</v>
      </c>
      <c r="AC25" s="54"/>
    </row>
    <row r="26" spans="1:29" ht="19.5" customHeight="1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45"/>
      <c r="S26" s="45"/>
      <c r="T26" s="45"/>
      <c r="U26" s="45"/>
      <c r="V26" s="45"/>
      <c r="W26" s="45"/>
      <c r="X26" s="45"/>
      <c r="Y26" s="45"/>
      <c r="Z26" s="45"/>
      <c r="AA26" s="72"/>
      <c r="AB26" s="46" t="s">
        <v>47</v>
      </c>
      <c r="AC26" s="54"/>
    </row>
    <row r="27" spans="1:29" ht="19.5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45"/>
      <c r="S27" s="45"/>
      <c r="T27" s="45"/>
      <c r="U27" s="45"/>
      <c r="V27" s="45"/>
      <c r="W27" s="45"/>
      <c r="X27" s="45"/>
      <c r="Y27" s="45"/>
      <c r="Z27" s="45"/>
      <c r="AA27" s="72"/>
      <c r="AB27" s="46" t="s">
        <v>48</v>
      </c>
      <c r="AC27" s="54"/>
    </row>
    <row r="28" spans="1:29" ht="18.75" customHeight="1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45"/>
      <c r="S28" s="45"/>
      <c r="T28" s="45"/>
      <c r="U28" s="45"/>
      <c r="V28" s="45"/>
      <c r="W28" s="45"/>
      <c r="X28" s="45"/>
      <c r="Y28" s="45"/>
      <c r="Z28" s="45"/>
      <c r="AA28" s="72"/>
      <c r="AB28" s="46" t="s">
        <v>49</v>
      </c>
      <c r="AC28" s="54"/>
    </row>
    <row r="29" spans="1:29" ht="18.75" customHeight="1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45"/>
      <c r="S29" s="45"/>
      <c r="T29" s="45"/>
      <c r="U29" s="45"/>
      <c r="V29" s="45"/>
      <c r="W29" s="45"/>
      <c r="X29" s="45"/>
      <c r="Y29" s="45"/>
      <c r="Z29" s="45"/>
      <c r="AA29" s="72"/>
      <c r="AB29" s="46" t="s">
        <v>50</v>
      </c>
      <c r="AC29" s="54"/>
    </row>
    <row r="30" spans="1:29" ht="18.7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45"/>
      <c r="S30" s="45"/>
      <c r="T30" s="45"/>
      <c r="U30" s="45"/>
      <c r="V30" s="45"/>
      <c r="W30" s="45"/>
      <c r="X30" s="45"/>
      <c r="Y30" s="45"/>
      <c r="Z30" s="45"/>
      <c r="AA30"/>
      <c r="AB30" s="46" t="s">
        <v>51</v>
      </c>
      <c r="AC30" s="74"/>
    </row>
    <row r="31" spans="1:29" ht="17.25" customHeight="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45"/>
      <c r="S31" s="45"/>
      <c r="T31" s="45"/>
      <c r="U31" s="45"/>
      <c r="V31" s="45"/>
      <c r="W31" s="45"/>
      <c r="X31" s="45"/>
      <c r="Y31" s="45"/>
      <c r="Z31" s="45"/>
      <c r="AA31"/>
      <c r="AB31" s="46" t="s">
        <v>52</v>
      </c>
      <c r="AC31" s="74"/>
    </row>
    <row r="32" spans="1:29" ht="17.25" customHeight="1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45"/>
      <c r="S32" s="45"/>
      <c r="T32" s="45"/>
      <c r="U32" s="45"/>
      <c r="V32" s="45"/>
      <c r="W32" s="45"/>
      <c r="X32" s="45"/>
      <c r="Y32" s="45"/>
      <c r="Z32" s="45"/>
      <c r="AA32"/>
      <c r="AB32" s="46" t="s">
        <v>53</v>
      </c>
      <c r="AC32" s="74"/>
    </row>
    <row r="33" spans="1:29" ht="17.25" customHeigh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45"/>
      <c r="S33" s="45"/>
      <c r="T33" s="45"/>
      <c r="U33" s="45"/>
      <c r="V33" s="45"/>
      <c r="W33" s="45"/>
      <c r="X33" s="45"/>
      <c r="Y33" s="45"/>
      <c r="Z33" s="45"/>
      <c r="AA33"/>
      <c r="AB33" s="46" t="s">
        <v>54</v>
      </c>
      <c r="AC33" s="74"/>
    </row>
    <row r="34" spans="1:29" ht="17.25" customHeight="1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45"/>
      <c r="S34" s="45"/>
      <c r="T34" s="45"/>
      <c r="U34" s="45"/>
      <c r="V34" s="45"/>
      <c r="W34" s="45"/>
      <c r="X34" s="45"/>
      <c r="Y34" s="45"/>
      <c r="Z34" s="45"/>
      <c r="AA34"/>
      <c r="AB34" s="46" t="s">
        <v>55</v>
      </c>
      <c r="AC34" s="74"/>
    </row>
    <row r="35" spans="1:29" ht="17.25" customHeight="1">
      <c r="A35" s="50"/>
      <c r="B35" s="6"/>
      <c r="C35" s="6"/>
      <c r="D35" s="6"/>
      <c r="E35" s="6"/>
      <c r="F35" s="6"/>
      <c r="G35" s="6"/>
      <c r="H35" s="6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B35" s="46" t="s">
        <v>56</v>
      </c>
      <c r="AC35" s="47"/>
    </row>
    <row r="36" spans="1:29" ht="17.25" customHeight="1">
      <c r="A36" s="50"/>
      <c r="B36" s="6"/>
      <c r="C36" s="6"/>
      <c r="D36" s="6"/>
      <c r="E36" s="6"/>
      <c r="F36" s="6"/>
      <c r="G36" s="6"/>
      <c r="H36" s="6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B36" s="46" t="s">
        <v>57</v>
      </c>
      <c r="AC36" s="47"/>
    </row>
    <row r="37" spans="1:29" ht="17.25" customHeight="1">
      <c r="A37" s="50"/>
      <c r="B37" s="6"/>
      <c r="C37" s="6"/>
      <c r="D37" s="6"/>
      <c r="E37" s="6"/>
      <c r="F37" s="6"/>
      <c r="G37" s="6"/>
      <c r="H37" s="6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B37" s="46" t="s">
        <v>58</v>
      </c>
      <c r="AC37" s="47"/>
    </row>
    <row r="38" spans="1:29" ht="17.25" customHeight="1">
      <c r="A38" s="50"/>
      <c r="B38" s="6"/>
      <c r="C38" s="6"/>
      <c r="D38" s="6"/>
      <c r="E38" s="6"/>
      <c r="F38" s="6"/>
      <c r="G38" s="6"/>
      <c r="H38" s="6"/>
      <c r="AB38" s="46" t="s">
        <v>59</v>
      </c>
      <c r="AC38" s="47"/>
    </row>
    <row r="39" spans="1:29" ht="17.25" customHeight="1">
      <c r="A39" s="50"/>
      <c r="B39" s="6"/>
      <c r="C39" s="6"/>
      <c r="D39" s="6"/>
      <c r="E39" s="6"/>
      <c r="F39" s="6"/>
      <c r="G39" s="6"/>
      <c r="H39" s="6"/>
      <c r="AB39" s="46" t="s">
        <v>60</v>
      </c>
    </row>
    <row r="40" spans="1:29" ht="17.25" customHeight="1">
      <c r="A40" s="50"/>
      <c r="C40" s="6"/>
      <c r="D40" s="6"/>
      <c r="E40" s="6"/>
      <c r="F40" s="6"/>
      <c r="G40" s="6"/>
      <c r="H40" s="6"/>
      <c r="AB40" s="46" t="s">
        <v>61</v>
      </c>
    </row>
    <row r="41" spans="1:29">
      <c r="A41" s="50"/>
      <c r="C41" s="6"/>
      <c r="D41" s="6"/>
      <c r="E41" s="6"/>
      <c r="F41" s="6"/>
      <c r="G41" s="6"/>
      <c r="H41" s="6"/>
      <c r="AB41" s="46" t="s">
        <v>62</v>
      </c>
    </row>
    <row r="42" spans="1:29">
      <c r="A42" s="50"/>
      <c r="C42" s="6"/>
      <c r="D42" s="6"/>
      <c r="E42" s="6"/>
      <c r="F42" s="6"/>
      <c r="G42" s="6"/>
      <c r="H42" s="6"/>
      <c r="AB42" s="46"/>
    </row>
    <row r="43" spans="1:29">
      <c r="A43" s="50"/>
      <c r="C43" s="6"/>
      <c r="D43" s="6"/>
      <c r="E43" s="6"/>
      <c r="F43" s="6"/>
      <c r="G43" s="6"/>
      <c r="H43" s="6"/>
    </row>
    <row r="44" spans="1:29">
      <c r="A44" s="50"/>
      <c r="C44" s="6"/>
      <c r="D44" s="6"/>
      <c r="E44" s="6"/>
      <c r="F44" s="6"/>
      <c r="G44" s="6"/>
      <c r="H44" s="6"/>
    </row>
    <row r="45" spans="1:29">
      <c r="A45" s="50"/>
      <c r="C45" s="6"/>
      <c r="D45" s="6"/>
      <c r="E45" s="6"/>
      <c r="F45" s="6"/>
      <c r="G45" s="6"/>
      <c r="H45" s="6"/>
    </row>
    <row r="46" spans="1:29">
      <c r="A46" s="50"/>
      <c r="C46" s="6"/>
      <c r="D46" s="6"/>
      <c r="E46" s="6"/>
      <c r="F46" s="6"/>
      <c r="G46" s="6"/>
      <c r="H46" s="6"/>
    </row>
    <row r="47" spans="1:29">
      <c r="A47" s="50"/>
      <c r="C47" s="6"/>
      <c r="D47" s="6"/>
      <c r="E47" s="6"/>
      <c r="F47" s="6"/>
      <c r="G47" s="6"/>
      <c r="H47" s="6"/>
    </row>
    <row r="48" spans="1:29">
      <c r="A48" s="50"/>
      <c r="C48" s="6"/>
      <c r="D48" s="6"/>
      <c r="E48" s="6"/>
      <c r="F48" s="6"/>
      <c r="G48" s="6"/>
      <c r="H48" s="6"/>
    </row>
    <row r="49" spans="1:8">
      <c r="A49" s="50"/>
      <c r="C49" s="6"/>
      <c r="D49" s="6"/>
      <c r="E49" s="6"/>
      <c r="F49" s="6"/>
      <c r="G49" s="6"/>
      <c r="H49" s="6"/>
    </row>
    <row r="50" spans="1:8">
      <c r="A50" s="50"/>
      <c r="C50" s="6"/>
      <c r="D50" s="6"/>
      <c r="E50" s="6"/>
      <c r="F50" s="6"/>
      <c r="G50" s="6"/>
      <c r="H50" s="6"/>
    </row>
    <row r="51" spans="1:8">
      <c r="C51" s="6"/>
      <c r="D51" s="6"/>
      <c r="E51" s="6"/>
      <c r="F51" s="6"/>
      <c r="G51" s="6"/>
      <c r="H51" s="6"/>
    </row>
    <row r="52" spans="1:8">
      <c r="C52" s="6"/>
      <c r="D52" s="6"/>
      <c r="E52" s="6"/>
      <c r="F52" s="6"/>
      <c r="G52" s="6"/>
      <c r="H52" s="6"/>
    </row>
    <row r="53" spans="1:8">
      <c r="C53" s="6"/>
      <c r="D53" s="6"/>
      <c r="E53" s="6"/>
      <c r="F53" s="6"/>
      <c r="G53" s="6"/>
      <c r="H53" s="6"/>
    </row>
    <row r="54" spans="1:8">
      <c r="C54" s="6"/>
      <c r="D54" s="6"/>
      <c r="E54" s="6"/>
      <c r="F54" s="6"/>
      <c r="G54" s="6"/>
      <c r="H54" s="6"/>
    </row>
    <row r="55" spans="1:8">
      <c r="C55" s="6"/>
      <c r="D55" s="6"/>
      <c r="E55" s="6"/>
      <c r="F55" s="6"/>
      <c r="G55" s="6"/>
      <c r="H55" s="6"/>
    </row>
    <row r="56" spans="1:8">
      <c r="C56" s="6"/>
      <c r="D56" s="6"/>
      <c r="E56" s="6"/>
      <c r="F56" s="6"/>
      <c r="G56" s="6"/>
      <c r="H56" s="6"/>
    </row>
    <row r="57" spans="1:8">
      <c r="C57" s="6"/>
      <c r="D57" s="6"/>
      <c r="E57" s="6"/>
      <c r="F57" s="6"/>
      <c r="G57" s="6"/>
      <c r="H57" s="6"/>
    </row>
    <row r="58" spans="1:8">
      <c r="C58" s="6"/>
      <c r="D58" s="6"/>
      <c r="E58" s="6"/>
      <c r="F58" s="6"/>
      <c r="G58" s="6"/>
      <c r="H58" s="6"/>
    </row>
    <row r="59" spans="1:8">
      <c r="C59" s="6"/>
      <c r="D59" s="6"/>
      <c r="E59" s="6"/>
      <c r="F59" s="6"/>
      <c r="G59" s="6"/>
      <c r="H59" s="6"/>
    </row>
    <row r="60" spans="1:8">
      <c r="C60" s="6"/>
      <c r="D60" s="6"/>
      <c r="E60" s="6"/>
      <c r="F60" s="6"/>
      <c r="G60" s="6"/>
      <c r="H60" s="6"/>
    </row>
    <row r="61" spans="1:8">
      <c r="C61" s="6"/>
      <c r="D61" s="6"/>
      <c r="E61" s="6"/>
      <c r="F61" s="6"/>
      <c r="G61" s="6"/>
      <c r="H61" s="6"/>
    </row>
    <row r="62" spans="1:8">
      <c r="C62" s="6"/>
      <c r="D62" s="6"/>
      <c r="E62" s="6"/>
      <c r="F62" s="6"/>
      <c r="G62" s="6"/>
      <c r="H62" s="6"/>
    </row>
    <row r="63" spans="1:8">
      <c r="C63" s="6"/>
      <c r="D63" s="6"/>
      <c r="E63" s="6"/>
      <c r="F63" s="6"/>
      <c r="G63" s="6"/>
      <c r="H63" s="6"/>
    </row>
    <row r="64" spans="1:8">
      <c r="C64" s="6"/>
      <c r="D64" s="6"/>
      <c r="E64" s="6"/>
      <c r="F64" s="6"/>
      <c r="G64" s="6"/>
      <c r="H64" s="6"/>
    </row>
    <row r="65" spans="3:8">
      <c r="C65" s="6"/>
      <c r="D65" s="6"/>
      <c r="E65" s="6"/>
      <c r="F65" s="6"/>
      <c r="G65" s="6"/>
      <c r="H65" s="6"/>
    </row>
    <row r="66" spans="3:8">
      <c r="C66" s="6"/>
      <c r="D66" s="6"/>
      <c r="E66" s="6"/>
      <c r="F66" s="6"/>
      <c r="G66" s="6"/>
      <c r="H66" s="6"/>
    </row>
    <row r="67" spans="3:8">
      <c r="C67" s="6"/>
      <c r="D67" s="6"/>
      <c r="E67" s="6"/>
      <c r="F67" s="6"/>
      <c r="G67" s="6"/>
      <c r="H67" s="6"/>
    </row>
    <row r="68" spans="3:8">
      <c r="C68" s="6"/>
      <c r="D68" s="6"/>
      <c r="E68" s="6"/>
      <c r="F68" s="6"/>
      <c r="G68" s="6"/>
      <c r="H68" s="6"/>
    </row>
    <row r="69" spans="3:8">
      <c r="C69" s="6"/>
      <c r="D69" s="6"/>
      <c r="E69" s="6"/>
      <c r="F69" s="6"/>
      <c r="G69" s="6"/>
      <c r="H69" s="6"/>
    </row>
    <row r="70" spans="3:8">
      <c r="C70" s="6"/>
      <c r="D70" s="6"/>
      <c r="E70" s="6"/>
      <c r="F70" s="6"/>
      <c r="G70" s="6"/>
      <c r="H70" s="6"/>
    </row>
    <row r="71" spans="3:8">
      <c r="C71" s="6"/>
      <c r="D71" s="6"/>
      <c r="E71" s="6"/>
      <c r="F71" s="6"/>
      <c r="G71" s="6"/>
      <c r="H71" s="6"/>
    </row>
    <row r="72" spans="3:8">
      <c r="C72" s="6"/>
      <c r="D72" s="6"/>
      <c r="E72" s="6"/>
      <c r="F72" s="6"/>
      <c r="G72" s="6"/>
      <c r="H72" s="6"/>
    </row>
    <row r="73" spans="3:8">
      <c r="C73" s="6"/>
      <c r="D73" s="6"/>
      <c r="E73" s="6"/>
      <c r="F73" s="6"/>
      <c r="G73" s="6"/>
      <c r="H73" s="6"/>
    </row>
    <row r="74" spans="3:8">
      <c r="C74" s="6"/>
      <c r="D74" s="6"/>
      <c r="E74" s="6"/>
      <c r="F74" s="6"/>
      <c r="G74" s="6"/>
      <c r="H74" s="6"/>
    </row>
    <row r="75" spans="3:8">
      <c r="C75" s="6"/>
      <c r="D75" s="6"/>
      <c r="E75" s="6"/>
      <c r="F75" s="6"/>
      <c r="G75" s="6"/>
      <c r="H75" s="6"/>
    </row>
    <row r="76" spans="3:8">
      <c r="C76" s="6"/>
      <c r="D76" s="6"/>
      <c r="E76" s="6"/>
      <c r="F76" s="6"/>
      <c r="G76" s="6"/>
      <c r="H76" s="6"/>
    </row>
    <row r="77" spans="3:8">
      <c r="C77" s="6"/>
      <c r="D77" s="6"/>
      <c r="E77" s="6"/>
      <c r="F77" s="6"/>
      <c r="G77" s="6"/>
      <c r="H77" s="6"/>
    </row>
    <row r="78" spans="3:8">
      <c r="C78" s="6"/>
      <c r="D78" s="6"/>
      <c r="E78" s="6"/>
      <c r="F78" s="6"/>
      <c r="G78" s="6"/>
      <c r="H78" s="6"/>
    </row>
    <row r="79" spans="3:8">
      <c r="C79" s="6"/>
      <c r="D79" s="6"/>
      <c r="E79" s="6"/>
      <c r="F79" s="6"/>
      <c r="G79" s="6"/>
      <c r="H79" s="6"/>
    </row>
    <row r="80" spans="3:8">
      <c r="C80" s="6"/>
      <c r="D80" s="6"/>
      <c r="E80" s="6"/>
      <c r="F80" s="6"/>
      <c r="G80" s="6"/>
      <c r="H80" s="6"/>
    </row>
    <row r="81" spans="3:8">
      <c r="C81" s="6"/>
      <c r="D81" s="6"/>
      <c r="E81" s="6"/>
      <c r="F81" s="6"/>
      <c r="G81" s="6"/>
      <c r="H81" s="6"/>
    </row>
    <row r="82" spans="3:8">
      <c r="C82" s="6"/>
      <c r="D82" s="6"/>
      <c r="E82" s="6"/>
      <c r="F82" s="6"/>
      <c r="G82" s="6"/>
      <c r="H82" s="6"/>
    </row>
    <row r="83" spans="3:8">
      <c r="C83" s="6"/>
      <c r="D83" s="6"/>
      <c r="E83" s="6"/>
      <c r="F83" s="6"/>
      <c r="G83" s="6"/>
      <c r="H83" s="6"/>
    </row>
    <row r="84" spans="3:8">
      <c r="C84" s="6"/>
      <c r="D84" s="6"/>
      <c r="E84" s="6"/>
      <c r="F84" s="6"/>
      <c r="G84" s="6"/>
      <c r="H84" s="6"/>
    </row>
    <row r="85" spans="3:8">
      <c r="C85" s="6"/>
      <c r="D85" s="6"/>
      <c r="E85" s="6"/>
      <c r="F85" s="6"/>
      <c r="G85" s="6"/>
      <c r="H85" s="6"/>
    </row>
    <row r="86" spans="3:8">
      <c r="C86" s="6"/>
      <c r="D86" s="6"/>
      <c r="E86" s="6"/>
      <c r="F86" s="6"/>
      <c r="G86" s="6"/>
      <c r="H86" s="6"/>
    </row>
    <row r="87" spans="3:8">
      <c r="C87" s="6"/>
      <c r="D87" s="6"/>
      <c r="E87" s="6"/>
      <c r="F87" s="6"/>
      <c r="G87" s="6"/>
      <c r="H87" s="6"/>
    </row>
    <row r="88" spans="3:8">
      <c r="C88" s="6"/>
      <c r="D88" s="6"/>
      <c r="E88" s="6"/>
      <c r="F88" s="6"/>
      <c r="G88" s="6"/>
      <c r="H88" s="6"/>
    </row>
    <row r="89" spans="3:8">
      <c r="C89" s="6"/>
      <c r="D89" s="6"/>
      <c r="E89" s="6"/>
      <c r="F89" s="6"/>
      <c r="G89" s="6"/>
      <c r="H89" s="6"/>
    </row>
    <row r="90" spans="3:8">
      <c r="C90" s="6"/>
      <c r="D90" s="6"/>
      <c r="E90" s="6"/>
      <c r="F90" s="6"/>
      <c r="G90" s="6"/>
      <c r="H90" s="6"/>
    </row>
    <row r="91" spans="3:8">
      <c r="C91" s="6"/>
      <c r="D91" s="6"/>
      <c r="E91" s="6"/>
      <c r="F91" s="6"/>
      <c r="G91" s="6"/>
      <c r="H91" s="6"/>
    </row>
    <row r="92" spans="3:8">
      <c r="C92" s="6"/>
      <c r="D92" s="6"/>
      <c r="E92" s="6"/>
      <c r="F92" s="6"/>
      <c r="G92" s="6"/>
      <c r="H92" s="6"/>
    </row>
    <row r="93" spans="3:8">
      <c r="C93" s="6"/>
      <c r="D93" s="6"/>
      <c r="E93" s="6"/>
      <c r="F93" s="6"/>
      <c r="G93" s="6"/>
      <c r="H93" s="6"/>
    </row>
    <row r="94" spans="3:8">
      <c r="C94" s="6"/>
      <c r="D94" s="6"/>
      <c r="E94" s="6"/>
      <c r="F94" s="6"/>
      <c r="G94" s="6"/>
      <c r="H94" s="6"/>
    </row>
    <row r="95" spans="3:8">
      <c r="C95" s="6"/>
      <c r="D95" s="6"/>
      <c r="E95" s="6"/>
      <c r="F95" s="6"/>
      <c r="G95" s="6"/>
      <c r="H95" s="6"/>
    </row>
    <row r="96" spans="3:8">
      <c r="C96" s="6"/>
      <c r="D96" s="6"/>
      <c r="E96" s="6"/>
      <c r="F96" s="6"/>
      <c r="G96" s="6"/>
      <c r="H96" s="6"/>
    </row>
    <row r="97" spans="3:8">
      <c r="C97" s="6"/>
      <c r="D97" s="6"/>
      <c r="E97" s="6"/>
      <c r="F97" s="6"/>
      <c r="G97" s="6"/>
      <c r="H97" s="6"/>
    </row>
    <row r="98" spans="3:8">
      <c r="C98" s="6"/>
      <c r="D98" s="6"/>
      <c r="E98" s="6"/>
      <c r="F98" s="6"/>
      <c r="G98" s="6"/>
      <c r="H98" s="6"/>
    </row>
    <row r="99" spans="3:8">
      <c r="C99" s="6"/>
      <c r="D99" s="6"/>
      <c r="E99" s="6"/>
      <c r="F99" s="6"/>
      <c r="G99" s="6"/>
      <c r="H99" s="6"/>
    </row>
    <row r="100" spans="3:8">
      <c r="C100" s="6"/>
      <c r="D100" s="6"/>
      <c r="E100" s="6"/>
      <c r="F100" s="6"/>
      <c r="G100" s="6"/>
      <c r="H100" s="6"/>
    </row>
    <row r="101" spans="3:8">
      <c r="C101" s="6"/>
      <c r="D101" s="6"/>
      <c r="E101" s="6"/>
      <c r="F101" s="6"/>
      <c r="G101" s="6"/>
      <c r="H101" s="6"/>
    </row>
    <row r="102" spans="3:8">
      <c r="C102" s="6"/>
      <c r="D102" s="6"/>
      <c r="E102" s="6"/>
      <c r="F102" s="6"/>
      <c r="G102" s="6"/>
      <c r="H102" s="6"/>
    </row>
    <row r="103" spans="3:8">
      <c r="C103" s="6"/>
      <c r="D103" s="6"/>
      <c r="E103" s="6"/>
      <c r="F103" s="6"/>
      <c r="G103" s="6"/>
      <c r="H103" s="6"/>
    </row>
    <row r="104" spans="3:8">
      <c r="C104" s="6"/>
      <c r="D104" s="6"/>
      <c r="E104" s="6"/>
      <c r="F104" s="6"/>
      <c r="G104" s="6"/>
      <c r="H104" s="6"/>
    </row>
    <row r="105" spans="3:8">
      <c r="C105" s="6"/>
      <c r="D105" s="6"/>
      <c r="E105" s="6"/>
      <c r="F105" s="6"/>
      <c r="G105" s="6"/>
      <c r="H105" s="6"/>
    </row>
    <row r="106" spans="3:8">
      <c r="C106" s="6"/>
      <c r="D106" s="6"/>
      <c r="E106" s="6"/>
      <c r="F106" s="6"/>
      <c r="G106" s="6"/>
      <c r="H106" s="6"/>
    </row>
    <row r="107" spans="3:8">
      <c r="C107" s="6"/>
      <c r="D107" s="6"/>
      <c r="E107" s="6"/>
      <c r="F107" s="6"/>
      <c r="G107" s="6"/>
      <c r="H107" s="6"/>
    </row>
    <row r="108" spans="3:8">
      <c r="C108" s="6"/>
      <c r="D108" s="6"/>
      <c r="E108" s="6"/>
      <c r="F108" s="6"/>
      <c r="G108" s="6"/>
      <c r="H108" s="6"/>
    </row>
    <row r="109" spans="3:8">
      <c r="C109" s="6"/>
      <c r="D109" s="6"/>
      <c r="E109" s="6"/>
      <c r="F109" s="6"/>
      <c r="G109" s="6"/>
      <c r="H109" s="6"/>
    </row>
    <row r="110" spans="3:8">
      <c r="C110" s="6"/>
      <c r="D110" s="6"/>
      <c r="E110" s="6"/>
      <c r="F110" s="6"/>
      <c r="G110" s="6"/>
      <c r="H110" s="6"/>
    </row>
    <row r="111" spans="3:8">
      <c r="C111" s="6"/>
      <c r="D111" s="6"/>
      <c r="E111" s="6"/>
      <c r="F111" s="6"/>
      <c r="G111" s="6"/>
      <c r="H111" s="6"/>
    </row>
    <row r="112" spans="3:8">
      <c r="C112" s="6"/>
      <c r="D112" s="6"/>
      <c r="E112" s="6"/>
      <c r="F112" s="6"/>
      <c r="G112" s="6"/>
      <c r="H112" s="6"/>
    </row>
    <row r="113" spans="3:8">
      <c r="C113" s="6"/>
      <c r="D113" s="6"/>
      <c r="E113" s="6"/>
      <c r="F113" s="6"/>
      <c r="G113" s="6"/>
      <c r="H113" s="6"/>
    </row>
    <row r="114" spans="3:8">
      <c r="C114" s="6"/>
      <c r="D114" s="6"/>
      <c r="E114" s="6"/>
      <c r="F114" s="6"/>
      <c r="G114" s="6"/>
      <c r="H114" s="6"/>
    </row>
    <row r="115" spans="3:8">
      <c r="C115" s="6"/>
      <c r="D115" s="6"/>
      <c r="E115" s="6"/>
      <c r="F115" s="6"/>
      <c r="G115" s="6"/>
      <c r="H115" s="6"/>
    </row>
    <row r="116" spans="3:8">
      <c r="C116" s="6"/>
      <c r="D116" s="6"/>
      <c r="E116" s="6"/>
      <c r="F116" s="6"/>
      <c r="G116" s="6"/>
      <c r="H116" s="6"/>
    </row>
    <row r="117" spans="3:8">
      <c r="C117" s="6"/>
      <c r="D117" s="6"/>
      <c r="E117" s="6"/>
      <c r="F117" s="6"/>
      <c r="G117" s="6"/>
      <c r="H117" s="6"/>
    </row>
    <row r="118" spans="3:8">
      <c r="C118" s="6"/>
      <c r="D118" s="6"/>
      <c r="E118" s="6"/>
      <c r="F118" s="6"/>
      <c r="G118" s="6"/>
      <c r="H118" s="6"/>
    </row>
    <row r="119" spans="3:8">
      <c r="C119" s="6"/>
      <c r="D119" s="6"/>
      <c r="E119" s="6"/>
      <c r="F119" s="6"/>
      <c r="G119" s="6"/>
      <c r="H119" s="6"/>
    </row>
    <row r="120" spans="3:8">
      <c r="C120" s="6"/>
      <c r="D120" s="6"/>
      <c r="E120" s="6"/>
      <c r="F120" s="6"/>
      <c r="G120" s="6"/>
      <c r="H120" s="6"/>
    </row>
    <row r="121" spans="3:8">
      <c r="C121" s="6"/>
      <c r="D121" s="6"/>
      <c r="E121" s="6"/>
      <c r="F121" s="6"/>
      <c r="G121" s="6"/>
      <c r="H121" s="6"/>
    </row>
    <row r="122" spans="3:8">
      <c r="C122" s="6"/>
      <c r="D122" s="6"/>
      <c r="E122" s="6"/>
      <c r="F122" s="6"/>
      <c r="G122" s="6"/>
      <c r="H122" s="6"/>
    </row>
    <row r="123" spans="3:8">
      <c r="C123" s="6"/>
      <c r="D123" s="6"/>
      <c r="E123" s="6"/>
      <c r="F123" s="6"/>
      <c r="G123" s="6"/>
      <c r="H123" s="6"/>
    </row>
    <row r="124" spans="3:8">
      <c r="C124" s="6"/>
      <c r="D124" s="6"/>
      <c r="E124" s="6"/>
      <c r="F124" s="6"/>
      <c r="G124" s="6"/>
      <c r="H124" s="6"/>
    </row>
    <row r="125" spans="3:8">
      <c r="C125" s="6"/>
      <c r="D125" s="6"/>
      <c r="E125" s="6"/>
      <c r="F125" s="6"/>
      <c r="G125" s="6"/>
      <c r="H125" s="6"/>
    </row>
    <row r="126" spans="3:8">
      <c r="C126" s="6"/>
      <c r="D126" s="6"/>
      <c r="E126" s="6"/>
      <c r="F126" s="6"/>
      <c r="G126" s="6"/>
      <c r="H126" s="6"/>
    </row>
    <row r="127" spans="3:8">
      <c r="C127" s="6"/>
      <c r="D127" s="6"/>
      <c r="E127" s="6"/>
      <c r="F127" s="6"/>
      <c r="G127" s="6"/>
      <c r="H127" s="6"/>
    </row>
    <row r="128" spans="3:8">
      <c r="C128" s="6"/>
      <c r="D128" s="6"/>
      <c r="E128" s="6"/>
      <c r="F128" s="6"/>
      <c r="G128" s="6"/>
      <c r="H128" s="6"/>
    </row>
    <row r="129" spans="3:8">
      <c r="C129" s="6"/>
      <c r="D129" s="6"/>
      <c r="E129" s="6"/>
      <c r="F129" s="6"/>
      <c r="G129" s="6"/>
      <c r="H129" s="6"/>
    </row>
    <row r="130" spans="3:8">
      <c r="C130" s="6"/>
      <c r="D130" s="6"/>
      <c r="E130" s="6"/>
      <c r="F130" s="6"/>
      <c r="G130" s="6"/>
      <c r="H130" s="6"/>
    </row>
    <row r="131" spans="3:8">
      <c r="C131" s="6"/>
      <c r="D131" s="6"/>
      <c r="E131" s="6"/>
      <c r="F131" s="6"/>
      <c r="G131" s="6"/>
      <c r="H131" s="6"/>
    </row>
    <row r="132" spans="3:8">
      <c r="C132" s="6"/>
      <c r="D132" s="6"/>
      <c r="E132" s="6"/>
      <c r="F132" s="6"/>
      <c r="G132" s="6"/>
      <c r="H132" s="6"/>
    </row>
    <row r="133" spans="3:8">
      <c r="C133" s="6"/>
      <c r="D133" s="6"/>
      <c r="E133" s="6"/>
      <c r="F133" s="6"/>
      <c r="G133" s="6"/>
      <c r="H133" s="6"/>
    </row>
    <row r="134" spans="3:8">
      <c r="C134" s="6"/>
      <c r="D134" s="6"/>
      <c r="E134" s="6"/>
      <c r="F134" s="6"/>
      <c r="G134" s="6"/>
      <c r="H134" s="6"/>
    </row>
    <row r="135" spans="3:8">
      <c r="C135" s="6"/>
      <c r="D135" s="6"/>
      <c r="E135" s="6"/>
      <c r="F135" s="6"/>
      <c r="G135" s="6"/>
      <c r="H135" s="6"/>
    </row>
    <row r="136" spans="3:8">
      <c r="C136" s="6"/>
      <c r="D136" s="6"/>
      <c r="E136" s="6"/>
      <c r="F136" s="6"/>
      <c r="G136" s="6"/>
      <c r="H136" s="6"/>
    </row>
    <row r="137" spans="3:8">
      <c r="C137" s="6"/>
      <c r="D137" s="6"/>
      <c r="E137" s="6"/>
      <c r="F137" s="6"/>
      <c r="G137" s="6"/>
      <c r="H137" s="6"/>
    </row>
    <row r="138" spans="3:8">
      <c r="C138" s="6"/>
      <c r="D138" s="6"/>
      <c r="E138" s="6"/>
      <c r="F138" s="6"/>
      <c r="G138" s="6"/>
      <c r="H138" s="6"/>
    </row>
    <row r="139" spans="3:8">
      <c r="C139" s="6"/>
      <c r="D139" s="6"/>
      <c r="E139" s="6"/>
      <c r="F139" s="6"/>
      <c r="G139" s="6"/>
      <c r="H139" s="6"/>
    </row>
    <row r="140" spans="3:8">
      <c r="C140" s="6"/>
      <c r="D140" s="6"/>
      <c r="E140" s="6"/>
      <c r="F140" s="6"/>
      <c r="G140" s="6"/>
      <c r="H140" s="6"/>
    </row>
    <row r="141" spans="3:8">
      <c r="C141" s="6"/>
      <c r="D141" s="6"/>
      <c r="E141" s="6"/>
      <c r="F141" s="6"/>
      <c r="G141" s="6"/>
      <c r="H141" s="6"/>
    </row>
    <row r="142" spans="3:8">
      <c r="C142" s="6"/>
      <c r="D142" s="6"/>
      <c r="E142" s="6"/>
      <c r="F142" s="6"/>
      <c r="G142" s="6"/>
      <c r="H142" s="6"/>
    </row>
    <row r="143" spans="3:8">
      <c r="C143" s="6"/>
      <c r="D143" s="6"/>
      <c r="E143" s="6"/>
      <c r="F143" s="6"/>
      <c r="G143" s="6"/>
      <c r="H143" s="6"/>
    </row>
    <row r="144" spans="3:8">
      <c r="C144" s="6"/>
      <c r="D144" s="6"/>
      <c r="E144" s="6"/>
      <c r="F144" s="6"/>
      <c r="G144" s="6"/>
      <c r="H144" s="6"/>
    </row>
    <row r="145" spans="3:8">
      <c r="C145" s="6"/>
      <c r="D145" s="6"/>
      <c r="E145" s="6"/>
      <c r="F145" s="6"/>
      <c r="G145" s="6"/>
      <c r="H145" s="6"/>
    </row>
    <row r="146" spans="3:8">
      <c r="C146" s="6"/>
      <c r="D146" s="6"/>
      <c r="E146" s="6"/>
      <c r="F146" s="6"/>
      <c r="G146" s="6"/>
      <c r="H146" s="6"/>
    </row>
    <row r="147" spans="3:8">
      <c r="C147" s="6"/>
      <c r="D147" s="6"/>
      <c r="E147" s="6"/>
      <c r="F147" s="6"/>
      <c r="G147" s="6"/>
      <c r="H147" s="6"/>
    </row>
    <row r="148" spans="3:8">
      <c r="C148" s="6"/>
      <c r="D148" s="6"/>
      <c r="E148" s="6"/>
      <c r="F148" s="6"/>
      <c r="G148" s="6"/>
      <c r="H148" s="6"/>
    </row>
    <row r="149" spans="3:8">
      <c r="C149" s="6"/>
      <c r="D149" s="6"/>
      <c r="E149" s="6"/>
      <c r="F149" s="6"/>
      <c r="G149" s="6"/>
      <c r="H149" s="6"/>
    </row>
    <row r="150" spans="3:8">
      <c r="C150" s="6"/>
      <c r="D150" s="6"/>
      <c r="E150" s="6"/>
      <c r="F150" s="6"/>
      <c r="G150" s="6"/>
      <c r="H150" s="6"/>
    </row>
    <row r="151" spans="3:8">
      <c r="C151" s="6"/>
      <c r="D151" s="6"/>
      <c r="E151" s="6"/>
      <c r="F151" s="6"/>
      <c r="G151" s="6"/>
      <c r="H151" s="6"/>
    </row>
    <row r="152" spans="3:8">
      <c r="C152" s="6"/>
      <c r="D152" s="6"/>
      <c r="E152" s="6"/>
      <c r="F152" s="6"/>
      <c r="G152" s="6"/>
      <c r="H152" s="6"/>
    </row>
    <row r="153" spans="3:8">
      <c r="C153" s="6"/>
      <c r="D153" s="6"/>
      <c r="E153" s="6"/>
      <c r="F153" s="6"/>
      <c r="G153" s="6"/>
      <c r="H153" s="6"/>
    </row>
    <row r="154" spans="3:8">
      <c r="C154" s="6"/>
      <c r="D154" s="6"/>
      <c r="E154" s="6"/>
      <c r="F154" s="6"/>
      <c r="G154" s="6"/>
      <c r="H154" s="6"/>
    </row>
    <row r="155" spans="3:8">
      <c r="C155" s="6"/>
      <c r="D155" s="6"/>
      <c r="E155" s="6"/>
      <c r="F155" s="6"/>
      <c r="G155" s="6"/>
      <c r="H155" s="6"/>
    </row>
    <row r="156" spans="3:8">
      <c r="C156" s="6"/>
      <c r="D156" s="6"/>
      <c r="E156" s="6"/>
      <c r="F156" s="6"/>
      <c r="G156" s="6"/>
      <c r="H156" s="6"/>
    </row>
    <row r="157" spans="3:8">
      <c r="C157" s="6"/>
      <c r="D157" s="6"/>
      <c r="E157" s="6"/>
      <c r="F157" s="6"/>
      <c r="G157" s="6"/>
      <c r="H157" s="6"/>
    </row>
    <row r="158" spans="3:8">
      <c r="C158" s="6"/>
      <c r="D158" s="6"/>
      <c r="E158" s="6"/>
      <c r="F158" s="6"/>
      <c r="G158" s="6"/>
      <c r="H158" s="6"/>
    </row>
    <row r="159" spans="3:8">
      <c r="C159" s="6"/>
      <c r="D159" s="6"/>
      <c r="E159" s="6"/>
      <c r="F159" s="6"/>
      <c r="G159" s="6"/>
      <c r="H159" s="6"/>
    </row>
    <row r="160" spans="3:8">
      <c r="C160" s="6"/>
      <c r="D160" s="6"/>
      <c r="E160" s="6"/>
      <c r="F160" s="6"/>
      <c r="G160" s="6"/>
      <c r="H160" s="6"/>
    </row>
    <row r="161" spans="3:8">
      <c r="C161" s="6"/>
      <c r="D161" s="6"/>
      <c r="E161" s="6"/>
      <c r="F161" s="6"/>
      <c r="G161" s="6"/>
      <c r="H161" s="6"/>
    </row>
    <row r="162" spans="3:8">
      <c r="C162" s="6"/>
      <c r="D162" s="6"/>
      <c r="E162" s="6"/>
      <c r="F162" s="6"/>
      <c r="G162" s="6"/>
      <c r="H162" s="6"/>
    </row>
    <row r="163" spans="3:8">
      <c r="C163" s="6"/>
      <c r="D163" s="6"/>
      <c r="E163" s="6"/>
      <c r="F163" s="6"/>
      <c r="G163" s="6"/>
      <c r="H163" s="6"/>
    </row>
    <row r="164" spans="3:8">
      <c r="C164" s="6"/>
      <c r="D164" s="6"/>
      <c r="E164" s="6"/>
      <c r="F164" s="6"/>
      <c r="G164" s="6"/>
      <c r="H164" s="6"/>
    </row>
    <row r="165" spans="3:8">
      <c r="C165" s="6"/>
      <c r="D165" s="6"/>
      <c r="E165" s="6"/>
      <c r="F165" s="6"/>
      <c r="G165" s="6"/>
      <c r="H165" s="6"/>
    </row>
    <row r="166" spans="3:8">
      <c r="C166" s="6"/>
      <c r="D166" s="6"/>
      <c r="E166" s="6"/>
      <c r="F166" s="6"/>
      <c r="G166" s="6"/>
      <c r="H166" s="6"/>
    </row>
    <row r="167" spans="3:8">
      <c r="C167" s="6"/>
      <c r="D167" s="6"/>
      <c r="E167" s="6"/>
      <c r="F167" s="6"/>
      <c r="G167" s="6"/>
      <c r="H167" s="6"/>
    </row>
  </sheetData>
  <mergeCells count="7">
    <mergeCell ref="A1:B1"/>
    <mergeCell ref="C1:H1"/>
    <mergeCell ref="A9:B9"/>
    <mergeCell ref="G9:J14"/>
    <mergeCell ref="A15:B15"/>
    <mergeCell ref="B17:B19"/>
    <mergeCell ref="G17:J17"/>
  </mergeCells>
  <dataValidations count="7">
    <dataValidation type="whole" allowBlank="1" showInputMessage="1" showErrorMessage="1" errorTitle="Número Incorrecto" error="Sólo se permite ingresar un dígito 0 o 1." sqref="C6" xr:uid="{FE25215E-B166-469D-97B3-1565B9EAD5C7}">
      <formula1>0</formula1>
      <formula2>1</formula2>
    </dataValidation>
    <dataValidation type="whole" allowBlank="1" showInputMessage="1" showErrorMessage="1" errorTitle="Número Inválido" error="Sólo se permite ingresar un dígito entre 0 y 9." sqref="C3:H3" xr:uid="{D61C765B-681A-42C6-B896-65F07574B1D8}">
      <formula1>0</formula1>
      <formula2>9</formula2>
    </dataValidation>
    <dataValidation type="whole" allowBlank="1" showInputMessage="1" showErrorMessage="1" errorTitle="Número Inválido" error="Sólo se permite ingresar un dígito." sqref="C2:G2" xr:uid="{9231F1A2-94F8-4486-9601-8EAF00734055}">
      <formula1>0</formula1>
      <formula2>9</formula2>
    </dataValidation>
    <dataValidation type="whole" allowBlank="1" showInputMessage="1" showErrorMessage="1" errorTitle="Número Incorrecto" error="Sólo se permite ingresar un dígito entre 0 y 9." sqref="D6" xr:uid="{3B386E23-378D-4BF0-B2B7-967C9E5B3966}">
      <formula1>0</formula1>
      <formula2>9</formula2>
    </dataValidation>
    <dataValidation type="list" allowBlank="1" showInputMessage="1" showErrorMessage="1" sqref="B4" xr:uid="{446D5451-3667-4BC4-A843-C110F4E699DC}">
      <formula1>$AB$11:$AB$42</formula1>
    </dataValidation>
    <dataValidation type="list" allowBlank="1" showInputMessage="1" showErrorMessage="1" sqref="B6" xr:uid="{A25BBAC6-F4D5-4579-931D-1C452C906850}">
      <formula1>$AA$11:$AA$22</formula1>
    </dataValidation>
    <dataValidation type="list" allowBlank="1" showInputMessage="1" showErrorMessage="1" sqref="B5" xr:uid="{46BE0AA9-56B7-466F-8001-E30103B9DADE}">
      <formula1>$AC$11:$AC$13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2">
              <controlPr defaultSize="0" print="0" autoFill="0" autoPict="0" macro="[0]!Verificar_Macros">
                <anchor moveWithCells="1" sizeWithCells="1">
                  <from>
                    <xdr:col>6</xdr:col>
                    <xdr:colOff>123825</xdr:colOff>
                    <xdr:row>18</xdr:row>
                    <xdr:rowOff>114300</xdr:rowOff>
                  </from>
                  <to>
                    <xdr:col>9</xdr:col>
                    <xdr:colOff>685800</xdr:colOff>
                    <xdr:row>19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9C6E-071D-4BCD-BD7E-B96002F4780C}">
  <sheetPr codeName="Hoja8">
    <tabColor theme="0" tint="-0.14999847407452621"/>
  </sheetPr>
  <dimension ref="A1:DA195"/>
  <sheetViews>
    <sheetView tabSelected="1" zoomScaleNormal="100" workbookViewId="0"/>
  </sheetViews>
  <sheetFormatPr baseColWidth="10" defaultColWidth="10.6875" defaultRowHeight="13.5"/>
  <cols>
    <col min="1" max="1" width="15.9375" style="76" customWidth="1"/>
    <col min="2" max="2" width="63.0625" style="76" customWidth="1"/>
    <col min="3" max="3" width="19.5625" style="76" customWidth="1"/>
    <col min="4" max="6" width="13.25" style="76" customWidth="1"/>
    <col min="7" max="7" width="10.6875" style="76"/>
    <col min="8" max="8" width="11.625" style="76" customWidth="1"/>
    <col min="9" max="19" width="10.6875" style="76"/>
    <col min="20" max="20" width="12.5625" style="76" bestFit="1" customWidth="1"/>
    <col min="21" max="21" width="13.5" style="76" customWidth="1"/>
    <col min="22" max="36" width="10.6875" style="76"/>
    <col min="37" max="37" width="13.375" style="76" customWidth="1"/>
    <col min="38" max="38" width="10.6875" style="76" customWidth="1"/>
    <col min="39" max="41" width="10.6875" style="76"/>
    <col min="42" max="42" width="12.5625" style="76" customWidth="1"/>
    <col min="43" max="43" width="12.3125" style="76" customWidth="1"/>
    <col min="44" max="45" width="10.6875" style="76"/>
    <col min="46" max="46" width="12.5625" style="76" customWidth="1"/>
    <col min="47" max="47" width="16.1875" style="76" customWidth="1"/>
    <col min="48" max="48" width="13.5" style="76" customWidth="1"/>
    <col min="49" max="49" width="10.6875" style="76"/>
    <col min="50" max="50" width="13.125" style="76" customWidth="1"/>
    <col min="51" max="51" width="10.6875" style="76"/>
    <col min="52" max="52" width="12.5625" style="76" customWidth="1"/>
    <col min="53" max="74" width="10.6875" style="76"/>
    <col min="75" max="76" width="10.6875" style="76" customWidth="1"/>
    <col min="77" max="78" width="10.6875" style="78" customWidth="1"/>
    <col min="79" max="79" width="10.4375" style="78" customWidth="1"/>
    <col min="80" max="105" width="10.4375" style="79" hidden="1" customWidth="1"/>
    <col min="106" max="107" width="10.4375" style="76" customWidth="1"/>
    <col min="108" max="16384" width="10.6875" style="76"/>
  </cols>
  <sheetData>
    <row r="1" spans="1:105" ht="16.350000000000001" customHeight="1">
      <c r="B1" s="77" t="s">
        <v>13</v>
      </c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</row>
    <row r="2" spans="1:105" ht="16.350000000000001" customHeight="1">
      <c r="B2" s="77" t="str">
        <f>CONCATENATE("COMUNA: ",NOMBRE!B2," - ","( ",NOMBRE!C2,NOMBRE!D2,NOMBRE!E2,NOMBRE!F2,NOMBRE!G2," )")</f>
        <v>COMUNA:  - (  )</v>
      </c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</row>
    <row r="3" spans="1:105" ht="16.350000000000001" customHeight="1">
      <c r="B3" s="77" t="str">
        <f>CONCATENATE("ESTABLECIMIENTO/ESTRATEGIA: ",NOMBRE!B3," - ","( ",NOMBRE!C3,NOMBRE!D3,NOMBRE!E3,NOMBRE!F3,NOMBRE!G3,NOMBRE!H3," )")</f>
        <v>ESTABLECIMIENTO/ESTRATEGIA:  - (  )</v>
      </c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</row>
    <row r="4" spans="1:105" ht="16.350000000000001" customHeight="1">
      <c r="B4" s="77" t="str">
        <f>CONCATENATE("MES: ",NOMBRE!B6," - ","( ",NOMBRE!C6,NOMBRE!D6," )")</f>
        <v>MES:  - (  )</v>
      </c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</row>
    <row r="5" spans="1:105" ht="16.350000000000001" customHeight="1">
      <c r="B5" s="77" t="str">
        <f>CONCATENATE("AÑO: ",NOMBRE!B7)</f>
        <v>AÑO: 2021</v>
      </c>
      <c r="AQ5" s="80"/>
      <c r="AR5" s="81"/>
      <c r="AS5" s="81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</row>
    <row r="6" spans="1:105" ht="16.350000000000001" customHeight="1">
      <c r="B6" s="82" t="s">
        <v>63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3"/>
      <c r="AG6" s="83"/>
      <c r="AH6" s="83"/>
      <c r="AI6" s="84"/>
      <c r="AJ6" s="83"/>
      <c r="AK6" s="83"/>
      <c r="AL6" s="84"/>
      <c r="AM6" s="83"/>
      <c r="AN6" s="83"/>
      <c r="AO6" s="85"/>
      <c r="AQ6" s="80"/>
      <c r="AR6" s="81"/>
      <c r="AS6" s="81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</row>
    <row r="7" spans="1:105" ht="31.35" customHeight="1">
      <c r="B7" s="86" t="s">
        <v>64</v>
      </c>
      <c r="C7" s="87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9"/>
      <c r="AJ7" s="83"/>
      <c r="AK7" s="83"/>
      <c r="AL7" s="84"/>
      <c r="AM7" s="83"/>
      <c r="AN7" s="83"/>
      <c r="AO7" s="85"/>
      <c r="AQ7" s="90"/>
      <c r="AR7" s="91"/>
      <c r="AS7" s="91"/>
      <c r="AT7" s="92"/>
      <c r="AU7" s="93"/>
      <c r="AV7" s="93"/>
      <c r="CH7" s="94"/>
      <c r="CI7" s="94"/>
      <c r="CJ7" s="94"/>
      <c r="CK7" s="94"/>
      <c r="CL7" s="94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</row>
    <row r="8" spans="1:105" ht="16.350000000000001" customHeight="1">
      <c r="B8" s="95" t="s">
        <v>65</v>
      </c>
      <c r="C8" s="96" t="s">
        <v>66</v>
      </c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8"/>
      <c r="X8" s="95" t="s">
        <v>67</v>
      </c>
      <c r="Y8" s="99"/>
      <c r="Z8" s="99"/>
      <c r="AA8" s="99"/>
      <c r="AB8" s="99"/>
      <c r="AC8" s="99"/>
      <c r="AD8" s="99"/>
      <c r="AE8" s="100"/>
      <c r="AF8" s="101" t="s">
        <v>68</v>
      </c>
      <c r="AG8" s="102"/>
      <c r="AH8" s="95" t="s">
        <v>69</v>
      </c>
      <c r="AI8" s="100"/>
      <c r="AJ8" s="103" t="s">
        <v>70</v>
      </c>
      <c r="AK8" s="95" t="s">
        <v>71</v>
      </c>
      <c r="AL8" s="100"/>
      <c r="AM8" s="95" t="s">
        <v>72</v>
      </c>
      <c r="AN8" s="100"/>
      <c r="AO8" s="95" t="s">
        <v>73</v>
      </c>
      <c r="AP8" s="100"/>
      <c r="AQ8" s="103" t="s">
        <v>74</v>
      </c>
      <c r="AR8" s="103" t="s">
        <v>75</v>
      </c>
      <c r="AS8" s="104" t="s">
        <v>76</v>
      </c>
      <c r="AT8" s="105"/>
      <c r="AU8" s="106" t="s">
        <v>77</v>
      </c>
      <c r="AV8" s="106"/>
      <c r="AW8" s="106"/>
      <c r="AX8" s="106" t="s">
        <v>78</v>
      </c>
      <c r="AY8" s="106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Y8" s="76"/>
      <c r="CH8" s="94"/>
      <c r="CI8" s="94"/>
      <c r="CJ8" s="94"/>
      <c r="CK8" s="94"/>
      <c r="CL8" s="94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</row>
    <row r="9" spans="1:105" ht="37.35" customHeight="1">
      <c r="B9" s="108"/>
      <c r="C9" s="103" t="s">
        <v>79</v>
      </c>
      <c r="D9" s="95" t="s">
        <v>80</v>
      </c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100"/>
      <c r="U9" s="103" t="s">
        <v>81</v>
      </c>
      <c r="V9" s="109" t="s">
        <v>82</v>
      </c>
      <c r="W9" s="110"/>
      <c r="X9" s="111" t="s">
        <v>83</v>
      </c>
      <c r="Y9" s="111"/>
      <c r="Z9" s="111"/>
      <c r="AA9" s="110"/>
      <c r="AB9" s="109" t="s">
        <v>84</v>
      </c>
      <c r="AC9" s="111"/>
      <c r="AD9" s="111"/>
      <c r="AE9" s="110"/>
      <c r="AF9" s="112"/>
      <c r="AG9" s="113"/>
      <c r="AH9" s="114"/>
      <c r="AI9" s="115"/>
      <c r="AJ9" s="116"/>
      <c r="AK9" s="114"/>
      <c r="AL9" s="115"/>
      <c r="AM9" s="114"/>
      <c r="AN9" s="115"/>
      <c r="AO9" s="114"/>
      <c r="AP9" s="115"/>
      <c r="AQ9" s="116"/>
      <c r="AR9" s="116"/>
      <c r="AS9" s="117"/>
      <c r="AT9" s="118"/>
      <c r="AU9" s="106"/>
      <c r="AV9" s="106"/>
      <c r="AW9" s="106"/>
      <c r="AX9" s="106"/>
      <c r="AY9" s="106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Y9" s="76"/>
      <c r="CH9" s="94"/>
      <c r="CI9" s="94"/>
      <c r="CJ9" s="94"/>
      <c r="CK9" s="94"/>
      <c r="CL9" s="94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</row>
    <row r="10" spans="1:105" ht="64.349999999999994" customHeight="1">
      <c r="B10" s="114"/>
      <c r="C10" s="119"/>
      <c r="D10" s="120" t="s">
        <v>85</v>
      </c>
      <c r="E10" s="121" t="s">
        <v>86</v>
      </c>
      <c r="F10" s="122" t="s">
        <v>87</v>
      </c>
      <c r="G10" s="122" t="s">
        <v>88</v>
      </c>
      <c r="H10" s="122" t="s">
        <v>89</v>
      </c>
      <c r="I10" s="123" t="s">
        <v>90</v>
      </c>
      <c r="J10" s="123" t="s">
        <v>91</v>
      </c>
      <c r="K10" s="123" t="s">
        <v>92</v>
      </c>
      <c r="L10" s="123" t="s">
        <v>93</v>
      </c>
      <c r="M10" s="123" t="s">
        <v>94</v>
      </c>
      <c r="N10" s="123" t="s">
        <v>95</v>
      </c>
      <c r="O10" s="123" t="s">
        <v>96</v>
      </c>
      <c r="P10" s="123" t="s">
        <v>97</v>
      </c>
      <c r="Q10" s="123" t="s">
        <v>98</v>
      </c>
      <c r="R10" s="123" t="s">
        <v>99</v>
      </c>
      <c r="S10" s="123" t="s">
        <v>100</v>
      </c>
      <c r="T10" s="124" t="s">
        <v>101</v>
      </c>
      <c r="U10" s="119"/>
      <c r="V10" s="125" t="s">
        <v>102</v>
      </c>
      <c r="W10" s="126" t="s">
        <v>103</v>
      </c>
      <c r="X10" s="127" t="s">
        <v>104</v>
      </c>
      <c r="Y10" s="128" t="s">
        <v>105</v>
      </c>
      <c r="Z10" s="122" t="s">
        <v>106</v>
      </c>
      <c r="AA10" s="126" t="s">
        <v>107</v>
      </c>
      <c r="AB10" s="128" t="s">
        <v>104</v>
      </c>
      <c r="AC10" s="128" t="s">
        <v>105</v>
      </c>
      <c r="AD10" s="122" t="s">
        <v>106</v>
      </c>
      <c r="AE10" s="126" t="s">
        <v>107</v>
      </c>
      <c r="AF10" s="129" t="s">
        <v>108</v>
      </c>
      <c r="AG10" s="130" t="s">
        <v>109</v>
      </c>
      <c r="AH10" s="131" t="s">
        <v>110</v>
      </c>
      <c r="AI10" s="132" t="s">
        <v>111</v>
      </c>
      <c r="AJ10" s="119"/>
      <c r="AK10" s="120" t="s">
        <v>112</v>
      </c>
      <c r="AL10" s="126" t="s">
        <v>113</v>
      </c>
      <c r="AM10" s="120" t="s">
        <v>112</v>
      </c>
      <c r="AN10" s="126" t="s">
        <v>113</v>
      </c>
      <c r="AO10" s="133" t="s">
        <v>114</v>
      </c>
      <c r="AP10" s="133" t="s">
        <v>115</v>
      </c>
      <c r="AQ10" s="119"/>
      <c r="AR10" s="119"/>
      <c r="AS10" s="134" t="s">
        <v>83</v>
      </c>
      <c r="AT10" s="135" t="s">
        <v>116</v>
      </c>
      <c r="AU10" s="136" t="s">
        <v>117</v>
      </c>
      <c r="AV10" s="137" t="s">
        <v>118</v>
      </c>
      <c r="AW10" s="138" t="s">
        <v>119</v>
      </c>
      <c r="AX10" s="120" t="s">
        <v>112</v>
      </c>
      <c r="AY10" s="126" t="s">
        <v>113</v>
      </c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Y10" s="76"/>
      <c r="CH10" s="94"/>
      <c r="CI10" s="94"/>
      <c r="CJ10" s="94"/>
      <c r="CK10" s="94"/>
      <c r="CL10" s="94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</row>
    <row r="11" spans="1:105" ht="16.350000000000001" customHeight="1">
      <c r="A11" s="139" t="s">
        <v>120</v>
      </c>
      <c r="B11" s="140" t="s">
        <v>121</v>
      </c>
      <c r="C11" s="141" t="s">
        <v>122</v>
      </c>
      <c r="D11" s="142" t="s">
        <v>123</v>
      </c>
      <c r="E11" s="143" t="s">
        <v>124</v>
      </c>
      <c r="F11" s="143" t="s">
        <v>125</v>
      </c>
      <c r="G11" s="143" t="s">
        <v>126</v>
      </c>
      <c r="H11" s="144" t="s">
        <v>127</v>
      </c>
      <c r="I11" s="144" t="s">
        <v>128</v>
      </c>
      <c r="J11" s="144" t="s">
        <v>129</v>
      </c>
      <c r="K11" s="144" t="s">
        <v>130</v>
      </c>
      <c r="L11" s="144" t="s">
        <v>131</v>
      </c>
      <c r="M11" s="144" t="s">
        <v>132</v>
      </c>
      <c r="N11" s="144" t="s">
        <v>133</v>
      </c>
      <c r="O11" s="144" t="s">
        <v>134</v>
      </c>
      <c r="P11" s="144" t="s">
        <v>135</v>
      </c>
      <c r="Q11" s="144" t="s">
        <v>136</v>
      </c>
      <c r="R11" s="144" t="s">
        <v>137</v>
      </c>
      <c r="S11" s="144" t="s">
        <v>138</v>
      </c>
      <c r="T11" s="145" t="s">
        <v>139</v>
      </c>
      <c r="U11" s="146" t="s">
        <v>140</v>
      </c>
      <c r="V11" s="147" t="s">
        <v>141</v>
      </c>
      <c r="W11" s="148" t="s">
        <v>142</v>
      </c>
      <c r="X11" s="149" t="s">
        <v>143</v>
      </c>
      <c r="Y11" s="147" t="s">
        <v>144</v>
      </c>
      <c r="Z11" s="150" t="s">
        <v>145</v>
      </c>
      <c r="AA11" s="148" t="s">
        <v>146</v>
      </c>
      <c r="AB11" s="151" t="s">
        <v>147</v>
      </c>
      <c r="AC11" s="147" t="s">
        <v>148</v>
      </c>
      <c r="AD11" s="150" t="s">
        <v>149</v>
      </c>
      <c r="AE11" s="148" t="s">
        <v>150</v>
      </c>
      <c r="AF11" s="152" t="s">
        <v>151</v>
      </c>
      <c r="AG11" s="153" t="s">
        <v>152</v>
      </c>
      <c r="AH11" s="154" t="s">
        <v>153</v>
      </c>
      <c r="AI11" s="155" t="s">
        <v>154</v>
      </c>
      <c r="AJ11" s="156" t="s">
        <v>155</v>
      </c>
      <c r="AK11" s="154" t="s">
        <v>156</v>
      </c>
      <c r="AL11" s="155" t="s">
        <v>157</v>
      </c>
      <c r="AM11" s="154" t="s">
        <v>158</v>
      </c>
      <c r="AN11" s="155" t="s">
        <v>159</v>
      </c>
      <c r="AO11" s="157" t="s">
        <v>160</v>
      </c>
      <c r="AP11" s="157" t="s">
        <v>161</v>
      </c>
      <c r="AQ11" s="157" t="s">
        <v>162</v>
      </c>
      <c r="AR11" s="157" t="s">
        <v>163</v>
      </c>
      <c r="AS11" s="158" t="s">
        <v>164</v>
      </c>
      <c r="AT11" s="159" t="s">
        <v>165</v>
      </c>
      <c r="AU11" s="142" t="s">
        <v>166</v>
      </c>
      <c r="AV11" s="143" t="s">
        <v>167</v>
      </c>
      <c r="AW11" s="160" t="s">
        <v>168</v>
      </c>
      <c r="AX11" s="154" t="s">
        <v>169</v>
      </c>
      <c r="AY11" s="155" t="s">
        <v>170</v>
      </c>
      <c r="AZ11" s="161" t="e">
        <f>CB11&amp;CC11&amp;CD11&amp;CE11&amp;CF11</f>
        <v>#VALUE!</v>
      </c>
      <c r="BA11" s="162"/>
      <c r="BB11" s="162"/>
      <c r="BC11" s="162"/>
      <c r="BD11" s="162"/>
      <c r="BE11" s="162"/>
      <c r="BF11" s="162"/>
      <c r="BG11" s="162"/>
      <c r="BH11" s="162"/>
      <c r="BI11" s="162"/>
      <c r="BJ11" s="107"/>
      <c r="BK11" s="107"/>
      <c r="BL11" s="107"/>
      <c r="BM11" s="107"/>
      <c r="BN11" s="107"/>
      <c r="BY11" s="76"/>
      <c r="CB11" s="163" t="e">
        <f>IF(CH11=1,"* El número de consultas según sexo NO DEBE ser diferente al Total. ","")</f>
        <v>#VALUE!</v>
      </c>
      <c r="CC11" s="163" t="str">
        <f>IF(CI11=1,"* No olvide digitar la columna Beneficiarios (Digite CEROS si no tiene). ","")</f>
        <v/>
      </c>
      <c r="CD11" s="163" t="str">
        <f>IF(CJ11=1,"* El número de Beneficiarios NO DEBE ser mayor que el Total. ","")</f>
        <v xml:space="preserve">* El número de Beneficiarios NO DEBE ser mayor que el Total. </v>
      </c>
      <c r="CE11" s="163" t="e">
        <f>IF(CK11=1,"* El total de Consultas Nuevas NO DEBE ser MAYOR que el total de las Consultas Médicas. ","")</f>
        <v>#VALUE!</v>
      </c>
      <c r="CF11" s="163" t="e">
        <f>IF(CL11=1,"* No olvide registrar datos en Pertinencia (Digite CEROS si no tiene). ","")</f>
        <v>#VALUE!</v>
      </c>
      <c r="CG11" s="163"/>
      <c r="CH11" s="164" t="e">
        <f>IF(C11&lt;&gt;(V11+W11),1,0)</f>
        <v>#VALUE!</v>
      </c>
      <c r="CI11" s="164">
        <f>IF(AND(C11&lt;&gt;0,U11=""),1,0)</f>
        <v>0</v>
      </c>
      <c r="CJ11" s="164">
        <f t="shared" ref="CJ11:CJ70" si="0">IF(C11&lt;(U11),1,0)</f>
        <v>1</v>
      </c>
      <c r="CK11" s="164" t="e">
        <f t="shared" ref="CK11:CK70" si="1">IF(C11&lt;(X11+AB11),1,0)</f>
        <v>#VALUE!</v>
      </c>
      <c r="CL11" s="164" t="e">
        <f t="shared" ref="CL11:CL70" si="2">IF(AND((Y11+AC11)&lt;&gt;0,OR(AF11="",AG11="")),1,0)</f>
        <v>#VALUE!</v>
      </c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</row>
    <row r="12" spans="1:105" ht="16.350000000000001" customHeight="1">
      <c r="A12" s="139" t="s">
        <v>171</v>
      </c>
      <c r="B12" s="149" t="s">
        <v>172</v>
      </c>
      <c r="C12" s="141" t="s">
        <v>122</v>
      </c>
      <c r="D12" s="147" t="s">
        <v>123</v>
      </c>
      <c r="E12" s="150" t="s">
        <v>124</v>
      </c>
      <c r="F12" s="150" t="s">
        <v>125</v>
      </c>
      <c r="G12" s="150" t="s">
        <v>126</v>
      </c>
      <c r="H12" s="150" t="s">
        <v>127</v>
      </c>
      <c r="I12" s="150" t="s">
        <v>128</v>
      </c>
      <c r="J12" s="150" t="s">
        <v>129</v>
      </c>
      <c r="K12" s="150" t="s">
        <v>130</v>
      </c>
      <c r="L12" s="150" t="s">
        <v>131</v>
      </c>
      <c r="M12" s="150" t="s">
        <v>132</v>
      </c>
      <c r="N12" s="150" t="s">
        <v>133</v>
      </c>
      <c r="O12" s="150" t="s">
        <v>134</v>
      </c>
      <c r="P12" s="150" t="s">
        <v>135</v>
      </c>
      <c r="Q12" s="150" t="s">
        <v>136</v>
      </c>
      <c r="R12" s="150" t="s">
        <v>137</v>
      </c>
      <c r="S12" s="150" t="s">
        <v>138</v>
      </c>
      <c r="T12" s="148" t="s">
        <v>139</v>
      </c>
      <c r="U12" s="165" t="s">
        <v>140</v>
      </c>
      <c r="V12" s="147" t="s">
        <v>141</v>
      </c>
      <c r="W12" s="148" t="s">
        <v>142</v>
      </c>
      <c r="X12" s="149" t="s">
        <v>143</v>
      </c>
      <c r="Y12" s="147" t="s">
        <v>144</v>
      </c>
      <c r="Z12" s="150" t="s">
        <v>145</v>
      </c>
      <c r="AA12" s="148" t="s">
        <v>146</v>
      </c>
      <c r="AB12" s="151" t="s">
        <v>147</v>
      </c>
      <c r="AC12" s="147" t="s">
        <v>148</v>
      </c>
      <c r="AD12" s="166" t="s">
        <v>149</v>
      </c>
      <c r="AE12" s="148" t="s">
        <v>150</v>
      </c>
      <c r="AF12" s="152" t="s">
        <v>151</v>
      </c>
      <c r="AG12" s="167" t="s">
        <v>152</v>
      </c>
      <c r="AH12" s="147" t="s">
        <v>153</v>
      </c>
      <c r="AI12" s="148" t="s">
        <v>154</v>
      </c>
      <c r="AJ12" s="156" t="s">
        <v>155</v>
      </c>
      <c r="AK12" s="154" t="s">
        <v>156</v>
      </c>
      <c r="AL12" s="148" t="s">
        <v>157</v>
      </c>
      <c r="AM12" s="154" t="s">
        <v>158</v>
      </c>
      <c r="AN12" s="148" t="s">
        <v>159</v>
      </c>
      <c r="AO12" s="157" t="s">
        <v>160</v>
      </c>
      <c r="AP12" s="157" t="s">
        <v>161</v>
      </c>
      <c r="AQ12" s="157" t="s">
        <v>162</v>
      </c>
      <c r="AR12" s="157" t="s">
        <v>163</v>
      </c>
      <c r="AS12" s="158" t="s">
        <v>164</v>
      </c>
      <c r="AT12" s="159" t="s">
        <v>165</v>
      </c>
      <c r="AU12" s="168" t="s">
        <v>166</v>
      </c>
      <c r="AV12" s="169" t="s">
        <v>167</v>
      </c>
      <c r="AW12" s="160" t="s">
        <v>168</v>
      </c>
      <c r="AX12" s="154" t="s">
        <v>169</v>
      </c>
      <c r="AY12" s="148" t="s">
        <v>170</v>
      </c>
      <c r="AZ12" s="161" t="e">
        <f t="shared" ref="AZ12:AZ70" si="3">CB12&amp;CC12&amp;CD12&amp;CE12&amp;CF12</f>
        <v>#VALUE!</v>
      </c>
      <c r="BA12" s="162"/>
      <c r="BB12" s="162"/>
      <c r="BC12" s="162"/>
      <c r="BD12" s="162"/>
      <c r="BE12" s="162"/>
      <c r="BF12" s="162"/>
      <c r="BG12" s="162"/>
      <c r="BH12" s="162"/>
      <c r="BI12" s="162"/>
      <c r="BJ12" s="107"/>
      <c r="BK12" s="107"/>
      <c r="BL12" s="107"/>
      <c r="BM12" s="107"/>
      <c r="BN12" s="107"/>
      <c r="BY12" s="76"/>
      <c r="CB12" s="163" t="e">
        <f>IF(CH12=1,"* El número de consultas según sexo NO DEBE ser diferente al Total. ","")</f>
        <v>#VALUE!</v>
      </c>
      <c r="CC12" s="163" t="str">
        <f>IF(CI12=1,"* No olvide digitar la columna Beneficiarios (Digite CEROS si no tiene). ","")</f>
        <v/>
      </c>
      <c r="CD12" s="163" t="str">
        <f>IF(CJ12=1,"* El número de Beneficiarios NO DEBE ser mayor que el Total. ","")</f>
        <v xml:space="preserve">* El número de Beneficiarios NO DEBE ser mayor que el Total. </v>
      </c>
      <c r="CE12" s="163" t="e">
        <f>IF(CK12=1,"* El total de Consultas Nuevas NO DEBE ser MAYOR que el total de las Consultas Médicas. ","")</f>
        <v>#VALUE!</v>
      </c>
      <c r="CF12" s="163" t="e">
        <f>IF(CL12=1,"* No olvide registrar datos en Pertinencia (Digite CEROS si no tiene). ","")</f>
        <v>#VALUE!</v>
      </c>
      <c r="CG12" s="163"/>
      <c r="CH12" s="164" t="e">
        <f t="shared" ref="CH12:CH70" si="4">IF(C12&lt;&gt;(V12+W12),1,0)</f>
        <v>#VALUE!</v>
      </c>
      <c r="CI12" s="164">
        <f t="shared" ref="CI12:CI70" si="5">IF(AND(C12&lt;&gt;0,U12=""),1,0)</f>
        <v>0</v>
      </c>
      <c r="CJ12" s="164">
        <f t="shared" si="0"/>
        <v>1</v>
      </c>
      <c r="CK12" s="164" t="e">
        <f t="shared" si="1"/>
        <v>#VALUE!</v>
      </c>
      <c r="CL12" s="164" t="e">
        <f t="shared" si="2"/>
        <v>#VALUE!</v>
      </c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</row>
    <row r="13" spans="1:105" ht="16.350000000000001" customHeight="1">
      <c r="A13" s="139" t="s">
        <v>173</v>
      </c>
      <c r="B13" s="149" t="s">
        <v>174</v>
      </c>
      <c r="C13" s="141" t="s">
        <v>122</v>
      </c>
      <c r="D13" s="147" t="s">
        <v>123</v>
      </c>
      <c r="E13" s="170" t="s">
        <v>124</v>
      </c>
      <c r="F13" s="170" t="s">
        <v>125</v>
      </c>
      <c r="G13" s="170" t="s">
        <v>126</v>
      </c>
      <c r="H13" s="170" t="s">
        <v>127</v>
      </c>
      <c r="I13" s="170" t="s">
        <v>128</v>
      </c>
      <c r="J13" s="170" t="s">
        <v>129</v>
      </c>
      <c r="K13" s="170" t="s">
        <v>130</v>
      </c>
      <c r="L13" s="170" t="s">
        <v>131</v>
      </c>
      <c r="M13" s="170" t="s">
        <v>132</v>
      </c>
      <c r="N13" s="170" t="s">
        <v>133</v>
      </c>
      <c r="O13" s="170" t="s">
        <v>134</v>
      </c>
      <c r="P13" s="170" t="s">
        <v>135</v>
      </c>
      <c r="Q13" s="170" t="s">
        <v>136</v>
      </c>
      <c r="R13" s="170" t="s">
        <v>137</v>
      </c>
      <c r="S13" s="170" t="s">
        <v>138</v>
      </c>
      <c r="T13" s="171" t="s">
        <v>139</v>
      </c>
      <c r="U13" s="165" t="s">
        <v>140</v>
      </c>
      <c r="V13" s="147" t="s">
        <v>141</v>
      </c>
      <c r="W13" s="148" t="s">
        <v>142</v>
      </c>
      <c r="X13" s="149" t="s">
        <v>143</v>
      </c>
      <c r="Y13" s="147" t="s">
        <v>144</v>
      </c>
      <c r="Z13" s="150" t="s">
        <v>145</v>
      </c>
      <c r="AA13" s="148" t="s">
        <v>146</v>
      </c>
      <c r="AB13" s="151" t="s">
        <v>147</v>
      </c>
      <c r="AC13" s="147" t="s">
        <v>148</v>
      </c>
      <c r="AD13" s="166" t="s">
        <v>149</v>
      </c>
      <c r="AE13" s="148" t="s">
        <v>150</v>
      </c>
      <c r="AF13" s="152" t="s">
        <v>151</v>
      </c>
      <c r="AG13" s="152" t="s">
        <v>152</v>
      </c>
      <c r="AH13" s="147" t="s">
        <v>153</v>
      </c>
      <c r="AI13" s="148" t="s">
        <v>154</v>
      </c>
      <c r="AJ13" s="156" t="s">
        <v>155</v>
      </c>
      <c r="AK13" s="154" t="s">
        <v>156</v>
      </c>
      <c r="AL13" s="148" t="s">
        <v>157</v>
      </c>
      <c r="AM13" s="154" t="s">
        <v>158</v>
      </c>
      <c r="AN13" s="148" t="s">
        <v>159</v>
      </c>
      <c r="AO13" s="157" t="s">
        <v>160</v>
      </c>
      <c r="AP13" s="157" t="s">
        <v>161</v>
      </c>
      <c r="AQ13" s="157" t="s">
        <v>162</v>
      </c>
      <c r="AR13" s="157" t="s">
        <v>163</v>
      </c>
      <c r="AS13" s="158" t="s">
        <v>164</v>
      </c>
      <c r="AT13" s="159" t="s">
        <v>165</v>
      </c>
      <c r="AU13" s="168" t="s">
        <v>166</v>
      </c>
      <c r="AV13" s="169" t="s">
        <v>167</v>
      </c>
      <c r="AW13" s="160" t="s">
        <v>168</v>
      </c>
      <c r="AX13" s="154" t="s">
        <v>169</v>
      </c>
      <c r="AY13" s="148" t="s">
        <v>170</v>
      </c>
      <c r="AZ13" s="161" t="e">
        <f t="shared" si="3"/>
        <v>#VALUE!</v>
      </c>
      <c r="BA13" s="162"/>
      <c r="BB13" s="162"/>
      <c r="BC13" s="162"/>
      <c r="BD13" s="162"/>
      <c r="BE13" s="162"/>
      <c r="BF13" s="162"/>
      <c r="BG13" s="162"/>
      <c r="BH13" s="162"/>
      <c r="BI13" s="162"/>
      <c r="BJ13" s="107"/>
      <c r="BK13" s="107"/>
      <c r="BL13" s="107"/>
      <c r="BM13" s="107"/>
      <c r="BN13" s="107"/>
      <c r="BY13" s="76"/>
      <c r="CB13" s="163" t="e">
        <f>IF(CH13=1,"* El número de consultas según sexo NO DEBE ser diferente al Total. ","")</f>
        <v>#VALUE!</v>
      </c>
      <c r="CC13" s="163" t="str">
        <f>IF(CI13=1,"* No olvide digitar la columna Beneficiarios (Digite CEROS si no tiene). ","")</f>
        <v/>
      </c>
      <c r="CD13" s="163" t="str">
        <f>IF(CJ13=1,"* El número de Beneficiarios NO DEBE ser mayor que el Total. ","")</f>
        <v xml:space="preserve">* El número de Beneficiarios NO DEBE ser mayor que el Total. </v>
      </c>
      <c r="CE13" s="163" t="e">
        <f>IF(CK13=1,"* El total de Consultas Nuevas NO DEBE ser MAYOR que el total de las Consultas Médicas. ","")</f>
        <v>#VALUE!</v>
      </c>
      <c r="CF13" s="163" t="e">
        <f>IF(CL13=1,"* No olvide registrar datos en Pertinencia (Digite CEROS si no tiene). ","")</f>
        <v>#VALUE!</v>
      </c>
      <c r="CG13" s="163"/>
      <c r="CH13" s="164" t="e">
        <f t="shared" si="4"/>
        <v>#VALUE!</v>
      </c>
      <c r="CI13" s="164">
        <f t="shared" si="5"/>
        <v>0</v>
      </c>
      <c r="CJ13" s="164">
        <f t="shared" si="0"/>
        <v>1</v>
      </c>
      <c r="CK13" s="164" t="e">
        <f t="shared" si="1"/>
        <v>#VALUE!</v>
      </c>
      <c r="CL13" s="164" t="e">
        <f t="shared" si="2"/>
        <v>#VALUE!</v>
      </c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</row>
    <row r="14" spans="1:105" ht="16.350000000000001" customHeight="1">
      <c r="A14" s="139" t="s">
        <v>175</v>
      </c>
      <c r="B14" s="149" t="s">
        <v>176</v>
      </c>
      <c r="C14" s="141" t="s">
        <v>122</v>
      </c>
      <c r="D14" s="147" t="s">
        <v>123</v>
      </c>
      <c r="E14" s="150" t="s">
        <v>124</v>
      </c>
      <c r="F14" s="150" t="s">
        <v>125</v>
      </c>
      <c r="G14" s="150" t="s">
        <v>126</v>
      </c>
      <c r="H14" s="150" t="s">
        <v>127</v>
      </c>
      <c r="I14" s="150" t="s">
        <v>128</v>
      </c>
      <c r="J14" s="150" t="s">
        <v>129</v>
      </c>
      <c r="K14" s="150" t="s">
        <v>130</v>
      </c>
      <c r="L14" s="150" t="s">
        <v>131</v>
      </c>
      <c r="M14" s="150" t="s">
        <v>132</v>
      </c>
      <c r="N14" s="150" t="s">
        <v>133</v>
      </c>
      <c r="O14" s="150" t="s">
        <v>134</v>
      </c>
      <c r="P14" s="150" t="s">
        <v>135</v>
      </c>
      <c r="Q14" s="150" t="s">
        <v>136</v>
      </c>
      <c r="R14" s="150" t="s">
        <v>137</v>
      </c>
      <c r="S14" s="150" t="s">
        <v>138</v>
      </c>
      <c r="T14" s="148" t="s">
        <v>139</v>
      </c>
      <c r="U14" s="165" t="s">
        <v>140</v>
      </c>
      <c r="V14" s="147" t="s">
        <v>141</v>
      </c>
      <c r="W14" s="148" t="s">
        <v>142</v>
      </c>
      <c r="X14" s="149" t="s">
        <v>143</v>
      </c>
      <c r="Y14" s="147" t="s">
        <v>144</v>
      </c>
      <c r="Z14" s="150" t="s">
        <v>145</v>
      </c>
      <c r="AA14" s="148" t="s">
        <v>146</v>
      </c>
      <c r="AB14" s="151" t="s">
        <v>147</v>
      </c>
      <c r="AC14" s="147" t="s">
        <v>148</v>
      </c>
      <c r="AD14" s="166" t="s">
        <v>149</v>
      </c>
      <c r="AE14" s="148" t="s">
        <v>150</v>
      </c>
      <c r="AF14" s="152" t="s">
        <v>151</v>
      </c>
      <c r="AG14" s="152" t="s">
        <v>152</v>
      </c>
      <c r="AH14" s="147" t="s">
        <v>153</v>
      </c>
      <c r="AI14" s="148" t="s">
        <v>154</v>
      </c>
      <c r="AJ14" s="156" t="s">
        <v>155</v>
      </c>
      <c r="AK14" s="154" t="s">
        <v>156</v>
      </c>
      <c r="AL14" s="148" t="s">
        <v>157</v>
      </c>
      <c r="AM14" s="154" t="s">
        <v>158</v>
      </c>
      <c r="AN14" s="148" t="s">
        <v>159</v>
      </c>
      <c r="AO14" s="157" t="s">
        <v>160</v>
      </c>
      <c r="AP14" s="157" t="s">
        <v>161</v>
      </c>
      <c r="AQ14" s="157" t="s">
        <v>162</v>
      </c>
      <c r="AR14" s="157" t="s">
        <v>163</v>
      </c>
      <c r="AS14" s="158" t="s">
        <v>164</v>
      </c>
      <c r="AT14" s="159" t="s">
        <v>165</v>
      </c>
      <c r="AU14" s="168" t="s">
        <v>166</v>
      </c>
      <c r="AV14" s="169" t="s">
        <v>167</v>
      </c>
      <c r="AW14" s="160" t="s">
        <v>168</v>
      </c>
      <c r="AX14" s="154" t="s">
        <v>169</v>
      </c>
      <c r="AY14" s="148" t="s">
        <v>170</v>
      </c>
      <c r="AZ14" s="161" t="e">
        <f t="shared" si="3"/>
        <v>#VALUE!</v>
      </c>
      <c r="BA14" s="162"/>
      <c r="BB14" s="162"/>
      <c r="BC14" s="162"/>
      <c r="BD14" s="162"/>
      <c r="BE14" s="162"/>
      <c r="BF14" s="162"/>
      <c r="BG14" s="162"/>
      <c r="BH14" s="162"/>
      <c r="BI14" s="162"/>
      <c r="BJ14" s="107"/>
      <c r="BK14" s="107"/>
      <c r="BL14" s="107"/>
      <c r="BM14" s="107"/>
      <c r="BN14" s="107"/>
      <c r="BY14" s="76"/>
      <c r="CB14" s="163" t="e">
        <f t="shared" ref="CB14:CB70" si="6">IF(CH14=1,"* El número de consultas según sexo NO DEBE ser diferente al Total. ","")</f>
        <v>#VALUE!</v>
      </c>
      <c r="CC14" s="163" t="str">
        <f t="shared" ref="CC14:CC70" si="7">IF(CI14=1,"* No olvide digitar la columna Beneficiarios (Digite CEROS si no tiene). ","")</f>
        <v/>
      </c>
      <c r="CD14" s="163" t="str">
        <f t="shared" ref="CD14:CD70" si="8">IF(CJ14=1,"* El número de Beneficiarios NO DEBE ser mayor que el Total. ","")</f>
        <v xml:space="preserve">* El número de Beneficiarios NO DEBE ser mayor que el Total. </v>
      </c>
      <c r="CE14" s="163" t="e">
        <f t="shared" ref="CE14:CE70" si="9">IF(CK14=1,"* El total de Consultas Nuevas NO DEBE ser MAYOR que el total de las Consultas Médicas. ","")</f>
        <v>#VALUE!</v>
      </c>
      <c r="CF14" s="163" t="e">
        <f t="shared" ref="CF14:CF70" si="10">IF(CL14=1,"* No olvide registrar datos en Pertinencia (Digite CEROS si no tiene). ","")</f>
        <v>#VALUE!</v>
      </c>
      <c r="CG14" s="163"/>
      <c r="CH14" s="164" t="e">
        <f t="shared" si="4"/>
        <v>#VALUE!</v>
      </c>
      <c r="CI14" s="164">
        <f t="shared" si="5"/>
        <v>0</v>
      </c>
      <c r="CJ14" s="164">
        <f t="shared" si="0"/>
        <v>1</v>
      </c>
      <c r="CK14" s="164" t="e">
        <f t="shared" si="1"/>
        <v>#VALUE!</v>
      </c>
      <c r="CL14" s="164" t="e">
        <f t="shared" si="2"/>
        <v>#VALUE!</v>
      </c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</row>
    <row r="15" spans="1:105" ht="16.350000000000001" customHeight="1">
      <c r="A15" s="139" t="s">
        <v>177</v>
      </c>
      <c r="B15" s="149" t="s">
        <v>178</v>
      </c>
      <c r="C15" s="141" t="s">
        <v>122</v>
      </c>
      <c r="D15" s="147" t="s">
        <v>123</v>
      </c>
      <c r="E15" s="150" t="s">
        <v>124</v>
      </c>
      <c r="F15" s="150" t="s">
        <v>125</v>
      </c>
      <c r="G15" s="150" t="s">
        <v>126</v>
      </c>
      <c r="H15" s="150" t="s">
        <v>127</v>
      </c>
      <c r="I15" s="150" t="s">
        <v>128</v>
      </c>
      <c r="J15" s="150" t="s">
        <v>129</v>
      </c>
      <c r="K15" s="150" t="s">
        <v>130</v>
      </c>
      <c r="L15" s="150" t="s">
        <v>131</v>
      </c>
      <c r="M15" s="150" t="s">
        <v>132</v>
      </c>
      <c r="N15" s="150" t="s">
        <v>133</v>
      </c>
      <c r="O15" s="150" t="s">
        <v>134</v>
      </c>
      <c r="P15" s="150" t="s">
        <v>135</v>
      </c>
      <c r="Q15" s="150" t="s">
        <v>136</v>
      </c>
      <c r="R15" s="150" t="s">
        <v>137</v>
      </c>
      <c r="S15" s="150" t="s">
        <v>138</v>
      </c>
      <c r="T15" s="148" t="s">
        <v>139</v>
      </c>
      <c r="U15" s="165" t="s">
        <v>140</v>
      </c>
      <c r="V15" s="147" t="s">
        <v>141</v>
      </c>
      <c r="W15" s="148" t="s">
        <v>142</v>
      </c>
      <c r="X15" s="149" t="s">
        <v>143</v>
      </c>
      <c r="Y15" s="147" t="s">
        <v>144</v>
      </c>
      <c r="Z15" s="150" t="s">
        <v>145</v>
      </c>
      <c r="AA15" s="148" t="s">
        <v>146</v>
      </c>
      <c r="AB15" s="172" t="s">
        <v>147</v>
      </c>
      <c r="AC15" s="147" t="s">
        <v>148</v>
      </c>
      <c r="AD15" s="150" t="s">
        <v>149</v>
      </c>
      <c r="AE15" s="148" t="s">
        <v>150</v>
      </c>
      <c r="AF15" s="152" t="s">
        <v>151</v>
      </c>
      <c r="AG15" s="152" t="s">
        <v>152</v>
      </c>
      <c r="AH15" s="147" t="s">
        <v>153</v>
      </c>
      <c r="AI15" s="148" t="s">
        <v>154</v>
      </c>
      <c r="AJ15" s="156" t="s">
        <v>155</v>
      </c>
      <c r="AK15" s="154" t="s">
        <v>156</v>
      </c>
      <c r="AL15" s="148" t="s">
        <v>157</v>
      </c>
      <c r="AM15" s="154" t="s">
        <v>158</v>
      </c>
      <c r="AN15" s="148" t="s">
        <v>159</v>
      </c>
      <c r="AO15" s="157" t="s">
        <v>160</v>
      </c>
      <c r="AP15" s="157" t="s">
        <v>161</v>
      </c>
      <c r="AQ15" s="157" t="s">
        <v>162</v>
      </c>
      <c r="AR15" s="157" t="s">
        <v>163</v>
      </c>
      <c r="AS15" s="158" t="s">
        <v>164</v>
      </c>
      <c r="AT15" s="159" t="s">
        <v>165</v>
      </c>
      <c r="AU15" s="168" t="s">
        <v>166</v>
      </c>
      <c r="AV15" s="169" t="s">
        <v>167</v>
      </c>
      <c r="AW15" s="160" t="s">
        <v>168</v>
      </c>
      <c r="AX15" s="154" t="s">
        <v>169</v>
      </c>
      <c r="AY15" s="148" t="s">
        <v>170</v>
      </c>
      <c r="AZ15" s="161" t="e">
        <f t="shared" si="3"/>
        <v>#VALUE!</v>
      </c>
      <c r="BA15" s="162"/>
      <c r="BB15" s="162"/>
      <c r="BC15" s="162"/>
      <c r="BD15" s="162"/>
      <c r="BE15" s="162"/>
      <c r="BF15" s="162"/>
      <c r="BG15" s="162"/>
      <c r="BH15" s="162"/>
      <c r="BI15" s="162"/>
      <c r="BJ15" s="107"/>
      <c r="BK15" s="107"/>
      <c r="BL15" s="107"/>
      <c r="BM15" s="107"/>
      <c r="BN15" s="107"/>
      <c r="BY15" s="76"/>
      <c r="CB15" s="163" t="e">
        <f t="shared" si="6"/>
        <v>#VALUE!</v>
      </c>
      <c r="CC15" s="163" t="str">
        <f t="shared" si="7"/>
        <v/>
      </c>
      <c r="CD15" s="163" t="str">
        <f t="shared" si="8"/>
        <v xml:space="preserve">* El número de Beneficiarios NO DEBE ser mayor que el Total. </v>
      </c>
      <c r="CE15" s="163" t="e">
        <f t="shared" si="9"/>
        <v>#VALUE!</v>
      </c>
      <c r="CF15" s="163" t="e">
        <f t="shared" si="10"/>
        <v>#VALUE!</v>
      </c>
      <c r="CG15" s="163"/>
      <c r="CH15" s="164" t="e">
        <f t="shared" si="4"/>
        <v>#VALUE!</v>
      </c>
      <c r="CI15" s="164">
        <f t="shared" si="5"/>
        <v>0</v>
      </c>
      <c r="CJ15" s="164">
        <f t="shared" si="0"/>
        <v>1</v>
      </c>
      <c r="CK15" s="164" t="e">
        <f t="shared" si="1"/>
        <v>#VALUE!</v>
      </c>
      <c r="CL15" s="164" t="e">
        <f t="shared" si="2"/>
        <v>#VALUE!</v>
      </c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</row>
    <row r="16" spans="1:105" ht="16.350000000000001" customHeight="1">
      <c r="A16" s="173" t="s">
        <v>179</v>
      </c>
      <c r="B16" s="149" t="s">
        <v>180</v>
      </c>
      <c r="C16" s="141" t="s">
        <v>122</v>
      </c>
      <c r="D16" s="147" t="s">
        <v>123</v>
      </c>
      <c r="E16" s="150" t="s">
        <v>124</v>
      </c>
      <c r="F16" s="150" t="s">
        <v>125</v>
      </c>
      <c r="G16" s="150" t="s">
        <v>126</v>
      </c>
      <c r="H16" s="150" t="s">
        <v>127</v>
      </c>
      <c r="I16" s="150" t="s">
        <v>128</v>
      </c>
      <c r="J16" s="150" t="s">
        <v>129</v>
      </c>
      <c r="K16" s="150" t="s">
        <v>130</v>
      </c>
      <c r="L16" s="150" t="s">
        <v>131</v>
      </c>
      <c r="M16" s="150" t="s">
        <v>132</v>
      </c>
      <c r="N16" s="150" t="s">
        <v>133</v>
      </c>
      <c r="O16" s="150" t="s">
        <v>134</v>
      </c>
      <c r="P16" s="150" t="s">
        <v>135</v>
      </c>
      <c r="Q16" s="150" t="s">
        <v>136</v>
      </c>
      <c r="R16" s="150" t="s">
        <v>137</v>
      </c>
      <c r="S16" s="150" t="s">
        <v>138</v>
      </c>
      <c r="T16" s="148" t="s">
        <v>139</v>
      </c>
      <c r="U16" s="165" t="s">
        <v>140</v>
      </c>
      <c r="V16" s="147" t="s">
        <v>141</v>
      </c>
      <c r="W16" s="148" t="s">
        <v>142</v>
      </c>
      <c r="X16" s="149" t="s">
        <v>143</v>
      </c>
      <c r="Y16" s="147" t="s">
        <v>144</v>
      </c>
      <c r="Z16" s="150" t="s">
        <v>145</v>
      </c>
      <c r="AA16" s="148" t="s">
        <v>146</v>
      </c>
      <c r="AB16" s="172" t="s">
        <v>147</v>
      </c>
      <c r="AC16" s="147" t="s">
        <v>148</v>
      </c>
      <c r="AD16" s="150" t="s">
        <v>149</v>
      </c>
      <c r="AE16" s="148" t="s">
        <v>150</v>
      </c>
      <c r="AF16" s="152" t="s">
        <v>151</v>
      </c>
      <c r="AG16" s="152" t="s">
        <v>152</v>
      </c>
      <c r="AH16" s="147" t="s">
        <v>153</v>
      </c>
      <c r="AI16" s="148" t="s">
        <v>154</v>
      </c>
      <c r="AJ16" s="156" t="s">
        <v>155</v>
      </c>
      <c r="AK16" s="154" t="s">
        <v>156</v>
      </c>
      <c r="AL16" s="148" t="s">
        <v>157</v>
      </c>
      <c r="AM16" s="154" t="s">
        <v>158</v>
      </c>
      <c r="AN16" s="148" t="s">
        <v>159</v>
      </c>
      <c r="AO16" s="157" t="s">
        <v>160</v>
      </c>
      <c r="AP16" s="157" t="s">
        <v>161</v>
      </c>
      <c r="AQ16" s="157" t="s">
        <v>162</v>
      </c>
      <c r="AR16" s="157" t="s">
        <v>163</v>
      </c>
      <c r="AS16" s="158" t="s">
        <v>164</v>
      </c>
      <c r="AT16" s="159" t="s">
        <v>165</v>
      </c>
      <c r="AU16" s="168" t="s">
        <v>166</v>
      </c>
      <c r="AV16" s="169" t="s">
        <v>167</v>
      </c>
      <c r="AW16" s="160" t="s">
        <v>168</v>
      </c>
      <c r="AX16" s="154" t="s">
        <v>169</v>
      </c>
      <c r="AY16" s="148" t="s">
        <v>170</v>
      </c>
      <c r="AZ16" s="161" t="e">
        <f t="shared" si="3"/>
        <v>#VALUE!</v>
      </c>
      <c r="BA16" s="162"/>
      <c r="BB16" s="162"/>
      <c r="BC16" s="162"/>
      <c r="BD16" s="162"/>
      <c r="BE16" s="162"/>
      <c r="BF16" s="162"/>
      <c r="BG16" s="162"/>
      <c r="BH16" s="162"/>
      <c r="BI16" s="162"/>
      <c r="BJ16" s="107"/>
      <c r="BK16" s="107"/>
      <c r="BL16" s="107"/>
      <c r="BM16" s="107"/>
      <c r="BN16" s="107"/>
      <c r="BY16" s="76"/>
      <c r="CB16" s="163" t="e">
        <f t="shared" si="6"/>
        <v>#VALUE!</v>
      </c>
      <c r="CC16" s="163" t="str">
        <f t="shared" si="7"/>
        <v/>
      </c>
      <c r="CD16" s="163" t="str">
        <f t="shared" si="8"/>
        <v xml:space="preserve">* El número de Beneficiarios NO DEBE ser mayor que el Total. </v>
      </c>
      <c r="CE16" s="163" t="e">
        <f t="shared" si="9"/>
        <v>#VALUE!</v>
      </c>
      <c r="CF16" s="163" t="e">
        <f t="shared" si="10"/>
        <v>#VALUE!</v>
      </c>
      <c r="CG16" s="163"/>
      <c r="CH16" s="164" t="e">
        <f t="shared" si="4"/>
        <v>#VALUE!</v>
      </c>
      <c r="CI16" s="164">
        <f t="shared" si="5"/>
        <v>0</v>
      </c>
      <c r="CJ16" s="164">
        <f t="shared" si="0"/>
        <v>1</v>
      </c>
      <c r="CK16" s="164" t="e">
        <f t="shared" si="1"/>
        <v>#VALUE!</v>
      </c>
      <c r="CL16" s="164" t="e">
        <f t="shared" si="2"/>
        <v>#VALUE!</v>
      </c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</row>
    <row r="17" spans="1:105" ht="16.350000000000001" customHeight="1">
      <c r="A17" s="139" t="s">
        <v>181</v>
      </c>
      <c r="B17" s="149" t="s">
        <v>182</v>
      </c>
      <c r="C17" s="141" t="s">
        <v>122</v>
      </c>
      <c r="D17" s="147" t="s">
        <v>123</v>
      </c>
      <c r="E17" s="150" t="s">
        <v>124</v>
      </c>
      <c r="F17" s="150" t="s">
        <v>125</v>
      </c>
      <c r="G17" s="150" t="s">
        <v>126</v>
      </c>
      <c r="H17" s="150" t="s">
        <v>127</v>
      </c>
      <c r="I17" s="150" t="s">
        <v>128</v>
      </c>
      <c r="J17" s="150" t="s">
        <v>129</v>
      </c>
      <c r="K17" s="150" t="s">
        <v>130</v>
      </c>
      <c r="L17" s="150" t="s">
        <v>131</v>
      </c>
      <c r="M17" s="150" t="s">
        <v>132</v>
      </c>
      <c r="N17" s="150" t="s">
        <v>133</v>
      </c>
      <c r="O17" s="150" t="s">
        <v>134</v>
      </c>
      <c r="P17" s="150" t="s">
        <v>135</v>
      </c>
      <c r="Q17" s="150" t="s">
        <v>136</v>
      </c>
      <c r="R17" s="150" t="s">
        <v>137</v>
      </c>
      <c r="S17" s="150" t="s">
        <v>138</v>
      </c>
      <c r="T17" s="148" t="s">
        <v>139</v>
      </c>
      <c r="U17" s="165" t="s">
        <v>140</v>
      </c>
      <c r="V17" s="147" t="s">
        <v>141</v>
      </c>
      <c r="W17" s="148" t="s">
        <v>142</v>
      </c>
      <c r="X17" s="149" t="s">
        <v>143</v>
      </c>
      <c r="Y17" s="147" t="s">
        <v>144</v>
      </c>
      <c r="Z17" s="150" t="s">
        <v>145</v>
      </c>
      <c r="AA17" s="148" t="s">
        <v>146</v>
      </c>
      <c r="AB17" s="172" t="s">
        <v>147</v>
      </c>
      <c r="AC17" s="147" t="s">
        <v>148</v>
      </c>
      <c r="AD17" s="150" t="s">
        <v>149</v>
      </c>
      <c r="AE17" s="148" t="s">
        <v>150</v>
      </c>
      <c r="AF17" s="152" t="s">
        <v>151</v>
      </c>
      <c r="AG17" s="152" t="s">
        <v>152</v>
      </c>
      <c r="AH17" s="147" t="s">
        <v>153</v>
      </c>
      <c r="AI17" s="148" t="s">
        <v>154</v>
      </c>
      <c r="AJ17" s="156" t="s">
        <v>155</v>
      </c>
      <c r="AK17" s="154" t="s">
        <v>156</v>
      </c>
      <c r="AL17" s="148" t="s">
        <v>157</v>
      </c>
      <c r="AM17" s="154" t="s">
        <v>158</v>
      </c>
      <c r="AN17" s="148" t="s">
        <v>159</v>
      </c>
      <c r="AO17" s="157" t="s">
        <v>160</v>
      </c>
      <c r="AP17" s="157" t="s">
        <v>161</v>
      </c>
      <c r="AQ17" s="157" t="s">
        <v>162</v>
      </c>
      <c r="AR17" s="157" t="s">
        <v>163</v>
      </c>
      <c r="AS17" s="158" t="s">
        <v>164</v>
      </c>
      <c r="AT17" s="159" t="s">
        <v>165</v>
      </c>
      <c r="AU17" s="168" t="s">
        <v>166</v>
      </c>
      <c r="AV17" s="169" t="s">
        <v>167</v>
      </c>
      <c r="AW17" s="160" t="s">
        <v>168</v>
      </c>
      <c r="AX17" s="154" t="s">
        <v>169</v>
      </c>
      <c r="AY17" s="148" t="s">
        <v>170</v>
      </c>
      <c r="AZ17" s="161" t="e">
        <f t="shared" si="3"/>
        <v>#VALUE!</v>
      </c>
      <c r="BA17" s="162"/>
      <c r="BB17" s="162"/>
      <c r="BC17" s="162"/>
      <c r="BD17" s="162"/>
      <c r="BE17" s="162"/>
      <c r="BF17" s="162"/>
      <c r="BG17" s="162"/>
      <c r="BH17" s="162"/>
      <c r="BI17" s="162"/>
      <c r="BJ17" s="107"/>
      <c r="BK17" s="107"/>
      <c r="BL17" s="107"/>
      <c r="BM17" s="107"/>
      <c r="BN17" s="107"/>
      <c r="BY17" s="76"/>
      <c r="CB17" s="163" t="e">
        <f t="shared" si="6"/>
        <v>#VALUE!</v>
      </c>
      <c r="CC17" s="163" t="str">
        <f t="shared" si="7"/>
        <v/>
      </c>
      <c r="CD17" s="163" t="str">
        <f t="shared" si="8"/>
        <v xml:space="preserve">* El número de Beneficiarios NO DEBE ser mayor que el Total. </v>
      </c>
      <c r="CE17" s="163" t="e">
        <f t="shared" si="9"/>
        <v>#VALUE!</v>
      </c>
      <c r="CF17" s="163" t="e">
        <f t="shared" si="10"/>
        <v>#VALUE!</v>
      </c>
      <c r="CG17" s="163"/>
      <c r="CH17" s="164" t="e">
        <f t="shared" si="4"/>
        <v>#VALUE!</v>
      </c>
      <c r="CI17" s="164">
        <f t="shared" si="5"/>
        <v>0</v>
      </c>
      <c r="CJ17" s="164">
        <f t="shared" si="0"/>
        <v>1</v>
      </c>
      <c r="CK17" s="164" t="e">
        <f t="shared" si="1"/>
        <v>#VALUE!</v>
      </c>
      <c r="CL17" s="164" t="e">
        <f t="shared" si="2"/>
        <v>#VALUE!</v>
      </c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</row>
    <row r="18" spans="1:105" ht="16.350000000000001" customHeight="1">
      <c r="A18" s="139" t="s">
        <v>183</v>
      </c>
      <c r="B18" s="149" t="s">
        <v>184</v>
      </c>
      <c r="C18" s="141" t="s">
        <v>122</v>
      </c>
      <c r="D18" s="147" t="s">
        <v>123</v>
      </c>
      <c r="E18" s="150" t="s">
        <v>124</v>
      </c>
      <c r="F18" s="150" t="s">
        <v>125</v>
      </c>
      <c r="G18" s="150" t="s">
        <v>126</v>
      </c>
      <c r="H18" s="150" t="s">
        <v>127</v>
      </c>
      <c r="I18" s="150" t="s">
        <v>128</v>
      </c>
      <c r="J18" s="150" t="s">
        <v>129</v>
      </c>
      <c r="K18" s="150" t="s">
        <v>130</v>
      </c>
      <c r="L18" s="150" t="s">
        <v>131</v>
      </c>
      <c r="M18" s="150" t="s">
        <v>132</v>
      </c>
      <c r="N18" s="150" t="s">
        <v>133</v>
      </c>
      <c r="O18" s="150" t="s">
        <v>134</v>
      </c>
      <c r="P18" s="150" t="s">
        <v>135</v>
      </c>
      <c r="Q18" s="150" t="s">
        <v>136</v>
      </c>
      <c r="R18" s="150" t="s">
        <v>137</v>
      </c>
      <c r="S18" s="150" t="s">
        <v>138</v>
      </c>
      <c r="T18" s="148" t="s">
        <v>139</v>
      </c>
      <c r="U18" s="165" t="s">
        <v>140</v>
      </c>
      <c r="V18" s="147" t="s">
        <v>141</v>
      </c>
      <c r="W18" s="148" t="s">
        <v>142</v>
      </c>
      <c r="X18" s="149" t="s">
        <v>143</v>
      </c>
      <c r="Y18" s="147" t="s">
        <v>144</v>
      </c>
      <c r="Z18" s="150" t="s">
        <v>145</v>
      </c>
      <c r="AA18" s="148" t="s">
        <v>146</v>
      </c>
      <c r="AB18" s="172" t="s">
        <v>147</v>
      </c>
      <c r="AC18" s="147" t="s">
        <v>148</v>
      </c>
      <c r="AD18" s="150" t="s">
        <v>149</v>
      </c>
      <c r="AE18" s="148" t="s">
        <v>150</v>
      </c>
      <c r="AF18" s="152" t="s">
        <v>151</v>
      </c>
      <c r="AG18" s="152" t="s">
        <v>152</v>
      </c>
      <c r="AH18" s="147" t="s">
        <v>153</v>
      </c>
      <c r="AI18" s="148" t="s">
        <v>154</v>
      </c>
      <c r="AJ18" s="156" t="s">
        <v>155</v>
      </c>
      <c r="AK18" s="154" t="s">
        <v>156</v>
      </c>
      <c r="AL18" s="148" t="s">
        <v>157</v>
      </c>
      <c r="AM18" s="154" t="s">
        <v>158</v>
      </c>
      <c r="AN18" s="148" t="s">
        <v>159</v>
      </c>
      <c r="AO18" s="157" t="s">
        <v>160</v>
      </c>
      <c r="AP18" s="157" t="s">
        <v>161</v>
      </c>
      <c r="AQ18" s="157" t="s">
        <v>162</v>
      </c>
      <c r="AR18" s="157" t="s">
        <v>163</v>
      </c>
      <c r="AS18" s="158" t="s">
        <v>164</v>
      </c>
      <c r="AT18" s="159" t="s">
        <v>165</v>
      </c>
      <c r="AU18" s="168" t="s">
        <v>166</v>
      </c>
      <c r="AV18" s="169" t="s">
        <v>167</v>
      </c>
      <c r="AW18" s="160" t="s">
        <v>168</v>
      </c>
      <c r="AX18" s="154" t="s">
        <v>169</v>
      </c>
      <c r="AY18" s="148" t="s">
        <v>170</v>
      </c>
      <c r="AZ18" s="161" t="e">
        <f t="shared" si="3"/>
        <v>#VALUE!</v>
      </c>
      <c r="BA18" s="162"/>
      <c r="BB18" s="162"/>
      <c r="BC18" s="162"/>
      <c r="BD18" s="162"/>
      <c r="BE18" s="162"/>
      <c r="BF18" s="162"/>
      <c r="BG18" s="162"/>
      <c r="BH18" s="162"/>
      <c r="BI18" s="162"/>
      <c r="BJ18" s="107"/>
      <c r="BK18" s="107"/>
      <c r="BL18" s="107"/>
      <c r="BM18" s="107"/>
      <c r="BN18" s="107"/>
      <c r="BY18" s="76"/>
      <c r="CB18" s="163" t="e">
        <f t="shared" si="6"/>
        <v>#VALUE!</v>
      </c>
      <c r="CC18" s="163" t="str">
        <f t="shared" si="7"/>
        <v/>
      </c>
      <c r="CD18" s="163" t="str">
        <f t="shared" si="8"/>
        <v xml:space="preserve">* El número de Beneficiarios NO DEBE ser mayor que el Total. </v>
      </c>
      <c r="CE18" s="163" t="e">
        <f t="shared" si="9"/>
        <v>#VALUE!</v>
      </c>
      <c r="CF18" s="163" t="e">
        <f t="shared" si="10"/>
        <v>#VALUE!</v>
      </c>
      <c r="CG18" s="163"/>
      <c r="CH18" s="164" t="e">
        <f t="shared" si="4"/>
        <v>#VALUE!</v>
      </c>
      <c r="CI18" s="164">
        <f t="shared" si="5"/>
        <v>0</v>
      </c>
      <c r="CJ18" s="164">
        <f t="shared" si="0"/>
        <v>1</v>
      </c>
      <c r="CK18" s="164" t="e">
        <f t="shared" si="1"/>
        <v>#VALUE!</v>
      </c>
      <c r="CL18" s="164" t="e">
        <f t="shared" si="2"/>
        <v>#VALUE!</v>
      </c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</row>
    <row r="19" spans="1:105" ht="16.350000000000001" customHeight="1">
      <c r="A19" s="139" t="s">
        <v>185</v>
      </c>
      <c r="B19" s="149" t="s">
        <v>186</v>
      </c>
      <c r="C19" s="141" t="s">
        <v>122</v>
      </c>
      <c r="D19" s="147" t="s">
        <v>123</v>
      </c>
      <c r="E19" s="150" t="s">
        <v>124</v>
      </c>
      <c r="F19" s="150" t="s">
        <v>125</v>
      </c>
      <c r="G19" s="150" t="s">
        <v>126</v>
      </c>
      <c r="H19" s="150" t="s">
        <v>127</v>
      </c>
      <c r="I19" s="150" t="s">
        <v>128</v>
      </c>
      <c r="J19" s="150" t="s">
        <v>129</v>
      </c>
      <c r="K19" s="150" t="s">
        <v>130</v>
      </c>
      <c r="L19" s="150" t="s">
        <v>131</v>
      </c>
      <c r="M19" s="150" t="s">
        <v>132</v>
      </c>
      <c r="N19" s="150" t="s">
        <v>133</v>
      </c>
      <c r="O19" s="150" t="s">
        <v>134</v>
      </c>
      <c r="P19" s="150" t="s">
        <v>135</v>
      </c>
      <c r="Q19" s="150" t="s">
        <v>136</v>
      </c>
      <c r="R19" s="150" t="s">
        <v>137</v>
      </c>
      <c r="S19" s="150" t="s">
        <v>138</v>
      </c>
      <c r="T19" s="148" t="s">
        <v>139</v>
      </c>
      <c r="U19" s="165" t="s">
        <v>140</v>
      </c>
      <c r="V19" s="147" t="s">
        <v>141</v>
      </c>
      <c r="W19" s="148" t="s">
        <v>142</v>
      </c>
      <c r="X19" s="149" t="s">
        <v>143</v>
      </c>
      <c r="Y19" s="147" t="s">
        <v>144</v>
      </c>
      <c r="Z19" s="150" t="s">
        <v>145</v>
      </c>
      <c r="AA19" s="148" t="s">
        <v>146</v>
      </c>
      <c r="AB19" s="172" t="s">
        <v>147</v>
      </c>
      <c r="AC19" s="147" t="s">
        <v>148</v>
      </c>
      <c r="AD19" s="150" t="s">
        <v>149</v>
      </c>
      <c r="AE19" s="148" t="s">
        <v>150</v>
      </c>
      <c r="AF19" s="152" t="s">
        <v>151</v>
      </c>
      <c r="AG19" s="152" t="s">
        <v>152</v>
      </c>
      <c r="AH19" s="147" t="s">
        <v>153</v>
      </c>
      <c r="AI19" s="148" t="s">
        <v>154</v>
      </c>
      <c r="AJ19" s="156" t="s">
        <v>155</v>
      </c>
      <c r="AK19" s="154" t="s">
        <v>156</v>
      </c>
      <c r="AL19" s="148" t="s">
        <v>157</v>
      </c>
      <c r="AM19" s="154" t="s">
        <v>158</v>
      </c>
      <c r="AN19" s="148" t="s">
        <v>159</v>
      </c>
      <c r="AO19" s="157" t="s">
        <v>160</v>
      </c>
      <c r="AP19" s="157" t="s">
        <v>161</v>
      </c>
      <c r="AQ19" s="157" t="s">
        <v>162</v>
      </c>
      <c r="AR19" s="157" t="s">
        <v>163</v>
      </c>
      <c r="AS19" s="158" t="s">
        <v>164</v>
      </c>
      <c r="AT19" s="159" t="s">
        <v>165</v>
      </c>
      <c r="AU19" s="168" t="s">
        <v>166</v>
      </c>
      <c r="AV19" s="169" t="s">
        <v>167</v>
      </c>
      <c r="AW19" s="160" t="s">
        <v>168</v>
      </c>
      <c r="AX19" s="154" t="s">
        <v>169</v>
      </c>
      <c r="AY19" s="148" t="s">
        <v>170</v>
      </c>
      <c r="AZ19" s="161" t="e">
        <f t="shared" si="3"/>
        <v>#VALUE!</v>
      </c>
      <c r="BA19" s="162"/>
      <c r="BB19" s="162"/>
      <c r="BC19" s="162"/>
      <c r="BD19" s="162"/>
      <c r="BE19" s="162"/>
      <c r="BF19" s="162"/>
      <c r="BG19" s="162"/>
      <c r="BH19" s="162"/>
      <c r="BI19" s="162"/>
      <c r="BJ19" s="107"/>
      <c r="BK19" s="107"/>
      <c r="BL19" s="107"/>
      <c r="BM19" s="107"/>
      <c r="BN19" s="107"/>
      <c r="BY19" s="76"/>
      <c r="CB19" s="163" t="e">
        <f t="shared" si="6"/>
        <v>#VALUE!</v>
      </c>
      <c r="CC19" s="163" t="str">
        <f t="shared" si="7"/>
        <v/>
      </c>
      <c r="CD19" s="163" t="str">
        <f t="shared" si="8"/>
        <v xml:space="preserve">* El número de Beneficiarios NO DEBE ser mayor que el Total. </v>
      </c>
      <c r="CE19" s="163" t="e">
        <f t="shared" si="9"/>
        <v>#VALUE!</v>
      </c>
      <c r="CF19" s="163" t="e">
        <f t="shared" si="10"/>
        <v>#VALUE!</v>
      </c>
      <c r="CG19" s="163"/>
      <c r="CH19" s="164" t="e">
        <f t="shared" si="4"/>
        <v>#VALUE!</v>
      </c>
      <c r="CI19" s="164">
        <f t="shared" si="5"/>
        <v>0</v>
      </c>
      <c r="CJ19" s="164">
        <f t="shared" si="0"/>
        <v>1</v>
      </c>
      <c r="CK19" s="164" t="e">
        <f t="shared" si="1"/>
        <v>#VALUE!</v>
      </c>
      <c r="CL19" s="164" t="e">
        <f t="shared" si="2"/>
        <v>#VALUE!</v>
      </c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</row>
    <row r="20" spans="1:105" ht="16.350000000000001" customHeight="1">
      <c r="A20" s="139" t="s">
        <v>187</v>
      </c>
      <c r="B20" s="149" t="s">
        <v>188</v>
      </c>
      <c r="C20" s="141" t="s">
        <v>122</v>
      </c>
      <c r="D20" s="147" t="s">
        <v>123</v>
      </c>
      <c r="E20" s="150" t="s">
        <v>124</v>
      </c>
      <c r="F20" s="150" t="s">
        <v>125</v>
      </c>
      <c r="G20" s="150" t="s">
        <v>126</v>
      </c>
      <c r="H20" s="150" t="s">
        <v>127</v>
      </c>
      <c r="I20" s="150" t="s">
        <v>128</v>
      </c>
      <c r="J20" s="150" t="s">
        <v>129</v>
      </c>
      <c r="K20" s="150" t="s">
        <v>130</v>
      </c>
      <c r="L20" s="150" t="s">
        <v>131</v>
      </c>
      <c r="M20" s="150" t="s">
        <v>132</v>
      </c>
      <c r="N20" s="150" t="s">
        <v>133</v>
      </c>
      <c r="O20" s="150" t="s">
        <v>134</v>
      </c>
      <c r="P20" s="150" t="s">
        <v>135</v>
      </c>
      <c r="Q20" s="150" t="s">
        <v>136</v>
      </c>
      <c r="R20" s="150" t="s">
        <v>137</v>
      </c>
      <c r="S20" s="150" t="s">
        <v>138</v>
      </c>
      <c r="T20" s="148" t="s">
        <v>139</v>
      </c>
      <c r="U20" s="165" t="s">
        <v>140</v>
      </c>
      <c r="V20" s="147" t="s">
        <v>141</v>
      </c>
      <c r="W20" s="148" t="s">
        <v>142</v>
      </c>
      <c r="X20" s="149" t="s">
        <v>143</v>
      </c>
      <c r="Y20" s="147" t="s">
        <v>144</v>
      </c>
      <c r="Z20" s="150" t="s">
        <v>145</v>
      </c>
      <c r="AA20" s="148" t="s">
        <v>146</v>
      </c>
      <c r="AB20" s="172" t="s">
        <v>147</v>
      </c>
      <c r="AC20" s="147" t="s">
        <v>148</v>
      </c>
      <c r="AD20" s="150" t="s">
        <v>149</v>
      </c>
      <c r="AE20" s="148" t="s">
        <v>150</v>
      </c>
      <c r="AF20" s="152" t="s">
        <v>151</v>
      </c>
      <c r="AG20" s="152" t="s">
        <v>152</v>
      </c>
      <c r="AH20" s="147" t="s">
        <v>153</v>
      </c>
      <c r="AI20" s="148" t="s">
        <v>154</v>
      </c>
      <c r="AJ20" s="156" t="s">
        <v>155</v>
      </c>
      <c r="AK20" s="154" t="s">
        <v>156</v>
      </c>
      <c r="AL20" s="148" t="s">
        <v>157</v>
      </c>
      <c r="AM20" s="154" t="s">
        <v>158</v>
      </c>
      <c r="AN20" s="148" t="s">
        <v>159</v>
      </c>
      <c r="AO20" s="157" t="s">
        <v>160</v>
      </c>
      <c r="AP20" s="157" t="s">
        <v>161</v>
      </c>
      <c r="AQ20" s="157" t="s">
        <v>162</v>
      </c>
      <c r="AR20" s="157" t="s">
        <v>163</v>
      </c>
      <c r="AS20" s="158" t="s">
        <v>164</v>
      </c>
      <c r="AT20" s="159" t="s">
        <v>165</v>
      </c>
      <c r="AU20" s="168" t="s">
        <v>166</v>
      </c>
      <c r="AV20" s="169" t="s">
        <v>167</v>
      </c>
      <c r="AW20" s="160" t="s">
        <v>168</v>
      </c>
      <c r="AX20" s="154" t="s">
        <v>169</v>
      </c>
      <c r="AY20" s="148" t="s">
        <v>170</v>
      </c>
      <c r="AZ20" s="161" t="e">
        <f t="shared" si="3"/>
        <v>#VALUE!</v>
      </c>
      <c r="BA20" s="162"/>
      <c r="BB20" s="162"/>
      <c r="BC20" s="162"/>
      <c r="BD20" s="162"/>
      <c r="BE20" s="162"/>
      <c r="BF20" s="162"/>
      <c r="BG20" s="162"/>
      <c r="BH20" s="162"/>
      <c r="BI20" s="162"/>
      <c r="BJ20" s="107"/>
      <c r="BK20" s="107"/>
      <c r="BL20" s="107"/>
      <c r="BM20" s="107"/>
      <c r="BN20" s="107"/>
      <c r="BY20" s="76"/>
      <c r="CB20" s="163" t="e">
        <f t="shared" si="6"/>
        <v>#VALUE!</v>
      </c>
      <c r="CC20" s="163" t="str">
        <f t="shared" si="7"/>
        <v/>
      </c>
      <c r="CD20" s="163" t="str">
        <f t="shared" si="8"/>
        <v xml:space="preserve">* El número de Beneficiarios NO DEBE ser mayor que el Total. </v>
      </c>
      <c r="CE20" s="163" t="e">
        <f t="shared" si="9"/>
        <v>#VALUE!</v>
      </c>
      <c r="CF20" s="163" t="e">
        <f t="shared" si="10"/>
        <v>#VALUE!</v>
      </c>
      <c r="CG20" s="163"/>
      <c r="CH20" s="164" t="e">
        <f t="shared" si="4"/>
        <v>#VALUE!</v>
      </c>
      <c r="CI20" s="164">
        <f t="shared" si="5"/>
        <v>0</v>
      </c>
      <c r="CJ20" s="164">
        <f t="shared" si="0"/>
        <v>1</v>
      </c>
      <c r="CK20" s="164" t="e">
        <f t="shared" si="1"/>
        <v>#VALUE!</v>
      </c>
      <c r="CL20" s="164" t="e">
        <f t="shared" si="2"/>
        <v>#VALUE!</v>
      </c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</row>
    <row r="21" spans="1:105" ht="16.350000000000001" customHeight="1">
      <c r="A21" s="139" t="s">
        <v>189</v>
      </c>
      <c r="B21" s="149" t="s">
        <v>190</v>
      </c>
      <c r="C21" s="141" t="s">
        <v>122</v>
      </c>
      <c r="D21" s="147" t="s">
        <v>123</v>
      </c>
      <c r="E21" s="150" t="s">
        <v>124</v>
      </c>
      <c r="F21" s="150" t="s">
        <v>125</v>
      </c>
      <c r="G21" s="150" t="s">
        <v>126</v>
      </c>
      <c r="H21" s="150" t="s">
        <v>127</v>
      </c>
      <c r="I21" s="150" t="s">
        <v>128</v>
      </c>
      <c r="J21" s="150" t="s">
        <v>129</v>
      </c>
      <c r="K21" s="150" t="s">
        <v>130</v>
      </c>
      <c r="L21" s="150" t="s">
        <v>131</v>
      </c>
      <c r="M21" s="150" t="s">
        <v>132</v>
      </c>
      <c r="N21" s="150" t="s">
        <v>133</v>
      </c>
      <c r="O21" s="150" t="s">
        <v>134</v>
      </c>
      <c r="P21" s="150" t="s">
        <v>135</v>
      </c>
      <c r="Q21" s="150" t="s">
        <v>136</v>
      </c>
      <c r="R21" s="150" t="s">
        <v>137</v>
      </c>
      <c r="S21" s="150" t="s">
        <v>138</v>
      </c>
      <c r="T21" s="148" t="s">
        <v>139</v>
      </c>
      <c r="U21" s="165" t="s">
        <v>140</v>
      </c>
      <c r="V21" s="147" t="s">
        <v>141</v>
      </c>
      <c r="W21" s="148" t="s">
        <v>142</v>
      </c>
      <c r="X21" s="149" t="s">
        <v>143</v>
      </c>
      <c r="Y21" s="147" t="s">
        <v>144</v>
      </c>
      <c r="Z21" s="150" t="s">
        <v>145</v>
      </c>
      <c r="AA21" s="148" t="s">
        <v>146</v>
      </c>
      <c r="AB21" s="172" t="s">
        <v>147</v>
      </c>
      <c r="AC21" s="147" t="s">
        <v>148</v>
      </c>
      <c r="AD21" s="150" t="s">
        <v>149</v>
      </c>
      <c r="AE21" s="148" t="s">
        <v>150</v>
      </c>
      <c r="AF21" s="152" t="s">
        <v>151</v>
      </c>
      <c r="AG21" s="152" t="s">
        <v>152</v>
      </c>
      <c r="AH21" s="147" t="s">
        <v>153</v>
      </c>
      <c r="AI21" s="148" t="s">
        <v>154</v>
      </c>
      <c r="AJ21" s="156" t="s">
        <v>155</v>
      </c>
      <c r="AK21" s="154" t="s">
        <v>156</v>
      </c>
      <c r="AL21" s="148" t="s">
        <v>157</v>
      </c>
      <c r="AM21" s="154" t="s">
        <v>158</v>
      </c>
      <c r="AN21" s="148" t="s">
        <v>159</v>
      </c>
      <c r="AO21" s="157" t="s">
        <v>160</v>
      </c>
      <c r="AP21" s="157" t="s">
        <v>161</v>
      </c>
      <c r="AQ21" s="157" t="s">
        <v>162</v>
      </c>
      <c r="AR21" s="157" t="s">
        <v>163</v>
      </c>
      <c r="AS21" s="158" t="s">
        <v>164</v>
      </c>
      <c r="AT21" s="159" t="s">
        <v>165</v>
      </c>
      <c r="AU21" s="168" t="s">
        <v>166</v>
      </c>
      <c r="AV21" s="169" t="s">
        <v>167</v>
      </c>
      <c r="AW21" s="160" t="s">
        <v>168</v>
      </c>
      <c r="AX21" s="154" t="s">
        <v>169</v>
      </c>
      <c r="AY21" s="148" t="s">
        <v>170</v>
      </c>
      <c r="AZ21" s="161" t="e">
        <f t="shared" si="3"/>
        <v>#VALUE!</v>
      </c>
      <c r="BA21" s="162"/>
      <c r="BB21" s="162"/>
      <c r="BC21" s="162"/>
      <c r="BD21" s="162"/>
      <c r="BE21" s="162"/>
      <c r="BF21" s="162"/>
      <c r="BG21" s="162"/>
      <c r="BH21" s="162"/>
      <c r="BI21" s="162"/>
      <c r="BJ21" s="107"/>
      <c r="BK21" s="107"/>
      <c r="BL21" s="107"/>
      <c r="BM21" s="107"/>
      <c r="BN21" s="107"/>
      <c r="BY21" s="76"/>
      <c r="CB21" s="163" t="e">
        <f t="shared" si="6"/>
        <v>#VALUE!</v>
      </c>
      <c r="CC21" s="163" t="str">
        <f t="shared" si="7"/>
        <v/>
      </c>
      <c r="CD21" s="163" t="str">
        <f t="shared" si="8"/>
        <v xml:space="preserve">* El número de Beneficiarios NO DEBE ser mayor que el Total. </v>
      </c>
      <c r="CE21" s="163" t="e">
        <f t="shared" si="9"/>
        <v>#VALUE!</v>
      </c>
      <c r="CF21" s="163" t="e">
        <f t="shared" si="10"/>
        <v>#VALUE!</v>
      </c>
      <c r="CG21" s="163"/>
      <c r="CH21" s="164" t="e">
        <f t="shared" si="4"/>
        <v>#VALUE!</v>
      </c>
      <c r="CI21" s="164">
        <f t="shared" si="5"/>
        <v>0</v>
      </c>
      <c r="CJ21" s="164">
        <f t="shared" si="0"/>
        <v>1</v>
      </c>
      <c r="CK21" s="164" t="e">
        <f t="shared" si="1"/>
        <v>#VALUE!</v>
      </c>
      <c r="CL21" s="164" t="e">
        <f t="shared" si="2"/>
        <v>#VALUE!</v>
      </c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</row>
    <row r="22" spans="1:105" ht="16.350000000000001" customHeight="1">
      <c r="A22" s="139" t="s">
        <v>191</v>
      </c>
      <c r="B22" s="149" t="s">
        <v>192</v>
      </c>
      <c r="C22" s="141" t="s">
        <v>122</v>
      </c>
      <c r="D22" s="147" t="s">
        <v>123</v>
      </c>
      <c r="E22" s="150" t="s">
        <v>124</v>
      </c>
      <c r="F22" s="150" t="s">
        <v>125</v>
      </c>
      <c r="G22" s="150" t="s">
        <v>126</v>
      </c>
      <c r="H22" s="150" t="s">
        <v>127</v>
      </c>
      <c r="I22" s="150" t="s">
        <v>128</v>
      </c>
      <c r="J22" s="150" t="s">
        <v>129</v>
      </c>
      <c r="K22" s="150" t="s">
        <v>130</v>
      </c>
      <c r="L22" s="150" t="s">
        <v>131</v>
      </c>
      <c r="M22" s="150" t="s">
        <v>132</v>
      </c>
      <c r="N22" s="150" t="s">
        <v>133</v>
      </c>
      <c r="O22" s="150" t="s">
        <v>134</v>
      </c>
      <c r="P22" s="150" t="s">
        <v>135</v>
      </c>
      <c r="Q22" s="150" t="s">
        <v>136</v>
      </c>
      <c r="R22" s="150" t="s">
        <v>137</v>
      </c>
      <c r="S22" s="150" t="s">
        <v>138</v>
      </c>
      <c r="T22" s="148" t="s">
        <v>139</v>
      </c>
      <c r="U22" s="165" t="s">
        <v>140</v>
      </c>
      <c r="V22" s="147" t="s">
        <v>141</v>
      </c>
      <c r="W22" s="148" t="s">
        <v>142</v>
      </c>
      <c r="X22" s="149" t="s">
        <v>143</v>
      </c>
      <c r="Y22" s="147" t="s">
        <v>144</v>
      </c>
      <c r="Z22" s="150" t="s">
        <v>145</v>
      </c>
      <c r="AA22" s="148" t="s">
        <v>146</v>
      </c>
      <c r="AB22" s="172" t="s">
        <v>147</v>
      </c>
      <c r="AC22" s="147" t="s">
        <v>148</v>
      </c>
      <c r="AD22" s="150" t="s">
        <v>149</v>
      </c>
      <c r="AE22" s="148" t="s">
        <v>150</v>
      </c>
      <c r="AF22" s="152" t="s">
        <v>151</v>
      </c>
      <c r="AG22" s="152" t="s">
        <v>152</v>
      </c>
      <c r="AH22" s="147" t="s">
        <v>153</v>
      </c>
      <c r="AI22" s="148" t="s">
        <v>154</v>
      </c>
      <c r="AJ22" s="156" t="s">
        <v>155</v>
      </c>
      <c r="AK22" s="154" t="s">
        <v>156</v>
      </c>
      <c r="AL22" s="148" t="s">
        <v>157</v>
      </c>
      <c r="AM22" s="154" t="s">
        <v>158</v>
      </c>
      <c r="AN22" s="148" t="s">
        <v>159</v>
      </c>
      <c r="AO22" s="157" t="s">
        <v>160</v>
      </c>
      <c r="AP22" s="157" t="s">
        <v>161</v>
      </c>
      <c r="AQ22" s="157" t="s">
        <v>162</v>
      </c>
      <c r="AR22" s="157" t="s">
        <v>163</v>
      </c>
      <c r="AS22" s="158" t="s">
        <v>164</v>
      </c>
      <c r="AT22" s="159" t="s">
        <v>165</v>
      </c>
      <c r="AU22" s="168" t="s">
        <v>166</v>
      </c>
      <c r="AV22" s="169" t="s">
        <v>167</v>
      </c>
      <c r="AW22" s="160" t="s">
        <v>168</v>
      </c>
      <c r="AX22" s="154" t="s">
        <v>169</v>
      </c>
      <c r="AY22" s="148" t="s">
        <v>170</v>
      </c>
      <c r="AZ22" s="161" t="e">
        <f t="shared" si="3"/>
        <v>#VALUE!</v>
      </c>
      <c r="BA22" s="162"/>
      <c r="BB22" s="162"/>
      <c r="BC22" s="162"/>
      <c r="BD22" s="162"/>
      <c r="BE22" s="162"/>
      <c r="BF22" s="162"/>
      <c r="BG22" s="162"/>
      <c r="BH22" s="162"/>
      <c r="BI22" s="162"/>
      <c r="BJ22" s="107"/>
      <c r="BK22" s="107"/>
      <c r="BL22" s="107"/>
      <c r="BM22" s="107"/>
      <c r="BN22" s="107"/>
      <c r="BY22" s="76"/>
      <c r="CB22" s="163" t="e">
        <f t="shared" si="6"/>
        <v>#VALUE!</v>
      </c>
      <c r="CC22" s="163" t="str">
        <f t="shared" si="7"/>
        <v/>
      </c>
      <c r="CD22" s="163" t="str">
        <f t="shared" si="8"/>
        <v xml:space="preserve">* El número de Beneficiarios NO DEBE ser mayor que el Total. </v>
      </c>
      <c r="CE22" s="163" t="e">
        <f t="shared" si="9"/>
        <v>#VALUE!</v>
      </c>
      <c r="CF22" s="163" t="e">
        <f t="shared" si="10"/>
        <v>#VALUE!</v>
      </c>
      <c r="CG22" s="163"/>
      <c r="CH22" s="164" t="e">
        <f t="shared" si="4"/>
        <v>#VALUE!</v>
      </c>
      <c r="CI22" s="164">
        <f t="shared" si="5"/>
        <v>0</v>
      </c>
      <c r="CJ22" s="164">
        <f t="shared" si="0"/>
        <v>1</v>
      </c>
      <c r="CK22" s="164" t="e">
        <f t="shared" si="1"/>
        <v>#VALUE!</v>
      </c>
      <c r="CL22" s="164" t="e">
        <f t="shared" si="2"/>
        <v>#VALUE!</v>
      </c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</row>
    <row r="23" spans="1:105" ht="16.350000000000001" customHeight="1">
      <c r="A23" s="139" t="s">
        <v>193</v>
      </c>
      <c r="B23" s="149" t="s">
        <v>194</v>
      </c>
      <c r="C23" s="141" t="s">
        <v>122</v>
      </c>
      <c r="D23" s="147" t="s">
        <v>123</v>
      </c>
      <c r="E23" s="150" t="s">
        <v>124</v>
      </c>
      <c r="F23" s="150" t="s">
        <v>125</v>
      </c>
      <c r="G23" s="150" t="s">
        <v>126</v>
      </c>
      <c r="H23" s="150" t="s">
        <v>127</v>
      </c>
      <c r="I23" s="150" t="s">
        <v>128</v>
      </c>
      <c r="J23" s="150" t="s">
        <v>129</v>
      </c>
      <c r="K23" s="150" t="s">
        <v>130</v>
      </c>
      <c r="L23" s="150" t="s">
        <v>131</v>
      </c>
      <c r="M23" s="150" t="s">
        <v>132</v>
      </c>
      <c r="N23" s="150" t="s">
        <v>133</v>
      </c>
      <c r="O23" s="150" t="s">
        <v>134</v>
      </c>
      <c r="P23" s="150" t="s">
        <v>135</v>
      </c>
      <c r="Q23" s="150" t="s">
        <v>136</v>
      </c>
      <c r="R23" s="150" t="s">
        <v>137</v>
      </c>
      <c r="S23" s="150" t="s">
        <v>138</v>
      </c>
      <c r="T23" s="148" t="s">
        <v>139</v>
      </c>
      <c r="U23" s="165" t="s">
        <v>140</v>
      </c>
      <c r="V23" s="147" t="s">
        <v>141</v>
      </c>
      <c r="W23" s="148" t="s">
        <v>142</v>
      </c>
      <c r="X23" s="149" t="s">
        <v>143</v>
      </c>
      <c r="Y23" s="147" t="s">
        <v>144</v>
      </c>
      <c r="Z23" s="150" t="s">
        <v>145</v>
      </c>
      <c r="AA23" s="148" t="s">
        <v>146</v>
      </c>
      <c r="AB23" s="172" t="s">
        <v>147</v>
      </c>
      <c r="AC23" s="147" t="s">
        <v>148</v>
      </c>
      <c r="AD23" s="150" t="s">
        <v>149</v>
      </c>
      <c r="AE23" s="148" t="s">
        <v>150</v>
      </c>
      <c r="AF23" s="152" t="s">
        <v>151</v>
      </c>
      <c r="AG23" s="152" t="s">
        <v>152</v>
      </c>
      <c r="AH23" s="147" t="s">
        <v>153</v>
      </c>
      <c r="AI23" s="148" t="s">
        <v>154</v>
      </c>
      <c r="AJ23" s="156" t="s">
        <v>155</v>
      </c>
      <c r="AK23" s="154" t="s">
        <v>156</v>
      </c>
      <c r="AL23" s="148" t="s">
        <v>157</v>
      </c>
      <c r="AM23" s="154" t="s">
        <v>158</v>
      </c>
      <c r="AN23" s="148" t="s">
        <v>159</v>
      </c>
      <c r="AO23" s="157" t="s">
        <v>160</v>
      </c>
      <c r="AP23" s="157" t="s">
        <v>161</v>
      </c>
      <c r="AQ23" s="157" t="s">
        <v>162</v>
      </c>
      <c r="AR23" s="157" t="s">
        <v>163</v>
      </c>
      <c r="AS23" s="158" t="s">
        <v>164</v>
      </c>
      <c r="AT23" s="159" t="s">
        <v>165</v>
      </c>
      <c r="AU23" s="168" t="s">
        <v>166</v>
      </c>
      <c r="AV23" s="169" t="s">
        <v>167</v>
      </c>
      <c r="AW23" s="160" t="s">
        <v>168</v>
      </c>
      <c r="AX23" s="154" t="s">
        <v>169</v>
      </c>
      <c r="AY23" s="148" t="s">
        <v>170</v>
      </c>
      <c r="AZ23" s="161" t="e">
        <f t="shared" si="3"/>
        <v>#VALUE!</v>
      </c>
      <c r="BA23" s="162"/>
      <c r="BB23" s="162"/>
      <c r="BC23" s="162"/>
      <c r="BD23" s="162"/>
      <c r="BE23" s="162"/>
      <c r="BF23" s="162"/>
      <c r="BG23" s="162"/>
      <c r="BH23" s="162"/>
      <c r="BI23" s="162"/>
      <c r="BJ23" s="107"/>
      <c r="BK23" s="107"/>
      <c r="BL23" s="107"/>
      <c r="BM23" s="107"/>
      <c r="BN23" s="107"/>
      <c r="BY23" s="76"/>
      <c r="CB23" s="163" t="e">
        <f t="shared" si="6"/>
        <v>#VALUE!</v>
      </c>
      <c r="CC23" s="163" t="str">
        <f t="shared" si="7"/>
        <v/>
      </c>
      <c r="CD23" s="163" t="str">
        <f t="shared" si="8"/>
        <v xml:space="preserve">* El número de Beneficiarios NO DEBE ser mayor que el Total. </v>
      </c>
      <c r="CE23" s="163" t="e">
        <f t="shared" si="9"/>
        <v>#VALUE!</v>
      </c>
      <c r="CF23" s="163" t="e">
        <f t="shared" si="10"/>
        <v>#VALUE!</v>
      </c>
      <c r="CG23" s="163"/>
      <c r="CH23" s="164" t="e">
        <f t="shared" si="4"/>
        <v>#VALUE!</v>
      </c>
      <c r="CI23" s="164">
        <f t="shared" si="5"/>
        <v>0</v>
      </c>
      <c r="CJ23" s="164">
        <f t="shared" si="0"/>
        <v>1</v>
      </c>
      <c r="CK23" s="164" t="e">
        <f t="shared" si="1"/>
        <v>#VALUE!</v>
      </c>
      <c r="CL23" s="164" t="e">
        <f t="shared" si="2"/>
        <v>#VALUE!</v>
      </c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</row>
    <row r="24" spans="1:105" ht="16.350000000000001" customHeight="1">
      <c r="A24" s="139" t="s">
        <v>195</v>
      </c>
      <c r="B24" s="149" t="s">
        <v>196</v>
      </c>
      <c r="C24" s="141" t="s">
        <v>122</v>
      </c>
      <c r="D24" s="147" t="s">
        <v>123</v>
      </c>
      <c r="E24" s="150" t="s">
        <v>124</v>
      </c>
      <c r="F24" s="150" t="s">
        <v>125</v>
      </c>
      <c r="G24" s="150" t="s">
        <v>126</v>
      </c>
      <c r="H24" s="150" t="s">
        <v>127</v>
      </c>
      <c r="I24" s="150" t="s">
        <v>128</v>
      </c>
      <c r="J24" s="150" t="s">
        <v>129</v>
      </c>
      <c r="K24" s="150" t="s">
        <v>130</v>
      </c>
      <c r="L24" s="150" t="s">
        <v>131</v>
      </c>
      <c r="M24" s="150" t="s">
        <v>132</v>
      </c>
      <c r="N24" s="150" t="s">
        <v>133</v>
      </c>
      <c r="O24" s="150" t="s">
        <v>134</v>
      </c>
      <c r="P24" s="150" t="s">
        <v>135</v>
      </c>
      <c r="Q24" s="150" t="s">
        <v>136</v>
      </c>
      <c r="R24" s="150" t="s">
        <v>137</v>
      </c>
      <c r="S24" s="150" t="s">
        <v>138</v>
      </c>
      <c r="T24" s="148" t="s">
        <v>139</v>
      </c>
      <c r="U24" s="165" t="s">
        <v>140</v>
      </c>
      <c r="V24" s="147" t="s">
        <v>141</v>
      </c>
      <c r="W24" s="148" t="s">
        <v>142</v>
      </c>
      <c r="X24" s="149" t="s">
        <v>143</v>
      </c>
      <c r="Y24" s="147" t="s">
        <v>144</v>
      </c>
      <c r="Z24" s="150" t="s">
        <v>145</v>
      </c>
      <c r="AA24" s="148" t="s">
        <v>146</v>
      </c>
      <c r="AB24" s="172" t="s">
        <v>147</v>
      </c>
      <c r="AC24" s="147" t="s">
        <v>148</v>
      </c>
      <c r="AD24" s="150" t="s">
        <v>149</v>
      </c>
      <c r="AE24" s="148" t="s">
        <v>150</v>
      </c>
      <c r="AF24" s="152" t="s">
        <v>151</v>
      </c>
      <c r="AG24" s="152" t="s">
        <v>152</v>
      </c>
      <c r="AH24" s="147" t="s">
        <v>153</v>
      </c>
      <c r="AI24" s="148" t="s">
        <v>154</v>
      </c>
      <c r="AJ24" s="156" t="s">
        <v>155</v>
      </c>
      <c r="AK24" s="154" t="s">
        <v>156</v>
      </c>
      <c r="AL24" s="148" t="s">
        <v>157</v>
      </c>
      <c r="AM24" s="154" t="s">
        <v>158</v>
      </c>
      <c r="AN24" s="148" t="s">
        <v>159</v>
      </c>
      <c r="AO24" s="157" t="s">
        <v>160</v>
      </c>
      <c r="AP24" s="157" t="s">
        <v>161</v>
      </c>
      <c r="AQ24" s="157" t="s">
        <v>162</v>
      </c>
      <c r="AR24" s="157" t="s">
        <v>163</v>
      </c>
      <c r="AS24" s="158" t="s">
        <v>164</v>
      </c>
      <c r="AT24" s="159" t="s">
        <v>165</v>
      </c>
      <c r="AU24" s="168" t="s">
        <v>166</v>
      </c>
      <c r="AV24" s="169" t="s">
        <v>167</v>
      </c>
      <c r="AW24" s="160" t="s">
        <v>168</v>
      </c>
      <c r="AX24" s="154" t="s">
        <v>169</v>
      </c>
      <c r="AY24" s="148" t="s">
        <v>170</v>
      </c>
      <c r="AZ24" s="161" t="e">
        <f t="shared" si="3"/>
        <v>#VALUE!</v>
      </c>
      <c r="BA24" s="162"/>
      <c r="BB24" s="162"/>
      <c r="BC24" s="162"/>
      <c r="BD24" s="162"/>
      <c r="BE24" s="162"/>
      <c r="BF24" s="162"/>
      <c r="BG24" s="162"/>
      <c r="BH24" s="162"/>
      <c r="BI24" s="162"/>
      <c r="BJ24" s="107"/>
      <c r="BK24" s="107"/>
      <c r="BL24" s="107"/>
      <c r="BM24" s="107"/>
      <c r="BN24" s="107"/>
      <c r="BY24" s="76"/>
      <c r="CB24" s="163" t="e">
        <f t="shared" si="6"/>
        <v>#VALUE!</v>
      </c>
      <c r="CC24" s="163" t="str">
        <f t="shared" si="7"/>
        <v/>
      </c>
      <c r="CD24" s="163" t="str">
        <f t="shared" si="8"/>
        <v xml:space="preserve">* El número de Beneficiarios NO DEBE ser mayor que el Total. </v>
      </c>
      <c r="CE24" s="163" t="e">
        <f t="shared" si="9"/>
        <v>#VALUE!</v>
      </c>
      <c r="CF24" s="163" t="e">
        <f t="shared" si="10"/>
        <v>#VALUE!</v>
      </c>
      <c r="CG24" s="163"/>
      <c r="CH24" s="164" t="e">
        <f t="shared" si="4"/>
        <v>#VALUE!</v>
      </c>
      <c r="CI24" s="164">
        <f t="shared" si="5"/>
        <v>0</v>
      </c>
      <c r="CJ24" s="164">
        <f t="shared" si="0"/>
        <v>1</v>
      </c>
      <c r="CK24" s="164" t="e">
        <f t="shared" si="1"/>
        <v>#VALUE!</v>
      </c>
      <c r="CL24" s="164" t="e">
        <f t="shared" si="2"/>
        <v>#VALUE!</v>
      </c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</row>
    <row r="25" spans="1:105" ht="16.350000000000001" customHeight="1">
      <c r="A25" s="139" t="s">
        <v>197</v>
      </c>
      <c r="B25" s="149" t="s">
        <v>198</v>
      </c>
      <c r="C25" s="141" t="s">
        <v>122</v>
      </c>
      <c r="D25" s="147" t="s">
        <v>123</v>
      </c>
      <c r="E25" s="150" t="s">
        <v>124</v>
      </c>
      <c r="F25" s="150" t="s">
        <v>125</v>
      </c>
      <c r="G25" s="150" t="s">
        <v>126</v>
      </c>
      <c r="H25" s="150" t="s">
        <v>127</v>
      </c>
      <c r="I25" s="150" t="s">
        <v>128</v>
      </c>
      <c r="J25" s="150" t="s">
        <v>129</v>
      </c>
      <c r="K25" s="150" t="s">
        <v>130</v>
      </c>
      <c r="L25" s="150" t="s">
        <v>131</v>
      </c>
      <c r="M25" s="150" t="s">
        <v>132</v>
      </c>
      <c r="N25" s="150" t="s">
        <v>133</v>
      </c>
      <c r="O25" s="150" t="s">
        <v>134</v>
      </c>
      <c r="P25" s="150" t="s">
        <v>135</v>
      </c>
      <c r="Q25" s="150" t="s">
        <v>136</v>
      </c>
      <c r="R25" s="150" t="s">
        <v>137</v>
      </c>
      <c r="S25" s="150" t="s">
        <v>138</v>
      </c>
      <c r="T25" s="148" t="s">
        <v>139</v>
      </c>
      <c r="U25" s="165" t="s">
        <v>140</v>
      </c>
      <c r="V25" s="147" t="s">
        <v>141</v>
      </c>
      <c r="W25" s="148" t="s">
        <v>142</v>
      </c>
      <c r="X25" s="149" t="s">
        <v>143</v>
      </c>
      <c r="Y25" s="147" t="s">
        <v>144</v>
      </c>
      <c r="Z25" s="150" t="s">
        <v>145</v>
      </c>
      <c r="AA25" s="148" t="s">
        <v>146</v>
      </c>
      <c r="AB25" s="172" t="s">
        <v>147</v>
      </c>
      <c r="AC25" s="147" t="s">
        <v>148</v>
      </c>
      <c r="AD25" s="150" t="s">
        <v>149</v>
      </c>
      <c r="AE25" s="148" t="s">
        <v>150</v>
      </c>
      <c r="AF25" s="152" t="s">
        <v>151</v>
      </c>
      <c r="AG25" s="152" t="s">
        <v>152</v>
      </c>
      <c r="AH25" s="147" t="s">
        <v>153</v>
      </c>
      <c r="AI25" s="148" t="s">
        <v>154</v>
      </c>
      <c r="AJ25" s="156" t="s">
        <v>155</v>
      </c>
      <c r="AK25" s="154" t="s">
        <v>156</v>
      </c>
      <c r="AL25" s="148" t="s">
        <v>157</v>
      </c>
      <c r="AM25" s="154" t="s">
        <v>158</v>
      </c>
      <c r="AN25" s="148" t="s">
        <v>159</v>
      </c>
      <c r="AO25" s="157" t="s">
        <v>160</v>
      </c>
      <c r="AP25" s="157" t="s">
        <v>161</v>
      </c>
      <c r="AQ25" s="157" t="s">
        <v>162</v>
      </c>
      <c r="AR25" s="157" t="s">
        <v>163</v>
      </c>
      <c r="AS25" s="158" t="s">
        <v>164</v>
      </c>
      <c r="AT25" s="159" t="s">
        <v>165</v>
      </c>
      <c r="AU25" s="168" t="s">
        <v>166</v>
      </c>
      <c r="AV25" s="169" t="s">
        <v>167</v>
      </c>
      <c r="AW25" s="160" t="s">
        <v>168</v>
      </c>
      <c r="AX25" s="154" t="s">
        <v>169</v>
      </c>
      <c r="AY25" s="148" t="s">
        <v>170</v>
      </c>
      <c r="AZ25" s="161" t="e">
        <f t="shared" si="3"/>
        <v>#VALUE!</v>
      </c>
      <c r="BA25" s="162"/>
      <c r="BB25" s="162"/>
      <c r="BC25" s="162"/>
      <c r="BD25" s="162"/>
      <c r="BE25" s="162"/>
      <c r="BF25" s="162"/>
      <c r="BG25" s="162"/>
      <c r="BH25" s="162"/>
      <c r="BI25" s="162"/>
      <c r="BJ25" s="107"/>
      <c r="BK25" s="107"/>
      <c r="BL25" s="107"/>
      <c r="BM25" s="107"/>
      <c r="BN25" s="107"/>
      <c r="BY25" s="76"/>
      <c r="CB25" s="163" t="e">
        <f t="shared" si="6"/>
        <v>#VALUE!</v>
      </c>
      <c r="CC25" s="163" t="str">
        <f t="shared" si="7"/>
        <v/>
      </c>
      <c r="CD25" s="163" t="str">
        <f t="shared" si="8"/>
        <v xml:space="preserve">* El número de Beneficiarios NO DEBE ser mayor que el Total. </v>
      </c>
      <c r="CE25" s="163" t="e">
        <f t="shared" si="9"/>
        <v>#VALUE!</v>
      </c>
      <c r="CF25" s="163" t="e">
        <f t="shared" si="10"/>
        <v>#VALUE!</v>
      </c>
      <c r="CG25" s="163"/>
      <c r="CH25" s="164" t="e">
        <f t="shared" si="4"/>
        <v>#VALUE!</v>
      </c>
      <c r="CI25" s="164">
        <f t="shared" si="5"/>
        <v>0</v>
      </c>
      <c r="CJ25" s="164">
        <f t="shared" si="0"/>
        <v>1</v>
      </c>
      <c r="CK25" s="164" t="e">
        <f t="shared" si="1"/>
        <v>#VALUE!</v>
      </c>
      <c r="CL25" s="164" t="e">
        <f t="shared" si="2"/>
        <v>#VALUE!</v>
      </c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</row>
    <row r="26" spans="1:105" ht="16.350000000000001" customHeight="1">
      <c r="A26" s="139" t="s">
        <v>199</v>
      </c>
      <c r="B26" s="149" t="s">
        <v>200</v>
      </c>
      <c r="C26" s="141" t="s">
        <v>122</v>
      </c>
      <c r="D26" s="147" t="s">
        <v>123</v>
      </c>
      <c r="E26" s="150" t="s">
        <v>124</v>
      </c>
      <c r="F26" s="150" t="s">
        <v>125</v>
      </c>
      <c r="G26" s="150" t="s">
        <v>126</v>
      </c>
      <c r="H26" s="150" t="s">
        <v>127</v>
      </c>
      <c r="I26" s="150" t="s">
        <v>128</v>
      </c>
      <c r="J26" s="150" t="s">
        <v>129</v>
      </c>
      <c r="K26" s="150" t="s">
        <v>130</v>
      </c>
      <c r="L26" s="150" t="s">
        <v>131</v>
      </c>
      <c r="M26" s="150" t="s">
        <v>132</v>
      </c>
      <c r="N26" s="150" t="s">
        <v>133</v>
      </c>
      <c r="O26" s="150" t="s">
        <v>134</v>
      </c>
      <c r="P26" s="150" t="s">
        <v>135</v>
      </c>
      <c r="Q26" s="150" t="s">
        <v>136</v>
      </c>
      <c r="R26" s="150" t="s">
        <v>137</v>
      </c>
      <c r="S26" s="150" t="s">
        <v>138</v>
      </c>
      <c r="T26" s="148" t="s">
        <v>139</v>
      </c>
      <c r="U26" s="165" t="s">
        <v>140</v>
      </c>
      <c r="V26" s="147" t="s">
        <v>141</v>
      </c>
      <c r="W26" s="148" t="s">
        <v>142</v>
      </c>
      <c r="X26" s="149" t="s">
        <v>143</v>
      </c>
      <c r="Y26" s="147" t="s">
        <v>144</v>
      </c>
      <c r="Z26" s="150" t="s">
        <v>145</v>
      </c>
      <c r="AA26" s="148" t="s">
        <v>146</v>
      </c>
      <c r="AB26" s="172" t="s">
        <v>147</v>
      </c>
      <c r="AC26" s="147" t="s">
        <v>148</v>
      </c>
      <c r="AD26" s="150" t="s">
        <v>149</v>
      </c>
      <c r="AE26" s="148" t="s">
        <v>150</v>
      </c>
      <c r="AF26" s="152" t="s">
        <v>151</v>
      </c>
      <c r="AG26" s="152" t="s">
        <v>152</v>
      </c>
      <c r="AH26" s="147" t="s">
        <v>153</v>
      </c>
      <c r="AI26" s="148" t="s">
        <v>154</v>
      </c>
      <c r="AJ26" s="156" t="s">
        <v>155</v>
      </c>
      <c r="AK26" s="154" t="s">
        <v>156</v>
      </c>
      <c r="AL26" s="148" t="s">
        <v>157</v>
      </c>
      <c r="AM26" s="154" t="s">
        <v>158</v>
      </c>
      <c r="AN26" s="148" t="s">
        <v>159</v>
      </c>
      <c r="AO26" s="157" t="s">
        <v>160</v>
      </c>
      <c r="AP26" s="157" t="s">
        <v>161</v>
      </c>
      <c r="AQ26" s="157" t="s">
        <v>162</v>
      </c>
      <c r="AR26" s="157" t="s">
        <v>163</v>
      </c>
      <c r="AS26" s="158" t="s">
        <v>164</v>
      </c>
      <c r="AT26" s="159" t="s">
        <v>165</v>
      </c>
      <c r="AU26" s="168" t="s">
        <v>166</v>
      </c>
      <c r="AV26" s="169" t="s">
        <v>167</v>
      </c>
      <c r="AW26" s="160" t="s">
        <v>168</v>
      </c>
      <c r="AX26" s="154" t="s">
        <v>169</v>
      </c>
      <c r="AY26" s="148" t="s">
        <v>170</v>
      </c>
      <c r="AZ26" s="161" t="e">
        <f t="shared" si="3"/>
        <v>#VALUE!</v>
      </c>
      <c r="BA26" s="162"/>
      <c r="BB26" s="162"/>
      <c r="BC26" s="162"/>
      <c r="BD26" s="162"/>
      <c r="BE26" s="162"/>
      <c r="BF26" s="162"/>
      <c r="BG26" s="162"/>
      <c r="BH26" s="162"/>
      <c r="BI26" s="162"/>
      <c r="BJ26" s="107"/>
      <c r="BK26" s="107"/>
      <c r="BL26" s="107"/>
      <c r="BM26" s="107"/>
      <c r="BN26" s="107"/>
      <c r="BY26" s="76"/>
      <c r="CB26" s="163" t="e">
        <f t="shared" si="6"/>
        <v>#VALUE!</v>
      </c>
      <c r="CC26" s="163" t="str">
        <f t="shared" si="7"/>
        <v/>
      </c>
      <c r="CD26" s="163" t="str">
        <f t="shared" si="8"/>
        <v xml:space="preserve">* El número de Beneficiarios NO DEBE ser mayor que el Total. </v>
      </c>
      <c r="CE26" s="163" t="e">
        <f t="shared" si="9"/>
        <v>#VALUE!</v>
      </c>
      <c r="CF26" s="163" t="e">
        <f t="shared" si="10"/>
        <v>#VALUE!</v>
      </c>
      <c r="CG26" s="163"/>
      <c r="CH26" s="164" t="e">
        <f t="shared" si="4"/>
        <v>#VALUE!</v>
      </c>
      <c r="CI26" s="164">
        <f t="shared" si="5"/>
        <v>0</v>
      </c>
      <c r="CJ26" s="164">
        <f t="shared" si="0"/>
        <v>1</v>
      </c>
      <c r="CK26" s="164" t="e">
        <f t="shared" si="1"/>
        <v>#VALUE!</v>
      </c>
      <c r="CL26" s="164" t="e">
        <f t="shared" si="2"/>
        <v>#VALUE!</v>
      </c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</row>
    <row r="27" spans="1:105" ht="16.350000000000001" customHeight="1">
      <c r="A27" s="139" t="s">
        <v>201</v>
      </c>
      <c r="B27" s="149" t="s">
        <v>202</v>
      </c>
      <c r="C27" s="141" t="s">
        <v>122</v>
      </c>
      <c r="D27" s="147" t="s">
        <v>123</v>
      </c>
      <c r="E27" s="150" t="s">
        <v>124</v>
      </c>
      <c r="F27" s="150" t="s">
        <v>125</v>
      </c>
      <c r="G27" s="150" t="s">
        <v>126</v>
      </c>
      <c r="H27" s="150" t="s">
        <v>127</v>
      </c>
      <c r="I27" s="150" t="s">
        <v>128</v>
      </c>
      <c r="J27" s="150" t="s">
        <v>129</v>
      </c>
      <c r="K27" s="150" t="s">
        <v>130</v>
      </c>
      <c r="L27" s="150" t="s">
        <v>131</v>
      </c>
      <c r="M27" s="150" t="s">
        <v>132</v>
      </c>
      <c r="N27" s="150" t="s">
        <v>133</v>
      </c>
      <c r="O27" s="150" t="s">
        <v>134</v>
      </c>
      <c r="P27" s="150" t="s">
        <v>135</v>
      </c>
      <c r="Q27" s="150" t="s">
        <v>136</v>
      </c>
      <c r="R27" s="150" t="s">
        <v>137</v>
      </c>
      <c r="S27" s="150" t="s">
        <v>138</v>
      </c>
      <c r="T27" s="148" t="s">
        <v>139</v>
      </c>
      <c r="U27" s="165" t="s">
        <v>140</v>
      </c>
      <c r="V27" s="147" t="s">
        <v>141</v>
      </c>
      <c r="W27" s="148" t="s">
        <v>142</v>
      </c>
      <c r="X27" s="149" t="s">
        <v>143</v>
      </c>
      <c r="Y27" s="147" t="s">
        <v>144</v>
      </c>
      <c r="Z27" s="150" t="s">
        <v>145</v>
      </c>
      <c r="AA27" s="148" t="s">
        <v>146</v>
      </c>
      <c r="AB27" s="172" t="s">
        <v>147</v>
      </c>
      <c r="AC27" s="147" t="s">
        <v>148</v>
      </c>
      <c r="AD27" s="150" t="s">
        <v>149</v>
      </c>
      <c r="AE27" s="148" t="s">
        <v>150</v>
      </c>
      <c r="AF27" s="152" t="s">
        <v>151</v>
      </c>
      <c r="AG27" s="152" t="s">
        <v>152</v>
      </c>
      <c r="AH27" s="147" t="s">
        <v>153</v>
      </c>
      <c r="AI27" s="148" t="s">
        <v>154</v>
      </c>
      <c r="AJ27" s="156" t="s">
        <v>155</v>
      </c>
      <c r="AK27" s="154" t="s">
        <v>156</v>
      </c>
      <c r="AL27" s="148" t="s">
        <v>157</v>
      </c>
      <c r="AM27" s="154" t="s">
        <v>158</v>
      </c>
      <c r="AN27" s="148" t="s">
        <v>159</v>
      </c>
      <c r="AO27" s="157" t="s">
        <v>160</v>
      </c>
      <c r="AP27" s="157" t="s">
        <v>161</v>
      </c>
      <c r="AQ27" s="157" t="s">
        <v>162</v>
      </c>
      <c r="AR27" s="157" t="s">
        <v>163</v>
      </c>
      <c r="AS27" s="158" t="s">
        <v>164</v>
      </c>
      <c r="AT27" s="159" t="s">
        <v>165</v>
      </c>
      <c r="AU27" s="168" t="s">
        <v>166</v>
      </c>
      <c r="AV27" s="169" t="s">
        <v>167</v>
      </c>
      <c r="AW27" s="160" t="s">
        <v>168</v>
      </c>
      <c r="AX27" s="154" t="s">
        <v>169</v>
      </c>
      <c r="AY27" s="148" t="s">
        <v>170</v>
      </c>
      <c r="AZ27" s="161" t="e">
        <f t="shared" si="3"/>
        <v>#VALUE!</v>
      </c>
      <c r="BA27" s="162"/>
      <c r="BB27" s="162"/>
      <c r="BC27" s="162"/>
      <c r="BD27" s="162"/>
      <c r="BE27" s="162"/>
      <c r="BF27" s="162"/>
      <c r="BG27" s="162"/>
      <c r="BH27" s="162"/>
      <c r="BI27" s="162"/>
      <c r="BJ27" s="107"/>
      <c r="BK27" s="107"/>
      <c r="BL27" s="107"/>
      <c r="BM27" s="107"/>
      <c r="BN27" s="107"/>
      <c r="BY27" s="76"/>
      <c r="CB27" s="163" t="e">
        <f t="shared" si="6"/>
        <v>#VALUE!</v>
      </c>
      <c r="CC27" s="163" t="str">
        <f t="shared" si="7"/>
        <v/>
      </c>
      <c r="CD27" s="163" t="str">
        <f t="shared" si="8"/>
        <v xml:space="preserve">* El número de Beneficiarios NO DEBE ser mayor que el Total. </v>
      </c>
      <c r="CE27" s="163" t="e">
        <f t="shared" si="9"/>
        <v>#VALUE!</v>
      </c>
      <c r="CF27" s="163" t="e">
        <f t="shared" si="10"/>
        <v>#VALUE!</v>
      </c>
      <c r="CG27" s="163"/>
      <c r="CH27" s="164" t="e">
        <f t="shared" si="4"/>
        <v>#VALUE!</v>
      </c>
      <c r="CI27" s="164">
        <f t="shared" si="5"/>
        <v>0</v>
      </c>
      <c r="CJ27" s="164">
        <f t="shared" si="0"/>
        <v>1</v>
      </c>
      <c r="CK27" s="164" t="e">
        <f t="shared" si="1"/>
        <v>#VALUE!</v>
      </c>
      <c r="CL27" s="164" t="e">
        <f t="shared" si="2"/>
        <v>#VALUE!</v>
      </c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</row>
    <row r="28" spans="1:105" ht="16.350000000000001" customHeight="1">
      <c r="A28" s="139" t="s">
        <v>203</v>
      </c>
      <c r="B28" s="149" t="s">
        <v>204</v>
      </c>
      <c r="C28" s="141" t="s">
        <v>122</v>
      </c>
      <c r="D28" s="147" t="s">
        <v>123</v>
      </c>
      <c r="E28" s="150" t="s">
        <v>124</v>
      </c>
      <c r="F28" s="150" t="s">
        <v>125</v>
      </c>
      <c r="G28" s="150" t="s">
        <v>126</v>
      </c>
      <c r="H28" s="150" t="s">
        <v>127</v>
      </c>
      <c r="I28" s="150" t="s">
        <v>128</v>
      </c>
      <c r="J28" s="150" t="s">
        <v>129</v>
      </c>
      <c r="K28" s="150" t="s">
        <v>130</v>
      </c>
      <c r="L28" s="150" t="s">
        <v>131</v>
      </c>
      <c r="M28" s="150" t="s">
        <v>132</v>
      </c>
      <c r="N28" s="150" t="s">
        <v>133</v>
      </c>
      <c r="O28" s="150" t="s">
        <v>134</v>
      </c>
      <c r="P28" s="150" t="s">
        <v>135</v>
      </c>
      <c r="Q28" s="150" t="s">
        <v>136</v>
      </c>
      <c r="R28" s="150" t="s">
        <v>137</v>
      </c>
      <c r="S28" s="150" t="s">
        <v>138</v>
      </c>
      <c r="T28" s="148" t="s">
        <v>139</v>
      </c>
      <c r="U28" s="165" t="s">
        <v>140</v>
      </c>
      <c r="V28" s="147" t="s">
        <v>141</v>
      </c>
      <c r="W28" s="148" t="s">
        <v>142</v>
      </c>
      <c r="X28" s="149" t="s">
        <v>143</v>
      </c>
      <c r="Y28" s="147" t="s">
        <v>144</v>
      </c>
      <c r="Z28" s="150" t="s">
        <v>145</v>
      </c>
      <c r="AA28" s="148" t="s">
        <v>146</v>
      </c>
      <c r="AB28" s="172" t="s">
        <v>147</v>
      </c>
      <c r="AC28" s="147" t="s">
        <v>148</v>
      </c>
      <c r="AD28" s="150" t="s">
        <v>149</v>
      </c>
      <c r="AE28" s="148" t="s">
        <v>150</v>
      </c>
      <c r="AF28" s="152" t="s">
        <v>151</v>
      </c>
      <c r="AG28" s="152" t="s">
        <v>152</v>
      </c>
      <c r="AH28" s="147" t="s">
        <v>153</v>
      </c>
      <c r="AI28" s="148" t="s">
        <v>154</v>
      </c>
      <c r="AJ28" s="156" t="s">
        <v>155</v>
      </c>
      <c r="AK28" s="154" t="s">
        <v>156</v>
      </c>
      <c r="AL28" s="148" t="s">
        <v>157</v>
      </c>
      <c r="AM28" s="154" t="s">
        <v>158</v>
      </c>
      <c r="AN28" s="148" t="s">
        <v>159</v>
      </c>
      <c r="AO28" s="157" t="s">
        <v>160</v>
      </c>
      <c r="AP28" s="157" t="s">
        <v>161</v>
      </c>
      <c r="AQ28" s="157" t="s">
        <v>162</v>
      </c>
      <c r="AR28" s="157" t="s">
        <v>163</v>
      </c>
      <c r="AS28" s="158" t="s">
        <v>164</v>
      </c>
      <c r="AT28" s="159" t="s">
        <v>165</v>
      </c>
      <c r="AU28" s="168" t="s">
        <v>166</v>
      </c>
      <c r="AV28" s="169" t="s">
        <v>167</v>
      </c>
      <c r="AW28" s="160" t="s">
        <v>168</v>
      </c>
      <c r="AX28" s="154" t="s">
        <v>169</v>
      </c>
      <c r="AY28" s="148" t="s">
        <v>170</v>
      </c>
      <c r="AZ28" s="161" t="e">
        <f t="shared" si="3"/>
        <v>#VALUE!</v>
      </c>
      <c r="BA28" s="162"/>
      <c r="BB28" s="162"/>
      <c r="BC28" s="162"/>
      <c r="BD28" s="162"/>
      <c r="BE28" s="162"/>
      <c r="BF28" s="162"/>
      <c r="BG28" s="162"/>
      <c r="BH28" s="162"/>
      <c r="BI28" s="162"/>
      <c r="BJ28" s="107"/>
      <c r="BK28" s="107"/>
      <c r="BL28" s="107"/>
      <c r="BM28" s="107"/>
      <c r="BN28" s="107"/>
      <c r="BY28" s="76"/>
      <c r="CB28" s="163" t="e">
        <f t="shared" si="6"/>
        <v>#VALUE!</v>
      </c>
      <c r="CC28" s="163" t="str">
        <f t="shared" si="7"/>
        <v/>
      </c>
      <c r="CD28" s="163" t="str">
        <f t="shared" si="8"/>
        <v xml:space="preserve">* El número de Beneficiarios NO DEBE ser mayor que el Total. </v>
      </c>
      <c r="CE28" s="163" t="e">
        <f t="shared" si="9"/>
        <v>#VALUE!</v>
      </c>
      <c r="CF28" s="163" t="e">
        <f t="shared" si="10"/>
        <v>#VALUE!</v>
      </c>
      <c r="CG28" s="163"/>
      <c r="CH28" s="164" t="e">
        <f t="shared" si="4"/>
        <v>#VALUE!</v>
      </c>
      <c r="CI28" s="164">
        <f t="shared" si="5"/>
        <v>0</v>
      </c>
      <c r="CJ28" s="164">
        <f t="shared" si="0"/>
        <v>1</v>
      </c>
      <c r="CK28" s="164" t="e">
        <f t="shared" si="1"/>
        <v>#VALUE!</v>
      </c>
      <c r="CL28" s="164" t="e">
        <f t="shared" si="2"/>
        <v>#VALUE!</v>
      </c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</row>
    <row r="29" spans="1:105" ht="16.350000000000001" customHeight="1">
      <c r="A29" s="139" t="s">
        <v>205</v>
      </c>
      <c r="B29" s="149" t="s">
        <v>206</v>
      </c>
      <c r="C29" s="141" t="s">
        <v>122</v>
      </c>
      <c r="D29" s="147" t="s">
        <v>123</v>
      </c>
      <c r="E29" s="150" t="s">
        <v>124</v>
      </c>
      <c r="F29" s="150" t="s">
        <v>125</v>
      </c>
      <c r="G29" s="150" t="s">
        <v>126</v>
      </c>
      <c r="H29" s="150" t="s">
        <v>127</v>
      </c>
      <c r="I29" s="150" t="s">
        <v>128</v>
      </c>
      <c r="J29" s="150" t="s">
        <v>129</v>
      </c>
      <c r="K29" s="150" t="s">
        <v>130</v>
      </c>
      <c r="L29" s="150" t="s">
        <v>131</v>
      </c>
      <c r="M29" s="150" t="s">
        <v>132</v>
      </c>
      <c r="N29" s="150" t="s">
        <v>133</v>
      </c>
      <c r="O29" s="150" t="s">
        <v>134</v>
      </c>
      <c r="P29" s="150" t="s">
        <v>135</v>
      </c>
      <c r="Q29" s="150" t="s">
        <v>136</v>
      </c>
      <c r="R29" s="150" t="s">
        <v>137</v>
      </c>
      <c r="S29" s="150" t="s">
        <v>138</v>
      </c>
      <c r="T29" s="148" t="s">
        <v>139</v>
      </c>
      <c r="U29" s="165" t="s">
        <v>140</v>
      </c>
      <c r="V29" s="147" t="s">
        <v>141</v>
      </c>
      <c r="W29" s="148" t="s">
        <v>142</v>
      </c>
      <c r="X29" s="149" t="s">
        <v>143</v>
      </c>
      <c r="Y29" s="147" t="s">
        <v>144</v>
      </c>
      <c r="Z29" s="150" t="s">
        <v>145</v>
      </c>
      <c r="AA29" s="148" t="s">
        <v>146</v>
      </c>
      <c r="AB29" s="172" t="s">
        <v>147</v>
      </c>
      <c r="AC29" s="147" t="s">
        <v>148</v>
      </c>
      <c r="AD29" s="150" t="s">
        <v>149</v>
      </c>
      <c r="AE29" s="148" t="s">
        <v>150</v>
      </c>
      <c r="AF29" s="152" t="s">
        <v>151</v>
      </c>
      <c r="AG29" s="152" t="s">
        <v>152</v>
      </c>
      <c r="AH29" s="147" t="s">
        <v>153</v>
      </c>
      <c r="AI29" s="148" t="s">
        <v>154</v>
      </c>
      <c r="AJ29" s="156" t="s">
        <v>155</v>
      </c>
      <c r="AK29" s="154" t="s">
        <v>156</v>
      </c>
      <c r="AL29" s="148" t="s">
        <v>157</v>
      </c>
      <c r="AM29" s="154" t="s">
        <v>158</v>
      </c>
      <c r="AN29" s="148" t="s">
        <v>159</v>
      </c>
      <c r="AO29" s="157" t="s">
        <v>160</v>
      </c>
      <c r="AP29" s="157" t="s">
        <v>161</v>
      </c>
      <c r="AQ29" s="157" t="s">
        <v>162</v>
      </c>
      <c r="AR29" s="157" t="s">
        <v>163</v>
      </c>
      <c r="AS29" s="158" t="s">
        <v>164</v>
      </c>
      <c r="AT29" s="159" t="s">
        <v>165</v>
      </c>
      <c r="AU29" s="168" t="s">
        <v>166</v>
      </c>
      <c r="AV29" s="169" t="s">
        <v>167</v>
      </c>
      <c r="AW29" s="160" t="s">
        <v>168</v>
      </c>
      <c r="AX29" s="154" t="s">
        <v>169</v>
      </c>
      <c r="AY29" s="148" t="s">
        <v>170</v>
      </c>
      <c r="AZ29" s="161" t="e">
        <f t="shared" si="3"/>
        <v>#VALUE!</v>
      </c>
      <c r="BA29" s="162"/>
      <c r="BB29" s="162"/>
      <c r="BC29" s="162"/>
      <c r="BD29" s="162"/>
      <c r="BE29" s="162"/>
      <c r="BF29" s="162"/>
      <c r="BG29" s="162"/>
      <c r="BH29" s="162"/>
      <c r="BI29" s="162"/>
      <c r="BJ29" s="107"/>
      <c r="BK29" s="107"/>
      <c r="BL29" s="107"/>
      <c r="BM29" s="107"/>
      <c r="BN29" s="107"/>
      <c r="BY29" s="76"/>
      <c r="CB29" s="163" t="e">
        <f t="shared" si="6"/>
        <v>#VALUE!</v>
      </c>
      <c r="CC29" s="163" t="str">
        <f t="shared" si="7"/>
        <v/>
      </c>
      <c r="CD29" s="163" t="str">
        <f t="shared" si="8"/>
        <v xml:space="preserve">* El número de Beneficiarios NO DEBE ser mayor que el Total. </v>
      </c>
      <c r="CE29" s="163" t="e">
        <f t="shared" si="9"/>
        <v>#VALUE!</v>
      </c>
      <c r="CF29" s="163" t="e">
        <f t="shared" si="10"/>
        <v>#VALUE!</v>
      </c>
      <c r="CG29" s="163"/>
      <c r="CH29" s="164" t="e">
        <f t="shared" si="4"/>
        <v>#VALUE!</v>
      </c>
      <c r="CI29" s="164">
        <f t="shared" si="5"/>
        <v>0</v>
      </c>
      <c r="CJ29" s="164">
        <f t="shared" si="0"/>
        <v>1</v>
      </c>
      <c r="CK29" s="164" t="e">
        <f t="shared" si="1"/>
        <v>#VALUE!</v>
      </c>
      <c r="CL29" s="164" t="e">
        <f t="shared" si="2"/>
        <v>#VALUE!</v>
      </c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</row>
    <row r="30" spans="1:105" ht="16.350000000000001" customHeight="1">
      <c r="A30" s="139" t="s">
        <v>207</v>
      </c>
      <c r="B30" s="149" t="s">
        <v>208</v>
      </c>
      <c r="C30" s="141" t="s">
        <v>122</v>
      </c>
      <c r="D30" s="147" t="s">
        <v>123</v>
      </c>
      <c r="E30" s="150" t="s">
        <v>124</v>
      </c>
      <c r="F30" s="150" t="s">
        <v>125</v>
      </c>
      <c r="G30" s="150" t="s">
        <v>126</v>
      </c>
      <c r="H30" s="150" t="s">
        <v>127</v>
      </c>
      <c r="I30" s="150" t="s">
        <v>128</v>
      </c>
      <c r="J30" s="150" t="s">
        <v>129</v>
      </c>
      <c r="K30" s="150" t="s">
        <v>130</v>
      </c>
      <c r="L30" s="150" t="s">
        <v>131</v>
      </c>
      <c r="M30" s="150" t="s">
        <v>132</v>
      </c>
      <c r="N30" s="150" t="s">
        <v>133</v>
      </c>
      <c r="O30" s="150" t="s">
        <v>134</v>
      </c>
      <c r="P30" s="150" t="s">
        <v>135</v>
      </c>
      <c r="Q30" s="150" t="s">
        <v>136</v>
      </c>
      <c r="R30" s="150" t="s">
        <v>137</v>
      </c>
      <c r="S30" s="150" t="s">
        <v>138</v>
      </c>
      <c r="T30" s="148" t="s">
        <v>139</v>
      </c>
      <c r="U30" s="165" t="s">
        <v>140</v>
      </c>
      <c r="V30" s="147" t="s">
        <v>141</v>
      </c>
      <c r="W30" s="148" t="s">
        <v>142</v>
      </c>
      <c r="X30" s="149" t="s">
        <v>143</v>
      </c>
      <c r="Y30" s="147" t="s">
        <v>144</v>
      </c>
      <c r="Z30" s="150" t="s">
        <v>145</v>
      </c>
      <c r="AA30" s="148" t="s">
        <v>146</v>
      </c>
      <c r="AB30" s="172" t="s">
        <v>147</v>
      </c>
      <c r="AC30" s="147" t="s">
        <v>148</v>
      </c>
      <c r="AD30" s="150" t="s">
        <v>149</v>
      </c>
      <c r="AE30" s="148" t="s">
        <v>150</v>
      </c>
      <c r="AF30" s="152" t="s">
        <v>151</v>
      </c>
      <c r="AG30" s="152" t="s">
        <v>152</v>
      </c>
      <c r="AH30" s="147" t="s">
        <v>153</v>
      </c>
      <c r="AI30" s="148" t="s">
        <v>154</v>
      </c>
      <c r="AJ30" s="156" t="s">
        <v>155</v>
      </c>
      <c r="AK30" s="154" t="s">
        <v>156</v>
      </c>
      <c r="AL30" s="148" t="s">
        <v>157</v>
      </c>
      <c r="AM30" s="154" t="s">
        <v>158</v>
      </c>
      <c r="AN30" s="148" t="s">
        <v>159</v>
      </c>
      <c r="AO30" s="157" t="s">
        <v>160</v>
      </c>
      <c r="AP30" s="157" t="s">
        <v>161</v>
      </c>
      <c r="AQ30" s="157" t="s">
        <v>162</v>
      </c>
      <c r="AR30" s="157" t="s">
        <v>163</v>
      </c>
      <c r="AS30" s="158" t="s">
        <v>164</v>
      </c>
      <c r="AT30" s="159" t="s">
        <v>165</v>
      </c>
      <c r="AU30" s="168" t="s">
        <v>166</v>
      </c>
      <c r="AV30" s="169" t="s">
        <v>167</v>
      </c>
      <c r="AW30" s="160" t="s">
        <v>168</v>
      </c>
      <c r="AX30" s="154" t="s">
        <v>169</v>
      </c>
      <c r="AY30" s="148" t="s">
        <v>170</v>
      </c>
      <c r="AZ30" s="161" t="e">
        <f t="shared" si="3"/>
        <v>#VALUE!</v>
      </c>
      <c r="BA30" s="162"/>
      <c r="BB30" s="162"/>
      <c r="BC30" s="162"/>
      <c r="BD30" s="162"/>
      <c r="BE30" s="162"/>
      <c r="BF30" s="162"/>
      <c r="BG30" s="162"/>
      <c r="BH30" s="162"/>
      <c r="BI30" s="162"/>
      <c r="BJ30" s="107"/>
      <c r="BK30" s="107"/>
      <c r="BL30" s="107"/>
      <c r="BM30" s="107"/>
      <c r="BN30" s="107"/>
      <c r="BY30" s="76"/>
      <c r="CB30" s="163" t="e">
        <f t="shared" si="6"/>
        <v>#VALUE!</v>
      </c>
      <c r="CC30" s="163" t="str">
        <f t="shared" si="7"/>
        <v/>
      </c>
      <c r="CD30" s="163" t="str">
        <f t="shared" si="8"/>
        <v xml:space="preserve">* El número de Beneficiarios NO DEBE ser mayor que el Total. </v>
      </c>
      <c r="CE30" s="163" t="e">
        <f t="shared" si="9"/>
        <v>#VALUE!</v>
      </c>
      <c r="CF30" s="163" t="e">
        <f t="shared" si="10"/>
        <v>#VALUE!</v>
      </c>
      <c r="CG30" s="163"/>
      <c r="CH30" s="164" t="e">
        <f t="shared" si="4"/>
        <v>#VALUE!</v>
      </c>
      <c r="CI30" s="164">
        <f t="shared" si="5"/>
        <v>0</v>
      </c>
      <c r="CJ30" s="164">
        <f t="shared" si="0"/>
        <v>1</v>
      </c>
      <c r="CK30" s="164" t="e">
        <f t="shared" si="1"/>
        <v>#VALUE!</v>
      </c>
      <c r="CL30" s="164" t="e">
        <f t="shared" si="2"/>
        <v>#VALUE!</v>
      </c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</row>
    <row r="31" spans="1:105" ht="16.350000000000001" customHeight="1">
      <c r="A31" s="139" t="s">
        <v>209</v>
      </c>
      <c r="B31" s="149" t="s">
        <v>210</v>
      </c>
      <c r="C31" s="141" t="s">
        <v>122</v>
      </c>
      <c r="D31" s="147" t="s">
        <v>123</v>
      </c>
      <c r="E31" s="150" t="s">
        <v>124</v>
      </c>
      <c r="F31" s="150" t="s">
        <v>125</v>
      </c>
      <c r="G31" s="150" t="s">
        <v>126</v>
      </c>
      <c r="H31" s="150" t="s">
        <v>127</v>
      </c>
      <c r="I31" s="150" t="s">
        <v>128</v>
      </c>
      <c r="J31" s="150" t="s">
        <v>129</v>
      </c>
      <c r="K31" s="150" t="s">
        <v>130</v>
      </c>
      <c r="L31" s="150" t="s">
        <v>131</v>
      </c>
      <c r="M31" s="150" t="s">
        <v>132</v>
      </c>
      <c r="N31" s="150" t="s">
        <v>133</v>
      </c>
      <c r="O31" s="150" t="s">
        <v>134</v>
      </c>
      <c r="P31" s="150" t="s">
        <v>135</v>
      </c>
      <c r="Q31" s="150" t="s">
        <v>136</v>
      </c>
      <c r="R31" s="150" t="s">
        <v>137</v>
      </c>
      <c r="S31" s="150" t="s">
        <v>138</v>
      </c>
      <c r="T31" s="148" t="s">
        <v>139</v>
      </c>
      <c r="U31" s="165" t="s">
        <v>140</v>
      </c>
      <c r="V31" s="147" t="s">
        <v>141</v>
      </c>
      <c r="W31" s="148" t="s">
        <v>142</v>
      </c>
      <c r="X31" s="149" t="s">
        <v>143</v>
      </c>
      <c r="Y31" s="147" t="s">
        <v>144</v>
      </c>
      <c r="Z31" s="150" t="s">
        <v>145</v>
      </c>
      <c r="AA31" s="148" t="s">
        <v>146</v>
      </c>
      <c r="AB31" s="172" t="s">
        <v>147</v>
      </c>
      <c r="AC31" s="147" t="s">
        <v>148</v>
      </c>
      <c r="AD31" s="150" t="s">
        <v>149</v>
      </c>
      <c r="AE31" s="148" t="s">
        <v>150</v>
      </c>
      <c r="AF31" s="152" t="s">
        <v>151</v>
      </c>
      <c r="AG31" s="152" t="s">
        <v>152</v>
      </c>
      <c r="AH31" s="147" t="s">
        <v>153</v>
      </c>
      <c r="AI31" s="148" t="s">
        <v>154</v>
      </c>
      <c r="AJ31" s="156" t="s">
        <v>155</v>
      </c>
      <c r="AK31" s="154" t="s">
        <v>156</v>
      </c>
      <c r="AL31" s="148" t="s">
        <v>157</v>
      </c>
      <c r="AM31" s="154" t="s">
        <v>158</v>
      </c>
      <c r="AN31" s="148" t="s">
        <v>159</v>
      </c>
      <c r="AO31" s="157" t="s">
        <v>160</v>
      </c>
      <c r="AP31" s="157" t="s">
        <v>161</v>
      </c>
      <c r="AQ31" s="157" t="s">
        <v>162</v>
      </c>
      <c r="AR31" s="157" t="s">
        <v>163</v>
      </c>
      <c r="AS31" s="158" t="s">
        <v>164</v>
      </c>
      <c r="AT31" s="159" t="s">
        <v>165</v>
      </c>
      <c r="AU31" s="168" t="s">
        <v>166</v>
      </c>
      <c r="AV31" s="169" t="s">
        <v>167</v>
      </c>
      <c r="AW31" s="160" t="s">
        <v>168</v>
      </c>
      <c r="AX31" s="154" t="s">
        <v>169</v>
      </c>
      <c r="AY31" s="148" t="s">
        <v>170</v>
      </c>
      <c r="AZ31" s="161" t="e">
        <f t="shared" si="3"/>
        <v>#VALUE!</v>
      </c>
      <c r="BA31" s="162"/>
      <c r="BB31" s="162"/>
      <c r="BC31" s="162"/>
      <c r="BD31" s="162"/>
      <c r="BE31" s="162"/>
      <c r="BF31" s="162"/>
      <c r="BG31" s="162"/>
      <c r="BH31" s="162"/>
      <c r="BI31" s="162"/>
      <c r="BJ31" s="107"/>
      <c r="BK31" s="107"/>
      <c r="BL31" s="107"/>
      <c r="BM31" s="107"/>
      <c r="BN31" s="107"/>
      <c r="BY31" s="76"/>
      <c r="CB31" s="163" t="e">
        <f t="shared" si="6"/>
        <v>#VALUE!</v>
      </c>
      <c r="CC31" s="163" t="str">
        <f t="shared" si="7"/>
        <v/>
      </c>
      <c r="CD31" s="163" t="str">
        <f t="shared" si="8"/>
        <v xml:space="preserve">* El número de Beneficiarios NO DEBE ser mayor que el Total. </v>
      </c>
      <c r="CE31" s="163" t="e">
        <f t="shared" si="9"/>
        <v>#VALUE!</v>
      </c>
      <c r="CF31" s="163" t="e">
        <f t="shared" si="10"/>
        <v>#VALUE!</v>
      </c>
      <c r="CG31" s="163"/>
      <c r="CH31" s="164" t="e">
        <f t="shared" si="4"/>
        <v>#VALUE!</v>
      </c>
      <c r="CI31" s="164">
        <f t="shared" si="5"/>
        <v>0</v>
      </c>
      <c r="CJ31" s="164">
        <f t="shared" si="0"/>
        <v>1</v>
      </c>
      <c r="CK31" s="164" t="e">
        <f t="shared" si="1"/>
        <v>#VALUE!</v>
      </c>
      <c r="CL31" s="164" t="e">
        <f t="shared" si="2"/>
        <v>#VALUE!</v>
      </c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</row>
    <row r="32" spans="1:105" ht="16.350000000000001" customHeight="1">
      <c r="A32" s="139" t="s">
        <v>211</v>
      </c>
      <c r="B32" s="149" t="s">
        <v>212</v>
      </c>
      <c r="C32" s="141" t="s">
        <v>122</v>
      </c>
      <c r="D32" s="147" t="s">
        <v>123</v>
      </c>
      <c r="E32" s="150" t="s">
        <v>124</v>
      </c>
      <c r="F32" s="150" t="s">
        <v>125</v>
      </c>
      <c r="G32" s="150" t="s">
        <v>126</v>
      </c>
      <c r="H32" s="150" t="s">
        <v>127</v>
      </c>
      <c r="I32" s="150" t="s">
        <v>128</v>
      </c>
      <c r="J32" s="150" t="s">
        <v>129</v>
      </c>
      <c r="K32" s="150" t="s">
        <v>130</v>
      </c>
      <c r="L32" s="150" t="s">
        <v>131</v>
      </c>
      <c r="M32" s="150" t="s">
        <v>132</v>
      </c>
      <c r="N32" s="150" t="s">
        <v>133</v>
      </c>
      <c r="O32" s="150" t="s">
        <v>134</v>
      </c>
      <c r="P32" s="150" t="s">
        <v>135</v>
      </c>
      <c r="Q32" s="150" t="s">
        <v>136</v>
      </c>
      <c r="R32" s="150" t="s">
        <v>137</v>
      </c>
      <c r="S32" s="150" t="s">
        <v>138</v>
      </c>
      <c r="T32" s="148" t="s">
        <v>139</v>
      </c>
      <c r="U32" s="165" t="s">
        <v>140</v>
      </c>
      <c r="V32" s="147" t="s">
        <v>141</v>
      </c>
      <c r="W32" s="148" t="s">
        <v>142</v>
      </c>
      <c r="X32" s="149" t="s">
        <v>143</v>
      </c>
      <c r="Y32" s="147" t="s">
        <v>144</v>
      </c>
      <c r="Z32" s="150" t="s">
        <v>145</v>
      </c>
      <c r="AA32" s="148" t="s">
        <v>146</v>
      </c>
      <c r="AB32" s="172" t="s">
        <v>147</v>
      </c>
      <c r="AC32" s="147" t="s">
        <v>148</v>
      </c>
      <c r="AD32" s="150" t="s">
        <v>149</v>
      </c>
      <c r="AE32" s="148" t="s">
        <v>150</v>
      </c>
      <c r="AF32" s="152" t="s">
        <v>151</v>
      </c>
      <c r="AG32" s="152" t="s">
        <v>152</v>
      </c>
      <c r="AH32" s="147" t="s">
        <v>153</v>
      </c>
      <c r="AI32" s="148" t="s">
        <v>154</v>
      </c>
      <c r="AJ32" s="156" t="s">
        <v>155</v>
      </c>
      <c r="AK32" s="154" t="s">
        <v>156</v>
      </c>
      <c r="AL32" s="148" t="s">
        <v>157</v>
      </c>
      <c r="AM32" s="154" t="s">
        <v>158</v>
      </c>
      <c r="AN32" s="148" t="s">
        <v>159</v>
      </c>
      <c r="AO32" s="157" t="s">
        <v>160</v>
      </c>
      <c r="AP32" s="157" t="s">
        <v>161</v>
      </c>
      <c r="AQ32" s="157" t="s">
        <v>162</v>
      </c>
      <c r="AR32" s="157" t="s">
        <v>163</v>
      </c>
      <c r="AS32" s="158" t="s">
        <v>164</v>
      </c>
      <c r="AT32" s="159" t="s">
        <v>165</v>
      </c>
      <c r="AU32" s="168" t="s">
        <v>166</v>
      </c>
      <c r="AV32" s="169" t="s">
        <v>167</v>
      </c>
      <c r="AW32" s="160" t="s">
        <v>168</v>
      </c>
      <c r="AX32" s="154" t="s">
        <v>169</v>
      </c>
      <c r="AY32" s="148" t="s">
        <v>170</v>
      </c>
      <c r="AZ32" s="161" t="e">
        <f t="shared" si="3"/>
        <v>#VALUE!</v>
      </c>
      <c r="BA32" s="162"/>
      <c r="BB32" s="162"/>
      <c r="BC32" s="162"/>
      <c r="BD32" s="162"/>
      <c r="BE32" s="162"/>
      <c r="BF32" s="162"/>
      <c r="BG32" s="162"/>
      <c r="BH32" s="162"/>
      <c r="BI32" s="162"/>
      <c r="BJ32" s="107"/>
      <c r="BK32" s="107"/>
      <c r="BL32" s="107"/>
      <c r="BM32" s="107"/>
      <c r="BN32" s="107"/>
      <c r="BY32" s="76"/>
      <c r="CB32" s="163" t="e">
        <f t="shared" si="6"/>
        <v>#VALUE!</v>
      </c>
      <c r="CC32" s="163" t="str">
        <f t="shared" si="7"/>
        <v/>
      </c>
      <c r="CD32" s="163" t="str">
        <f t="shared" si="8"/>
        <v xml:space="preserve">* El número de Beneficiarios NO DEBE ser mayor que el Total. </v>
      </c>
      <c r="CE32" s="163" t="e">
        <f t="shared" si="9"/>
        <v>#VALUE!</v>
      </c>
      <c r="CF32" s="163" t="e">
        <f t="shared" si="10"/>
        <v>#VALUE!</v>
      </c>
      <c r="CG32" s="163"/>
      <c r="CH32" s="164" t="e">
        <f t="shared" si="4"/>
        <v>#VALUE!</v>
      </c>
      <c r="CI32" s="164">
        <f t="shared" si="5"/>
        <v>0</v>
      </c>
      <c r="CJ32" s="164">
        <f t="shared" si="0"/>
        <v>1</v>
      </c>
      <c r="CK32" s="164" t="e">
        <f t="shared" si="1"/>
        <v>#VALUE!</v>
      </c>
      <c r="CL32" s="164" t="e">
        <f t="shared" si="2"/>
        <v>#VALUE!</v>
      </c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</row>
    <row r="33" spans="1:105" ht="16.350000000000001" customHeight="1">
      <c r="A33" s="139" t="s">
        <v>213</v>
      </c>
      <c r="B33" s="149" t="s">
        <v>214</v>
      </c>
      <c r="C33" s="141" t="s">
        <v>122</v>
      </c>
      <c r="D33" s="147" t="s">
        <v>123</v>
      </c>
      <c r="E33" s="150" t="s">
        <v>124</v>
      </c>
      <c r="F33" s="150" t="s">
        <v>125</v>
      </c>
      <c r="G33" s="150" t="s">
        <v>126</v>
      </c>
      <c r="H33" s="150" t="s">
        <v>127</v>
      </c>
      <c r="I33" s="150" t="s">
        <v>128</v>
      </c>
      <c r="J33" s="150" t="s">
        <v>129</v>
      </c>
      <c r="K33" s="150" t="s">
        <v>130</v>
      </c>
      <c r="L33" s="150" t="s">
        <v>131</v>
      </c>
      <c r="M33" s="150" t="s">
        <v>132</v>
      </c>
      <c r="N33" s="150" t="s">
        <v>133</v>
      </c>
      <c r="O33" s="150" t="s">
        <v>134</v>
      </c>
      <c r="P33" s="150" t="s">
        <v>135</v>
      </c>
      <c r="Q33" s="150" t="s">
        <v>136</v>
      </c>
      <c r="R33" s="150" t="s">
        <v>137</v>
      </c>
      <c r="S33" s="150" t="s">
        <v>138</v>
      </c>
      <c r="T33" s="148" t="s">
        <v>139</v>
      </c>
      <c r="U33" s="165" t="s">
        <v>140</v>
      </c>
      <c r="V33" s="147" t="s">
        <v>141</v>
      </c>
      <c r="W33" s="148" t="s">
        <v>142</v>
      </c>
      <c r="X33" s="149" t="s">
        <v>143</v>
      </c>
      <c r="Y33" s="147" t="s">
        <v>144</v>
      </c>
      <c r="Z33" s="150" t="s">
        <v>145</v>
      </c>
      <c r="AA33" s="148" t="s">
        <v>146</v>
      </c>
      <c r="AB33" s="172" t="s">
        <v>147</v>
      </c>
      <c r="AC33" s="147" t="s">
        <v>148</v>
      </c>
      <c r="AD33" s="150" t="s">
        <v>149</v>
      </c>
      <c r="AE33" s="148" t="s">
        <v>150</v>
      </c>
      <c r="AF33" s="152" t="s">
        <v>151</v>
      </c>
      <c r="AG33" s="152" t="s">
        <v>152</v>
      </c>
      <c r="AH33" s="147" t="s">
        <v>153</v>
      </c>
      <c r="AI33" s="148" t="s">
        <v>154</v>
      </c>
      <c r="AJ33" s="156" t="s">
        <v>155</v>
      </c>
      <c r="AK33" s="154" t="s">
        <v>156</v>
      </c>
      <c r="AL33" s="148" t="s">
        <v>157</v>
      </c>
      <c r="AM33" s="154" t="s">
        <v>158</v>
      </c>
      <c r="AN33" s="148" t="s">
        <v>159</v>
      </c>
      <c r="AO33" s="157" t="s">
        <v>160</v>
      </c>
      <c r="AP33" s="157" t="s">
        <v>161</v>
      </c>
      <c r="AQ33" s="157" t="s">
        <v>162</v>
      </c>
      <c r="AR33" s="157" t="s">
        <v>163</v>
      </c>
      <c r="AS33" s="158" t="s">
        <v>164</v>
      </c>
      <c r="AT33" s="159" t="s">
        <v>165</v>
      </c>
      <c r="AU33" s="168" t="s">
        <v>166</v>
      </c>
      <c r="AV33" s="169" t="s">
        <v>167</v>
      </c>
      <c r="AW33" s="160" t="s">
        <v>168</v>
      </c>
      <c r="AX33" s="154" t="s">
        <v>169</v>
      </c>
      <c r="AY33" s="148" t="s">
        <v>170</v>
      </c>
      <c r="AZ33" s="161" t="e">
        <f t="shared" si="3"/>
        <v>#VALUE!</v>
      </c>
      <c r="BA33" s="162"/>
      <c r="BB33" s="162"/>
      <c r="BC33" s="162"/>
      <c r="BD33" s="162"/>
      <c r="BE33" s="162"/>
      <c r="BF33" s="162"/>
      <c r="BG33" s="162"/>
      <c r="BH33" s="162"/>
      <c r="BI33" s="162"/>
      <c r="BJ33" s="107"/>
      <c r="BK33" s="107"/>
      <c r="BL33" s="107"/>
      <c r="BM33" s="107"/>
      <c r="BN33" s="107"/>
      <c r="BY33" s="76"/>
      <c r="CB33" s="163" t="e">
        <f t="shared" si="6"/>
        <v>#VALUE!</v>
      </c>
      <c r="CC33" s="163" t="str">
        <f t="shared" si="7"/>
        <v/>
      </c>
      <c r="CD33" s="163" t="str">
        <f t="shared" si="8"/>
        <v xml:space="preserve">* El número de Beneficiarios NO DEBE ser mayor que el Total. </v>
      </c>
      <c r="CE33" s="163" t="e">
        <f t="shared" si="9"/>
        <v>#VALUE!</v>
      </c>
      <c r="CF33" s="163" t="e">
        <f t="shared" si="10"/>
        <v>#VALUE!</v>
      </c>
      <c r="CG33" s="163"/>
      <c r="CH33" s="164" t="e">
        <f t="shared" si="4"/>
        <v>#VALUE!</v>
      </c>
      <c r="CI33" s="164">
        <f t="shared" si="5"/>
        <v>0</v>
      </c>
      <c r="CJ33" s="164">
        <f t="shared" si="0"/>
        <v>1</v>
      </c>
      <c r="CK33" s="164" t="e">
        <f t="shared" si="1"/>
        <v>#VALUE!</v>
      </c>
      <c r="CL33" s="164" t="e">
        <f t="shared" si="2"/>
        <v>#VALUE!</v>
      </c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</row>
    <row r="34" spans="1:105" ht="16.350000000000001" customHeight="1">
      <c r="A34" s="139" t="s">
        <v>215</v>
      </c>
      <c r="B34" s="149" t="s">
        <v>216</v>
      </c>
      <c r="C34" s="141" t="s">
        <v>122</v>
      </c>
      <c r="D34" s="147" t="s">
        <v>123</v>
      </c>
      <c r="E34" s="150" t="s">
        <v>124</v>
      </c>
      <c r="F34" s="150" t="s">
        <v>125</v>
      </c>
      <c r="G34" s="150" t="s">
        <v>126</v>
      </c>
      <c r="H34" s="150" t="s">
        <v>127</v>
      </c>
      <c r="I34" s="150" t="s">
        <v>128</v>
      </c>
      <c r="J34" s="150" t="s">
        <v>129</v>
      </c>
      <c r="K34" s="150" t="s">
        <v>130</v>
      </c>
      <c r="L34" s="150" t="s">
        <v>131</v>
      </c>
      <c r="M34" s="150" t="s">
        <v>132</v>
      </c>
      <c r="N34" s="150" t="s">
        <v>133</v>
      </c>
      <c r="O34" s="150" t="s">
        <v>134</v>
      </c>
      <c r="P34" s="150" t="s">
        <v>135</v>
      </c>
      <c r="Q34" s="150" t="s">
        <v>136</v>
      </c>
      <c r="R34" s="150" t="s">
        <v>137</v>
      </c>
      <c r="S34" s="150" t="s">
        <v>138</v>
      </c>
      <c r="T34" s="148" t="s">
        <v>139</v>
      </c>
      <c r="U34" s="165" t="s">
        <v>140</v>
      </c>
      <c r="V34" s="147" t="s">
        <v>141</v>
      </c>
      <c r="W34" s="148" t="s">
        <v>142</v>
      </c>
      <c r="X34" s="149" t="s">
        <v>143</v>
      </c>
      <c r="Y34" s="147" t="s">
        <v>144</v>
      </c>
      <c r="Z34" s="150" t="s">
        <v>145</v>
      </c>
      <c r="AA34" s="148" t="s">
        <v>146</v>
      </c>
      <c r="AB34" s="172" t="s">
        <v>147</v>
      </c>
      <c r="AC34" s="147" t="s">
        <v>148</v>
      </c>
      <c r="AD34" s="150" t="s">
        <v>149</v>
      </c>
      <c r="AE34" s="148" t="s">
        <v>150</v>
      </c>
      <c r="AF34" s="152" t="s">
        <v>151</v>
      </c>
      <c r="AG34" s="152" t="s">
        <v>152</v>
      </c>
      <c r="AH34" s="147" t="s">
        <v>153</v>
      </c>
      <c r="AI34" s="148" t="s">
        <v>154</v>
      </c>
      <c r="AJ34" s="156" t="s">
        <v>155</v>
      </c>
      <c r="AK34" s="154" t="s">
        <v>156</v>
      </c>
      <c r="AL34" s="148" t="s">
        <v>157</v>
      </c>
      <c r="AM34" s="154" t="s">
        <v>158</v>
      </c>
      <c r="AN34" s="148" t="s">
        <v>159</v>
      </c>
      <c r="AO34" s="157" t="s">
        <v>160</v>
      </c>
      <c r="AP34" s="157" t="s">
        <v>161</v>
      </c>
      <c r="AQ34" s="157" t="s">
        <v>162</v>
      </c>
      <c r="AR34" s="157" t="s">
        <v>163</v>
      </c>
      <c r="AS34" s="158" t="s">
        <v>164</v>
      </c>
      <c r="AT34" s="159" t="s">
        <v>165</v>
      </c>
      <c r="AU34" s="168" t="s">
        <v>166</v>
      </c>
      <c r="AV34" s="169" t="s">
        <v>167</v>
      </c>
      <c r="AW34" s="160" t="s">
        <v>168</v>
      </c>
      <c r="AX34" s="154" t="s">
        <v>169</v>
      </c>
      <c r="AY34" s="148" t="s">
        <v>170</v>
      </c>
      <c r="AZ34" s="161" t="e">
        <f t="shared" si="3"/>
        <v>#VALUE!</v>
      </c>
      <c r="BA34" s="162"/>
      <c r="BB34" s="162"/>
      <c r="BC34" s="162"/>
      <c r="BD34" s="162"/>
      <c r="BE34" s="162"/>
      <c r="BF34" s="162"/>
      <c r="BG34" s="162"/>
      <c r="BH34" s="162"/>
      <c r="BI34" s="162"/>
      <c r="BJ34" s="107"/>
      <c r="BK34" s="107"/>
      <c r="BL34" s="107"/>
      <c r="BM34" s="107"/>
      <c r="BN34" s="107"/>
      <c r="BY34" s="76"/>
      <c r="CB34" s="163" t="e">
        <f t="shared" si="6"/>
        <v>#VALUE!</v>
      </c>
      <c r="CC34" s="163" t="str">
        <f t="shared" si="7"/>
        <v/>
      </c>
      <c r="CD34" s="163" t="str">
        <f t="shared" si="8"/>
        <v xml:space="preserve">* El número de Beneficiarios NO DEBE ser mayor que el Total. </v>
      </c>
      <c r="CE34" s="163" t="e">
        <f t="shared" si="9"/>
        <v>#VALUE!</v>
      </c>
      <c r="CF34" s="163" t="e">
        <f t="shared" si="10"/>
        <v>#VALUE!</v>
      </c>
      <c r="CG34" s="163"/>
      <c r="CH34" s="164" t="e">
        <f t="shared" si="4"/>
        <v>#VALUE!</v>
      </c>
      <c r="CI34" s="164">
        <f t="shared" si="5"/>
        <v>0</v>
      </c>
      <c r="CJ34" s="164">
        <f t="shared" si="0"/>
        <v>1</v>
      </c>
      <c r="CK34" s="164" t="e">
        <f t="shared" si="1"/>
        <v>#VALUE!</v>
      </c>
      <c r="CL34" s="164" t="e">
        <f t="shared" si="2"/>
        <v>#VALUE!</v>
      </c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</row>
    <row r="35" spans="1:105" ht="16.350000000000001" customHeight="1">
      <c r="A35" s="174" t="s">
        <v>217</v>
      </c>
      <c r="B35" s="149" t="s">
        <v>218</v>
      </c>
      <c r="C35" s="141" t="s">
        <v>122</v>
      </c>
      <c r="D35" s="175" t="s">
        <v>123</v>
      </c>
      <c r="E35" s="170" t="s">
        <v>124</v>
      </c>
      <c r="F35" s="170" t="s">
        <v>125</v>
      </c>
      <c r="G35" s="170" t="s">
        <v>126</v>
      </c>
      <c r="H35" s="170" t="s">
        <v>127</v>
      </c>
      <c r="I35" s="170" t="s">
        <v>128</v>
      </c>
      <c r="J35" s="170" t="s">
        <v>129</v>
      </c>
      <c r="K35" s="170" t="s">
        <v>130</v>
      </c>
      <c r="L35" s="170" t="s">
        <v>131</v>
      </c>
      <c r="M35" s="170" t="s">
        <v>132</v>
      </c>
      <c r="N35" s="170" t="s">
        <v>133</v>
      </c>
      <c r="O35" s="170" t="s">
        <v>134</v>
      </c>
      <c r="P35" s="150" t="s">
        <v>135</v>
      </c>
      <c r="Q35" s="150" t="s">
        <v>136</v>
      </c>
      <c r="R35" s="150" t="s">
        <v>137</v>
      </c>
      <c r="S35" s="150" t="s">
        <v>138</v>
      </c>
      <c r="T35" s="148" t="s">
        <v>139</v>
      </c>
      <c r="U35" s="165" t="s">
        <v>140</v>
      </c>
      <c r="V35" s="147" t="s">
        <v>141</v>
      </c>
      <c r="W35" s="148" t="s">
        <v>142</v>
      </c>
      <c r="X35" s="149" t="s">
        <v>143</v>
      </c>
      <c r="Y35" s="175" t="s">
        <v>144</v>
      </c>
      <c r="Z35" s="170" t="s">
        <v>145</v>
      </c>
      <c r="AA35" s="171" t="s">
        <v>146</v>
      </c>
      <c r="AB35" s="172" t="s">
        <v>147</v>
      </c>
      <c r="AC35" s="147" t="s">
        <v>148</v>
      </c>
      <c r="AD35" s="150" t="s">
        <v>149</v>
      </c>
      <c r="AE35" s="148" t="s">
        <v>150</v>
      </c>
      <c r="AF35" s="152" t="s">
        <v>151</v>
      </c>
      <c r="AG35" s="152" t="s">
        <v>152</v>
      </c>
      <c r="AH35" s="147" t="s">
        <v>153</v>
      </c>
      <c r="AI35" s="148" t="s">
        <v>154</v>
      </c>
      <c r="AJ35" s="156" t="s">
        <v>155</v>
      </c>
      <c r="AK35" s="154" t="s">
        <v>156</v>
      </c>
      <c r="AL35" s="148" t="s">
        <v>157</v>
      </c>
      <c r="AM35" s="154" t="s">
        <v>158</v>
      </c>
      <c r="AN35" s="148" t="s">
        <v>159</v>
      </c>
      <c r="AO35" s="157" t="s">
        <v>160</v>
      </c>
      <c r="AP35" s="157" t="s">
        <v>161</v>
      </c>
      <c r="AQ35" s="157" t="s">
        <v>162</v>
      </c>
      <c r="AR35" s="157" t="s">
        <v>163</v>
      </c>
      <c r="AS35" s="158" t="s">
        <v>164</v>
      </c>
      <c r="AT35" s="159" t="s">
        <v>165</v>
      </c>
      <c r="AU35" s="168" t="s">
        <v>166</v>
      </c>
      <c r="AV35" s="169" t="s">
        <v>167</v>
      </c>
      <c r="AW35" s="160" t="s">
        <v>168</v>
      </c>
      <c r="AX35" s="154" t="s">
        <v>169</v>
      </c>
      <c r="AY35" s="148" t="s">
        <v>170</v>
      </c>
      <c r="AZ35" s="161" t="e">
        <f t="shared" si="3"/>
        <v>#VALUE!</v>
      </c>
      <c r="BA35" s="162"/>
      <c r="BB35" s="162"/>
      <c r="BC35" s="162"/>
      <c r="BD35" s="162"/>
      <c r="BE35" s="162"/>
      <c r="BF35" s="162"/>
      <c r="BG35" s="162"/>
      <c r="BH35" s="162"/>
      <c r="BI35" s="162"/>
      <c r="BJ35" s="107"/>
      <c r="BK35" s="107"/>
      <c r="BL35" s="107"/>
      <c r="BM35" s="107"/>
      <c r="BN35" s="107"/>
      <c r="BY35" s="76"/>
      <c r="CB35" s="163" t="e">
        <f t="shared" si="6"/>
        <v>#VALUE!</v>
      </c>
      <c r="CC35" s="163" t="str">
        <f t="shared" si="7"/>
        <v/>
      </c>
      <c r="CD35" s="163" t="str">
        <f t="shared" si="8"/>
        <v xml:space="preserve">* El número de Beneficiarios NO DEBE ser mayor que el Total. </v>
      </c>
      <c r="CE35" s="163" t="e">
        <f t="shared" si="9"/>
        <v>#VALUE!</v>
      </c>
      <c r="CF35" s="163" t="e">
        <f t="shared" si="10"/>
        <v>#VALUE!</v>
      </c>
      <c r="CG35" s="163"/>
      <c r="CH35" s="164" t="e">
        <f t="shared" si="4"/>
        <v>#VALUE!</v>
      </c>
      <c r="CI35" s="164">
        <f t="shared" si="5"/>
        <v>0</v>
      </c>
      <c r="CJ35" s="164">
        <f t="shared" si="0"/>
        <v>1</v>
      </c>
      <c r="CK35" s="164" t="e">
        <f t="shared" si="1"/>
        <v>#VALUE!</v>
      </c>
      <c r="CL35" s="164" t="e">
        <f t="shared" si="2"/>
        <v>#VALUE!</v>
      </c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</row>
    <row r="36" spans="1:105" ht="16.350000000000001" customHeight="1">
      <c r="A36" s="139" t="s">
        <v>219</v>
      </c>
      <c r="B36" s="149" t="s">
        <v>220</v>
      </c>
      <c r="C36" s="141" t="s">
        <v>122</v>
      </c>
      <c r="D36" s="147" t="s">
        <v>123</v>
      </c>
      <c r="E36" s="150" t="s">
        <v>124</v>
      </c>
      <c r="F36" s="150" t="s">
        <v>125</v>
      </c>
      <c r="G36" s="176" t="s">
        <v>126</v>
      </c>
      <c r="H36" s="176" t="s">
        <v>127</v>
      </c>
      <c r="I36" s="176" t="s">
        <v>128</v>
      </c>
      <c r="J36" s="176" t="s">
        <v>129</v>
      </c>
      <c r="K36" s="176" t="s">
        <v>130</v>
      </c>
      <c r="L36" s="176" t="s">
        <v>131</v>
      </c>
      <c r="M36" s="150" t="s">
        <v>132</v>
      </c>
      <c r="N36" s="150" t="s">
        <v>133</v>
      </c>
      <c r="O36" s="150" t="s">
        <v>134</v>
      </c>
      <c r="P36" s="150" t="s">
        <v>135</v>
      </c>
      <c r="Q36" s="150" t="s">
        <v>136</v>
      </c>
      <c r="R36" s="150" t="s">
        <v>137</v>
      </c>
      <c r="S36" s="150" t="s">
        <v>138</v>
      </c>
      <c r="T36" s="148" t="s">
        <v>139</v>
      </c>
      <c r="U36" s="165" t="s">
        <v>140</v>
      </c>
      <c r="V36" s="147" t="s">
        <v>141</v>
      </c>
      <c r="W36" s="148" t="s">
        <v>142</v>
      </c>
      <c r="X36" s="149" t="s">
        <v>143</v>
      </c>
      <c r="Y36" s="147" t="s">
        <v>144</v>
      </c>
      <c r="Z36" s="150" t="s">
        <v>145</v>
      </c>
      <c r="AA36" s="148" t="s">
        <v>146</v>
      </c>
      <c r="AB36" s="172" t="s">
        <v>147</v>
      </c>
      <c r="AC36" s="147" t="s">
        <v>148</v>
      </c>
      <c r="AD36" s="150" t="s">
        <v>149</v>
      </c>
      <c r="AE36" s="148" t="s">
        <v>150</v>
      </c>
      <c r="AF36" s="152" t="s">
        <v>151</v>
      </c>
      <c r="AG36" s="152" t="s">
        <v>152</v>
      </c>
      <c r="AH36" s="147" t="s">
        <v>153</v>
      </c>
      <c r="AI36" s="148" t="s">
        <v>154</v>
      </c>
      <c r="AJ36" s="156" t="s">
        <v>155</v>
      </c>
      <c r="AK36" s="154" t="s">
        <v>156</v>
      </c>
      <c r="AL36" s="148" t="s">
        <v>157</v>
      </c>
      <c r="AM36" s="154" t="s">
        <v>158</v>
      </c>
      <c r="AN36" s="148" t="s">
        <v>159</v>
      </c>
      <c r="AO36" s="157" t="s">
        <v>160</v>
      </c>
      <c r="AP36" s="157" t="s">
        <v>161</v>
      </c>
      <c r="AQ36" s="157" t="s">
        <v>162</v>
      </c>
      <c r="AR36" s="157" t="s">
        <v>163</v>
      </c>
      <c r="AS36" s="158" t="s">
        <v>164</v>
      </c>
      <c r="AT36" s="159" t="s">
        <v>165</v>
      </c>
      <c r="AU36" s="168" t="s">
        <v>166</v>
      </c>
      <c r="AV36" s="169" t="s">
        <v>167</v>
      </c>
      <c r="AW36" s="160" t="s">
        <v>168</v>
      </c>
      <c r="AX36" s="154" t="s">
        <v>169</v>
      </c>
      <c r="AY36" s="148" t="s">
        <v>170</v>
      </c>
      <c r="AZ36" s="161" t="e">
        <f t="shared" si="3"/>
        <v>#VALUE!</v>
      </c>
      <c r="BA36" s="162"/>
      <c r="BB36" s="162"/>
      <c r="BC36" s="162"/>
      <c r="BD36" s="162"/>
      <c r="BE36" s="162"/>
      <c r="BF36" s="162"/>
      <c r="BG36" s="162"/>
      <c r="BH36" s="162"/>
      <c r="BI36" s="162"/>
      <c r="BJ36" s="107"/>
      <c r="BK36" s="107"/>
      <c r="BL36" s="107"/>
      <c r="BM36" s="107"/>
      <c r="BN36" s="107"/>
      <c r="BY36" s="76"/>
      <c r="CB36" s="163" t="e">
        <f t="shared" si="6"/>
        <v>#VALUE!</v>
      </c>
      <c r="CC36" s="163" t="str">
        <f t="shared" si="7"/>
        <v/>
      </c>
      <c r="CD36" s="163" t="str">
        <f t="shared" si="8"/>
        <v xml:space="preserve">* El número de Beneficiarios NO DEBE ser mayor que el Total. </v>
      </c>
      <c r="CE36" s="163" t="e">
        <f t="shared" si="9"/>
        <v>#VALUE!</v>
      </c>
      <c r="CF36" s="163" t="e">
        <f t="shared" si="10"/>
        <v>#VALUE!</v>
      </c>
      <c r="CG36" s="163"/>
      <c r="CH36" s="164" t="e">
        <f t="shared" si="4"/>
        <v>#VALUE!</v>
      </c>
      <c r="CI36" s="164">
        <f t="shared" si="5"/>
        <v>0</v>
      </c>
      <c r="CJ36" s="164">
        <f t="shared" si="0"/>
        <v>1</v>
      </c>
      <c r="CK36" s="164" t="e">
        <f t="shared" si="1"/>
        <v>#VALUE!</v>
      </c>
      <c r="CL36" s="164" t="e">
        <f t="shared" si="2"/>
        <v>#VALUE!</v>
      </c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</row>
    <row r="37" spans="1:105" ht="16.350000000000001" customHeight="1">
      <c r="A37" s="139" t="s">
        <v>221</v>
      </c>
      <c r="B37" s="149" t="s">
        <v>222</v>
      </c>
      <c r="C37" s="141" t="s">
        <v>122</v>
      </c>
      <c r="D37" s="177" t="s">
        <v>123</v>
      </c>
      <c r="E37" s="176" t="s">
        <v>124</v>
      </c>
      <c r="F37" s="176" t="s">
        <v>125</v>
      </c>
      <c r="G37" s="176" t="s">
        <v>126</v>
      </c>
      <c r="H37" s="150" t="s">
        <v>127</v>
      </c>
      <c r="I37" s="150" t="s">
        <v>128</v>
      </c>
      <c r="J37" s="150" t="s">
        <v>129</v>
      </c>
      <c r="K37" s="150" t="s">
        <v>130</v>
      </c>
      <c r="L37" s="150" t="s">
        <v>131</v>
      </c>
      <c r="M37" s="150" t="s">
        <v>132</v>
      </c>
      <c r="N37" s="150" t="s">
        <v>133</v>
      </c>
      <c r="O37" s="150" t="s">
        <v>134</v>
      </c>
      <c r="P37" s="150" t="s">
        <v>135</v>
      </c>
      <c r="Q37" s="150" t="s">
        <v>136</v>
      </c>
      <c r="R37" s="150" t="s">
        <v>137</v>
      </c>
      <c r="S37" s="150" t="s">
        <v>138</v>
      </c>
      <c r="T37" s="148" t="s">
        <v>139</v>
      </c>
      <c r="U37" s="165" t="s">
        <v>140</v>
      </c>
      <c r="V37" s="147" t="s">
        <v>141</v>
      </c>
      <c r="W37" s="148" t="s">
        <v>142</v>
      </c>
      <c r="X37" s="149" t="s">
        <v>143</v>
      </c>
      <c r="Y37" s="147" t="s">
        <v>144</v>
      </c>
      <c r="Z37" s="150" t="s">
        <v>145</v>
      </c>
      <c r="AA37" s="148" t="s">
        <v>146</v>
      </c>
      <c r="AB37" s="172" t="s">
        <v>147</v>
      </c>
      <c r="AC37" s="147" t="s">
        <v>148</v>
      </c>
      <c r="AD37" s="150" t="s">
        <v>149</v>
      </c>
      <c r="AE37" s="148" t="s">
        <v>150</v>
      </c>
      <c r="AF37" s="152" t="s">
        <v>151</v>
      </c>
      <c r="AG37" s="152" t="s">
        <v>152</v>
      </c>
      <c r="AH37" s="147" t="s">
        <v>153</v>
      </c>
      <c r="AI37" s="148" t="s">
        <v>154</v>
      </c>
      <c r="AJ37" s="156" t="s">
        <v>155</v>
      </c>
      <c r="AK37" s="154" t="s">
        <v>156</v>
      </c>
      <c r="AL37" s="148" t="s">
        <v>157</v>
      </c>
      <c r="AM37" s="154" t="s">
        <v>158</v>
      </c>
      <c r="AN37" s="148" t="s">
        <v>159</v>
      </c>
      <c r="AO37" s="157" t="s">
        <v>160</v>
      </c>
      <c r="AP37" s="157" t="s">
        <v>161</v>
      </c>
      <c r="AQ37" s="157" t="s">
        <v>162</v>
      </c>
      <c r="AR37" s="157" t="s">
        <v>163</v>
      </c>
      <c r="AS37" s="158" t="s">
        <v>164</v>
      </c>
      <c r="AT37" s="159" t="s">
        <v>165</v>
      </c>
      <c r="AU37" s="168" t="s">
        <v>166</v>
      </c>
      <c r="AV37" s="169" t="s">
        <v>167</v>
      </c>
      <c r="AW37" s="160" t="s">
        <v>168</v>
      </c>
      <c r="AX37" s="154" t="s">
        <v>169</v>
      </c>
      <c r="AY37" s="148" t="s">
        <v>170</v>
      </c>
      <c r="AZ37" s="161" t="e">
        <f t="shared" si="3"/>
        <v>#VALUE!</v>
      </c>
      <c r="BA37" s="162"/>
      <c r="BB37" s="162"/>
      <c r="BC37" s="162"/>
      <c r="BD37" s="162"/>
      <c r="BE37" s="162"/>
      <c r="BF37" s="162"/>
      <c r="BG37" s="162"/>
      <c r="BH37" s="162"/>
      <c r="BI37" s="162"/>
      <c r="BJ37" s="107"/>
      <c r="BK37" s="107"/>
      <c r="BL37" s="107"/>
      <c r="BM37" s="107"/>
      <c r="BN37" s="107"/>
      <c r="BY37" s="76"/>
      <c r="CB37" s="163" t="e">
        <f t="shared" si="6"/>
        <v>#VALUE!</v>
      </c>
      <c r="CC37" s="163" t="str">
        <f t="shared" si="7"/>
        <v/>
      </c>
      <c r="CD37" s="163" t="str">
        <f t="shared" si="8"/>
        <v xml:space="preserve">* El número de Beneficiarios NO DEBE ser mayor que el Total. </v>
      </c>
      <c r="CE37" s="163" t="e">
        <f t="shared" si="9"/>
        <v>#VALUE!</v>
      </c>
      <c r="CF37" s="163" t="e">
        <f t="shared" si="10"/>
        <v>#VALUE!</v>
      </c>
      <c r="CG37" s="163"/>
      <c r="CH37" s="164" t="e">
        <f t="shared" si="4"/>
        <v>#VALUE!</v>
      </c>
      <c r="CI37" s="164">
        <f t="shared" si="5"/>
        <v>0</v>
      </c>
      <c r="CJ37" s="164">
        <f t="shared" si="0"/>
        <v>1</v>
      </c>
      <c r="CK37" s="164" t="e">
        <f t="shared" si="1"/>
        <v>#VALUE!</v>
      </c>
      <c r="CL37" s="164" t="e">
        <f t="shared" si="2"/>
        <v>#VALUE!</v>
      </c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</row>
    <row r="38" spans="1:105" ht="16.350000000000001" customHeight="1">
      <c r="A38" s="139" t="s">
        <v>223</v>
      </c>
      <c r="B38" s="149" t="s">
        <v>224</v>
      </c>
      <c r="C38" s="141" t="s">
        <v>122</v>
      </c>
      <c r="D38" s="177" t="s">
        <v>123</v>
      </c>
      <c r="E38" s="176" t="s">
        <v>124</v>
      </c>
      <c r="F38" s="176" t="s">
        <v>125</v>
      </c>
      <c r="G38" s="176" t="s">
        <v>126</v>
      </c>
      <c r="H38" s="176" t="s">
        <v>127</v>
      </c>
      <c r="I38" s="176" t="s">
        <v>128</v>
      </c>
      <c r="J38" s="176" t="s">
        <v>129</v>
      </c>
      <c r="K38" s="176" t="s">
        <v>130</v>
      </c>
      <c r="L38" s="176" t="s">
        <v>131</v>
      </c>
      <c r="M38" s="150" t="s">
        <v>132</v>
      </c>
      <c r="N38" s="150" t="s">
        <v>133</v>
      </c>
      <c r="O38" s="150" t="s">
        <v>134</v>
      </c>
      <c r="P38" s="150" t="s">
        <v>135</v>
      </c>
      <c r="Q38" s="150" t="s">
        <v>136</v>
      </c>
      <c r="R38" s="150" t="s">
        <v>137</v>
      </c>
      <c r="S38" s="150" t="s">
        <v>138</v>
      </c>
      <c r="T38" s="148" t="s">
        <v>139</v>
      </c>
      <c r="U38" s="165" t="s">
        <v>140</v>
      </c>
      <c r="V38" s="147" t="s">
        <v>141</v>
      </c>
      <c r="W38" s="148" t="s">
        <v>142</v>
      </c>
      <c r="X38" s="149" t="s">
        <v>143</v>
      </c>
      <c r="Y38" s="147" t="s">
        <v>144</v>
      </c>
      <c r="Z38" s="150" t="s">
        <v>145</v>
      </c>
      <c r="AA38" s="148" t="s">
        <v>146</v>
      </c>
      <c r="AB38" s="172" t="s">
        <v>147</v>
      </c>
      <c r="AC38" s="147" t="s">
        <v>148</v>
      </c>
      <c r="AD38" s="150" t="s">
        <v>149</v>
      </c>
      <c r="AE38" s="148" t="s">
        <v>150</v>
      </c>
      <c r="AF38" s="152" t="s">
        <v>151</v>
      </c>
      <c r="AG38" s="148" t="s">
        <v>152</v>
      </c>
      <c r="AH38" s="147" t="s">
        <v>153</v>
      </c>
      <c r="AI38" s="148" t="s">
        <v>154</v>
      </c>
      <c r="AJ38" s="156" t="s">
        <v>155</v>
      </c>
      <c r="AK38" s="154" t="s">
        <v>156</v>
      </c>
      <c r="AL38" s="148" t="s">
        <v>157</v>
      </c>
      <c r="AM38" s="154" t="s">
        <v>158</v>
      </c>
      <c r="AN38" s="148" t="s">
        <v>159</v>
      </c>
      <c r="AO38" s="157" t="s">
        <v>160</v>
      </c>
      <c r="AP38" s="157" t="s">
        <v>161</v>
      </c>
      <c r="AQ38" s="157" t="s">
        <v>162</v>
      </c>
      <c r="AR38" s="157" t="s">
        <v>163</v>
      </c>
      <c r="AS38" s="158" t="s">
        <v>164</v>
      </c>
      <c r="AT38" s="159" t="s">
        <v>165</v>
      </c>
      <c r="AU38" s="168" t="s">
        <v>166</v>
      </c>
      <c r="AV38" s="169" t="s">
        <v>167</v>
      </c>
      <c r="AW38" s="160" t="s">
        <v>168</v>
      </c>
      <c r="AX38" s="154" t="s">
        <v>169</v>
      </c>
      <c r="AY38" s="148" t="s">
        <v>170</v>
      </c>
      <c r="AZ38" s="161" t="e">
        <f t="shared" si="3"/>
        <v>#VALUE!</v>
      </c>
      <c r="BA38" s="162"/>
      <c r="BB38" s="162"/>
      <c r="BC38" s="162"/>
      <c r="BD38" s="162"/>
      <c r="BE38" s="162"/>
      <c r="BF38" s="162"/>
      <c r="BG38" s="162"/>
      <c r="BH38" s="162"/>
      <c r="BI38" s="162"/>
      <c r="BJ38" s="107"/>
      <c r="BK38" s="107"/>
      <c r="BL38" s="107"/>
      <c r="BM38" s="107"/>
      <c r="BN38" s="107"/>
      <c r="BY38" s="76"/>
      <c r="CB38" s="163" t="e">
        <f t="shared" si="6"/>
        <v>#VALUE!</v>
      </c>
      <c r="CC38" s="163" t="str">
        <f t="shared" si="7"/>
        <v/>
      </c>
      <c r="CD38" s="163" t="str">
        <f t="shared" si="8"/>
        <v xml:space="preserve">* El número de Beneficiarios NO DEBE ser mayor que el Total. </v>
      </c>
      <c r="CE38" s="163" t="e">
        <f t="shared" si="9"/>
        <v>#VALUE!</v>
      </c>
      <c r="CF38" s="163" t="e">
        <f t="shared" si="10"/>
        <v>#VALUE!</v>
      </c>
      <c r="CG38" s="163"/>
      <c r="CH38" s="164" t="e">
        <f t="shared" si="4"/>
        <v>#VALUE!</v>
      </c>
      <c r="CI38" s="164">
        <f t="shared" si="5"/>
        <v>0</v>
      </c>
      <c r="CJ38" s="164">
        <f t="shared" si="0"/>
        <v>1</v>
      </c>
      <c r="CK38" s="164" t="e">
        <f t="shared" si="1"/>
        <v>#VALUE!</v>
      </c>
      <c r="CL38" s="164" t="e">
        <f t="shared" si="2"/>
        <v>#VALUE!</v>
      </c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</row>
    <row r="39" spans="1:105" ht="16.350000000000001" customHeight="1">
      <c r="A39" s="174" t="s">
        <v>225</v>
      </c>
      <c r="B39" s="149" t="s">
        <v>226</v>
      </c>
      <c r="C39" s="141" t="s">
        <v>122</v>
      </c>
      <c r="D39" s="177" t="s">
        <v>123</v>
      </c>
      <c r="E39" s="176" t="s">
        <v>124</v>
      </c>
      <c r="F39" s="176" t="s">
        <v>125</v>
      </c>
      <c r="G39" s="150" t="s">
        <v>126</v>
      </c>
      <c r="H39" s="150" t="s">
        <v>127</v>
      </c>
      <c r="I39" s="150" t="s">
        <v>128</v>
      </c>
      <c r="J39" s="150" t="s">
        <v>129</v>
      </c>
      <c r="K39" s="150" t="s">
        <v>130</v>
      </c>
      <c r="L39" s="150" t="s">
        <v>131</v>
      </c>
      <c r="M39" s="150" t="s">
        <v>132</v>
      </c>
      <c r="N39" s="150" t="s">
        <v>133</v>
      </c>
      <c r="O39" s="150" t="s">
        <v>134</v>
      </c>
      <c r="P39" s="150" t="s">
        <v>135</v>
      </c>
      <c r="Q39" s="150" t="s">
        <v>136</v>
      </c>
      <c r="R39" s="150" t="s">
        <v>137</v>
      </c>
      <c r="S39" s="150" t="s">
        <v>138</v>
      </c>
      <c r="T39" s="148" t="s">
        <v>139</v>
      </c>
      <c r="U39" s="165" t="s">
        <v>140</v>
      </c>
      <c r="V39" s="147" t="s">
        <v>141</v>
      </c>
      <c r="W39" s="148" t="s">
        <v>142</v>
      </c>
      <c r="X39" s="149" t="s">
        <v>143</v>
      </c>
      <c r="Y39" s="147" t="s">
        <v>144</v>
      </c>
      <c r="Z39" s="150" t="s">
        <v>145</v>
      </c>
      <c r="AA39" s="148" t="s">
        <v>146</v>
      </c>
      <c r="AB39" s="172" t="s">
        <v>147</v>
      </c>
      <c r="AC39" s="147" t="s">
        <v>148</v>
      </c>
      <c r="AD39" s="150" t="s">
        <v>149</v>
      </c>
      <c r="AE39" s="148" t="s">
        <v>150</v>
      </c>
      <c r="AF39" s="152" t="s">
        <v>151</v>
      </c>
      <c r="AG39" s="178" t="s">
        <v>152</v>
      </c>
      <c r="AH39" s="147" t="s">
        <v>153</v>
      </c>
      <c r="AI39" s="148" t="s">
        <v>154</v>
      </c>
      <c r="AJ39" s="156" t="s">
        <v>155</v>
      </c>
      <c r="AK39" s="154" t="s">
        <v>156</v>
      </c>
      <c r="AL39" s="148" t="s">
        <v>157</v>
      </c>
      <c r="AM39" s="154" t="s">
        <v>158</v>
      </c>
      <c r="AN39" s="148" t="s">
        <v>159</v>
      </c>
      <c r="AO39" s="157" t="s">
        <v>160</v>
      </c>
      <c r="AP39" s="157" t="s">
        <v>161</v>
      </c>
      <c r="AQ39" s="157" t="s">
        <v>162</v>
      </c>
      <c r="AR39" s="157" t="s">
        <v>163</v>
      </c>
      <c r="AS39" s="158" t="s">
        <v>164</v>
      </c>
      <c r="AT39" s="159" t="s">
        <v>165</v>
      </c>
      <c r="AU39" s="168" t="s">
        <v>166</v>
      </c>
      <c r="AV39" s="169" t="s">
        <v>167</v>
      </c>
      <c r="AW39" s="160" t="s">
        <v>168</v>
      </c>
      <c r="AX39" s="154" t="s">
        <v>169</v>
      </c>
      <c r="AY39" s="148" t="s">
        <v>170</v>
      </c>
      <c r="AZ39" s="161" t="e">
        <f t="shared" si="3"/>
        <v>#VALUE!</v>
      </c>
      <c r="BA39" s="162"/>
      <c r="BB39" s="162"/>
      <c r="BC39" s="162"/>
      <c r="BD39" s="162"/>
      <c r="BE39" s="162"/>
      <c r="BF39" s="162"/>
      <c r="BG39" s="162"/>
      <c r="BH39" s="162"/>
      <c r="BI39" s="162"/>
      <c r="BJ39" s="107"/>
      <c r="BK39" s="107"/>
      <c r="BL39" s="107"/>
      <c r="BM39" s="107"/>
      <c r="BN39" s="107"/>
      <c r="BY39" s="76"/>
      <c r="CB39" s="163" t="e">
        <f t="shared" si="6"/>
        <v>#VALUE!</v>
      </c>
      <c r="CC39" s="163" t="str">
        <f t="shared" si="7"/>
        <v/>
      </c>
      <c r="CD39" s="163" t="str">
        <f t="shared" si="8"/>
        <v xml:space="preserve">* El número de Beneficiarios NO DEBE ser mayor que el Total. </v>
      </c>
      <c r="CE39" s="163" t="e">
        <f t="shared" si="9"/>
        <v>#VALUE!</v>
      </c>
      <c r="CF39" s="163" t="e">
        <f t="shared" si="10"/>
        <v>#VALUE!</v>
      </c>
      <c r="CG39" s="163"/>
      <c r="CH39" s="164" t="e">
        <f t="shared" si="4"/>
        <v>#VALUE!</v>
      </c>
      <c r="CI39" s="164">
        <f t="shared" si="5"/>
        <v>0</v>
      </c>
      <c r="CJ39" s="164">
        <f t="shared" si="0"/>
        <v>1</v>
      </c>
      <c r="CK39" s="164" t="e">
        <f t="shared" si="1"/>
        <v>#VALUE!</v>
      </c>
      <c r="CL39" s="164" t="e">
        <f t="shared" si="2"/>
        <v>#VALUE!</v>
      </c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</row>
    <row r="40" spans="1:105" ht="16.350000000000001" customHeight="1">
      <c r="A40" s="139" t="s">
        <v>227</v>
      </c>
      <c r="B40" s="149" t="s">
        <v>228</v>
      </c>
      <c r="C40" s="141" t="s">
        <v>122</v>
      </c>
      <c r="D40" s="177" t="s">
        <v>123</v>
      </c>
      <c r="E40" s="176" t="s">
        <v>124</v>
      </c>
      <c r="F40" s="176" t="s">
        <v>125</v>
      </c>
      <c r="G40" s="150" t="s">
        <v>126</v>
      </c>
      <c r="H40" s="150" t="s">
        <v>127</v>
      </c>
      <c r="I40" s="150" t="s">
        <v>128</v>
      </c>
      <c r="J40" s="150" t="s">
        <v>129</v>
      </c>
      <c r="K40" s="150" t="s">
        <v>130</v>
      </c>
      <c r="L40" s="150" t="s">
        <v>131</v>
      </c>
      <c r="M40" s="150" t="s">
        <v>132</v>
      </c>
      <c r="N40" s="150" t="s">
        <v>133</v>
      </c>
      <c r="O40" s="150" t="s">
        <v>134</v>
      </c>
      <c r="P40" s="150" t="s">
        <v>135</v>
      </c>
      <c r="Q40" s="150" t="s">
        <v>136</v>
      </c>
      <c r="R40" s="150" t="s">
        <v>137</v>
      </c>
      <c r="S40" s="150" t="s">
        <v>138</v>
      </c>
      <c r="T40" s="148" t="s">
        <v>139</v>
      </c>
      <c r="U40" s="165" t="s">
        <v>140</v>
      </c>
      <c r="V40" s="147" t="s">
        <v>141</v>
      </c>
      <c r="W40" s="148" t="s">
        <v>142</v>
      </c>
      <c r="X40" s="149" t="s">
        <v>143</v>
      </c>
      <c r="Y40" s="147" t="s">
        <v>144</v>
      </c>
      <c r="Z40" s="150" t="s">
        <v>145</v>
      </c>
      <c r="AA40" s="148" t="s">
        <v>146</v>
      </c>
      <c r="AB40" s="172" t="s">
        <v>147</v>
      </c>
      <c r="AC40" s="147" t="s">
        <v>148</v>
      </c>
      <c r="AD40" s="150" t="s">
        <v>149</v>
      </c>
      <c r="AE40" s="148" t="s">
        <v>150</v>
      </c>
      <c r="AF40" s="152" t="s">
        <v>151</v>
      </c>
      <c r="AG40" s="148" t="s">
        <v>152</v>
      </c>
      <c r="AH40" s="147" t="s">
        <v>153</v>
      </c>
      <c r="AI40" s="148" t="s">
        <v>154</v>
      </c>
      <c r="AJ40" s="156" t="s">
        <v>155</v>
      </c>
      <c r="AK40" s="154" t="s">
        <v>156</v>
      </c>
      <c r="AL40" s="148" t="s">
        <v>157</v>
      </c>
      <c r="AM40" s="154" t="s">
        <v>158</v>
      </c>
      <c r="AN40" s="148" t="s">
        <v>159</v>
      </c>
      <c r="AO40" s="157" t="s">
        <v>160</v>
      </c>
      <c r="AP40" s="157" t="s">
        <v>161</v>
      </c>
      <c r="AQ40" s="157" t="s">
        <v>162</v>
      </c>
      <c r="AR40" s="157" t="s">
        <v>163</v>
      </c>
      <c r="AS40" s="158" t="s">
        <v>164</v>
      </c>
      <c r="AT40" s="159" t="s">
        <v>165</v>
      </c>
      <c r="AU40" s="168" t="s">
        <v>166</v>
      </c>
      <c r="AV40" s="169" t="s">
        <v>167</v>
      </c>
      <c r="AW40" s="160" t="s">
        <v>168</v>
      </c>
      <c r="AX40" s="154" t="s">
        <v>169</v>
      </c>
      <c r="AY40" s="148" t="s">
        <v>170</v>
      </c>
      <c r="AZ40" s="161" t="e">
        <f t="shared" si="3"/>
        <v>#VALUE!</v>
      </c>
      <c r="BA40" s="162"/>
      <c r="BB40" s="162"/>
      <c r="BC40" s="162"/>
      <c r="BD40" s="162"/>
      <c r="BE40" s="162"/>
      <c r="BF40" s="162"/>
      <c r="BG40" s="162"/>
      <c r="BH40" s="162"/>
      <c r="BI40" s="162"/>
      <c r="BJ40" s="107"/>
      <c r="BK40" s="107"/>
      <c r="BL40" s="107"/>
      <c r="BM40" s="107"/>
      <c r="BN40" s="107"/>
      <c r="BY40" s="76"/>
      <c r="CB40" s="163" t="e">
        <f t="shared" si="6"/>
        <v>#VALUE!</v>
      </c>
      <c r="CC40" s="163" t="str">
        <f t="shared" si="7"/>
        <v/>
      </c>
      <c r="CD40" s="163" t="str">
        <f t="shared" si="8"/>
        <v xml:space="preserve">* El número de Beneficiarios NO DEBE ser mayor que el Total. </v>
      </c>
      <c r="CE40" s="163" t="e">
        <f t="shared" si="9"/>
        <v>#VALUE!</v>
      </c>
      <c r="CF40" s="163" t="e">
        <f t="shared" si="10"/>
        <v>#VALUE!</v>
      </c>
      <c r="CG40" s="163"/>
      <c r="CH40" s="164" t="e">
        <f t="shared" si="4"/>
        <v>#VALUE!</v>
      </c>
      <c r="CI40" s="164">
        <f t="shared" si="5"/>
        <v>0</v>
      </c>
      <c r="CJ40" s="164">
        <f t="shared" si="0"/>
        <v>1</v>
      </c>
      <c r="CK40" s="164" t="e">
        <f t="shared" si="1"/>
        <v>#VALUE!</v>
      </c>
      <c r="CL40" s="164" t="e">
        <f t="shared" si="2"/>
        <v>#VALUE!</v>
      </c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</row>
    <row r="41" spans="1:105" ht="16.350000000000001" customHeight="1">
      <c r="A41" s="139" t="s">
        <v>229</v>
      </c>
      <c r="B41" s="149" t="s">
        <v>230</v>
      </c>
      <c r="C41" s="141" t="s">
        <v>122</v>
      </c>
      <c r="D41" s="177" t="s">
        <v>123</v>
      </c>
      <c r="E41" s="176" t="s">
        <v>124</v>
      </c>
      <c r="F41" s="176" t="s">
        <v>125</v>
      </c>
      <c r="G41" s="150" t="s">
        <v>126</v>
      </c>
      <c r="H41" s="150" t="s">
        <v>127</v>
      </c>
      <c r="I41" s="150" t="s">
        <v>128</v>
      </c>
      <c r="J41" s="150" t="s">
        <v>129</v>
      </c>
      <c r="K41" s="150" t="s">
        <v>130</v>
      </c>
      <c r="L41" s="150" t="s">
        <v>131</v>
      </c>
      <c r="M41" s="150" t="s">
        <v>132</v>
      </c>
      <c r="N41" s="150" t="s">
        <v>133</v>
      </c>
      <c r="O41" s="150" t="s">
        <v>134</v>
      </c>
      <c r="P41" s="150" t="s">
        <v>135</v>
      </c>
      <c r="Q41" s="150" t="s">
        <v>136</v>
      </c>
      <c r="R41" s="150" t="s">
        <v>137</v>
      </c>
      <c r="S41" s="150" t="s">
        <v>138</v>
      </c>
      <c r="T41" s="148" t="s">
        <v>139</v>
      </c>
      <c r="U41" s="165" t="s">
        <v>140</v>
      </c>
      <c r="V41" s="147" t="s">
        <v>141</v>
      </c>
      <c r="W41" s="148" t="s">
        <v>142</v>
      </c>
      <c r="X41" s="149" t="s">
        <v>143</v>
      </c>
      <c r="Y41" s="147" t="s">
        <v>144</v>
      </c>
      <c r="Z41" s="150" t="s">
        <v>145</v>
      </c>
      <c r="AA41" s="148" t="s">
        <v>146</v>
      </c>
      <c r="AB41" s="172" t="s">
        <v>147</v>
      </c>
      <c r="AC41" s="147" t="s">
        <v>148</v>
      </c>
      <c r="AD41" s="150" t="s">
        <v>149</v>
      </c>
      <c r="AE41" s="148" t="s">
        <v>150</v>
      </c>
      <c r="AF41" s="152" t="s">
        <v>151</v>
      </c>
      <c r="AG41" s="148" t="s">
        <v>152</v>
      </c>
      <c r="AH41" s="147" t="s">
        <v>153</v>
      </c>
      <c r="AI41" s="148" t="s">
        <v>154</v>
      </c>
      <c r="AJ41" s="156" t="s">
        <v>155</v>
      </c>
      <c r="AK41" s="154" t="s">
        <v>156</v>
      </c>
      <c r="AL41" s="148" t="s">
        <v>157</v>
      </c>
      <c r="AM41" s="154" t="s">
        <v>158</v>
      </c>
      <c r="AN41" s="148" t="s">
        <v>159</v>
      </c>
      <c r="AO41" s="157" t="s">
        <v>160</v>
      </c>
      <c r="AP41" s="157" t="s">
        <v>161</v>
      </c>
      <c r="AQ41" s="157" t="s">
        <v>162</v>
      </c>
      <c r="AR41" s="157" t="s">
        <v>163</v>
      </c>
      <c r="AS41" s="158" t="s">
        <v>164</v>
      </c>
      <c r="AT41" s="159" t="s">
        <v>165</v>
      </c>
      <c r="AU41" s="168" t="s">
        <v>166</v>
      </c>
      <c r="AV41" s="169" t="s">
        <v>167</v>
      </c>
      <c r="AW41" s="160" t="s">
        <v>168</v>
      </c>
      <c r="AX41" s="154" t="s">
        <v>169</v>
      </c>
      <c r="AY41" s="148" t="s">
        <v>170</v>
      </c>
      <c r="AZ41" s="161" t="e">
        <f t="shared" si="3"/>
        <v>#VALUE!</v>
      </c>
      <c r="BA41" s="162"/>
      <c r="BB41" s="162"/>
      <c r="BC41" s="162"/>
      <c r="BD41" s="162"/>
      <c r="BE41" s="162"/>
      <c r="BF41" s="162"/>
      <c r="BG41" s="162"/>
      <c r="BH41" s="162"/>
      <c r="BI41" s="162"/>
      <c r="BJ41" s="107"/>
      <c r="BK41" s="107"/>
      <c r="BL41" s="107"/>
      <c r="BM41" s="107"/>
      <c r="BN41" s="107"/>
      <c r="BY41" s="76"/>
      <c r="CB41" s="163" t="e">
        <f t="shared" si="6"/>
        <v>#VALUE!</v>
      </c>
      <c r="CC41" s="163" t="str">
        <f t="shared" si="7"/>
        <v/>
      </c>
      <c r="CD41" s="163" t="str">
        <f t="shared" si="8"/>
        <v xml:space="preserve">* El número de Beneficiarios NO DEBE ser mayor que el Total. </v>
      </c>
      <c r="CE41" s="163" t="e">
        <f t="shared" si="9"/>
        <v>#VALUE!</v>
      </c>
      <c r="CF41" s="163" t="e">
        <f t="shared" si="10"/>
        <v>#VALUE!</v>
      </c>
      <c r="CG41" s="163"/>
      <c r="CH41" s="164" t="e">
        <f t="shared" si="4"/>
        <v>#VALUE!</v>
      </c>
      <c r="CI41" s="164">
        <f t="shared" si="5"/>
        <v>0</v>
      </c>
      <c r="CJ41" s="164">
        <f t="shared" si="0"/>
        <v>1</v>
      </c>
      <c r="CK41" s="164" t="e">
        <f t="shared" si="1"/>
        <v>#VALUE!</v>
      </c>
      <c r="CL41" s="164" t="e">
        <f t="shared" si="2"/>
        <v>#VALUE!</v>
      </c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</row>
    <row r="42" spans="1:105" ht="16.350000000000001" customHeight="1">
      <c r="A42" s="139" t="s">
        <v>231</v>
      </c>
      <c r="B42" s="149" t="s">
        <v>232</v>
      </c>
      <c r="C42" s="141" t="s">
        <v>122</v>
      </c>
      <c r="D42" s="147" t="s">
        <v>123</v>
      </c>
      <c r="E42" s="150" t="s">
        <v>124</v>
      </c>
      <c r="F42" s="150" t="s">
        <v>125</v>
      </c>
      <c r="G42" s="150" t="s">
        <v>126</v>
      </c>
      <c r="H42" s="150" t="s">
        <v>127</v>
      </c>
      <c r="I42" s="150" t="s">
        <v>128</v>
      </c>
      <c r="J42" s="150" t="s">
        <v>129</v>
      </c>
      <c r="K42" s="150" t="s">
        <v>130</v>
      </c>
      <c r="L42" s="150" t="s">
        <v>131</v>
      </c>
      <c r="M42" s="150" t="s">
        <v>132</v>
      </c>
      <c r="N42" s="150" t="s">
        <v>133</v>
      </c>
      <c r="O42" s="150" t="s">
        <v>134</v>
      </c>
      <c r="P42" s="150" t="s">
        <v>135</v>
      </c>
      <c r="Q42" s="150" t="s">
        <v>136</v>
      </c>
      <c r="R42" s="150" t="s">
        <v>137</v>
      </c>
      <c r="S42" s="150" t="s">
        <v>138</v>
      </c>
      <c r="T42" s="148" t="s">
        <v>139</v>
      </c>
      <c r="U42" s="165" t="s">
        <v>140</v>
      </c>
      <c r="V42" s="147" t="s">
        <v>141</v>
      </c>
      <c r="W42" s="148" t="s">
        <v>142</v>
      </c>
      <c r="X42" s="149" t="s">
        <v>143</v>
      </c>
      <c r="Y42" s="147" t="s">
        <v>144</v>
      </c>
      <c r="Z42" s="150" t="s">
        <v>145</v>
      </c>
      <c r="AA42" s="148" t="s">
        <v>146</v>
      </c>
      <c r="AB42" s="172" t="s">
        <v>147</v>
      </c>
      <c r="AC42" s="147" t="s">
        <v>148</v>
      </c>
      <c r="AD42" s="150" t="s">
        <v>149</v>
      </c>
      <c r="AE42" s="148" t="s">
        <v>150</v>
      </c>
      <c r="AF42" s="152" t="s">
        <v>151</v>
      </c>
      <c r="AG42" s="148" t="s">
        <v>152</v>
      </c>
      <c r="AH42" s="147" t="s">
        <v>153</v>
      </c>
      <c r="AI42" s="165" t="s">
        <v>154</v>
      </c>
      <c r="AJ42" s="156" t="s">
        <v>155</v>
      </c>
      <c r="AK42" s="154" t="s">
        <v>156</v>
      </c>
      <c r="AL42" s="148" t="s">
        <v>157</v>
      </c>
      <c r="AM42" s="154" t="s">
        <v>158</v>
      </c>
      <c r="AN42" s="148" t="s">
        <v>159</v>
      </c>
      <c r="AO42" s="157" t="s">
        <v>160</v>
      </c>
      <c r="AP42" s="157" t="s">
        <v>161</v>
      </c>
      <c r="AQ42" s="157" t="s">
        <v>162</v>
      </c>
      <c r="AR42" s="157" t="s">
        <v>163</v>
      </c>
      <c r="AS42" s="158" t="s">
        <v>164</v>
      </c>
      <c r="AT42" s="159" t="s">
        <v>165</v>
      </c>
      <c r="AU42" s="168" t="s">
        <v>166</v>
      </c>
      <c r="AV42" s="169" t="s">
        <v>167</v>
      </c>
      <c r="AW42" s="160" t="s">
        <v>168</v>
      </c>
      <c r="AX42" s="154" t="s">
        <v>169</v>
      </c>
      <c r="AY42" s="148" t="s">
        <v>170</v>
      </c>
      <c r="AZ42" s="161" t="e">
        <f t="shared" si="3"/>
        <v>#VALUE!</v>
      </c>
      <c r="BA42" s="162"/>
      <c r="BB42" s="162"/>
      <c r="BC42" s="162"/>
      <c r="BD42" s="162"/>
      <c r="BE42" s="162"/>
      <c r="BF42" s="162"/>
      <c r="BG42" s="162"/>
      <c r="BH42" s="162"/>
      <c r="BI42" s="162"/>
      <c r="BJ42" s="107"/>
      <c r="BK42" s="107"/>
      <c r="BL42" s="107"/>
      <c r="BM42" s="107"/>
      <c r="BN42" s="107"/>
      <c r="BY42" s="76"/>
      <c r="CB42" s="163" t="e">
        <f t="shared" si="6"/>
        <v>#VALUE!</v>
      </c>
      <c r="CC42" s="163" t="str">
        <f t="shared" si="7"/>
        <v/>
      </c>
      <c r="CD42" s="163" t="str">
        <f t="shared" si="8"/>
        <v xml:space="preserve">* El número de Beneficiarios NO DEBE ser mayor que el Total. </v>
      </c>
      <c r="CE42" s="163" t="e">
        <f t="shared" si="9"/>
        <v>#VALUE!</v>
      </c>
      <c r="CF42" s="163" t="e">
        <f t="shared" si="10"/>
        <v>#VALUE!</v>
      </c>
      <c r="CG42" s="163"/>
      <c r="CH42" s="164" t="e">
        <f t="shared" si="4"/>
        <v>#VALUE!</v>
      </c>
      <c r="CI42" s="164">
        <f t="shared" si="5"/>
        <v>0</v>
      </c>
      <c r="CJ42" s="164">
        <f t="shared" si="0"/>
        <v>1</v>
      </c>
      <c r="CK42" s="164" t="e">
        <f t="shared" si="1"/>
        <v>#VALUE!</v>
      </c>
      <c r="CL42" s="164" t="e">
        <f t="shared" si="2"/>
        <v>#VALUE!</v>
      </c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</row>
    <row r="43" spans="1:105" ht="16.350000000000001" customHeight="1">
      <c r="A43" s="139" t="s">
        <v>233</v>
      </c>
      <c r="B43" s="149" t="s">
        <v>234</v>
      </c>
      <c r="C43" s="141" t="s">
        <v>122</v>
      </c>
      <c r="D43" s="147" t="s">
        <v>123</v>
      </c>
      <c r="E43" s="150" t="s">
        <v>124</v>
      </c>
      <c r="F43" s="150" t="s">
        <v>125</v>
      </c>
      <c r="G43" s="150" t="s">
        <v>126</v>
      </c>
      <c r="H43" s="150" t="s">
        <v>127</v>
      </c>
      <c r="I43" s="150" t="s">
        <v>128</v>
      </c>
      <c r="J43" s="150" t="s">
        <v>129</v>
      </c>
      <c r="K43" s="150" t="s">
        <v>130</v>
      </c>
      <c r="L43" s="150" t="s">
        <v>131</v>
      </c>
      <c r="M43" s="150" t="s">
        <v>132</v>
      </c>
      <c r="N43" s="150" t="s">
        <v>133</v>
      </c>
      <c r="O43" s="150" t="s">
        <v>134</v>
      </c>
      <c r="P43" s="150" t="s">
        <v>135</v>
      </c>
      <c r="Q43" s="150" t="s">
        <v>136</v>
      </c>
      <c r="R43" s="150" t="s">
        <v>137</v>
      </c>
      <c r="S43" s="150" t="s">
        <v>138</v>
      </c>
      <c r="T43" s="148" t="s">
        <v>139</v>
      </c>
      <c r="U43" s="165" t="s">
        <v>140</v>
      </c>
      <c r="V43" s="147" t="s">
        <v>141</v>
      </c>
      <c r="W43" s="148" t="s">
        <v>142</v>
      </c>
      <c r="X43" s="149" t="s">
        <v>143</v>
      </c>
      <c r="Y43" s="147" t="s">
        <v>144</v>
      </c>
      <c r="Z43" s="150" t="s">
        <v>145</v>
      </c>
      <c r="AA43" s="148" t="s">
        <v>146</v>
      </c>
      <c r="AB43" s="172" t="s">
        <v>147</v>
      </c>
      <c r="AC43" s="147" t="s">
        <v>148</v>
      </c>
      <c r="AD43" s="150" t="s">
        <v>149</v>
      </c>
      <c r="AE43" s="148" t="s">
        <v>150</v>
      </c>
      <c r="AF43" s="152" t="s">
        <v>151</v>
      </c>
      <c r="AG43" s="157" t="s">
        <v>152</v>
      </c>
      <c r="AH43" s="147" t="s">
        <v>153</v>
      </c>
      <c r="AI43" s="165" t="s">
        <v>154</v>
      </c>
      <c r="AJ43" s="156" t="s">
        <v>155</v>
      </c>
      <c r="AK43" s="154" t="s">
        <v>156</v>
      </c>
      <c r="AL43" s="148" t="s">
        <v>157</v>
      </c>
      <c r="AM43" s="154" t="s">
        <v>158</v>
      </c>
      <c r="AN43" s="148" t="s">
        <v>159</v>
      </c>
      <c r="AO43" s="157" t="s">
        <v>160</v>
      </c>
      <c r="AP43" s="157" t="s">
        <v>161</v>
      </c>
      <c r="AQ43" s="157" t="s">
        <v>162</v>
      </c>
      <c r="AR43" s="157" t="s">
        <v>163</v>
      </c>
      <c r="AS43" s="158" t="s">
        <v>164</v>
      </c>
      <c r="AT43" s="159" t="s">
        <v>165</v>
      </c>
      <c r="AU43" s="168" t="s">
        <v>166</v>
      </c>
      <c r="AV43" s="169" t="s">
        <v>167</v>
      </c>
      <c r="AW43" s="160" t="s">
        <v>168</v>
      </c>
      <c r="AX43" s="154" t="s">
        <v>169</v>
      </c>
      <c r="AY43" s="148" t="s">
        <v>170</v>
      </c>
      <c r="AZ43" s="161" t="e">
        <f t="shared" si="3"/>
        <v>#VALUE!</v>
      </c>
      <c r="BA43" s="162"/>
      <c r="BB43" s="162"/>
      <c r="BC43" s="162"/>
      <c r="BD43" s="162"/>
      <c r="BE43" s="162"/>
      <c r="BF43" s="162"/>
      <c r="BG43" s="162"/>
      <c r="BH43" s="162"/>
      <c r="BI43" s="162"/>
      <c r="BJ43" s="107"/>
      <c r="BK43" s="107"/>
      <c r="BL43" s="107"/>
      <c r="BM43" s="107"/>
      <c r="BN43" s="107"/>
      <c r="BY43" s="76"/>
      <c r="CB43" s="163" t="e">
        <f t="shared" si="6"/>
        <v>#VALUE!</v>
      </c>
      <c r="CC43" s="163" t="str">
        <f t="shared" si="7"/>
        <v/>
      </c>
      <c r="CD43" s="163" t="str">
        <f t="shared" si="8"/>
        <v xml:space="preserve">* El número de Beneficiarios NO DEBE ser mayor que el Total. </v>
      </c>
      <c r="CE43" s="163" t="e">
        <f t="shared" si="9"/>
        <v>#VALUE!</v>
      </c>
      <c r="CF43" s="163" t="e">
        <f t="shared" si="10"/>
        <v>#VALUE!</v>
      </c>
      <c r="CG43" s="163"/>
      <c r="CH43" s="164" t="e">
        <f t="shared" si="4"/>
        <v>#VALUE!</v>
      </c>
      <c r="CI43" s="164">
        <f t="shared" si="5"/>
        <v>0</v>
      </c>
      <c r="CJ43" s="164">
        <f t="shared" si="0"/>
        <v>1</v>
      </c>
      <c r="CK43" s="164" t="e">
        <f t="shared" si="1"/>
        <v>#VALUE!</v>
      </c>
      <c r="CL43" s="164" t="e">
        <f t="shared" si="2"/>
        <v>#VALUE!</v>
      </c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</row>
    <row r="44" spans="1:105" ht="16.350000000000001" customHeight="1">
      <c r="A44" s="139" t="s">
        <v>235</v>
      </c>
      <c r="B44" s="149" t="s">
        <v>236</v>
      </c>
      <c r="C44" s="141" t="s">
        <v>122</v>
      </c>
      <c r="D44" s="147" t="s">
        <v>123</v>
      </c>
      <c r="E44" s="150" t="s">
        <v>124</v>
      </c>
      <c r="F44" s="150" t="s">
        <v>125</v>
      </c>
      <c r="G44" s="150" t="s">
        <v>126</v>
      </c>
      <c r="H44" s="150" t="s">
        <v>127</v>
      </c>
      <c r="I44" s="150" t="s">
        <v>128</v>
      </c>
      <c r="J44" s="150" t="s">
        <v>129</v>
      </c>
      <c r="K44" s="150" t="s">
        <v>130</v>
      </c>
      <c r="L44" s="150" t="s">
        <v>131</v>
      </c>
      <c r="M44" s="150" t="s">
        <v>132</v>
      </c>
      <c r="N44" s="150" t="s">
        <v>133</v>
      </c>
      <c r="O44" s="150" t="s">
        <v>134</v>
      </c>
      <c r="P44" s="150" t="s">
        <v>135</v>
      </c>
      <c r="Q44" s="150" t="s">
        <v>136</v>
      </c>
      <c r="R44" s="150" t="s">
        <v>137</v>
      </c>
      <c r="S44" s="150" t="s">
        <v>138</v>
      </c>
      <c r="T44" s="148" t="s">
        <v>139</v>
      </c>
      <c r="U44" s="165" t="s">
        <v>140</v>
      </c>
      <c r="V44" s="147" t="s">
        <v>141</v>
      </c>
      <c r="W44" s="148" t="s">
        <v>142</v>
      </c>
      <c r="X44" s="149" t="s">
        <v>143</v>
      </c>
      <c r="Y44" s="147" t="s">
        <v>144</v>
      </c>
      <c r="Z44" s="150" t="s">
        <v>145</v>
      </c>
      <c r="AA44" s="148" t="s">
        <v>146</v>
      </c>
      <c r="AB44" s="172" t="s">
        <v>147</v>
      </c>
      <c r="AC44" s="147" t="s">
        <v>148</v>
      </c>
      <c r="AD44" s="150" t="s">
        <v>149</v>
      </c>
      <c r="AE44" s="148" t="s">
        <v>150</v>
      </c>
      <c r="AF44" s="152" t="s">
        <v>151</v>
      </c>
      <c r="AG44" s="178" t="s">
        <v>152</v>
      </c>
      <c r="AH44" s="147" t="s">
        <v>153</v>
      </c>
      <c r="AI44" s="165" t="s">
        <v>154</v>
      </c>
      <c r="AJ44" s="165" t="s">
        <v>155</v>
      </c>
      <c r="AK44" s="154" t="s">
        <v>156</v>
      </c>
      <c r="AL44" s="148" t="s">
        <v>157</v>
      </c>
      <c r="AM44" s="154" t="s">
        <v>158</v>
      </c>
      <c r="AN44" s="148" t="s">
        <v>159</v>
      </c>
      <c r="AO44" s="157" t="s">
        <v>160</v>
      </c>
      <c r="AP44" s="157" t="s">
        <v>161</v>
      </c>
      <c r="AQ44" s="157" t="s">
        <v>162</v>
      </c>
      <c r="AR44" s="157" t="s">
        <v>163</v>
      </c>
      <c r="AS44" s="158" t="s">
        <v>164</v>
      </c>
      <c r="AT44" s="159" t="s">
        <v>165</v>
      </c>
      <c r="AU44" s="168" t="s">
        <v>166</v>
      </c>
      <c r="AV44" s="169" t="s">
        <v>167</v>
      </c>
      <c r="AW44" s="160" t="s">
        <v>168</v>
      </c>
      <c r="AX44" s="154" t="s">
        <v>169</v>
      </c>
      <c r="AY44" s="148" t="s">
        <v>170</v>
      </c>
      <c r="AZ44" s="161" t="e">
        <f t="shared" si="3"/>
        <v>#VALUE!</v>
      </c>
      <c r="BA44" s="162"/>
      <c r="BB44" s="162"/>
      <c r="BC44" s="162"/>
      <c r="BD44" s="162"/>
      <c r="BE44" s="162"/>
      <c r="BF44" s="162"/>
      <c r="BG44" s="162"/>
      <c r="BH44" s="162"/>
      <c r="BI44" s="162"/>
      <c r="BJ44" s="107"/>
      <c r="BK44" s="107"/>
      <c r="BL44" s="107"/>
      <c r="BM44" s="107"/>
      <c r="BN44" s="107"/>
      <c r="BY44" s="76"/>
      <c r="CB44" s="163" t="e">
        <f t="shared" si="6"/>
        <v>#VALUE!</v>
      </c>
      <c r="CC44" s="163" t="str">
        <f t="shared" si="7"/>
        <v/>
      </c>
      <c r="CD44" s="163" t="str">
        <f t="shared" si="8"/>
        <v xml:space="preserve">* El número de Beneficiarios NO DEBE ser mayor que el Total. </v>
      </c>
      <c r="CE44" s="163" t="e">
        <f t="shared" si="9"/>
        <v>#VALUE!</v>
      </c>
      <c r="CF44" s="163" t="e">
        <f t="shared" si="10"/>
        <v>#VALUE!</v>
      </c>
      <c r="CG44" s="163"/>
      <c r="CH44" s="164" t="e">
        <f t="shared" si="4"/>
        <v>#VALUE!</v>
      </c>
      <c r="CI44" s="164">
        <f t="shared" si="5"/>
        <v>0</v>
      </c>
      <c r="CJ44" s="164">
        <f t="shared" si="0"/>
        <v>1</v>
      </c>
      <c r="CK44" s="164" t="e">
        <f t="shared" si="1"/>
        <v>#VALUE!</v>
      </c>
      <c r="CL44" s="164" t="e">
        <f t="shared" si="2"/>
        <v>#VALUE!</v>
      </c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</row>
    <row r="45" spans="1:105" ht="16.350000000000001" customHeight="1">
      <c r="A45" s="179" t="s">
        <v>237</v>
      </c>
      <c r="B45" s="180" t="s">
        <v>238</v>
      </c>
      <c r="C45" s="141" t="s">
        <v>122</v>
      </c>
      <c r="D45" s="177" t="s">
        <v>123</v>
      </c>
      <c r="E45" s="176" t="s">
        <v>124</v>
      </c>
      <c r="F45" s="176" t="s">
        <v>125</v>
      </c>
      <c r="G45" s="176" t="s">
        <v>126</v>
      </c>
      <c r="H45" s="150" t="s">
        <v>127</v>
      </c>
      <c r="I45" s="150" t="s">
        <v>128</v>
      </c>
      <c r="J45" s="150" t="s">
        <v>129</v>
      </c>
      <c r="K45" s="150" t="s">
        <v>130</v>
      </c>
      <c r="L45" s="150" t="s">
        <v>131</v>
      </c>
      <c r="M45" s="150" t="s">
        <v>132</v>
      </c>
      <c r="N45" s="150" t="s">
        <v>133</v>
      </c>
      <c r="O45" s="150" t="s">
        <v>134</v>
      </c>
      <c r="P45" s="150" t="s">
        <v>135</v>
      </c>
      <c r="Q45" s="150" t="s">
        <v>136</v>
      </c>
      <c r="R45" s="150" t="s">
        <v>137</v>
      </c>
      <c r="S45" s="150" t="s">
        <v>138</v>
      </c>
      <c r="T45" s="148" t="s">
        <v>139</v>
      </c>
      <c r="U45" s="165" t="s">
        <v>140</v>
      </c>
      <c r="V45" s="147" t="s">
        <v>141</v>
      </c>
      <c r="W45" s="148" t="s">
        <v>142</v>
      </c>
      <c r="X45" s="149" t="s">
        <v>143</v>
      </c>
      <c r="Y45" s="147" t="s">
        <v>144</v>
      </c>
      <c r="Z45" s="150" t="s">
        <v>145</v>
      </c>
      <c r="AA45" s="148" t="s">
        <v>146</v>
      </c>
      <c r="AB45" s="172" t="s">
        <v>147</v>
      </c>
      <c r="AC45" s="147" t="s">
        <v>148</v>
      </c>
      <c r="AD45" s="150" t="s">
        <v>149</v>
      </c>
      <c r="AE45" s="148" t="s">
        <v>150</v>
      </c>
      <c r="AF45" s="152" t="s">
        <v>151</v>
      </c>
      <c r="AG45" s="148" t="s">
        <v>152</v>
      </c>
      <c r="AH45" s="147" t="s">
        <v>153</v>
      </c>
      <c r="AI45" s="148" t="s">
        <v>154</v>
      </c>
      <c r="AJ45" s="156" t="s">
        <v>155</v>
      </c>
      <c r="AK45" s="154" t="s">
        <v>156</v>
      </c>
      <c r="AL45" s="148" t="s">
        <v>157</v>
      </c>
      <c r="AM45" s="154" t="s">
        <v>158</v>
      </c>
      <c r="AN45" s="148" t="s">
        <v>159</v>
      </c>
      <c r="AO45" s="157" t="s">
        <v>160</v>
      </c>
      <c r="AP45" s="157" t="s">
        <v>161</v>
      </c>
      <c r="AQ45" s="157" t="s">
        <v>162</v>
      </c>
      <c r="AR45" s="157" t="s">
        <v>163</v>
      </c>
      <c r="AS45" s="158" t="s">
        <v>164</v>
      </c>
      <c r="AT45" s="159" t="s">
        <v>165</v>
      </c>
      <c r="AU45" s="168" t="s">
        <v>166</v>
      </c>
      <c r="AV45" s="169" t="s">
        <v>167</v>
      </c>
      <c r="AW45" s="160" t="s">
        <v>168</v>
      </c>
      <c r="AX45" s="154" t="s">
        <v>169</v>
      </c>
      <c r="AY45" s="148" t="s">
        <v>170</v>
      </c>
      <c r="AZ45" s="161" t="e">
        <f t="shared" si="3"/>
        <v>#VALUE!</v>
      </c>
      <c r="BA45" s="162"/>
      <c r="BB45" s="162"/>
      <c r="BC45" s="162"/>
      <c r="BD45" s="162"/>
      <c r="BE45" s="162"/>
      <c r="BF45" s="162"/>
      <c r="BG45" s="162"/>
      <c r="BH45" s="162"/>
      <c r="BI45" s="162"/>
      <c r="BJ45" s="107"/>
      <c r="BK45" s="107"/>
      <c r="BL45" s="107"/>
      <c r="BM45" s="107"/>
      <c r="BN45" s="107"/>
      <c r="BY45" s="76"/>
      <c r="CB45" s="163" t="e">
        <f t="shared" si="6"/>
        <v>#VALUE!</v>
      </c>
      <c r="CC45" s="163" t="str">
        <f t="shared" si="7"/>
        <v/>
      </c>
      <c r="CD45" s="163" t="str">
        <f t="shared" si="8"/>
        <v xml:space="preserve">* El número de Beneficiarios NO DEBE ser mayor que el Total. </v>
      </c>
      <c r="CE45" s="163" t="e">
        <f t="shared" si="9"/>
        <v>#VALUE!</v>
      </c>
      <c r="CF45" s="163" t="e">
        <f t="shared" si="10"/>
        <v>#VALUE!</v>
      </c>
      <c r="CG45" s="163"/>
      <c r="CH45" s="164" t="e">
        <f t="shared" si="4"/>
        <v>#VALUE!</v>
      </c>
      <c r="CI45" s="164">
        <f t="shared" si="5"/>
        <v>0</v>
      </c>
      <c r="CJ45" s="164">
        <f t="shared" si="0"/>
        <v>1</v>
      </c>
      <c r="CK45" s="164" t="e">
        <f t="shared" si="1"/>
        <v>#VALUE!</v>
      </c>
      <c r="CL45" s="164" t="e">
        <f t="shared" si="2"/>
        <v>#VALUE!</v>
      </c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</row>
    <row r="46" spans="1:105" ht="16.350000000000001" customHeight="1">
      <c r="A46" s="139" t="s">
        <v>239</v>
      </c>
      <c r="B46" s="181" t="s">
        <v>240</v>
      </c>
      <c r="C46" s="141" t="s">
        <v>122</v>
      </c>
      <c r="D46" s="177" t="s">
        <v>123</v>
      </c>
      <c r="E46" s="176" t="s">
        <v>124</v>
      </c>
      <c r="F46" s="176" t="s">
        <v>125</v>
      </c>
      <c r="G46" s="176" t="s">
        <v>126</v>
      </c>
      <c r="H46" s="150" t="s">
        <v>127</v>
      </c>
      <c r="I46" s="150" t="s">
        <v>128</v>
      </c>
      <c r="J46" s="150" t="s">
        <v>129</v>
      </c>
      <c r="K46" s="150" t="s">
        <v>130</v>
      </c>
      <c r="L46" s="150" t="s">
        <v>131</v>
      </c>
      <c r="M46" s="150" t="s">
        <v>132</v>
      </c>
      <c r="N46" s="150" t="s">
        <v>133</v>
      </c>
      <c r="O46" s="150" t="s">
        <v>134</v>
      </c>
      <c r="P46" s="150" t="s">
        <v>135</v>
      </c>
      <c r="Q46" s="150" t="s">
        <v>136</v>
      </c>
      <c r="R46" s="150" t="s">
        <v>137</v>
      </c>
      <c r="S46" s="150" t="s">
        <v>138</v>
      </c>
      <c r="T46" s="148" t="s">
        <v>139</v>
      </c>
      <c r="U46" s="165" t="s">
        <v>140</v>
      </c>
      <c r="V46" s="147" t="s">
        <v>141</v>
      </c>
      <c r="W46" s="148" t="s">
        <v>142</v>
      </c>
      <c r="X46" s="149" t="s">
        <v>143</v>
      </c>
      <c r="Y46" s="147" t="s">
        <v>144</v>
      </c>
      <c r="Z46" s="150" t="s">
        <v>145</v>
      </c>
      <c r="AA46" s="148" t="s">
        <v>146</v>
      </c>
      <c r="AB46" s="172" t="s">
        <v>147</v>
      </c>
      <c r="AC46" s="147" t="s">
        <v>148</v>
      </c>
      <c r="AD46" s="150" t="s">
        <v>149</v>
      </c>
      <c r="AE46" s="148" t="s">
        <v>150</v>
      </c>
      <c r="AF46" s="152" t="s">
        <v>151</v>
      </c>
      <c r="AG46" s="178" t="s">
        <v>152</v>
      </c>
      <c r="AH46" s="147" t="s">
        <v>153</v>
      </c>
      <c r="AI46" s="148" t="s">
        <v>154</v>
      </c>
      <c r="AJ46" s="156" t="s">
        <v>155</v>
      </c>
      <c r="AK46" s="154" t="s">
        <v>156</v>
      </c>
      <c r="AL46" s="148" t="s">
        <v>157</v>
      </c>
      <c r="AM46" s="147" t="s">
        <v>158</v>
      </c>
      <c r="AN46" s="165" t="s">
        <v>159</v>
      </c>
      <c r="AO46" s="157" t="s">
        <v>160</v>
      </c>
      <c r="AP46" s="157" t="s">
        <v>161</v>
      </c>
      <c r="AQ46" s="157" t="s">
        <v>162</v>
      </c>
      <c r="AR46" s="157" t="s">
        <v>163</v>
      </c>
      <c r="AS46" s="158" t="s">
        <v>164</v>
      </c>
      <c r="AT46" s="159" t="s">
        <v>165</v>
      </c>
      <c r="AU46" s="168" t="s">
        <v>166</v>
      </c>
      <c r="AV46" s="169" t="s">
        <v>167</v>
      </c>
      <c r="AW46" s="160" t="s">
        <v>168</v>
      </c>
      <c r="AX46" s="147" t="s">
        <v>169</v>
      </c>
      <c r="AY46" s="165" t="s">
        <v>170</v>
      </c>
      <c r="AZ46" s="161" t="e">
        <f t="shared" si="3"/>
        <v>#VALUE!</v>
      </c>
      <c r="BA46" s="162"/>
      <c r="BB46" s="162"/>
      <c r="BC46" s="162"/>
      <c r="BD46" s="162"/>
      <c r="BE46" s="162"/>
      <c r="BF46" s="162"/>
      <c r="BG46" s="162"/>
      <c r="BH46" s="162"/>
      <c r="BI46" s="162"/>
      <c r="BJ46" s="107"/>
      <c r="BK46" s="107"/>
      <c r="BL46" s="107"/>
      <c r="BM46" s="107"/>
      <c r="BN46" s="107"/>
      <c r="BY46" s="76"/>
      <c r="CB46" s="163" t="e">
        <f t="shared" si="6"/>
        <v>#VALUE!</v>
      </c>
      <c r="CC46" s="163" t="str">
        <f t="shared" si="7"/>
        <v/>
      </c>
      <c r="CD46" s="163" t="str">
        <f t="shared" si="8"/>
        <v xml:space="preserve">* El número de Beneficiarios NO DEBE ser mayor que el Total. </v>
      </c>
      <c r="CE46" s="163" t="e">
        <f t="shared" si="9"/>
        <v>#VALUE!</v>
      </c>
      <c r="CF46" s="163" t="e">
        <f t="shared" si="10"/>
        <v>#VALUE!</v>
      </c>
      <c r="CG46" s="163"/>
      <c r="CH46" s="164" t="e">
        <f t="shared" si="4"/>
        <v>#VALUE!</v>
      </c>
      <c r="CI46" s="164">
        <f t="shared" si="5"/>
        <v>0</v>
      </c>
      <c r="CJ46" s="164">
        <f t="shared" si="0"/>
        <v>1</v>
      </c>
      <c r="CK46" s="164" t="e">
        <f t="shared" si="1"/>
        <v>#VALUE!</v>
      </c>
      <c r="CL46" s="164" t="e">
        <f t="shared" si="2"/>
        <v>#VALUE!</v>
      </c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</row>
    <row r="47" spans="1:105" ht="16.350000000000001" customHeight="1">
      <c r="A47" s="139" t="s">
        <v>241</v>
      </c>
      <c r="B47" s="149" t="s">
        <v>242</v>
      </c>
      <c r="C47" s="141" t="s">
        <v>122</v>
      </c>
      <c r="D47" s="177" t="s">
        <v>123</v>
      </c>
      <c r="E47" s="176" t="s">
        <v>124</v>
      </c>
      <c r="F47" s="176" t="s">
        <v>125</v>
      </c>
      <c r="G47" s="176" t="s">
        <v>126</v>
      </c>
      <c r="H47" s="176" t="s">
        <v>127</v>
      </c>
      <c r="I47" s="176" t="s">
        <v>128</v>
      </c>
      <c r="J47" s="176" t="s">
        <v>129</v>
      </c>
      <c r="K47" s="176" t="s">
        <v>130</v>
      </c>
      <c r="L47" s="176" t="s">
        <v>131</v>
      </c>
      <c r="M47" s="150" t="s">
        <v>132</v>
      </c>
      <c r="N47" s="150" t="s">
        <v>133</v>
      </c>
      <c r="O47" s="150" t="s">
        <v>134</v>
      </c>
      <c r="P47" s="150" t="s">
        <v>135</v>
      </c>
      <c r="Q47" s="150" t="s">
        <v>136</v>
      </c>
      <c r="R47" s="150" t="s">
        <v>137</v>
      </c>
      <c r="S47" s="150" t="s">
        <v>138</v>
      </c>
      <c r="T47" s="148" t="s">
        <v>139</v>
      </c>
      <c r="U47" s="165" t="s">
        <v>140</v>
      </c>
      <c r="V47" s="147" t="s">
        <v>141</v>
      </c>
      <c r="W47" s="148" t="s">
        <v>142</v>
      </c>
      <c r="X47" s="149" t="s">
        <v>143</v>
      </c>
      <c r="Y47" s="147" t="s">
        <v>144</v>
      </c>
      <c r="Z47" s="150" t="s">
        <v>145</v>
      </c>
      <c r="AA47" s="148" t="s">
        <v>146</v>
      </c>
      <c r="AB47" s="172" t="s">
        <v>147</v>
      </c>
      <c r="AC47" s="147" t="s">
        <v>148</v>
      </c>
      <c r="AD47" s="150" t="s">
        <v>149</v>
      </c>
      <c r="AE47" s="148" t="s">
        <v>150</v>
      </c>
      <c r="AF47" s="152" t="s">
        <v>151</v>
      </c>
      <c r="AG47" s="148" t="s">
        <v>152</v>
      </c>
      <c r="AH47" s="147" t="s">
        <v>153</v>
      </c>
      <c r="AI47" s="148" t="s">
        <v>154</v>
      </c>
      <c r="AJ47" s="156" t="s">
        <v>155</v>
      </c>
      <c r="AK47" s="154" t="s">
        <v>156</v>
      </c>
      <c r="AL47" s="148" t="s">
        <v>157</v>
      </c>
      <c r="AM47" s="147" t="s">
        <v>158</v>
      </c>
      <c r="AN47" s="165" t="s">
        <v>159</v>
      </c>
      <c r="AO47" s="157" t="s">
        <v>160</v>
      </c>
      <c r="AP47" s="157" t="s">
        <v>161</v>
      </c>
      <c r="AQ47" s="157" t="s">
        <v>162</v>
      </c>
      <c r="AR47" s="157" t="s">
        <v>163</v>
      </c>
      <c r="AS47" s="158" t="s">
        <v>164</v>
      </c>
      <c r="AT47" s="159" t="s">
        <v>165</v>
      </c>
      <c r="AU47" s="168" t="s">
        <v>166</v>
      </c>
      <c r="AV47" s="169" t="s">
        <v>167</v>
      </c>
      <c r="AW47" s="160" t="s">
        <v>168</v>
      </c>
      <c r="AX47" s="147" t="s">
        <v>169</v>
      </c>
      <c r="AY47" s="165" t="s">
        <v>170</v>
      </c>
      <c r="AZ47" s="161" t="e">
        <f t="shared" si="3"/>
        <v>#VALUE!</v>
      </c>
      <c r="BA47" s="162"/>
      <c r="BB47" s="162"/>
      <c r="BC47" s="162"/>
      <c r="BD47" s="162"/>
      <c r="BE47" s="162"/>
      <c r="BF47" s="162"/>
      <c r="BG47" s="162"/>
      <c r="BH47" s="162"/>
      <c r="BI47" s="162"/>
      <c r="BJ47" s="107"/>
      <c r="BK47" s="107"/>
      <c r="BL47" s="107"/>
      <c r="BM47" s="107"/>
      <c r="BN47" s="107"/>
      <c r="BY47" s="76"/>
      <c r="CB47" s="163" t="e">
        <f t="shared" si="6"/>
        <v>#VALUE!</v>
      </c>
      <c r="CC47" s="163" t="str">
        <f t="shared" si="7"/>
        <v/>
      </c>
      <c r="CD47" s="163" t="str">
        <f t="shared" si="8"/>
        <v xml:space="preserve">* El número de Beneficiarios NO DEBE ser mayor que el Total. </v>
      </c>
      <c r="CE47" s="163" t="e">
        <f t="shared" si="9"/>
        <v>#VALUE!</v>
      </c>
      <c r="CF47" s="163" t="e">
        <f t="shared" si="10"/>
        <v>#VALUE!</v>
      </c>
      <c r="CG47" s="163"/>
      <c r="CH47" s="164" t="e">
        <f t="shared" si="4"/>
        <v>#VALUE!</v>
      </c>
      <c r="CI47" s="164">
        <f t="shared" si="5"/>
        <v>0</v>
      </c>
      <c r="CJ47" s="164">
        <f t="shared" si="0"/>
        <v>1</v>
      </c>
      <c r="CK47" s="164" t="e">
        <f t="shared" si="1"/>
        <v>#VALUE!</v>
      </c>
      <c r="CL47" s="164" t="e">
        <f t="shared" si="2"/>
        <v>#VALUE!</v>
      </c>
      <c r="CM47" s="76"/>
      <c r="CN47" s="76"/>
      <c r="CO47" s="76"/>
      <c r="CP47" s="76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</row>
    <row r="48" spans="1:105" ht="16.350000000000001" customHeight="1">
      <c r="A48" s="139" t="s">
        <v>243</v>
      </c>
      <c r="B48" s="149" t="s">
        <v>244</v>
      </c>
      <c r="C48" s="141" t="s">
        <v>122</v>
      </c>
      <c r="D48" s="177" t="s">
        <v>123</v>
      </c>
      <c r="E48" s="176" t="s">
        <v>124</v>
      </c>
      <c r="F48" s="176" t="s">
        <v>125</v>
      </c>
      <c r="G48" s="176" t="s">
        <v>126</v>
      </c>
      <c r="H48" s="150" t="s">
        <v>127</v>
      </c>
      <c r="I48" s="150" t="s">
        <v>128</v>
      </c>
      <c r="J48" s="150" t="s">
        <v>129</v>
      </c>
      <c r="K48" s="150" t="s">
        <v>130</v>
      </c>
      <c r="L48" s="150" t="s">
        <v>131</v>
      </c>
      <c r="M48" s="150" t="s">
        <v>132</v>
      </c>
      <c r="N48" s="150" t="s">
        <v>133</v>
      </c>
      <c r="O48" s="150" t="s">
        <v>134</v>
      </c>
      <c r="P48" s="150" t="s">
        <v>135</v>
      </c>
      <c r="Q48" s="150" t="s">
        <v>136</v>
      </c>
      <c r="R48" s="150" t="s">
        <v>137</v>
      </c>
      <c r="S48" s="150" t="s">
        <v>138</v>
      </c>
      <c r="T48" s="148" t="s">
        <v>139</v>
      </c>
      <c r="U48" s="160" t="s">
        <v>140</v>
      </c>
      <c r="V48" s="168" t="s">
        <v>141</v>
      </c>
      <c r="W48" s="157" t="s">
        <v>142</v>
      </c>
      <c r="X48" s="140" t="s">
        <v>143</v>
      </c>
      <c r="Y48" s="168" t="s">
        <v>144</v>
      </c>
      <c r="Z48" s="169" t="s">
        <v>145</v>
      </c>
      <c r="AA48" s="157" t="s">
        <v>146</v>
      </c>
      <c r="AB48" s="172" t="s">
        <v>147</v>
      </c>
      <c r="AC48" s="147" t="s">
        <v>148</v>
      </c>
      <c r="AD48" s="150" t="s">
        <v>149</v>
      </c>
      <c r="AE48" s="148" t="s">
        <v>150</v>
      </c>
      <c r="AF48" s="152" t="s">
        <v>151</v>
      </c>
      <c r="AG48" s="148" t="s">
        <v>152</v>
      </c>
      <c r="AH48" s="147" t="s">
        <v>153</v>
      </c>
      <c r="AI48" s="148" t="s">
        <v>154</v>
      </c>
      <c r="AJ48" s="156" t="s">
        <v>155</v>
      </c>
      <c r="AK48" s="154" t="s">
        <v>156</v>
      </c>
      <c r="AL48" s="148" t="s">
        <v>157</v>
      </c>
      <c r="AM48" s="147" t="s">
        <v>158</v>
      </c>
      <c r="AN48" s="165" t="s">
        <v>159</v>
      </c>
      <c r="AO48" s="157" t="s">
        <v>160</v>
      </c>
      <c r="AP48" s="157" t="s">
        <v>161</v>
      </c>
      <c r="AQ48" s="157" t="s">
        <v>162</v>
      </c>
      <c r="AR48" s="157" t="s">
        <v>163</v>
      </c>
      <c r="AS48" s="158" t="s">
        <v>164</v>
      </c>
      <c r="AT48" s="159" t="s">
        <v>165</v>
      </c>
      <c r="AU48" s="168" t="s">
        <v>166</v>
      </c>
      <c r="AV48" s="169" t="s">
        <v>167</v>
      </c>
      <c r="AW48" s="160" t="s">
        <v>168</v>
      </c>
      <c r="AX48" s="147" t="s">
        <v>169</v>
      </c>
      <c r="AY48" s="165" t="s">
        <v>170</v>
      </c>
      <c r="AZ48" s="161" t="e">
        <f t="shared" si="3"/>
        <v>#VALUE!</v>
      </c>
      <c r="BA48" s="162"/>
      <c r="BB48" s="162"/>
      <c r="BC48" s="162"/>
      <c r="BD48" s="162"/>
      <c r="BE48" s="162"/>
      <c r="BF48" s="162"/>
      <c r="BG48" s="162"/>
      <c r="BH48" s="162"/>
      <c r="BI48" s="162"/>
      <c r="BJ48" s="107"/>
      <c r="BK48" s="107"/>
      <c r="BL48" s="107"/>
      <c r="BM48" s="107"/>
      <c r="BN48" s="107"/>
      <c r="BY48" s="76"/>
      <c r="CB48" s="163" t="e">
        <f t="shared" si="6"/>
        <v>#VALUE!</v>
      </c>
      <c r="CC48" s="163" t="str">
        <f t="shared" si="7"/>
        <v/>
      </c>
      <c r="CD48" s="163" t="str">
        <f t="shared" si="8"/>
        <v xml:space="preserve">* El número de Beneficiarios NO DEBE ser mayor que el Total. </v>
      </c>
      <c r="CE48" s="163" t="e">
        <f t="shared" si="9"/>
        <v>#VALUE!</v>
      </c>
      <c r="CF48" s="163" t="e">
        <f t="shared" si="10"/>
        <v>#VALUE!</v>
      </c>
      <c r="CG48" s="163"/>
      <c r="CH48" s="164" t="e">
        <f t="shared" si="4"/>
        <v>#VALUE!</v>
      </c>
      <c r="CI48" s="164">
        <f t="shared" si="5"/>
        <v>0</v>
      </c>
      <c r="CJ48" s="164">
        <f t="shared" si="0"/>
        <v>1</v>
      </c>
      <c r="CK48" s="164" t="e">
        <f t="shared" si="1"/>
        <v>#VALUE!</v>
      </c>
      <c r="CL48" s="164" t="e">
        <f t="shared" si="2"/>
        <v>#VALUE!</v>
      </c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</row>
    <row r="49" spans="1:105" ht="16.350000000000001" customHeight="1">
      <c r="A49" s="139" t="s">
        <v>245</v>
      </c>
      <c r="B49" s="149" t="s">
        <v>246</v>
      </c>
      <c r="C49" s="141" t="s">
        <v>122</v>
      </c>
      <c r="D49" s="147" t="s">
        <v>123</v>
      </c>
      <c r="E49" s="150" t="s">
        <v>124</v>
      </c>
      <c r="F49" s="150" t="s">
        <v>125</v>
      </c>
      <c r="G49" s="150" t="s">
        <v>126</v>
      </c>
      <c r="H49" s="150" t="s">
        <v>127</v>
      </c>
      <c r="I49" s="150" t="s">
        <v>128</v>
      </c>
      <c r="J49" s="150" t="s">
        <v>129</v>
      </c>
      <c r="K49" s="150" t="s">
        <v>130</v>
      </c>
      <c r="L49" s="150" t="s">
        <v>131</v>
      </c>
      <c r="M49" s="150" t="s">
        <v>132</v>
      </c>
      <c r="N49" s="150" t="s">
        <v>133</v>
      </c>
      <c r="O49" s="150" t="s">
        <v>134</v>
      </c>
      <c r="P49" s="150" t="s">
        <v>135</v>
      </c>
      <c r="Q49" s="150" t="s">
        <v>136</v>
      </c>
      <c r="R49" s="150" t="s">
        <v>137</v>
      </c>
      <c r="S49" s="150" t="s">
        <v>138</v>
      </c>
      <c r="T49" s="148" t="s">
        <v>139</v>
      </c>
      <c r="U49" s="165" t="s">
        <v>140</v>
      </c>
      <c r="V49" s="147" t="s">
        <v>141</v>
      </c>
      <c r="W49" s="148" t="s">
        <v>142</v>
      </c>
      <c r="X49" s="149" t="s">
        <v>143</v>
      </c>
      <c r="Y49" s="147" t="s">
        <v>144</v>
      </c>
      <c r="Z49" s="150" t="s">
        <v>145</v>
      </c>
      <c r="AA49" s="148" t="s">
        <v>146</v>
      </c>
      <c r="AB49" s="172" t="s">
        <v>147</v>
      </c>
      <c r="AC49" s="147" t="s">
        <v>148</v>
      </c>
      <c r="AD49" s="150" t="s">
        <v>149</v>
      </c>
      <c r="AE49" s="148" t="s">
        <v>150</v>
      </c>
      <c r="AF49" s="152" t="s">
        <v>151</v>
      </c>
      <c r="AG49" s="178" t="s">
        <v>152</v>
      </c>
      <c r="AH49" s="147" t="s">
        <v>153</v>
      </c>
      <c r="AI49" s="148" t="s">
        <v>154</v>
      </c>
      <c r="AJ49" s="156" t="s">
        <v>155</v>
      </c>
      <c r="AK49" s="154" t="s">
        <v>156</v>
      </c>
      <c r="AL49" s="148" t="s">
        <v>157</v>
      </c>
      <c r="AM49" s="154" t="s">
        <v>158</v>
      </c>
      <c r="AN49" s="148" t="s">
        <v>159</v>
      </c>
      <c r="AO49" s="157" t="s">
        <v>160</v>
      </c>
      <c r="AP49" s="157" t="s">
        <v>161</v>
      </c>
      <c r="AQ49" s="157" t="s">
        <v>162</v>
      </c>
      <c r="AR49" s="157" t="s">
        <v>163</v>
      </c>
      <c r="AS49" s="158" t="s">
        <v>164</v>
      </c>
      <c r="AT49" s="159" t="s">
        <v>165</v>
      </c>
      <c r="AU49" s="168" t="s">
        <v>166</v>
      </c>
      <c r="AV49" s="169" t="s">
        <v>167</v>
      </c>
      <c r="AW49" s="160" t="s">
        <v>168</v>
      </c>
      <c r="AX49" s="154" t="s">
        <v>169</v>
      </c>
      <c r="AY49" s="148" t="s">
        <v>170</v>
      </c>
      <c r="AZ49" s="161" t="e">
        <f t="shared" si="3"/>
        <v>#VALUE!</v>
      </c>
      <c r="BA49" s="162"/>
      <c r="BB49" s="162"/>
      <c r="BC49" s="162"/>
      <c r="BD49" s="162"/>
      <c r="BE49" s="162"/>
      <c r="BF49" s="162"/>
      <c r="BG49" s="162"/>
      <c r="BH49" s="162"/>
      <c r="BI49" s="162"/>
      <c r="BJ49" s="107"/>
      <c r="BK49" s="107"/>
      <c r="BL49" s="107"/>
      <c r="BM49" s="107"/>
      <c r="BN49" s="107"/>
      <c r="BY49" s="76"/>
      <c r="CB49" s="163" t="e">
        <f t="shared" si="6"/>
        <v>#VALUE!</v>
      </c>
      <c r="CC49" s="163" t="str">
        <f t="shared" si="7"/>
        <v/>
      </c>
      <c r="CD49" s="163" t="str">
        <f t="shared" si="8"/>
        <v xml:space="preserve">* El número de Beneficiarios NO DEBE ser mayor que el Total. </v>
      </c>
      <c r="CE49" s="163" t="e">
        <f t="shared" si="9"/>
        <v>#VALUE!</v>
      </c>
      <c r="CF49" s="163" t="e">
        <f t="shared" si="10"/>
        <v>#VALUE!</v>
      </c>
      <c r="CG49" s="163"/>
      <c r="CH49" s="164" t="e">
        <f t="shared" si="4"/>
        <v>#VALUE!</v>
      </c>
      <c r="CI49" s="164">
        <f t="shared" si="5"/>
        <v>0</v>
      </c>
      <c r="CJ49" s="164">
        <f t="shared" si="0"/>
        <v>1</v>
      </c>
      <c r="CK49" s="164" t="e">
        <f t="shared" si="1"/>
        <v>#VALUE!</v>
      </c>
      <c r="CL49" s="164" t="e">
        <f t="shared" si="2"/>
        <v>#VALUE!</v>
      </c>
      <c r="CM49" s="76"/>
      <c r="CN49" s="76"/>
      <c r="CO49" s="76"/>
      <c r="CP49" s="76"/>
      <c r="CQ49" s="76"/>
      <c r="CR49" s="76"/>
      <c r="CS49" s="76"/>
      <c r="CT49" s="76"/>
      <c r="CU49" s="76"/>
      <c r="CV49" s="76"/>
      <c r="CW49" s="76"/>
      <c r="CX49" s="76"/>
      <c r="CY49" s="76"/>
      <c r="CZ49" s="76"/>
      <c r="DA49" s="76"/>
    </row>
    <row r="50" spans="1:105" ht="16.350000000000001" customHeight="1">
      <c r="A50" s="139" t="s">
        <v>247</v>
      </c>
      <c r="B50" s="149" t="s">
        <v>248</v>
      </c>
      <c r="C50" s="141" t="s">
        <v>122</v>
      </c>
      <c r="D50" s="147" t="s">
        <v>123</v>
      </c>
      <c r="E50" s="150" t="s">
        <v>124</v>
      </c>
      <c r="F50" s="150" t="s">
        <v>125</v>
      </c>
      <c r="G50" s="150" t="s">
        <v>126</v>
      </c>
      <c r="H50" s="150" t="s">
        <v>127</v>
      </c>
      <c r="I50" s="150" t="s">
        <v>128</v>
      </c>
      <c r="J50" s="150" t="s">
        <v>129</v>
      </c>
      <c r="K50" s="150" t="s">
        <v>130</v>
      </c>
      <c r="L50" s="150" t="s">
        <v>131</v>
      </c>
      <c r="M50" s="150" t="s">
        <v>132</v>
      </c>
      <c r="N50" s="150" t="s">
        <v>133</v>
      </c>
      <c r="O50" s="150" t="s">
        <v>134</v>
      </c>
      <c r="P50" s="150" t="s">
        <v>135</v>
      </c>
      <c r="Q50" s="150" t="s">
        <v>136</v>
      </c>
      <c r="R50" s="150" t="s">
        <v>137</v>
      </c>
      <c r="S50" s="150" t="s">
        <v>138</v>
      </c>
      <c r="T50" s="148" t="s">
        <v>139</v>
      </c>
      <c r="U50" s="165" t="s">
        <v>140</v>
      </c>
      <c r="V50" s="147" t="s">
        <v>141</v>
      </c>
      <c r="W50" s="148" t="s">
        <v>142</v>
      </c>
      <c r="X50" s="149" t="s">
        <v>143</v>
      </c>
      <c r="Y50" s="147" t="s">
        <v>144</v>
      </c>
      <c r="Z50" s="150" t="s">
        <v>145</v>
      </c>
      <c r="AA50" s="148" t="s">
        <v>146</v>
      </c>
      <c r="AB50" s="172" t="s">
        <v>147</v>
      </c>
      <c r="AC50" s="147" t="s">
        <v>148</v>
      </c>
      <c r="AD50" s="150" t="s">
        <v>149</v>
      </c>
      <c r="AE50" s="148" t="s">
        <v>150</v>
      </c>
      <c r="AF50" s="152" t="s">
        <v>151</v>
      </c>
      <c r="AG50" s="148" t="s">
        <v>152</v>
      </c>
      <c r="AH50" s="147" t="s">
        <v>153</v>
      </c>
      <c r="AI50" s="148" t="s">
        <v>154</v>
      </c>
      <c r="AJ50" s="156" t="s">
        <v>155</v>
      </c>
      <c r="AK50" s="154" t="s">
        <v>156</v>
      </c>
      <c r="AL50" s="148" t="s">
        <v>157</v>
      </c>
      <c r="AM50" s="154" t="s">
        <v>158</v>
      </c>
      <c r="AN50" s="148" t="s">
        <v>159</v>
      </c>
      <c r="AO50" s="157" t="s">
        <v>160</v>
      </c>
      <c r="AP50" s="157" t="s">
        <v>161</v>
      </c>
      <c r="AQ50" s="157" t="s">
        <v>162</v>
      </c>
      <c r="AR50" s="157" t="s">
        <v>163</v>
      </c>
      <c r="AS50" s="158" t="s">
        <v>164</v>
      </c>
      <c r="AT50" s="159" t="s">
        <v>165</v>
      </c>
      <c r="AU50" s="168" t="s">
        <v>166</v>
      </c>
      <c r="AV50" s="169" t="s">
        <v>167</v>
      </c>
      <c r="AW50" s="160" t="s">
        <v>168</v>
      </c>
      <c r="AX50" s="154" t="s">
        <v>169</v>
      </c>
      <c r="AY50" s="148" t="s">
        <v>170</v>
      </c>
      <c r="AZ50" s="161" t="e">
        <f t="shared" si="3"/>
        <v>#VALUE!</v>
      </c>
      <c r="BA50" s="162"/>
      <c r="BB50" s="162"/>
      <c r="BC50" s="162"/>
      <c r="BD50" s="162"/>
      <c r="BE50" s="162"/>
      <c r="BF50" s="162"/>
      <c r="BG50" s="162"/>
      <c r="BH50" s="162"/>
      <c r="BI50" s="162"/>
      <c r="BJ50" s="107"/>
      <c r="BK50" s="107"/>
      <c r="BL50" s="107"/>
      <c r="BM50" s="107"/>
      <c r="BN50" s="107"/>
      <c r="BY50" s="76"/>
      <c r="CB50" s="163" t="e">
        <f t="shared" si="6"/>
        <v>#VALUE!</v>
      </c>
      <c r="CC50" s="163" t="str">
        <f t="shared" si="7"/>
        <v/>
      </c>
      <c r="CD50" s="163" t="str">
        <f t="shared" si="8"/>
        <v xml:space="preserve">* El número de Beneficiarios NO DEBE ser mayor que el Total. </v>
      </c>
      <c r="CE50" s="163" t="e">
        <f t="shared" si="9"/>
        <v>#VALUE!</v>
      </c>
      <c r="CF50" s="163" t="e">
        <f t="shared" si="10"/>
        <v>#VALUE!</v>
      </c>
      <c r="CG50" s="163"/>
      <c r="CH50" s="164" t="e">
        <f t="shared" si="4"/>
        <v>#VALUE!</v>
      </c>
      <c r="CI50" s="164">
        <f t="shared" si="5"/>
        <v>0</v>
      </c>
      <c r="CJ50" s="164">
        <f t="shared" si="0"/>
        <v>1</v>
      </c>
      <c r="CK50" s="164" t="e">
        <f t="shared" si="1"/>
        <v>#VALUE!</v>
      </c>
      <c r="CL50" s="164" t="e">
        <f t="shared" si="2"/>
        <v>#VALUE!</v>
      </c>
      <c r="CM50" s="76"/>
      <c r="CN50" s="76"/>
      <c r="CO50" s="76"/>
      <c r="CP50" s="76"/>
      <c r="CQ50" s="76"/>
      <c r="CR50" s="76"/>
      <c r="CS50" s="76"/>
      <c r="CT50" s="76"/>
      <c r="CU50" s="76"/>
      <c r="CV50" s="76"/>
      <c r="CW50" s="76"/>
      <c r="CX50" s="76"/>
      <c r="CY50" s="76"/>
      <c r="CZ50" s="76"/>
      <c r="DA50" s="76"/>
    </row>
    <row r="51" spans="1:105" ht="16.350000000000001" customHeight="1">
      <c r="A51" s="139" t="s">
        <v>249</v>
      </c>
      <c r="B51" s="149" t="s">
        <v>250</v>
      </c>
      <c r="C51" s="141" t="s">
        <v>122</v>
      </c>
      <c r="D51" s="147" t="s">
        <v>123</v>
      </c>
      <c r="E51" s="150" t="s">
        <v>124</v>
      </c>
      <c r="F51" s="150" t="s">
        <v>125</v>
      </c>
      <c r="G51" s="150" t="s">
        <v>126</v>
      </c>
      <c r="H51" s="150" t="s">
        <v>127</v>
      </c>
      <c r="I51" s="150" t="s">
        <v>128</v>
      </c>
      <c r="J51" s="150" t="s">
        <v>129</v>
      </c>
      <c r="K51" s="150" t="s">
        <v>130</v>
      </c>
      <c r="L51" s="150" t="s">
        <v>131</v>
      </c>
      <c r="M51" s="150" t="s">
        <v>132</v>
      </c>
      <c r="N51" s="150" t="s">
        <v>133</v>
      </c>
      <c r="O51" s="150" t="s">
        <v>134</v>
      </c>
      <c r="P51" s="150" t="s">
        <v>135</v>
      </c>
      <c r="Q51" s="150" t="s">
        <v>136</v>
      </c>
      <c r="R51" s="150" t="s">
        <v>137</v>
      </c>
      <c r="S51" s="150" t="s">
        <v>138</v>
      </c>
      <c r="T51" s="148" t="s">
        <v>139</v>
      </c>
      <c r="U51" s="165" t="s">
        <v>140</v>
      </c>
      <c r="V51" s="147" t="s">
        <v>141</v>
      </c>
      <c r="W51" s="148" t="s">
        <v>142</v>
      </c>
      <c r="X51" s="149" t="s">
        <v>143</v>
      </c>
      <c r="Y51" s="147" t="s">
        <v>144</v>
      </c>
      <c r="Z51" s="150" t="s">
        <v>145</v>
      </c>
      <c r="AA51" s="148" t="s">
        <v>146</v>
      </c>
      <c r="AB51" s="172" t="s">
        <v>147</v>
      </c>
      <c r="AC51" s="147" t="s">
        <v>148</v>
      </c>
      <c r="AD51" s="150" t="s">
        <v>149</v>
      </c>
      <c r="AE51" s="148" t="s">
        <v>150</v>
      </c>
      <c r="AF51" s="152" t="s">
        <v>151</v>
      </c>
      <c r="AG51" s="167" t="s">
        <v>152</v>
      </c>
      <c r="AH51" s="147" t="s">
        <v>153</v>
      </c>
      <c r="AI51" s="148" t="s">
        <v>154</v>
      </c>
      <c r="AJ51" s="156" t="s">
        <v>155</v>
      </c>
      <c r="AK51" s="154" t="s">
        <v>156</v>
      </c>
      <c r="AL51" s="148" t="s">
        <v>157</v>
      </c>
      <c r="AM51" s="182" t="s">
        <v>158</v>
      </c>
      <c r="AN51" s="167" t="s">
        <v>159</v>
      </c>
      <c r="AO51" s="183" t="s">
        <v>160</v>
      </c>
      <c r="AP51" s="148" t="s">
        <v>161</v>
      </c>
      <c r="AQ51" s="157" t="s">
        <v>162</v>
      </c>
      <c r="AR51" s="157" t="s">
        <v>163</v>
      </c>
      <c r="AS51" s="158" t="s">
        <v>164</v>
      </c>
      <c r="AT51" s="159" t="s">
        <v>165</v>
      </c>
      <c r="AU51" s="168" t="s">
        <v>166</v>
      </c>
      <c r="AV51" s="169" t="s">
        <v>167</v>
      </c>
      <c r="AW51" s="160" t="s">
        <v>168</v>
      </c>
      <c r="AX51" s="182" t="s">
        <v>169</v>
      </c>
      <c r="AY51" s="167" t="s">
        <v>170</v>
      </c>
      <c r="AZ51" s="161" t="e">
        <f t="shared" si="3"/>
        <v>#VALUE!</v>
      </c>
      <c r="BA51" s="162"/>
      <c r="BB51" s="162"/>
      <c r="BC51" s="162"/>
      <c r="BD51" s="162"/>
      <c r="BE51" s="162"/>
      <c r="BF51" s="162"/>
      <c r="BG51" s="162"/>
      <c r="BH51" s="162"/>
      <c r="BI51" s="162"/>
      <c r="BJ51" s="107"/>
      <c r="BK51" s="107"/>
      <c r="BL51" s="107"/>
      <c r="BM51" s="107"/>
      <c r="BN51" s="107"/>
      <c r="BY51" s="76"/>
      <c r="CB51" s="163" t="e">
        <f t="shared" si="6"/>
        <v>#VALUE!</v>
      </c>
      <c r="CC51" s="163" t="str">
        <f t="shared" si="7"/>
        <v/>
      </c>
      <c r="CD51" s="163" t="str">
        <f t="shared" si="8"/>
        <v xml:space="preserve">* El número de Beneficiarios NO DEBE ser mayor que el Total. </v>
      </c>
      <c r="CE51" s="163" t="e">
        <f t="shared" si="9"/>
        <v>#VALUE!</v>
      </c>
      <c r="CF51" s="163" t="e">
        <f t="shared" si="10"/>
        <v>#VALUE!</v>
      </c>
      <c r="CG51" s="163"/>
      <c r="CH51" s="164" t="e">
        <f t="shared" si="4"/>
        <v>#VALUE!</v>
      </c>
      <c r="CI51" s="164">
        <f t="shared" si="5"/>
        <v>0</v>
      </c>
      <c r="CJ51" s="164">
        <f t="shared" si="0"/>
        <v>1</v>
      </c>
      <c r="CK51" s="164" t="e">
        <f t="shared" si="1"/>
        <v>#VALUE!</v>
      </c>
      <c r="CL51" s="164" t="e">
        <f t="shared" si="2"/>
        <v>#VALUE!</v>
      </c>
      <c r="CM51" s="76"/>
      <c r="CN51" s="76"/>
      <c r="CO51" s="76"/>
      <c r="CP51" s="76"/>
      <c r="CQ51" s="76"/>
      <c r="CR51" s="76"/>
      <c r="CS51" s="76"/>
      <c r="CT51" s="76"/>
      <c r="CU51" s="76"/>
      <c r="CV51" s="76"/>
      <c r="CW51" s="76"/>
      <c r="CX51" s="76"/>
      <c r="CY51" s="76"/>
      <c r="CZ51" s="76"/>
      <c r="DA51" s="76"/>
    </row>
    <row r="52" spans="1:105" ht="16.350000000000001" customHeight="1">
      <c r="A52" s="174" t="s">
        <v>251</v>
      </c>
      <c r="B52" s="149" t="s">
        <v>252</v>
      </c>
      <c r="C52" s="141" t="s">
        <v>122</v>
      </c>
      <c r="D52" s="147" t="s">
        <v>123</v>
      </c>
      <c r="E52" s="150" t="s">
        <v>124</v>
      </c>
      <c r="F52" s="150" t="s">
        <v>125</v>
      </c>
      <c r="G52" s="150" t="s">
        <v>126</v>
      </c>
      <c r="H52" s="150" t="s">
        <v>127</v>
      </c>
      <c r="I52" s="150" t="s">
        <v>128</v>
      </c>
      <c r="J52" s="150" t="s">
        <v>129</v>
      </c>
      <c r="K52" s="150" t="s">
        <v>130</v>
      </c>
      <c r="L52" s="150" t="s">
        <v>131</v>
      </c>
      <c r="M52" s="150" t="s">
        <v>132</v>
      </c>
      <c r="N52" s="150" t="s">
        <v>133</v>
      </c>
      <c r="O52" s="150" t="s">
        <v>134</v>
      </c>
      <c r="P52" s="150" t="s">
        <v>135</v>
      </c>
      <c r="Q52" s="150" t="s">
        <v>136</v>
      </c>
      <c r="R52" s="150" t="s">
        <v>137</v>
      </c>
      <c r="S52" s="150" t="s">
        <v>138</v>
      </c>
      <c r="T52" s="148" t="s">
        <v>139</v>
      </c>
      <c r="U52" s="165" t="s">
        <v>140</v>
      </c>
      <c r="V52" s="147" t="s">
        <v>141</v>
      </c>
      <c r="W52" s="148" t="s">
        <v>142</v>
      </c>
      <c r="X52" s="149" t="s">
        <v>143</v>
      </c>
      <c r="Y52" s="147" t="s">
        <v>144</v>
      </c>
      <c r="Z52" s="150" t="s">
        <v>145</v>
      </c>
      <c r="AA52" s="148" t="s">
        <v>146</v>
      </c>
      <c r="AB52" s="172" t="s">
        <v>147</v>
      </c>
      <c r="AC52" s="147" t="s">
        <v>148</v>
      </c>
      <c r="AD52" s="150" t="s">
        <v>149</v>
      </c>
      <c r="AE52" s="148" t="s">
        <v>150</v>
      </c>
      <c r="AF52" s="152" t="s">
        <v>151</v>
      </c>
      <c r="AG52" s="167" t="s">
        <v>152</v>
      </c>
      <c r="AH52" s="147" t="s">
        <v>153</v>
      </c>
      <c r="AI52" s="148" t="s">
        <v>154</v>
      </c>
      <c r="AJ52" s="156" t="s">
        <v>155</v>
      </c>
      <c r="AK52" s="154" t="s">
        <v>156</v>
      </c>
      <c r="AL52" s="148" t="s">
        <v>157</v>
      </c>
      <c r="AM52" s="182" t="s">
        <v>158</v>
      </c>
      <c r="AN52" s="167" t="s">
        <v>159</v>
      </c>
      <c r="AO52" s="183" t="s">
        <v>160</v>
      </c>
      <c r="AP52" s="148" t="s">
        <v>161</v>
      </c>
      <c r="AQ52" s="157" t="s">
        <v>162</v>
      </c>
      <c r="AR52" s="157" t="s">
        <v>163</v>
      </c>
      <c r="AS52" s="158" t="s">
        <v>164</v>
      </c>
      <c r="AT52" s="159" t="s">
        <v>165</v>
      </c>
      <c r="AU52" s="168" t="s">
        <v>166</v>
      </c>
      <c r="AV52" s="169" t="s">
        <v>167</v>
      </c>
      <c r="AW52" s="160" t="s">
        <v>168</v>
      </c>
      <c r="AX52" s="182" t="s">
        <v>169</v>
      </c>
      <c r="AY52" s="167" t="s">
        <v>170</v>
      </c>
      <c r="AZ52" s="161" t="e">
        <f t="shared" si="3"/>
        <v>#VALUE!</v>
      </c>
      <c r="BA52" s="162"/>
      <c r="BB52" s="162"/>
      <c r="BC52" s="162"/>
      <c r="BD52" s="162"/>
      <c r="BE52" s="162"/>
      <c r="BF52" s="162"/>
      <c r="BG52" s="162"/>
      <c r="BH52" s="162"/>
      <c r="BI52" s="162"/>
      <c r="BJ52" s="107"/>
      <c r="BK52" s="107"/>
      <c r="BL52" s="107"/>
      <c r="BM52" s="107"/>
      <c r="BN52" s="107"/>
      <c r="BY52" s="76"/>
      <c r="CB52" s="163" t="e">
        <f t="shared" si="6"/>
        <v>#VALUE!</v>
      </c>
      <c r="CC52" s="163" t="str">
        <f t="shared" si="7"/>
        <v/>
      </c>
      <c r="CD52" s="163" t="str">
        <f t="shared" si="8"/>
        <v xml:space="preserve">* El número de Beneficiarios NO DEBE ser mayor que el Total. </v>
      </c>
      <c r="CE52" s="163" t="e">
        <f t="shared" si="9"/>
        <v>#VALUE!</v>
      </c>
      <c r="CF52" s="163" t="e">
        <f t="shared" si="10"/>
        <v>#VALUE!</v>
      </c>
      <c r="CG52" s="163"/>
      <c r="CH52" s="164" t="e">
        <f t="shared" si="4"/>
        <v>#VALUE!</v>
      </c>
      <c r="CI52" s="164">
        <f t="shared" si="5"/>
        <v>0</v>
      </c>
      <c r="CJ52" s="164">
        <f t="shared" si="0"/>
        <v>1</v>
      </c>
      <c r="CK52" s="164" t="e">
        <f t="shared" si="1"/>
        <v>#VALUE!</v>
      </c>
      <c r="CL52" s="164" t="e">
        <f t="shared" si="2"/>
        <v>#VALUE!</v>
      </c>
      <c r="CM52" s="76"/>
      <c r="CN52" s="76"/>
      <c r="CO52" s="76"/>
      <c r="CP52" s="76"/>
      <c r="CQ52" s="76"/>
      <c r="CR52" s="76"/>
      <c r="CS52" s="76"/>
      <c r="CT52" s="76"/>
      <c r="CU52" s="76"/>
      <c r="CV52" s="76"/>
      <c r="CW52" s="76"/>
      <c r="CX52" s="76"/>
      <c r="CY52" s="76"/>
      <c r="CZ52" s="76"/>
      <c r="DA52" s="76"/>
    </row>
    <row r="53" spans="1:105" ht="16.350000000000001" customHeight="1">
      <c r="A53" s="139" t="s">
        <v>253</v>
      </c>
      <c r="B53" s="149" t="s">
        <v>254</v>
      </c>
      <c r="C53" s="141" t="s">
        <v>122</v>
      </c>
      <c r="D53" s="147" t="s">
        <v>123</v>
      </c>
      <c r="E53" s="150" t="s">
        <v>124</v>
      </c>
      <c r="F53" s="150" t="s">
        <v>125</v>
      </c>
      <c r="G53" s="150" t="s">
        <v>126</v>
      </c>
      <c r="H53" s="150" t="s">
        <v>127</v>
      </c>
      <c r="I53" s="150" t="s">
        <v>128</v>
      </c>
      <c r="J53" s="150" t="s">
        <v>129</v>
      </c>
      <c r="K53" s="150" t="s">
        <v>130</v>
      </c>
      <c r="L53" s="150" t="s">
        <v>131</v>
      </c>
      <c r="M53" s="150" t="s">
        <v>132</v>
      </c>
      <c r="N53" s="150" t="s">
        <v>133</v>
      </c>
      <c r="O53" s="150" t="s">
        <v>134</v>
      </c>
      <c r="P53" s="150" t="s">
        <v>135</v>
      </c>
      <c r="Q53" s="150" t="s">
        <v>136</v>
      </c>
      <c r="R53" s="150" t="s">
        <v>137</v>
      </c>
      <c r="S53" s="150" t="s">
        <v>138</v>
      </c>
      <c r="T53" s="148" t="s">
        <v>139</v>
      </c>
      <c r="U53" s="165" t="s">
        <v>140</v>
      </c>
      <c r="V53" s="147" t="s">
        <v>141</v>
      </c>
      <c r="W53" s="148" t="s">
        <v>142</v>
      </c>
      <c r="X53" s="149" t="s">
        <v>143</v>
      </c>
      <c r="Y53" s="147" t="s">
        <v>144</v>
      </c>
      <c r="Z53" s="150" t="s">
        <v>145</v>
      </c>
      <c r="AA53" s="148" t="s">
        <v>146</v>
      </c>
      <c r="AB53" s="172" t="s">
        <v>147</v>
      </c>
      <c r="AC53" s="147" t="s">
        <v>148</v>
      </c>
      <c r="AD53" s="150" t="s">
        <v>149</v>
      </c>
      <c r="AE53" s="148" t="s">
        <v>150</v>
      </c>
      <c r="AF53" s="152" t="s">
        <v>151</v>
      </c>
      <c r="AG53" s="167" t="s">
        <v>152</v>
      </c>
      <c r="AH53" s="147" t="s">
        <v>153</v>
      </c>
      <c r="AI53" s="148" t="s">
        <v>154</v>
      </c>
      <c r="AJ53" s="156" t="s">
        <v>155</v>
      </c>
      <c r="AK53" s="154" t="s">
        <v>156</v>
      </c>
      <c r="AL53" s="148" t="s">
        <v>157</v>
      </c>
      <c r="AM53" s="182" t="s">
        <v>158</v>
      </c>
      <c r="AN53" s="167" t="s">
        <v>159</v>
      </c>
      <c r="AO53" s="183" t="s">
        <v>160</v>
      </c>
      <c r="AP53" s="148" t="s">
        <v>161</v>
      </c>
      <c r="AQ53" s="157" t="s">
        <v>162</v>
      </c>
      <c r="AR53" s="157" t="s">
        <v>163</v>
      </c>
      <c r="AS53" s="158" t="s">
        <v>164</v>
      </c>
      <c r="AT53" s="159" t="s">
        <v>165</v>
      </c>
      <c r="AU53" s="168" t="s">
        <v>166</v>
      </c>
      <c r="AV53" s="169" t="s">
        <v>167</v>
      </c>
      <c r="AW53" s="160" t="s">
        <v>168</v>
      </c>
      <c r="AX53" s="182" t="s">
        <v>169</v>
      </c>
      <c r="AY53" s="167" t="s">
        <v>170</v>
      </c>
      <c r="AZ53" s="161" t="e">
        <f t="shared" si="3"/>
        <v>#VALUE!</v>
      </c>
      <c r="BA53" s="162"/>
      <c r="BB53" s="162"/>
      <c r="BC53" s="162"/>
      <c r="BD53" s="162"/>
      <c r="BE53" s="162"/>
      <c r="BF53" s="162"/>
      <c r="BG53" s="162"/>
      <c r="BH53" s="162"/>
      <c r="BI53" s="162"/>
      <c r="BJ53" s="107"/>
      <c r="BK53" s="107"/>
      <c r="BL53" s="107"/>
      <c r="BM53" s="107"/>
      <c r="BN53" s="107"/>
      <c r="BY53" s="76"/>
      <c r="CB53" s="163" t="e">
        <f t="shared" si="6"/>
        <v>#VALUE!</v>
      </c>
      <c r="CC53" s="163" t="str">
        <f t="shared" si="7"/>
        <v/>
      </c>
      <c r="CD53" s="163" t="str">
        <f t="shared" si="8"/>
        <v xml:space="preserve">* El número de Beneficiarios NO DEBE ser mayor que el Total. </v>
      </c>
      <c r="CE53" s="163" t="e">
        <f t="shared" si="9"/>
        <v>#VALUE!</v>
      </c>
      <c r="CF53" s="163" t="e">
        <f t="shared" si="10"/>
        <v>#VALUE!</v>
      </c>
      <c r="CG53" s="163"/>
      <c r="CH53" s="164" t="e">
        <f t="shared" si="4"/>
        <v>#VALUE!</v>
      </c>
      <c r="CI53" s="164">
        <f t="shared" si="5"/>
        <v>0</v>
      </c>
      <c r="CJ53" s="164">
        <f t="shared" si="0"/>
        <v>1</v>
      </c>
      <c r="CK53" s="164" t="e">
        <f t="shared" si="1"/>
        <v>#VALUE!</v>
      </c>
      <c r="CL53" s="164" t="e">
        <f t="shared" si="2"/>
        <v>#VALUE!</v>
      </c>
      <c r="CM53" s="76"/>
      <c r="CN53" s="76"/>
      <c r="CO53" s="76"/>
      <c r="CP53" s="76"/>
      <c r="CQ53" s="76"/>
      <c r="CR53" s="76"/>
      <c r="CS53" s="76"/>
      <c r="CT53" s="76"/>
      <c r="CU53" s="76"/>
      <c r="CV53" s="76"/>
      <c r="CW53" s="76"/>
      <c r="CX53" s="76"/>
      <c r="CY53" s="76"/>
      <c r="CZ53" s="76"/>
      <c r="DA53" s="76"/>
    </row>
    <row r="54" spans="1:105" ht="16.350000000000001" customHeight="1">
      <c r="A54" s="139" t="s">
        <v>255</v>
      </c>
      <c r="B54" s="140" t="s">
        <v>256</v>
      </c>
      <c r="C54" s="141" t="s">
        <v>122</v>
      </c>
      <c r="D54" s="147" t="s">
        <v>123</v>
      </c>
      <c r="E54" s="150" t="s">
        <v>124</v>
      </c>
      <c r="F54" s="150" t="s">
        <v>125</v>
      </c>
      <c r="G54" s="150" t="s">
        <v>126</v>
      </c>
      <c r="H54" s="150" t="s">
        <v>127</v>
      </c>
      <c r="I54" s="150" t="s">
        <v>128</v>
      </c>
      <c r="J54" s="150" t="s">
        <v>129</v>
      </c>
      <c r="K54" s="150" t="s">
        <v>130</v>
      </c>
      <c r="L54" s="150" t="s">
        <v>131</v>
      </c>
      <c r="M54" s="150" t="s">
        <v>132</v>
      </c>
      <c r="N54" s="150" t="s">
        <v>133</v>
      </c>
      <c r="O54" s="150" t="s">
        <v>134</v>
      </c>
      <c r="P54" s="150" t="s">
        <v>135</v>
      </c>
      <c r="Q54" s="150" t="s">
        <v>136</v>
      </c>
      <c r="R54" s="150" t="s">
        <v>137</v>
      </c>
      <c r="S54" s="150" t="s">
        <v>138</v>
      </c>
      <c r="T54" s="148" t="s">
        <v>139</v>
      </c>
      <c r="U54" s="165" t="s">
        <v>140</v>
      </c>
      <c r="V54" s="147" t="s">
        <v>141</v>
      </c>
      <c r="W54" s="148" t="s">
        <v>142</v>
      </c>
      <c r="X54" s="149" t="s">
        <v>143</v>
      </c>
      <c r="Y54" s="147" t="s">
        <v>144</v>
      </c>
      <c r="Z54" s="150" t="s">
        <v>145</v>
      </c>
      <c r="AA54" s="148" t="s">
        <v>146</v>
      </c>
      <c r="AB54" s="172" t="s">
        <v>147</v>
      </c>
      <c r="AC54" s="147" t="s">
        <v>148</v>
      </c>
      <c r="AD54" s="150" t="s">
        <v>149</v>
      </c>
      <c r="AE54" s="148" t="s">
        <v>150</v>
      </c>
      <c r="AF54" s="152" t="s">
        <v>151</v>
      </c>
      <c r="AG54" s="167" t="s">
        <v>152</v>
      </c>
      <c r="AH54" s="147" t="s">
        <v>153</v>
      </c>
      <c r="AI54" s="148" t="s">
        <v>154</v>
      </c>
      <c r="AJ54" s="156" t="s">
        <v>155</v>
      </c>
      <c r="AK54" s="154" t="s">
        <v>156</v>
      </c>
      <c r="AL54" s="148" t="s">
        <v>157</v>
      </c>
      <c r="AM54" s="182" t="s">
        <v>158</v>
      </c>
      <c r="AN54" s="167" t="s">
        <v>159</v>
      </c>
      <c r="AO54" s="183" t="s">
        <v>160</v>
      </c>
      <c r="AP54" s="148" t="s">
        <v>161</v>
      </c>
      <c r="AQ54" s="157" t="s">
        <v>162</v>
      </c>
      <c r="AR54" s="157" t="s">
        <v>163</v>
      </c>
      <c r="AS54" s="158" t="s">
        <v>164</v>
      </c>
      <c r="AT54" s="159" t="s">
        <v>165</v>
      </c>
      <c r="AU54" s="168" t="s">
        <v>166</v>
      </c>
      <c r="AV54" s="169" t="s">
        <v>167</v>
      </c>
      <c r="AW54" s="160" t="s">
        <v>168</v>
      </c>
      <c r="AX54" s="182" t="s">
        <v>169</v>
      </c>
      <c r="AY54" s="167" t="s">
        <v>170</v>
      </c>
      <c r="AZ54" s="161" t="e">
        <f t="shared" si="3"/>
        <v>#VALUE!</v>
      </c>
      <c r="BA54" s="162"/>
      <c r="BB54" s="162"/>
      <c r="BC54" s="162"/>
      <c r="BD54" s="162"/>
      <c r="BE54" s="162"/>
      <c r="BF54" s="162"/>
      <c r="BG54" s="162"/>
      <c r="BH54" s="162"/>
      <c r="BI54" s="162"/>
      <c r="BJ54" s="107"/>
      <c r="BK54" s="107"/>
      <c r="BL54" s="107"/>
      <c r="BM54" s="107"/>
      <c r="BN54" s="107"/>
      <c r="BY54" s="76"/>
      <c r="CB54" s="163" t="e">
        <f t="shared" si="6"/>
        <v>#VALUE!</v>
      </c>
      <c r="CC54" s="163" t="str">
        <f t="shared" si="7"/>
        <v/>
      </c>
      <c r="CD54" s="163" t="str">
        <f t="shared" si="8"/>
        <v xml:space="preserve">* El número de Beneficiarios NO DEBE ser mayor que el Total. </v>
      </c>
      <c r="CE54" s="163" t="e">
        <f t="shared" si="9"/>
        <v>#VALUE!</v>
      </c>
      <c r="CF54" s="163" t="e">
        <f t="shared" si="10"/>
        <v>#VALUE!</v>
      </c>
      <c r="CG54" s="163"/>
      <c r="CH54" s="164" t="e">
        <f t="shared" si="4"/>
        <v>#VALUE!</v>
      </c>
      <c r="CI54" s="164">
        <f t="shared" si="5"/>
        <v>0</v>
      </c>
      <c r="CJ54" s="164">
        <f t="shared" si="0"/>
        <v>1</v>
      </c>
      <c r="CK54" s="164" t="e">
        <f t="shared" si="1"/>
        <v>#VALUE!</v>
      </c>
      <c r="CL54" s="164" t="e">
        <f t="shared" si="2"/>
        <v>#VALUE!</v>
      </c>
      <c r="CM54" s="76"/>
      <c r="CN54" s="76"/>
      <c r="CO54" s="76"/>
      <c r="CP54" s="76"/>
      <c r="CQ54" s="76"/>
      <c r="CR54" s="76"/>
      <c r="CS54" s="76"/>
      <c r="CT54" s="76"/>
      <c r="CU54" s="76"/>
      <c r="CV54" s="76"/>
      <c r="CW54" s="76"/>
      <c r="CX54" s="76"/>
      <c r="CY54" s="76"/>
      <c r="CZ54" s="76"/>
      <c r="DA54" s="76"/>
    </row>
    <row r="55" spans="1:105" ht="16.350000000000001" customHeight="1">
      <c r="A55" s="139" t="s">
        <v>257</v>
      </c>
      <c r="B55" s="181" t="s">
        <v>258</v>
      </c>
      <c r="C55" s="141" t="s">
        <v>122</v>
      </c>
      <c r="D55" s="147" t="s">
        <v>123</v>
      </c>
      <c r="E55" s="150" t="s">
        <v>124</v>
      </c>
      <c r="F55" s="150" t="s">
        <v>125</v>
      </c>
      <c r="G55" s="150" t="s">
        <v>126</v>
      </c>
      <c r="H55" s="150" t="s">
        <v>127</v>
      </c>
      <c r="I55" s="150" t="s">
        <v>128</v>
      </c>
      <c r="J55" s="150" t="s">
        <v>129</v>
      </c>
      <c r="K55" s="150" t="s">
        <v>130</v>
      </c>
      <c r="L55" s="150" t="s">
        <v>131</v>
      </c>
      <c r="M55" s="150" t="s">
        <v>132</v>
      </c>
      <c r="N55" s="150" t="s">
        <v>133</v>
      </c>
      <c r="O55" s="150" t="s">
        <v>134</v>
      </c>
      <c r="P55" s="150" t="s">
        <v>135</v>
      </c>
      <c r="Q55" s="150" t="s">
        <v>136</v>
      </c>
      <c r="R55" s="150" t="s">
        <v>137</v>
      </c>
      <c r="S55" s="150" t="s">
        <v>138</v>
      </c>
      <c r="T55" s="148" t="s">
        <v>139</v>
      </c>
      <c r="U55" s="165" t="s">
        <v>140</v>
      </c>
      <c r="V55" s="147" t="s">
        <v>141</v>
      </c>
      <c r="W55" s="148" t="s">
        <v>142</v>
      </c>
      <c r="X55" s="149" t="s">
        <v>143</v>
      </c>
      <c r="Y55" s="147" t="s">
        <v>144</v>
      </c>
      <c r="Z55" s="150" t="s">
        <v>145</v>
      </c>
      <c r="AA55" s="148" t="s">
        <v>146</v>
      </c>
      <c r="AB55" s="172" t="s">
        <v>147</v>
      </c>
      <c r="AC55" s="147" t="s">
        <v>148</v>
      </c>
      <c r="AD55" s="150" t="s">
        <v>149</v>
      </c>
      <c r="AE55" s="148" t="s">
        <v>150</v>
      </c>
      <c r="AF55" s="152" t="s">
        <v>151</v>
      </c>
      <c r="AG55" s="167" t="s">
        <v>152</v>
      </c>
      <c r="AH55" s="147" t="s">
        <v>153</v>
      </c>
      <c r="AI55" s="148" t="s">
        <v>154</v>
      </c>
      <c r="AJ55" s="156" t="s">
        <v>155</v>
      </c>
      <c r="AK55" s="154" t="s">
        <v>156</v>
      </c>
      <c r="AL55" s="148" t="s">
        <v>157</v>
      </c>
      <c r="AM55" s="182" t="s">
        <v>158</v>
      </c>
      <c r="AN55" s="167" t="s">
        <v>159</v>
      </c>
      <c r="AO55" s="183" t="s">
        <v>160</v>
      </c>
      <c r="AP55" s="148" t="s">
        <v>161</v>
      </c>
      <c r="AQ55" s="157" t="s">
        <v>162</v>
      </c>
      <c r="AR55" s="157" t="s">
        <v>163</v>
      </c>
      <c r="AS55" s="158" t="s">
        <v>164</v>
      </c>
      <c r="AT55" s="159" t="s">
        <v>165</v>
      </c>
      <c r="AU55" s="168" t="s">
        <v>166</v>
      </c>
      <c r="AV55" s="169" t="s">
        <v>167</v>
      </c>
      <c r="AW55" s="160" t="s">
        <v>168</v>
      </c>
      <c r="AX55" s="182" t="s">
        <v>169</v>
      </c>
      <c r="AY55" s="167" t="s">
        <v>170</v>
      </c>
      <c r="AZ55" s="161" t="e">
        <f t="shared" si="3"/>
        <v>#VALUE!</v>
      </c>
      <c r="BA55" s="162"/>
      <c r="BB55" s="162"/>
      <c r="BC55" s="162"/>
      <c r="BD55" s="162"/>
      <c r="BE55" s="162"/>
      <c r="BF55" s="162"/>
      <c r="BG55" s="162"/>
      <c r="BH55" s="162"/>
      <c r="BI55" s="162"/>
      <c r="BJ55" s="107"/>
      <c r="BK55" s="107"/>
      <c r="BL55" s="107"/>
      <c r="BM55" s="107"/>
      <c r="BN55" s="107"/>
      <c r="BY55" s="76"/>
      <c r="CB55" s="163" t="e">
        <f t="shared" si="6"/>
        <v>#VALUE!</v>
      </c>
      <c r="CC55" s="163" t="str">
        <f t="shared" si="7"/>
        <v/>
      </c>
      <c r="CD55" s="163" t="str">
        <f t="shared" si="8"/>
        <v xml:space="preserve">* El número de Beneficiarios NO DEBE ser mayor que el Total. </v>
      </c>
      <c r="CE55" s="163" t="e">
        <f t="shared" si="9"/>
        <v>#VALUE!</v>
      </c>
      <c r="CF55" s="163" t="e">
        <f t="shared" si="10"/>
        <v>#VALUE!</v>
      </c>
      <c r="CG55" s="163"/>
      <c r="CH55" s="164" t="e">
        <f t="shared" si="4"/>
        <v>#VALUE!</v>
      </c>
      <c r="CI55" s="164">
        <f t="shared" si="5"/>
        <v>0</v>
      </c>
      <c r="CJ55" s="164">
        <f t="shared" si="0"/>
        <v>1</v>
      </c>
      <c r="CK55" s="164" t="e">
        <f t="shared" si="1"/>
        <v>#VALUE!</v>
      </c>
      <c r="CL55" s="164" t="e">
        <f t="shared" si="2"/>
        <v>#VALUE!</v>
      </c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</row>
    <row r="56" spans="1:105" ht="16.350000000000001" customHeight="1">
      <c r="A56" s="139" t="s">
        <v>259</v>
      </c>
      <c r="B56" s="181" t="s">
        <v>260</v>
      </c>
      <c r="C56" s="141" t="s">
        <v>122</v>
      </c>
      <c r="D56" s="147" t="s">
        <v>123</v>
      </c>
      <c r="E56" s="150" t="s">
        <v>124</v>
      </c>
      <c r="F56" s="150" t="s">
        <v>125</v>
      </c>
      <c r="G56" s="150" t="s">
        <v>126</v>
      </c>
      <c r="H56" s="150" t="s">
        <v>127</v>
      </c>
      <c r="I56" s="150" t="s">
        <v>128</v>
      </c>
      <c r="J56" s="150" t="s">
        <v>129</v>
      </c>
      <c r="K56" s="150" t="s">
        <v>130</v>
      </c>
      <c r="L56" s="150" t="s">
        <v>131</v>
      </c>
      <c r="M56" s="150" t="s">
        <v>132</v>
      </c>
      <c r="N56" s="150" t="s">
        <v>133</v>
      </c>
      <c r="O56" s="150" t="s">
        <v>134</v>
      </c>
      <c r="P56" s="150" t="s">
        <v>135</v>
      </c>
      <c r="Q56" s="150" t="s">
        <v>136</v>
      </c>
      <c r="R56" s="150" t="s">
        <v>137</v>
      </c>
      <c r="S56" s="150" t="s">
        <v>138</v>
      </c>
      <c r="T56" s="148" t="s">
        <v>139</v>
      </c>
      <c r="U56" s="165" t="s">
        <v>140</v>
      </c>
      <c r="V56" s="147" t="s">
        <v>141</v>
      </c>
      <c r="W56" s="148" t="s">
        <v>142</v>
      </c>
      <c r="X56" s="149" t="s">
        <v>143</v>
      </c>
      <c r="Y56" s="147" t="s">
        <v>144</v>
      </c>
      <c r="Z56" s="150" t="s">
        <v>145</v>
      </c>
      <c r="AA56" s="148" t="s">
        <v>146</v>
      </c>
      <c r="AB56" s="172" t="s">
        <v>147</v>
      </c>
      <c r="AC56" s="147" t="s">
        <v>148</v>
      </c>
      <c r="AD56" s="150" t="s">
        <v>149</v>
      </c>
      <c r="AE56" s="148" t="s">
        <v>150</v>
      </c>
      <c r="AF56" s="152" t="s">
        <v>151</v>
      </c>
      <c r="AG56" s="167" t="s">
        <v>152</v>
      </c>
      <c r="AH56" s="147" t="s">
        <v>153</v>
      </c>
      <c r="AI56" s="148" t="s">
        <v>154</v>
      </c>
      <c r="AJ56" s="156" t="s">
        <v>155</v>
      </c>
      <c r="AK56" s="154" t="s">
        <v>156</v>
      </c>
      <c r="AL56" s="148" t="s">
        <v>157</v>
      </c>
      <c r="AM56" s="182" t="s">
        <v>158</v>
      </c>
      <c r="AN56" s="167" t="s">
        <v>159</v>
      </c>
      <c r="AO56" s="183" t="s">
        <v>160</v>
      </c>
      <c r="AP56" s="148" t="s">
        <v>161</v>
      </c>
      <c r="AQ56" s="157" t="s">
        <v>162</v>
      </c>
      <c r="AR56" s="157" t="s">
        <v>163</v>
      </c>
      <c r="AS56" s="158" t="s">
        <v>164</v>
      </c>
      <c r="AT56" s="159" t="s">
        <v>165</v>
      </c>
      <c r="AU56" s="168" t="s">
        <v>166</v>
      </c>
      <c r="AV56" s="169" t="s">
        <v>167</v>
      </c>
      <c r="AW56" s="160" t="s">
        <v>168</v>
      </c>
      <c r="AX56" s="182" t="s">
        <v>169</v>
      </c>
      <c r="AY56" s="167" t="s">
        <v>170</v>
      </c>
      <c r="AZ56" s="161" t="e">
        <f t="shared" si="3"/>
        <v>#VALUE!</v>
      </c>
      <c r="BA56" s="162"/>
      <c r="BB56" s="162"/>
      <c r="BC56" s="162"/>
      <c r="BD56" s="162"/>
      <c r="BE56" s="162"/>
      <c r="BF56" s="162"/>
      <c r="BG56" s="162"/>
      <c r="BH56" s="162"/>
      <c r="BI56" s="162"/>
      <c r="BJ56" s="107"/>
      <c r="BK56" s="107"/>
      <c r="BL56" s="107"/>
      <c r="BM56" s="107"/>
      <c r="BN56" s="107"/>
      <c r="BY56" s="76"/>
      <c r="CB56" s="163" t="e">
        <f t="shared" si="6"/>
        <v>#VALUE!</v>
      </c>
      <c r="CC56" s="163" t="str">
        <f t="shared" si="7"/>
        <v/>
      </c>
      <c r="CD56" s="163" t="str">
        <f t="shared" si="8"/>
        <v xml:space="preserve">* El número de Beneficiarios NO DEBE ser mayor que el Total. </v>
      </c>
      <c r="CE56" s="163" t="e">
        <f t="shared" si="9"/>
        <v>#VALUE!</v>
      </c>
      <c r="CF56" s="163" t="e">
        <f t="shared" si="10"/>
        <v>#VALUE!</v>
      </c>
      <c r="CG56" s="163"/>
      <c r="CH56" s="164" t="e">
        <f t="shared" si="4"/>
        <v>#VALUE!</v>
      </c>
      <c r="CI56" s="164">
        <f t="shared" si="5"/>
        <v>0</v>
      </c>
      <c r="CJ56" s="164">
        <f t="shared" si="0"/>
        <v>1</v>
      </c>
      <c r="CK56" s="164" t="e">
        <f t="shared" si="1"/>
        <v>#VALUE!</v>
      </c>
      <c r="CL56" s="164" t="e">
        <f t="shared" si="2"/>
        <v>#VALUE!</v>
      </c>
      <c r="CM56" s="76"/>
      <c r="CN56" s="76"/>
      <c r="CO56" s="76"/>
      <c r="CP56" s="76"/>
      <c r="CQ56" s="76"/>
      <c r="CR56" s="76"/>
      <c r="CS56" s="76"/>
      <c r="CT56" s="76"/>
      <c r="CU56" s="76"/>
      <c r="CV56" s="76"/>
      <c r="CW56" s="76"/>
      <c r="CX56" s="76"/>
      <c r="CY56" s="76"/>
      <c r="CZ56" s="76"/>
      <c r="DA56" s="76"/>
    </row>
    <row r="57" spans="1:105" ht="16.350000000000001" customHeight="1">
      <c r="A57" s="139" t="s">
        <v>261</v>
      </c>
      <c r="B57" s="181" t="s">
        <v>262</v>
      </c>
      <c r="C57" s="141" t="s">
        <v>122</v>
      </c>
      <c r="D57" s="147" t="s">
        <v>123</v>
      </c>
      <c r="E57" s="150" t="s">
        <v>124</v>
      </c>
      <c r="F57" s="150" t="s">
        <v>125</v>
      </c>
      <c r="G57" s="150" t="s">
        <v>126</v>
      </c>
      <c r="H57" s="150" t="s">
        <v>127</v>
      </c>
      <c r="I57" s="150" t="s">
        <v>128</v>
      </c>
      <c r="J57" s="150" t="s">
        <v>129</v>
      </c>
      <c r="K57" s="150" t="s">
        <v>130</v>
      </c>
      <c r="L57" s="150" t="s">
        <v>131</v>
      </c>
      <c r="M57" s="150" t="s">
        <v>132</v>
      </c>
      <c r="N57" s="150" t="s">
        <v>133</v>
      </c>
      <c r="O57" s="150" t="s">
        <v>134</v>
      </c>
      <c r="P57" s="150" t="s">
        <v>135</v>
      </c>
      <c r="Q57" s="150" t="s">
        <v>136</v>
      </c>
      <c r="R57" s="150" t="s">
        <v>137</v>
      </c>
      <c r="S57" s="150" t="s">
        <v>138</v>
      </c>
      <c r="T57" s="148" t="s">
        <v>139</v>
      </c>
      <c r="U57" s="165" t="s">
        <v>140</v>
      </c>
      <c r="V57" s="147" t="s">
        <v>141</v>
      </c>
      <c r="W57" s="148" t="s">
        <v>142</v>
      </c>
      <c r="X57" s="149" t="s">
        <v>143</v>
      </c>
      <c r="Y57" s="147" t="s">
        <v>144</v>
      </c>
      <c r="Z57" s="150" t="s">
        <v>145</v>
      </c>
      <c r="AA57" s="148" t="s">
        <v>146</v>
      </c>
      <c r="AB57" s="172" t="s">
        <v>147</v>
      </c>
      <c r="AC57" s="147" t="s">
        <v>148</v>
      </c>
      <c r="AD57" s="150" t="s">
        <v>149</v>
      </c>
      <c r="AE57" s="148" t="s">
        <v>150</v>
      </c>
      <c r="AF57" s="152" t="s">
        <v>151</v>
      </c>
      <c r="AG57" s="167" t="s">
        <v>152</v>
      </c>
      <c r="AH57" s="147" t="s">
        <v>153</v>
      </c>
      <c r="AI57" s="148" t="s">
        <v>154</v>
      </c>
      <c r="AJ57" s="156" t="s">
        <v>155</v>
      </c>
      <c r="AK57" s="154" t="s">
        <v>156</v>
      </c>
      <c r="AL57" s="148" t="s">
        <v>157</v>
      </c>
      <c r="AM57" s="182" t="s">
        <v>158</v>
      </c>
      <c r="AN57" s="167" t="s">
        <v>159</v>
      </c>
      <c r="AO57" s="183" t="s">
        <v>160</v>
      </c>
      <c r="AP57" s="148" t="s">
        <v>161</v>
      </c>
      <c r="AQ57" s="157" t="s">
        <v>162</v>
      </c>
      <c r="AR57" s="157" t="s">
        <v>163</v>
      </c>
      <c r="AS57" s="158" t="s">
        <v>164</v>
      </c>
      <c r="AT57" s="159" t="s">
        <v>165</v>
      </c>
      <c r="AU57" s="168" t="s">
        <v>166</v>
      </c>
      <c r="AV57" s="169" t="s">
        <v>167</v>
      </c>
      <c r="AW57" s="160" t="s">
        <v>168</v>
      </c>
      <c r="AX57" s="182" t="s">
        <v>169</v>
      </c>
      <c r="AY57" s="167" t="s">
        <v>170</v>
      </c>
      <c r="AZ57" s="161" t="e">
        <f t="shared" si="3"/>
        <v>#VALUE!</v>
      </c>
      <c r="BA57" s="162"/>
      <c r="BB57" s="162"/>
      <c r="BC57" s="162"/>
      <c r="BD57" s="162"/>
      <c r="BE57" s="162"/>
      <c r="BF57" s="162"/>
      <c r="BG57" s="162"/>
      <c r="BH57" s="162"/>
      <c r="BI57" s="162"/>
      <c r="BJ57" s="107"/>
      <c r="BK57" s="107"/>
      <c r="BL57" s="107"/>
      <c r="BM57" s="107"/>
      <c r="BN57" s="107"/>
      <c r="BY57" s="76"/>
      <c r="CB57" s="163" t="e">
        <f t="shared" si="6"/>
        <v>#VALUE!</v>
      </c>
      <c r="CC57" s="163" t="str">
        <f t="shared" si="7"/>
        <v/>
      </c>
      <c r="CD57" s="163" t="str">
        <f t="shared" si="8"/>
        <v xml:space="preserve">* El número de Beneficiarios NO DEBE ser mayor que el Total. </v>
      </c>
      <c r="CE57" s="163" t="e">
        <f t="shared" si="9"/>
        <v>#VALUE!</v>
      </c>
      <c r="CF57" s="163" t="e">
        <f t="shared" si="10"/>
        <v>#VALUE!</v>
      </c>
      <c r="CG57" s="163"/>
      <c r="CH57" s="164" t="e">
        <f t="shared" si="4"/>
        <v>#VALUE!</v>
      </c>
      <c r="CI57" s="164">
        <f t="shared" si="5"/>
        <v>0</v>
      </c>
      <c r="CJ57" s="164">
        <f t="shared" si="0"/>
        <v>1</v>
      </c>
      <c r="CK57" s="164" t="e">
        <f t="shared" si="1"/>
        <v>#VALUE!</v>
      </c>
      <c r="CL57" s="164" t="e">
        <f t="shared" si="2"/>
        <v>#VALUE!</v>
      </c>
      <c r="CM57" s="76"/>
      <c r="CN57" s="76"/>
      <c r="CO57" s="76"/>
      <c r="CP57" s="76"/>
      <c r="CQ57" s="76"/>
      <c r="CR57" s="76"/>
      <c r="CS57" s="76"/>
      <c r="CT57" s="76"/>
      <c r="CU57" s="76"/>
      <c r="CV57" s="76"/>
      <c r="CW57" s="76"/>
      <c r="CX57" s="76"/>
      <c r="CY57" s="76"/>
      <c r="CZ57" s="76"/>
      <c r="DA57" s="76"/>
    </row>
    <row r="58" spans="1:105" ht="16.350000000000001" customHeight="1">
      <c r="A58" s="139" t="s">
        <v>263</v>
      </c>
      <c r="B58" s="149" t="s">
        <v>264</v>
      </c>
      <c r="C58" s="141" t="s">
        <v>122</v>
      </c>
      <c r="D58" s="147" t="s">
        <v>123</v>
      </c>
      <c r="E58" s="150" t="s">
        <v>124</v>
      </c>
      <c r="F58" s="150" t="s">
        <v>125</v>
      </c>
      <c r="G58" s="150" t="s">
        <v>126</v>
      </c>
      <c r="H58" s="150" t="s">
        <v>127</v>
      </c>
      <c r="I58" s="150" t="s">
        <v>128</v>
      </c>
      <c r="J58" s="150" t="s">
        <v>129</v>
      </c>
      <c r="K58" s="150" t="s">
        <v>130</v>
      </c>
      <c r="L58" s="150" t="s">
        <v>131</v>
      </c>
      <c r="M58" s="150" t="s">
        <v>132</v>
      </c>
      <c r="N58" s="150" t="s">
        <v>133</v>
      </c>
      <c r="O58" s="150" t="s">
        <v>134</v>
      </c>
      <c r="P58" s="150" t="s">
        <v>135</v>
      </c>
      <c r="Q58" s="150" t="s">
        <v>136</v>
      </c>
      <c r="R58" s="150" t="s">
        <v>137</v>
      </c>
      <c r="S58" s="150" t="s">
        <v>138</v>
      </c>
      <c r="T58" s="148" t="s">
        <v>139</v>
      </c>
      <c r="U58" s="165" t="s">
        <v>140</v>
      </c>
      <c r="V58" s="147" t="s">
        <v>141</v>
      </c>
      <c r="W58" s="148" t="s">
        <v>142</v>
      </c>
      <c r="X58" s="149" t="s">
        <v>143</v>
      </c>
      <c r="Y58" s="147" t="s">
        <v>144</v>
      </c>
      <c r="Z58" s="150" t="s">
        <v>145</v>
      </c>
      <c r="AA58" s="148" t="s">
        <v>146</v>
      </c>
      <c r="AB58" s="172" t="s">
        <v>147</v>
      </c>
      <c r="AC58" s="147" t="s">
        <v>148</v>
      </c>
      <c r="AD58" s="150" t="s">
        <v>149</v>
      </c>
      <c r="AE58" s="148" t="s">
        <v>150</v>
      </c>
      <c r="AF58" s="152" t="s">
        <v>151</v>
      </c>
      <c r="AG58" s="167" t="s">
        <v>152</v>
      </c>
      <c r="AH58" s="147" t="s">
        <v>153</v>
      </c>
      <c r="AI58" s="148" t="s">
        <v>154</v>
      </c>
      <c r="AJ58" s="156" t="s">
        <v>155</v>
      </c>
      <c r="AK58" s="154" t="s">
        <v>156</v>
      </c>
      <c r="AL58" s="148" t="s">
        <v>157</v>
      </c>
      <c r="AM58" s="182" t="s">
        <v>158</v>
      </c>
      <c r="AN58" s="167" t="s">
        <v>159</v>
      </c>
      <c r="AO58" s="183" t="s">
        <v>160</v>
      </c>
      <c r="AP58" s="148" t="s">
        <v>161</v>
      </c>
      <c r="AQ58" s="157" t="s">
        <v>162</v>
      </c>
      <c r="AR58" s="157" t="s">
        <v>163</v>
      </c>
      <c r="AS58" s="158" t="s">
        <v>164</v>
      </c>
      <c r="AT58" s="159" t="s">
        <v>165</v>
      </c>
      <c r="AU58" s="168" t="s">
        <v>166</v>
      </c>
      <c r="AV58" s="169" t="s">
        <v>167</v>
      </c>
      <c r="AW58" s="160" t="s">
        <v>168</v>
      </c>
      <c r="AX58" s="182" t="s">
        <v>169</v>
      </c>
      <c r="AY58" s="167" t="s">
        <v>170</v>
      </c>
      <c r="AZ58" s="161" t="e">
        <f t="shared" si="3"/>
        <v>#VALUE!</v>
      </c>
      <c r="BA58" s="162"/>
      <c r="BB58" s="162"/>
      <c r="BC58" s="162"/>
      <c r="BD58" s="162"/>
      <c r="BE58" s="162"/>
      <c r="BF58" s="162"/>
      <c r="BG58" s="162"/>
      <c r="BH58" s="162"/>
      <c r="BI58" s="162"/>
      <c r="BJ58" s="107"/>
      <c r="BK58" s="107"/>
      <c r="BL58" s="107"/>
      <c r="BM58" s="107"/>
      <c r="BN58" s="107"/>
      <c r="BY58" s="76"/>
      <c r="CB58" s="163" t="e">
        <f t="shared" si="6"/>
        <v>#VALUE!</v>
      </c>
      <c r="CC58" s="163" t="str">
        <f t="shared" si="7"/>
        <v/>
      </c>
      <c r="CD58" s="163" t="str">
        <f t="shared" si="8"/>
        <v xml:space="preserve">* El número de Beneficiarios NO DEBE ser mayor que el Total. </v>
      </c>
      <c r="CE58" s="163" t="e">
        <f t="shared" si="9"/>
        <v>#VALUE!</v>
      </c>
      <c r="CF58" s="163" t="e">
        <f t="shared" si="10"/>
        <v>#VALUE!</v>
      </c>
      <c r="CG58" s="163"/>
      <c r="CH58" s="164" t="e">
        <f t="shared" si="4"/>
        <v>#VALUE!</v>
      </c>
      <c r="CI58" s="164">
        <f t="shared" si="5"/>
        <v>0</v>
      </c>
      <c r="CJ58" s="164">
        <f t="shared" si="0"/>
        <v>1</v>
      </c>
      <c r="CK58" s="164" t="e">
        <f t="shared" si="1"/>
        <v>#VALUE!</v>
      </c>
      <c r="CL58" s="164" t="e">
        <f t="shared" si="2"/>
        <v>#VALUE!</v>
      </c>
      <c r="CM58" s="76"/>
      <c r="CN58" s="76"/>
      <c r="CO58" s="76"/>
      <c r="CP58" s="76"/>
      <c r="CQ58" s="76"/>
      <c r="CR58" s="76"/>
      <c r="CS58" s="76"/>
      <c r="CT58" s="76"/>
      <c r="CU58" s="76"/>
      <c r="CV58" s="76"/>
      <c r="CW58" s="76"/>
      <c r="CX58" s="76"/>
      <c r="CY58" s="76"/>
      <c r="CZ58" s="76"/>
      <c r="DA58" s="76"/>
    </row>
    <row r="59" spans="1:105" ht="16.350000000000001" customHeight="1">
      <c r="A59" s="139" t="s">
        <v>265</v>
      </c>
      <c r="B59" s="149" t="s">
        <v>266</v>
      </c>
      <c r="C59" s="141" t="s">
        <v>122</v>
      </c>
      <c r="D59" s="147" t="s">
        <v>123</v>
      </c>
      <c r="E59" s="150" t="s">
        <v>124</v>
      </c>
      <c r="F59" s="150" t="s">
        <v>125</v>
      </c>
      <c r="G59" s="150" t="s">
        <v>126</v>
      </c>
      <c r="H59" s="150" t="s">
        <v>127</v>
      </c>
      <c r="I59" s="150" t="s">
        <v>128</v>
      </c>
      <c r="J59" s="150" t="s">
        <v>129</v>
      </c>
      <c r="K59" s="150" t="s">
        <v>130</v>
      </c>
      <c r="L59" s="150" t="s">
        <v>131</v>
      </c>
      <c r="M59" s="150" t="s">
        <v>132</v>
      </c>
      <c r="N59" s="150" t="s">
        <v>133</v>
      </c>
      <c r="O59" s="150" t="s">
        <v>134</v>
      </c>
      <c r="P59" s="150" t="s">
        <v>135</v>
      </c>
      <c r="Q59" s="150" t="s">
        <v>136</v>
      </c>
      <c r="R59" s="150" t="s">
        <v>137</v>
      </c>
      <c r="S59" s="150" t="s">
        <v>138</v>
      </c>
      <c r="T59" s="148" t="s">
        <v>139</v>
      </c>
      <c r="U59" s="165" t="s">
        <v>140</v>
      </c>
      <c r="V59" s="147" t="s">
        <v>141</v>
      </c>
      <c r="W59" s="148" t="s">
        <v>142</v>
      </c>
      <c r="X59" s="149" t="s">
        <v>143</v>
      </c>
      <c r="Y59" s="147" t="s">
        <v>144</v>
      </c>
      <c r="Z59" s="150" t="s">
        <v>145</v>
      </c>
      <c r="AA59" s="148" t="s">
        <v>146</v>
      </c>
      <c r="AB59" s="172" t="s">
        <v>147</v>
      </c>
      <c r="AC59" s="147" t="s">
        <v>148</v>
      </c>
      <c r="AD59" s="150" t="s">
        <v>149</v>
      </c>
      <c r="AE59" s="148" t="s">
        <v>150</v>
      </c>
      <c r="AF59" s="152" t="s">
        <v>151</v>
      </c>
      <c r="AG59" s="148" t="s">
        <v>152</v>
      </c>
      <c r="AH59" s="147" t="s">
        <v>153</v>
      </c>
      <c r="AI59" s="148" t="s">
        <v>154</v>
      </c>
      <c r="AJ59" s="156" t="s">
        <v>155</v>
      </c>
      <c r="AK59" s="154" t="s">
        <v>156</v>
      </c>
      <c r="AL59" s="148" t="s">
        <v>157</v>
      </c>
      <c r="AM59" s="182" t="s">
        <v>158</v>
      </c>
      <c r="AN59" s="167" t="s">
        <v>159</v>
      </c>
      <c r="AO59" s="183" t="s">
        <v>160</v>
      </c>
      <c r="AP59" s="148" t="s">
        <v>161</v>
      </c>
      <c r="AQ59" s="157" t="s">
        <v>162</v>
      </c>
      <c r="AR59" s="157" t="s">
        <v>163</v>
      </c>
      <c r="AS59" s="158" t="s">
        <v>164</v>
      </c>
      <c r="AT59" s="159" t="s">
        <v>165</v>
      </c>
      <c r="AU59" s="168" t="s">
        <v>166</v>
      </c>
      <c r="AV59" s="169" t="s">
        <v>167</v>
      </c>
      <c r="AW59" s="160" t="s">
        <v>168</v>
      </c>
      <c r="AX59" s="182" t="s">
        <v>169</v>
      </c>
      <c r="AY59" s="167" t="s">
        <v>170</v>
      </c>
      <c r="AZ59" s="161" t="e">
        <f t="shared" si="3"/>
        <v>#VALUE!</v>
      </c>
      <c r="BA59" s="162"/>
      <c r="BB59" s="162"/>
      <c r="BC59" s="162"/>
      <c r="BD59" s="162"/>
      <c r="BE59" s="162"/>
      <c r="BF59" s="162"/>
      <c r="BG59" s="162"/>
      <c r="BH59" s="162"/>
      <c r="BI59" s="162"/>
      <c r="BJ59" s="107"/>
      <c r="BK59" s="107"/>
      <c r="BL59" s="107"/>
      <c r="BM59" s="107"/>
      <c r="BN59" s="107"/>
      <c r="BY59" s="76"/>
      <c r="CB59" s="163" t="e">
        <f t="shared" si="6"/>
        <v>#VALUE!</v>
      </c>
      <c r="CC59" s="163" t="str">
        <f t="shared" si="7"/>
        <v/>
      </c>
      <c r="CD59" s="163" t="str">
        <f t="shared" si="8"/>
        <v xml:space="preserve">* El número de Beneficiarios NO DEBE ser mayor que el Total. </v>
      </c>
      <c r="CE59" s="163" t="e">
        <f t="shared" si="9"/>
        <v>#VALUE!</v>
      </c>
      <c r="CF59" s="163" t="e">
        <f t="shared" si="10"/>
        <v>#VALUE!</v>
      </c>
      <c r="CG59" s="163"/>
      <c r="CH59" s="164" t="e">
        <f t="shared" si="4"/>
        <v>#VALUE!</v>
      </c>
      <c r="CI59" s="164">
        <f t="shared" si="5"/>
        <v>0</v>
      </c>
      <c r="CJ59" s="164">
        <f t="shared" si="0"/>
        <v>1</v>
      </c>
      <c r="CK59" s="164" t="e">
        <f t="shared" si="1"/>
        <v>#VALUE!</v>
      </c>
      <c r="CL59" s="164" t="e">
        <f t="shared" si="2"/>
        <v>#VALUE!</v>
      </c>
      <c r="CM59" s="76"/>
      <c r="CN59" s="76"/>
      <c r="CO59" s="76"/>
      <c r="CP59" s="76"/>
      <c r="CQ59" s="76"/>
      <c r="CR59" s="76"/>
      <c r="CS59" s="76"/>
      <c r="CT59" s="76"/>
      <c r="CU59" s="76"/>
      <c r="CV59" s="76"/>
      <c r="CW59" s="76"/>
      <c r="CX59" s="76"/>
      <c r="CY59" s="76"/>
      <c r="CZ59" s="76"/>
      <c r="DA59" s="76"/>
    </row>
    <row r="60" spans="1:105" ht="16.350000000000001" customHeight="1">
      <c r="A60" s="139" t="s">
        <v>267</v>
      </c>
      <c r="B60" s="149" t="s">
        <v>268</v>
      </c>
      <c r="C60" s="141" t="s">
        <v>122</v>
      </c>
      <c r="D60" s="147" t="s">
        <v>123</v>
      </c>
      <c r="E60" s="150" t="s">
        <v>124</v>
      </c>
      <c r="F60" s="150" t="s">
        <v>125</v>
      </c>
      <c r="G60" s="150" t="s">
        <v>126</v>
      </c>
      <c r="H60" s="150" t="s">
        <v>127</v>
      </c>
      <c r="I60" s="150" t="s">
        <v>128</v>
      </c>
      <c r="J60" s="150" t="s">
        <v>129</v>
      </c>
      <c r="K60" s="150" t="s">
        <v>130</v>
      </c>
      <c r="L60" s="150" t="s">
        <v>131</v>
      </c>
      <c r="M60" s="150" t="s">
        <v>132</v>
      </c>
      <c r="N60" s="150" t="s">
        <v>133</v>
      </c>
      <c r="O60" s="150" t="s">
        <v>134</v>
      </c>
      <c r="P60" s="150" t="s">
        <v>135</v>
      </c>
      <c r="Q60" s="150" t="s">
        <v>136</v>
      </c>
      <c r="R60" s="150" t="s">
        <v>137</v>
      </c>
      <c r="S60" s="150" t="s">
        <v>138</v>
      </c>
      <c r="T60" s="148" t="s">
        <v>139</v>
      </c>
      <c r="U60" s="165" t="s">
        <v>140</v>
      </c>
      <c r="V60" s="147" t="s">
        <v>141</v>
      </c>
      <c r="W60" s="148" t="s">
        <v>142</v>
      </c>
      <c r="X60" s="149" t="s">
        <v>143</v>
      </c>
      <c r="Y60" s="147" t="s">
        <v>144</v>
      </c>
      <c r="Z60" s="150" t="s">
        <v>145</v>
      </c>
      <c r="AA60" s="148" t="s">
        <v>146</v>
      </c>
      <c r="AB60" s="172" t="s">
        <v>147</v>
      </c>
      <c r="AC60" s="147" t="s">
        <v>148</v>
      </c>
      <c r="AD60" s="150" t="s">
        <v>149</v>
      </c>
      <c r="AE60" s="148" t="s">
        <v>150</v>
      </c>
      <c r="AF60" s="152" t="s">
        <v>151</v>
      </c>
      <c r="AG60" s="148" t="s">
        <v>152</v>
      </c>
      <c r="AH60" s="147" t="s">
        <v>153</v>
      </c>
      <c r="AI60" s="148" t="s">
        <v>154</v>
      </c>
      <c r="AJ60" s="156" t="s">
        <v>155</v>
      </c>
      <c r="AK60" s="154" t="s">
        <v>156</v>
      </c>
      <c r="AL60" s="148" t="s">
        <v>157</v>
      </c>
      <c r="AM60" s="182" t="s">
        <v>158</v>
      </c>
      <c r="AN60" s="167" t="s">
        <v>159</v>
      </c>
      <c r="AO60" s="183" t="s">
        <v>160</v>
      </c>
      <c r="AP60" s="148" t="s">
        <v>161</v>
      </c>
      <c r="AQ60" s="157" t="s">
        <v>162</v>
      </c>
      <c r="AR60" s="157" t="s">
        <v>163</v>
      </c>
      <c r="AS60" s="158" t="s">
        <v>164</v>
      </c>
      <c r="AT60" s="159" t="s">
        <v>165</v>
      </c>
      <c r="AU60" s="168" t="s">
        <v>166</v>
      </c>
      <c r="AV60" s="169" t="s">
        <v>167</v>
      </c>
      <c r="AW60" s="160" t="s">
        <v>168</v>
      </c>
      <c r="AX60" s="182" t="s">
        <v>169</v>
      </c>
      <c r="AY60" s="167" t="s">
        <v>170</v>
      </c>
      <c r="AZ60" s="161" t="e">
        <f t="shared" si="3"/>
        <v>#VALUE!</v>
      </c>
      <c r="BA60" s="162"/>
      <c r="BB60" s="162"/>
      <c r="BC60" s="162"/>
      <c r="BD60" s="162"/>
      <c r="BE60" s="162"/>
      <c r="BF60" s="162"/>
      <c r="BG60" s="162"/>
      <c r="BH60" s="162"/>
      <c r="BI60" s="162"/>
      <c r="BJ60" s="107"/>
      <c r="BK60" s="107"/>
      <c r="BL60" s="107"/>
      <c r="BM60" s="107"/>
      <c r="BN60" s="107"/>
      <c r="BY60" s="76"/>
      <c r="CB60" s="163" t="e">
        <f t="shared" si="6"/>
        <v>#VALUE!</v>
      </c>
      <c r="CC60" s="163" t="str">
        <f t="shared" si="7"/>
        <v/>
      </c>
      <c r="CD60" s="163" t="str">
        <f t="shared" si="8"/>
        <v xml:space="preserve">* El número de Beneficiarios NO DEBE ser mayor que el Total. </v>
      </c>
      <c r="CE60" s="163" t="e">
        <f t="shared" si="9"/>
        <v>#VALUE!</v>
      </c>
      <c r="CF60" s="163" t="e">
        <f t="shared" si="10"/>
        <v>#VALUE!</v>
      </c>
      <c r="CG60" s="163"/>
      <c r="CH60" s="164" t="e">
        <f t="shared" si="4"/>
        <v>#VALUE!</v>
      </c>
      <c r="CI60" s="164">
        <f t="shared" si="5"/>
        <v>0</v>
      </c>
      <c r="CJ60" s="164">
        <f t="shared" si="0"/>
        <v>1</v>
      </c>
      <c r="CK60" s="164" t="e">
        <f t="shared" si="1"/>
        <v>#VALUE!</v>
      </c>
      <c r="CL60" s="164" t="e">
        <f t="shared" si="2"/>
        <v>#VALUE!</v>
      </c>
      <c r="CM60" s="76"/>
      <c r="CN60" s="76"/>
      <c r="CO60" s="76"/>
      <c r="CP60" s="76"/>
      <c r="CQ60" s="76"/>
      <c r="CR60" s="76"/>
      <c r="CS60" s="76"/>
      <c r="CT60" s="76"/>
      <c r="CU60" s="76"/>
      <c r="CV60" s="76"/>
      <c r="CW60" s="76"/>
      <c r="CX60" s="76"/>
      <c r="CY60" s="76"/>
      <c r="CZ60" s="76"/>
      <c r="DA60" s="76"/>
    </row>
    <row r="61" spans="1:105" ht="16.350000000000001" customHeight="1">
      <c r="A61" s="139" t="s">
        <v>269</v>
      </c>
      <c r="B61" s="149" t="s">
        <v>270</v>
      </c>
      <c r="C61" s="141" t="s">
        <v>122</v>
      </c>
      <c r="D61" s="147" t="s">
        <v>123</v>
      </c>
      <c r="E61" s="150" t="s">
        <v>124</v>
      </c>
      <c r="F61" s="150" t="s">
        <v>125</v>
      </c>
      <c r="G61" s="150" t="s">
        <v>126</v>
      </c>
      <c r="H61" s="150" t="s">
        <v>127</v>
      </c>
      <c r="I61" s="150" t="s">
        <v>128</v>
      </c>
      <c r="J61" s="150" t="s">
        <v>129</v>
      </c>
      <c r="K61" s="150" t="s">
        <v>130</v>
      </c>
      <c r="L61" s="150" t="s">
        <v>131</v>
      </c>
      <c r="M61" s="150" t="s">
        <v>132</v>
      </c>
      <c r="N61" s="150" t="s">
        <v>133</v>
      </c>
      <c r="O61" s="150" t="s">
        <v>134</v>
      </c>
      <c r="P61" s="150" t="s">
        <v>135</v>
      </c>
      <c r="Q61" s="150" t="s">
        <v>136</v>
      </c>
      <c r="R61" s="150" t="s">
        <v>137</v>
      </c>
      <c r="S61" s="150" t="s">
        <v>138</v>
      </c>
      <c r="T61" s="148" t="s">
        <v>139</v>
      </c>
      <c r="U61" s="165" t="s">
        <v>140</v>
      </c>
      <c r="V61" s="147" t="s">
        <v>141</v>
      </c>
      <c r="W61" s="148" t="s">
        <v>142</v>
      </c>
      <c r="X61" s="149" t="s">
        <v>143</v>
      </c>
      <c r="Y61" s="147" t="s">
        <v>144</v>
      </c>
      <c r="Z61" s="150" t="s">
        <v>145</v>
      </c>
      <c r="AA61" s="148" t="s">
        <v>146</v>
      </c>
      <c r="AB61" s="172" t="s">
        <v>147</v>
      </c>
      <c r="AC61" s="147" t="s">
        <v>148</v>
      </c>
      <c r="AD61" s="150" t="s">
        <v>149</v>
      </c>
      <c r="AE61" s="148" t="s">
        <v>150</v>
      </c>
      <c r="AF61" s="152" t="s">
        <v>151</v>
      </c>
      <c r="AG61" s="178" t="s">
        <v>152</v>
      </c>
      <c r="AH61" s="147" t="s">
        <v>153</v>
      </c>
      <c r="AI61" s="148" t="s">
        <v>154</v>
      </c>
      <c r="AJ61" s="156" t="s">
        <v>155</v>
      </c>
      <c r="AK61" s="154" t="s">
        <v>156</v>
      </c>
      <c r="AL61" s="148" t="s">
        <v>157</v>
      </c>
      <c r="AM61" s="182" t="s">
        <v>158</v>
      </c>
      <c r="AN61" s="167" t="s">
        <v>159</v>
      </c>
      <c r="AO61" s="183" t="s">
        <v>160</v>
      </c>
      <c r="AP61" s="148" t="s">
        <v>161</v>
      </c>
      <c r="AQ61" s="157" t="s">
        <v>162</v>
      </c>
      <c r="AR61" s="157" t="s">
        <v>163</v>
      </c>
      <c r="AS61" s="158" t="s">
        <v>164</v>
      </c>
      <c r="AT61" s="159" t="s">
        <v>165</v>
      </c>
      <c r="AU61" s="168" t="s">
        <v>166</v>
      </c>
      <c r="AV61" s="169" t="s">
        <v>167</v>
      </c>
      <c r="AW61" s="160" t="s">
        <v>168</v>
      </c>
      <c r="AX61" s="182" t="s">
        <v>169</v>
      </c>
      <c r="AY61" s="167" t="s">
        <v>170</v>
      </c>
      <c r="AZ61" s="161" t="e">
        <f t="shared" si="3"/>
        <v>#VALUE!</v>
      </c>
      <c r="BA61" s="162"/>
      <c r="BB61" s="162"/>
      <c r="BC61" s="162"/>
      <c r="BD61" s="162"/>
      <c r="BE61" s="162"/>
      <c r="BF61" s="162"/>
      <c r="BG61" s="162"/>
      <c r="BH61" s="162"/>
      <c r="BI61" s="162"/>
      <c r="BJ61" s="107"/>
      <c r="BK61" s="107"/>
      <c r="BL61" s="107"/>
      <c r="BM61" s="107"/>
      <c r="BN61" s="107"/>
      <c r="BY61" s="76"/>
      <c r="CB61" s="163" t="e">
        <f t="shared" si="6"/>
        <v>#VALUE!</v>
      </c>
      <c r="CC61" s="163" t="str">
        <f t="shared" si="7"/>
        <v/>
      </c>
      <c r="CD61" s="163" t="str">
        <f t="shared" si="8"/>
        <v xml:space="preserve">* El número de Beneficiarios NO DEBE ser mayor que el Total. </v>
      </c>
      <c r="CE61" s="163" t="e">
        <f t="shared" si="9"/>
        <v>#VALUE!</v>
      </c>
      <c r="CF61" s="163" t="e">
        <f t="shared" si="10"/>
        <v>#VALUE!</v>
      </c>
      <c r="CG61" s="163"/>
      <c r="CH61" s="164" t="e">
        <f t="shared" si="4"/>
        <v>#VALUE!</v>
      </c>
      <c r="CI61" s="164">
        <f t="shared" si="5"/>
        <v>0</v>
      </c>
      <c r="CJ61" s="164">
        <f t="shared" si="0"/>
        <v>1</v>
      </c>
      <c r="CK61" s="164" t="e">
        <f t="shared" si="1"/>
        <v>#VALUE!</v>
      </c>
      <c r="CL61" s="164" t="e">
        <f t="shared" si="2"/>
        <v>#VALUE!</v>
      </c>
      <c r="CM61" s="76"/>
      <c r="CN61" s="76"/>
      <c r="CO61" s="76"/>
      <c r="CP61" s="76"/>
      <c r="CQ61" s="76"/>
      <c r="CR61" s="76"/>
      <c r="CS61" s="76"/>
      <c r="CT61" s="76"/>
      <c r="CU61" s="76"/>
      <c r="CV61" s="76"/>
      <c r="CW61" s="76"/>
      <c r="CX61" s="76"/>
      <c r="CY61" s="76"/>
      <c r="CZ61" s="76"/>
      <c r="DA61" s="76"/>
    </row>
    <row r="62" spans="1:105" ht="16.350000000000001" customHeight="1">
      <c r="A62" s="139" t="s">
        <v>271</v>
      </c>
      <c r="B62" s="149" t="s">
        <v>272</v>
      </c>
      <c r="C62" s="141" t="s">
        <v>122</v>
      </c>
      <c r="D62" s="147" t="s">
        <v>123</v>
      </c>
      <c r="E62" s="150" t="s">
        <v>124</v>
      </c>
      <c r="F62" s="150" t="s">
        <v>125</v>
      </c>
      <c r="G62" s="150" t="s">
        <v>126</v>
      </c>
      <c r="H62" s="150" t="s">
        <v>127</v>
      </c>
      <c r="I62" s="150" t="s">
        <v>128</v>
      </c>
      <c r="J62" s="150" t="s">
        <v>129</v>
      </c>
      <c r="K62" s="150" t="s">
        <v>130</v>
      </c>
      <c r="L62" s="150" t="s">
        <v>131</v>
      </c>
      <c r="M62" s="150" t="s">
        <v>132</v>
      </c>
      <c r="N62" s="150" t="s">
        <v>133</v>
      </c>
      <c r="O62" s="150" t="s">
        <v>134</v>
      </c>
      <c r="P62" s="150" t="s">
        <v>135</v>
      </c>
      <c r="Q62" s="150" t="s">
        <v>136</v>
      </c>
      <c r="R62" s="150" t="s">
        <v>137</v>
      </c>
      <c r="S62" s="150" t="s">
        <v>138</v>
      </c>
      <c r="T62" s="148" t="s">
        <v>139</v>
      </c>
      <c r="U62" s="165" t="s">
        <v>140</v>
      </c>
      <c r="V62" s="147" t="s">
        <v>141</v>
      </c>
      <c r="W62" s="148" t="s">
        <v>142</v>
      </c>
      <c r="X62" s="149" t="s">
        <v>143</v>
      </c>
      <c r="Y62" s="147" t="s">
        <v>144</v>
      </c>
      <c r="Z62" s="150" t="s">
        <v>145</v>
      </c>
      <c r="AA62" s="148" t="s">
        <v>146</v>
      </c>
      <c r="AB62" s="172" t="s">
        <v>147</v>
      </c>
      <c r="AC62" s="147" t="s">
        <v>148</v>
      </c>
      <c r="AD62" s="150" t="s">
        <v>149</v>
      </c>
      <c r="AE62" s="148" t="s">
        <v>150</v>
      </c>
      <c r="AF62" s="152" t="s">
        <v>151</v>
      </c>
      <c r="AG62" s="167" t="s">
        <v>152</v>
      </c>
      <c r="AH62" s="147" t="s">
        <v>153</v>
      </c>
      <c r="AI62" s="148" t="s">
        <v>154</v>
      </c>
      <c r="AJ62" s="156" t="s">
        <v>155</v>
      </c>
      <c r="AK62" s="154" t="s">
        <v>156</v>
      </c>
      <c r="AL62" s="148" t="s">
        <v>157</v>
      </c>
      <c r="AM62" s="182" t="s">
        <v>158</v>
      </c>
      <c r="AN62" s="167" t="s">
        <v>159</v>
      </c>
      <c r="AO62" s="183" t="s">
        <v>160</v>
      </c>
      <c r="AP62" s="148" t="s">
        <v>161</v>
      </c>
      <c r="AQ62" s="157" t="s">
        <v>162</v>
      </c>
      <c r="AR62" s="157" t="s">
        <v>163</v>
      </c>
      <c r="AS62" s="158" t="s">
        <v>164</v>
      </c>
      <c r="AT62" s="159" t="s">
        <v>165</v>
      </c>
      <c r="AU62" s="168" t="s">
        <v>166</v>
      </c>
      <c r="AV62" s="169" t="s">
        <v>167</v>
      </c>
      <c r="AW62" s="160" t="s">
        <v>168</v>
      </c>
      <c r="AX62" s="182" t="s">
        <v>169</v>
      </c>
      <c r="AY62" s="167" t="s">
        <v>170</v>
      </c>
      <c r="AZ62" s="161" t="e">
        <f t="shared" si="3"/>
        <v>#VALUE!</v>
      </c>
      <c r="BA62" s="162"/>
      <c r="BB62" s="162"/>
      <c r="BC62" s="162"/>
      <c r="BD62" s="162"/>
      <c r="BE62" s="162"/>
      <c r="BF62" s="162"/>
      <c r="BG62" s="162"/>
      <c r="BH62" s="162"/>
      <c r="BI62" s="162"/>
      <c r="BJ62" s="107"/>
      <c r="BK62" s="107"/>
      <c r="BL62" s="107"/>
      <c r="BM62" s="107"/>
      <c r="BN62" s="107"/>
      <c r="BY62" s="76"/>
      <c r="CB62" s="163" t="e">
        <f t="shared" si="6"/>
        <v>#VALUE!</v>
      </c>
      <c r="CC62" s="163" t="str">
        <f t="shared" si="7"/>
        <v/>
      </c>
      <c r="CD62" s="163" t="str">
        <f t="shared" si="8"/>
        <v xml:space="preserve">* El número de Beneficiarios NO DEBE ser mayor que el Total. </v>
      </c>
      <c r="CE62" s="163" t="e">
        <f t="shared" si="9"/>
        <v>#VALUE!</v>
      </c>
      <c r="CF62" s="163" t="e">
        <f t="shared" si="10"/>
        <v>#VALUE!</v>
      </c>
      <c r="CG62" s="163"/>
      <c r="CH62" s="164" t="e">
        <f t="shared" si="4"/>
        <v>#VALUE!</v>
      </c>
      <c r="CI62" s="164">
        <f t="shared" si="5"/>
        <v>0</v>
      </c>
      <c r="CJ62" s="164">
        <f t="shared" si="0"/>
        <v>1</v>
      </c>
      <c r="CK62" s="164" t="e">
        <f t="shared" si="1"/>
        <v>#VALUE!</v>
      </c>
      <c r="CL62" s="164" t="e">
        <f t="shared" si="2"/>
        <v>#VALUE!</v>
      </c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</row>
    <row r="63" spans="1:105" ht="16.350000000000001" customHeight="1">
      <c r="A63" s="139" t="s">
        <v>273</v>
      </c>
      <c r="B63" s="149" t="s">
        <v>274</v>
      </c>
      <c r="C63" s="141" t="s">
        <v>122</v>
      </c>
      <c r="D63" s="147" t="s">
        <v>123</v>
      </c>
      <c r="E63" s="150" t="s">
        <v>124</v>
      </c>
      <c r="F63" s="150" t="s">
        <v>125</v>
      </c>
      <c r="G63" s="150" t="s">
        <v>126</v>
      </c>
      <c r="H63" s="150" t="s">
        <v>127</v>
      </c>
      <c r="I63" s="150" t="s">
        <v>128</v>
      </c>
      <c r="J63" s="150" t="s">
        <v>129</v>
      </c>
      <c r="K63" s="150" t="s">
        <v>130</v>
      </c>
      <c r="L63" s="150" t="s">
        <v>131</v>
      </c>
      <c r="M63" s="150" t="s">
        <v>132</v>
      </c>
      <c r="N63" s="150" t="s">
        <v>133</v>
      </c>
      <c r="O63" s="150" t="s">
        <v>134</v>
      </c>
      <c r="P63" s="150" t="s">
        <v>135</v>
      </c>
      <c r="Q63" s="150" t="s">
        <v>136</v>
      </c>
      <c r="R63" s="150" t="s">
        <v>137</v>
      </c>
      <c r="S63" s="150" t="s">
        <v>138</v>
      </c>
      <c r="T63" s="148" t="s">
        <v>139</v>
      </c>
      <c r="U63" s="165" t="s">
        <v>140</v>
      </c>
      <c r="V63" s="147" t="s">
        <v>141</v>
      </c>
      <c r="W63" s="148" t="s">
        <v>142</v>
      </c>
      <c r="X63" s="149" t="s">
        <v>143</v>
      </c>
      <c r="Y63" s="147" t="s">
        <v>144</v>
      </c>
      <c r="Z63" s="150" t="s">
        <v>145</v>
      </c>
      <c r="AA63" s="148" t="s">
        <v>146</v>
      </c>
      <c r="AB63" s="172" t="s">
        <v>147</v>
      </c>
      <c r="AC63" s="147" t="s">
        <v>148</v>
      </c>
      <c r="AD63" s="150" t="s">
        <v>149</v>
      </c>
      <c r="AE63" s="148" t="s">
        <v>150</v>
      </c>
      <c r="AF63" s="152" t="s">
        <v>151</v>
      </c>
      <c r="AG63" s="167" t="s">
        <v>152</v>
      </c>
      <c r="AH63" s="147" t="s">
        <v>153</v>
      </c>
      <c r="AI63" s="148" t="s">
        <v>154</v>
      </c>
      <c r="AJ63" s="156" t="s">
        <v>155</v>
      </c>
      <c r="AK63" s="154" t="s">
        <v>156</v>
      </c>
      <c r="AL63" s="148" t="s">
        <v>157</v>
      </c>
      <c r="AM63" s="182" t="s">
        <v>158</v>
      </c>
      <c r="AN63" s="167" t="s">
        <v>159</v>
      </c>
      <c r="AO63" s="183" t="s">
        <v>160</v>
      </c>
      <c r="AP63" s="148" t="s">
        <v>161</v>
      </c>
      <c r="AQ63" s="157" t="s">
        <v>162</v>
      </c>
      <c r="AR63" s="157" t="s">
        <v>163</v>
      </c>
      <c r="AS63" s="158" t="s">
        <v>164</v>
      </c>
      <c r="AT63" s="159" t="s">
        <v>165</v>
      </c>
      <c r="AU63" s="168" t="s">
        <v>166</v>
      </c>
      <c r="AV63" s="169" t="s">
        <v>167</v>
      </c>
      <c r="AW63" s="160" t="s">
        <v>168</v>
      </c>
      <c r="AX63" s="182" t="s">
        <v>169</v>
      </c>
      <c r="AY63" s="167" t="s">
        <v>170</v>
      </c>
      <c r="AZ63" s="161" t="e">
        <f t="shared" si="3"/>
        <v>#VALUE!</v>
      </c>
      <c r="BA63" s="162"/>
      <c r="BB63" s="162"/>
      <c r="BC63" s="162"/>
      <c r="BD63" s="162"/>
      <c r="BE63" s="162"/>
      <c r="BF63" s="162"/>
      <c r="BG63" s="162"/>
      <c r="BH63" s="162"/>
      <c r="BI63" s="162"/>
      <c r="BJ63" s="107"/>
      <c r="BK63" s="107"/>
      <c r="BL63" s="107"/>
      <c r="BM63" s="107"/>
      <c r="BN63" s="107"/>
      <c r="BY63" s="76"/>
      <c r="CB63" s="163" t="e">
        <f t="shared" si="6"/>
        <v>#VALUE!</v>
      </c>
      <c r="CC63" s="163" t="str">
        <f t="shared" si="7"/>
        <v/>
      </c>
      <c r="CD63" s="163" t="str">
        <f t="shared" si="8"/>
        <v xml:space="preserve">* El número de Beneficiarios NO DEBE ser mayor que el Total. </v>
      </c>
      <c r="CE63" s="163" t="e">
        <f t="shared" si="9"/>
        <v>#VALUE!</v>
      </c>
      <c r="CF63" s="163" t="e">
        <f t="shared" si="10"/>
        <v>#VALUE!</v>
      </c>
      <c r="CG63" s="163"/>
      <c r="CH63" s="164" t="e">
        <f t="shared" si="4"/>
        <v>#VALUE!</v>
      </c>
      <c r="CI63" s="164">
        <f t="shared" si="5"/>
        <v>0</v>
      </c>
      <c r="CJ63" s="164">
        <f t="shared" si="0"/>
        <v>1</v>
      </c>
      <c r="CK63" s="164" t="e">
        <f t="shared" si="1"/>
        <v>#VALUE!</v>
      </c>
      <c r="CL63" s="164" t="e">
        <f t="shared" si="2"/>
        <v>#VALUE!</v>
      </c>
      <c r="CM63" s="76"/>
      <c r="CN63" s="76"/>
      <c r="CO63" s="76"/>
      <c r="CP63" s="76"/>
      <c r="CQ63" s="76"/>
      <c r="CR63" s="76"/>
      <c r="CS63" s="76"/>
      <c r="CT63" s="76"/>
      <c r="CU63" s="76"/>
      <c r="CV63" s="76"/>
      <c r="CW63" s="76"/>
      <c r="CX63" s="76"/>
      <c r="CY63" s="76"/>
      <c r="CZ63" s="76"/>
      <c r="DA63" s="76"/>
    </row>
    <row r="64" spans="1:105" ht="16.350000000000001" customHeight="1">
      <c r="A64" s="139" t="s">
        <v>275</v>
      </c>
      <c r="B64" s="149" t="s">
        <v>276</v>
      </c>
      <c r="C64" s="141" t="s">
        <v>122</v>
      </c>
      <c r="D64" s="147" t="s">
        <v>123</v>
      </c>
      <c r="E64" s="150" t="s">
        <v>124</v>
      </c>
      <c r="F64" s="150" t="s">
        <v>125</v>
      </c>
      <c r="G64" s="150" t="s">
        <v>126</v>
      </c>
      <c r="H64" s="150" t="s">
        <v>127</v>
      </c>
      <c r="I64" s="150" t="s">
        <v>128</v>
      </c>
      <c r="J64" s="150" t="s">
        <v>129</v>
      </c>
      <c r="K64" s="150" t="s">
        <v>130</v>
      </c>
      <c r="L64" s="150" t="s">
        <v>131</v>
      </c>
      <c r="M64" s="150" t="s">
        <v>132</v>
      </c>
      <c r="N64" s="150" t="s">
        <v>133</v>
      </c>
      <c r="O64" s="150" t="s">
        <v>134</v>
      </c>
      <c r="P64" s="150" t="s">
        <v>135</v>
      </c>
      <c r="Q64" s="150" t="s">
        <v>136</v>
      </c>
      <c r="R64" s="150" t="s">
        <v>137</v>
      </c>
      <c r="S64" s="150" t="s">
        <v>138</v>
      </c>
      <c r="T64" s="148" t="s">
        <v>139</v>
      </c>
      <c r="U64" s="165" t="s">
        <v>140</v>
      </c>
      <c r="V64" s="147" t="s">
        <v>141</v>
      </c>
      <c r="W64" s="148" t="s">
        <v>142</v>
      </c>
      <c r="X64" s="149" t="s">
        <v>143</v>
      </c>
      <c r="Y64" s="147" t="s">
        <v>144</v>
      </c>
      <c r="Z64" s="150" t="s">
        <v>145</v>
      </c>
      <c r="AA64" s="148" t="s">
        <v>146</v>
      </c>
      <c r="AB64" s="172" t="s">
        <v>147</v>
      </c>
      <c r="AC64" s="147" t="s">
        <v>148</v>
      </c>
      <c r="AD64" s="150" t="s">
        <v>149</v>
      </c>
      <c r="AE64" s="148" t="s">
        <v>150</v>
      </c>
      <c r="AF64" s="152" t="s">
        <v>151</v>
      </c>
      <c r="AG64" s="167" t="s">
        <v>152</v>
      </c>
      <c r="AH64" s="147" t="s">
        <v>153</v>
      </c>
      <c r="AI64" s="148" t="s">
        <v>154</v>
      </c>
      <c r="AJ64" s="156" t="s">
        <v>155</v>
      </c>
      <c r="AK64" s="154" t="s">
        <v>156</v>
      </c>
      <c r="AL64" s="148" t="s">
        <v>157</v>
      </c>
      <c r="AM64" s="184" t="s">
        <v>158</v>
      </c>
      <c r="AN64" s="185" t="s">
        <v>159</v>
      </c>
      <c r="AO64" s="183" t="s">
        <v>160</v>
      </c>
      <c r="AP64" s="148" t="s">
        <v>161</v>
      </c>
      <c r="AQ64" s="157" t="s">
        <v>162</v>
      </c>
      <c r="AR64" s="157" t="s">
        <v>163</v>
      </c>
      <c r="AS64" s="158" t="s">
        <v>164</v>
      </c>
      <c r="AT64" s="159" t="s">
        <v>165</v>
      </c>
      <c r="AU64" s="168" t="s">
        <v>166</v>
      </c>
      <c r="AV64" s="169" t="s">
        <v>167</v>
      </c>
      <c r="AW64" s="160" t="s">
        <v>168</v>
      </c>
      <c r="AX64" s="184" t="s">
        <v>169</v>
      </c>
      <c r="AY64" s="185" t="s">
        <v>170</v>
      </c>
      <c r="AZ64" s="161" t="e">
        <f t="shared" si="3"/>
        <v>#VALUE!</v>
      </c>
      <c r="BA64" s="162"/>
      <c r="BB64" s="162"/>
      <c r="BC64" s="162"/>
      <c r="BD64" s="162"/>
      <c r="BE64" s="162"/>
      <c r="BF64" s="162"/>
      <c r="BG64" s="162"/>
      <c r="BH64" s="162"/>
      <c r="BI64" s="162"/>
      <c r="BJ64" s="107"/>
      <c r="BK64" s="107"/>
      <c r="BL64" s="107"/>
      <c r="BM64" s="107"/>
      <c r="BN64" s="107"/>
      <c r="BY64" s="76"/>
      <c r="CB64" s="163" t="e">
        <f t="shared" si="6"/>
        <v>#VALUE!</v>
      </c>
      <c r="CC64" s="163" t="str">
        <f t="shared" si="7"/>
        <v/>
      </c>
      <c r="CD64" s="163" t="str">
        <f t="shared" si="8"/>
        <v xml:space="preserve">* El número de Beneficiarios NO DEBE ser mayor que el Total. </v>
      </c>
      <c r="CE64" s="163" t="e">
        <f t="shared" si="9"/>
        <v>#VALUE!</v>
      </c>
      <c r="CF64" s="163" t="e">
        <f t="shared" si="10"/>
        <v>#VALUE!</v>
      </c>
      <c r="CG64" s="163"/>
      <c r="CH64" s="164" t="e">
        <f t="shared" si="4"/>
        <v>#VALUE!</v>
      </c>
      <c r="CI64" s="164">
        <f t="shared" si="5"/>
        <v>0</v>
      </c>
      <c r="CJ64" s="164">
        <f t="shared" si="0"/>
        <v>1</v>
      </c>
      <c r="CK64" s="164" t="e">
        <f t="shared" si="1"/>
        <v>#VALUE!</v>
      </c>
      <c r="CL64" s="164" t="e">
        <f t="shared" si="2"/>
        <v>#VALUE!</v>
      </c>
    </row>
    <row r="65" spans="1:105" ht="16.350000000000001" customHeight="1">
      <c r="A65" s="139" t="s">
        <v>277</v>
      </c>
      <c r="B65" s="149" t="s">
        <v>278</v>
      </c>
      <c r="C65" s="141" t="s">
        <v>122</v>
      </c>
      <c r="D65" s="147" t="s">
        <v>123</v>
      </c>
      <c r="E65" s="150" t="s">
        <v>124</v>
      </c>
      <c r="F65" s="150" t="s">
        <v>125</v>
      </c>
      <c r="G65" s="150" t="s">
        <v>126</v>
      </c>
      <c r="H65" s="150" t="s">
        <v>127</v>
      </c>
      <c r="I65" s="150" t="s">
        <v>128</v>
      </c>
      <c r="J65" s="150" t="s">
        <v>129</v>
      </c>
      <c r="K65" s="150" t="s">
        <v>130</v>
      </c>
      <c r="L65" s="150" t="s">
        <v>131</v>
      </c>
      <c r="M65" s="150" t="s">
        <v>132</v>
      </c>
      <c r="N65" s="150" t="s">
        <v>133</v>
      </c>
      <c r="O65" s="150" t="s">
        <v>134</v>
      </c>
      <c r="P65" s="150" t="s">
        <v>135</v>
      </c>
      <c r="Q65" s="150" t="s">
        <v>136</v>
      </c>
      <c r="R65" s="150" t="s">
        <v>137</v>
      </c>
      <c r="S65" s="150" t="s">
        <v>138</v>
      </c>
      <c r="T65" s="148" t="s">
        <v>139</v>
      </c>
      <c r="U65" s="165" t="s">
        <v>140</v>
      </c>
      <c r="V65" s="147" t="s">
        <v>141</v>
      </c>
      <c r="W65" s="148" t="s">
        <v>142</v>
      </c>
      <c r="X65" s="149" t="s">
        <v>143</v>
      </c>
      <c r="Y65" s="147" t="s">
        <v>144</v>
      </c>
      <c r="Z65" s="150" t="s">
        <v>145</v>
      </c>
      <c r="AA65" s="148" t="s">
        <v>146</v>
      </c>
      <c r="AB65" s="172" t="s">
        <v>147</v>
      </c>
      <c r="AC65" s="147" t="s">
        <v>148</v>
      </c>
      <c r="AD65" s="150" t="s">
        <v>149</v>
      </c>
      <c r="AE65" s="148" t="s">
        <v>150</v>
      </c>
      <c r="AF65" s="152" t="s">
        <v>151</v>
      </c>
      <c r="AG65" s="148" t="s">
        <v>152</v>
      </c>
      <c r="AH65" s="147" t="s">
        <v>153</v>
      </c>
      <c r="AI65" s="148" t="s">
        <v>154</v>
      </c>
      <c r="AJ65" s="156" t="s">
        <v>155</v>
      </c>
      <c r="AK65" s="154" t="s">
        <v>156</v>
      </c>
      <c r="AL65" s="148" t="s">
        <v>157</v>
      </c>
      <c r="AM65" s="184" t="s">
        <v>158</v>
      </c>
      <c r="AN65" s="185" t="s">
        <v>159</v>
      </c>
      <c r="AO65" s="183" t="s">
        <v>160</v>
      </c>
      <c r="AP65" s="148" t="s">
        <v>161</v>
      </c>
      <c r="AQ65" s="157" t="s">
        <v>162</v>
      </c>
      <c r="AR65" s="157" t="s">
        <v>163</v>
      </c>
      <c r="AS65" s="158" t="s">
        <v>164</v>
      </c>
      <c r="AT65" s="159" t="s">
        <v>165</v>
      </c>
      <c r="AU65" s="168" t="s">
        <v>166</v>
      </c>
      <c r="AV65" s="169" t="s">
        <v>167</v>
      </c>
      <c r="AW65" s="160" t="s">
        <v>168</v>
      </c>
      <c r="AX65" s="184" t="s">
        <v>169</v>
      </c>
      <c r="AY65" s="185" t="s">
        <v>170</v>
      </c>
      <c r="AZ65" s="161" t="e">
        <f t="shared" si="3"/>
        <v>#VALUE!</v>
      </c>
      <c r="BA65" s="162"/>
      <c r="BB65" s="162"/>
      <c r="BC65" s="162"/>
      <c r="BD65" s="162"/>
      <c r="BE65" s="162"/>
      <c r="BF65" s="162"/>
      <c r="BG65" s="162"/>
      <c r="BH65" s="162"/>
      <c r="BI65" s="162"/>
      <c r="BJ65" s="107"/>
      <c r="BK65" s="107"/>
      <c r="BL65" s="107"/>
      <c r="BM65" s="107"/>
      <c r="BN65" s="107"/>
      <c r="BY65" s="76"/>
      <c r="CB65" s="163" t="e">
        <f t="shared" si="6"/>
        <v>#VALUE!</v>
      </c>
      <c r="CC65" s="163" t="str">
        <f t="shared" si="7"/>
        <v/>
      </c>
      <c r="CD65" s="163" t="str">
        <f t="shared" si="8"/>
        <v xml:space="preserve">* El número de Beneficiarios NO DEBE ser mayor que el Total. </v>
      </c>
      <c r="CE65" s="163" t="e">
        <f t="shared" si="9"/>
        <v>#VALUE!</v>
      </c>
      <c r="CF65" s="163" t="e">
        <f t="shared" si="10"/>
        <v>#VALUE!</v>
      </c>
      <c r="CG65" s="163"/>
      <c r="CH65" s="164" t="e">
        <f t="shared" si="4"/>
        <v>#VALUE!</v>
      </c>
      <c r="CI65" s="164">
        <f t="shared" si="5"/>
        <v>0</v>
      </c>
      <c r="CJ65" s="164">
        <f t="shared" si="0"/>
        <v>1</v>
      </c>
      <c r="CK65" s="164" t="e">
        <f t="shared" si="1"/>
        <v>#VALUE!</v>
      </c>
      <c r="CL65" s="164" t="e">
        <f t="shared" si="2"/>
        <v>#VALUE!</v>
      </c>
    </row>
    <row r="66" spans="1:105" ht="16.350000000000001" customHeight="1">
      <c r="A66" s="139" t="s">
        <v>279</v>
      </c>
      <c r="B66" s="149" t="s">
        <v>280</v>
      </c>
      <c r="C66" s="141" t="s">
        <v>122</v>
      </c>
      <c r="D66" s="186" t="s">
        <v>123</v>
      </c>
      <c r="E66" s="187" t="s">
        <v>124</v>
      </c>
      <c r="F66" s="187" t="s">
        <v>125</v>
      </c>
      <c r="G66" s="187" t="s">
        <v>126</v>
      </c>
      <c r="H66" s="187" t="s">
        <v>127</v>
      </c>
      <c r="I66" s="187" t="s">
        <v>128</v>
      </c>
      <c r="J66" s="187" t="s">
        <v>129</v>
      </c>
      <c r="K66" s="187" t="s">
        <v>130</v>
      </c>
      <c r="L66" s="187" t="s">
        <v>131</v>
      </c>
      <c r="M66" s="150" t="s">
        <v>132</v>
      </c>
      <c r="N66" s="150" t="s">
        <v>133</v>
      </c>
      <c r="O66" s="150" t="s">
        <v>134</v>
      </c>
      <c r="P66" s="150" t="s">
        <v>135</v>
      </c>
      <c r="Q66" s="150" t="s">
        <v>136</v>
      </c>
      <c r="R66" s="150" t="s">
        <v>137</v>
      </c>
      <c r="S66" s="150" t="s">
        <v>138</v>
      </c>
      <c r="T66" s="148" t="s">
        <v>139</v>
      </c>
      <c r="U66" s="165" t="s">
        <v>140</v>
      </c>
      <c r="V66" s="147" t="s">
        <v>141</v>
      </c>
      <c r="W66" s="148" t="s">
        <v>142</v>
      </c>
      <c r="X66" s="149" t="s">
        <v>143</v>
      </c>
      <c r="Y66" s="147" t="s">
        <v>144</v>
      </c>
      <c r="Z66" s="150" t="s">
        <v>145</v>
      </c>
      <c r="AA66" s="148" t="s">
        <v>146</v>
      </c>
      <c r="AB66" s="172" t="s">
        <v>147</v>
      </c>
      <c r="AC66" s="147" t="s">
        <v>148</v>
      </c>
      <c r="AD66" s="150" t="s">
        <v>149</v>
      </c>
      <c r="AE66" s="148" t="s">
        <v>150</v>
      </c>
      <c r="AF66" s="152" t="s">
        <v>151</v>
      </c>
      <c r="AG66" s="148" t="s">
        <v>152</v>
      </c>
      <c r="AH66" s="147" t="s">
        <v>153</v>
      </c>
      <c r="AI66" s="148" t="s">
        <v>154</v>
      </c>
      <c r="AJ66" s="156" t="s">
        <v>155</v>
      </c>
      <c r="AK66" s="154" t="s">
        <v>156</v>
      </c>
      <c r="AL66" s="148" t="s">
        <v>157</v>
      </c>
      <c r="AM66" s="184" t="s">
        <v>158</v>
      </c>
      <c r="AN66" s="185" t="s">
        <v>159</v>
      </c>
      <c r="AO66" s="183" t="s">
        <v>160</v>
      </c>
      <c r="AP66" s="148" t="s">
        <v>161</v>
      </c>
      <c r="AQ66" s="157" t="s">
        <v>162</v>
      </c>
      <c r="AR66" s="157" t="s">
        <v>163</v>
      </c>
      <c r="AS66" s="158" t="s">
        <v>164</v>
      </c>
      <c r="AT66" s="159" t="s">
        <v>165</v>
      </c>
      <c r="AU66" s="168" t="s">
        <v>166</v>
      </c>
      <c r="AV66" s="169" t="s">
        <v>167</v>
      </c>
      <c r="AW66" s="160" t="s">
        <v>168</v>
      </c>
      <c r="AX66" s="184" t="s">
        <v>169</v>
      </c>
      <c r="AY66" s="185" t="s">
        <v>170</v>
      </c>
      <c r="AZ66" s="161" t="e">
        <f t="shared" si="3"/>
        <v>#VALUE!</v>
      </c>
      <c r="BA66" s="162"/>
      <c r="BB66" s="162"/>
      <c r="BC66" s="162"/>
      <c r="BD66" s="162"/>
      <c r="BE66" s="162"/>
      <c r="BF66" s="162"/>
      <c r="BG66" s="162"/>
      <c r="BH66" s="162"/>
      <c r="BI66" s="162"/>
      <c r="BJ66" s="107"/>
      <c r="BK66" s="107"/>
      <c r="BL66" s="107"/>
      <c r="BM66" s="107"/>
      <c r="BN66" s="107"/>
      <c r="BY66" s="76"/>
      <c r="CB66" s="163" t="e">
        <f t="shared" si="6"/>
        <v>#VALUE!</v>
      </c>
      <c r="CC66" s="163" t="str">
        <f t="shared" si="7"/>
        <v/>
      </c>
      <c r="CD66" s="163" t="str">
        <f t="shared" si="8"/>
        <v xml:space="preserve">* El número de Beneficiarios NO DEBE ser mayor que el Total. </v>
      </c>
      <c r="CE66" s="163" t="e">
        <f t="shared" si="9"/>
        <v>#VALUE!</v>
      </c>
      <c r="CF66" s="163" t="e">
        <f t="shared" si="10"/>
        <v>#VALUE!</v>
      </c>
      <c r="CG66" s="163"/>
      <c r="CH66" s="164" t="e">
        <f t="shared" si="4"/>
        <v>#VALUE!</v>
      </c>
      <c r="CI66" s="164">
        <f t="shared" si="5"/>
        <v>0</v>
      </c>
      <c r="CJ66" s="164">
        <f t="shared" si="0"/>
        <v>1</v>
      </c>
      <c r="CK66" s="164" t="e">
        <f t="shared" si="1"/>
        <v>#VALUE!</v>
      </c>
      <c r="CL66" s="164" t="e">
        <f t="shared" si="2"/>
        <v>#VALUE!</v>
      </c>
    </row>
    <row r="67" spans="1:105" ht="16.350000000000001" customHeight="1">
      <c r="A67" s="139" t="s">
        <v>281</v>
      </c>
      <c r="B67" s="149" t="s">
        <v>282</v>
      </c>
      <c r="C67" s="141" t="s">
        <v>122</v>
      </c>
      <c r="D67" s="147" t="s">
        <v>123</v>
      </c>
      <c r="E67" s="150" t="s">
        <v>124</v>
      </c>
      <c r="F67" s="150" t="s">
        <v>125</v>
      </c>
      <c r="G67" s="150" t="s">
        <v>126</v>
      </c>
      <c r="H67" s="150" t="s">
        <v>127</v>
      </c>
      <c r="I67" s="150" t="s">
        <v>128</v>
      </c>
      <c r="J67" s="150" t="s">
        <v>129</v>
      </c>
      <c r="K67" s="150" t="s">
        <v>130</v>
      </c>
      <c r="L67" s="150" t="s">
        <v>131</v>
      </c>
      <c r="M67" s="150" t="s">
        <v>132</v>
      </c>
      <c r="N67" s="150" t="s">
        <v>133</v>
      </c>
      <c r="O67" s="150" t="s">
        <v>134</v>
      </c>
      <c r="P67" s="150" t="s">
        <v>135</v>
      </c>
      <c r="Q67" s="150" t="s">
        <v>136</v>
      </c>
      <c r="R67" s="150" t="s">
        <v>137</v>
      </c>
      <c r="S67" s="150" t="s">
        <v>138</v>
      </c>
      <c r="T67" s="148" t="s">
        <v>139</v>
      </c>
      <c r="U67" s="165" t="s">
        <v>140</v>
      </c>
      <c r="V67" s="147" t="s">
        <v>141</v>
      </c>
      <c r="W67" s="148" t="s">
        <v>142</v>
      </c>
      <c r="X67" s="149" t="s">
        <v>143</v>
      </c>
      <c r="Y67" s="147" t="s">
        <v>144</v>
      </c>
      <c r="Z67" s="150" t="s">
        <v>145</v>
      </c>
      <c r="AA67" s="148" t="s">
        <v>146</v>
      </c>
      <c r="AB67" s="172" t="s">
        <v>147</v>
      </c>
      <c r="AC67" s="147" t="s">
        <v>148</v>
      </c>
      <c r="AD67" s="150" t="s">
        <v>149</v>
      </c>
      <c r="AE67" s="148" t="s">
        <v>150</v>
      </c>
      <c r="AF67" s="152" t="s">
        <v>151</v>
      </c>
      <c r="AG67" s="148" t="s">
        <v>152</v>
      </c>
      <c r="AH67" s="147" t="s">
        <v>153</v>
      </c>
      <c r="AI67" s="148" t="s">
        <v>154</v>
      </c>
      <c r="AJ67" s="156" t="s">
        <v>155</v>
      </c>
      <c r="AK67" s="154" t="s">
        <v>156</v>
      </c>
      <c r="AL67" s="148" t="s">
        <v>157</v>
      </c>
      <c r="AM67" s="147" t="s">
        <v>158</v>
      </c>
      <c r="AN67" s="185" t="s">
        <v>159</v>
      </c>
      <c r="AO67" s="183" t="s">
        <v>160</v>
      </c>
      <c r="AP67" s="148" t="s">
        <v>161</v>
      </c>
      <c r="AQ67" s="157" t="s">
        <v>162</v>
      </c>
      <c r="AR67" s="157" t="s">
        <v>163</v>
      </c>
      <c r="AS67" s="188" t="s">
        <v>164</v>
      </c>
      <c r="AT67" s="159" t="s">
        <v>165</v>
      </c>
      <c r="AU67" s="168" t="s">
        <v>166</v>
      </c>
      <c r="AV67" s="169" t="s">
        <v>167</v>
      </c>
      <c r="AW67" s="160" t="s">
        <v>168</v>
      </c>
      <c r="AX67" s="147" t="s">
        <v>169</v>
      </c>
      <c r="AY67" s="185" t="s">
        <v>170</v>
      </c>
      <c r="AZ67" s="161" t="e">
        <f t="shared" si="3"/>
        <v>#VALUE!</v>
      </c>
      <c r="BA67" s="162"/>
      <c r="BB67" s="162"/>
      <c r="BC67" s="162"/>
      <c r="BD67" s="162"/>
      <c r="BE67" s="162"/>
      <c r="BF67" s="162"/>
      <c r="BG67" s="162"/>
      <c r="BH67" s="162"/>
      <c r="BI67" s="162"/>
      <c r="BJ67" s="107"/>
      <c r="BK67" s="107"/>
      <c r="BL67" s="107"/>
      <c r="BM67" s="107"/>
      <c r="BN67" s="107"/>
      <c r="BY67" s="76"/>
      <c r="CB67" s="163" t="e">
        <f t="shared" si="6"/>
        <v>#VALUE!</v>
      </c>
      <c r="CC67" s="163" t="str">
        <f t="shared" si="7"/>
        <v/>
      </c>
      <c r="CD67" s="163" t="str">
        <f t="shared" si="8"/>
        <v xml:space="preserve">* El número de Beneficiarios NO DEBE ser mayor que el Total. </v>
      </c>
      <c r="CE67" s="163" t="e">
        <f t="shared" si="9"/>
        <v>#VALUE!</v>
      </c>
      <c r="CF67" s="163" t="e">
        <f t="shared" si="10"/>
        <v>#VALUE!</v>
      </c>
      <c r="CG67" s="163"/>
      <c r="CH67" s="164" t="e">
        <f t="shared" si="4"/>
        <v>#VALUE!</v>
      </c>
      <c r="CI67" s="164">
        <f t="shared" si="5"/>
        <v>0</v>
      </c>
      <c r="CJ67" s="164">
        <f t="shared" si="0"/>
        <v>1</v>
      </c>
      <c r="CK67" s="164" t="e">
        <f t="shared" si="1"/>
        <v>#VALUE!</v>
      </c>
      <c r="CL67" s="164" t="e">
        <f t="shared" si="2"/>
        <v>#VALUE!</v>
      </c>
    </row>
    <row r="68" spans="1:105" ht="16.350000000000001" customHeight="1">
      <c r="A68" s="139" t="s">
        <v>283</v>
      </c>
      <c r="B68" s="149" t="s">
        <v>284</v>
      </c>
      <c r="C68" s="141" t="s">
        <v>122</v>
      </c>
      <c r="D68" s="147" t="s">
        <v>123</v>
      </c>
      <c r="E68" s="150" t="s">
        <v>124</v>
      </c>
      <c r="F68" s="150" t="s">
        <v>125</v>
      </c>
      <c r="G68" s="150" t="s">
        <v>126</v>
      </c>
      <c r="H68" s="150" t="s">
        <v>127</v>
      </c>
      <c r="I68" s="150" t="s">
        <v>128</v>
      </c>
      <c r="J68" s="150" t="s">
        <v>129</v>
      </c>
      <c r="K68" s="150" t="s">
        <v>130</v>
      </c>
      <c r="L68" s="150" t="s">
        <v>131</v>
      </c>
      <c r="M68" s="150" t="s">
        <v>132</v>
      </c>
      <c r="N68" s="150" t="s">
        <v>133</v>
      </c>
      <c r="O68" s="150" t="s">
        <v>134</v>
      </c>
      <c r="P68" s="150" t="s">
        <v>135</v>
      </c>
      <c r="Q68" s="150" t="s">
        <v>136</v>
      </c>
      <c r="R68" s="150" t="s">
        <v>137</v>
      </c>
      <c r="S68" s="150" t="s">
        <v>138</v>
      </c>
      <c r="T68" s="148" t="s">
        <v>139</v>
      </c>
      <c r="U68" s="165" t="s">
        <v>140</v>
      </c>
      <c r="V68" s="147" t="s">
        <v>141</v>
      </c>
      <c r="W68" s="148" t="s">
        <v>142</v>
      </c>
      <c r="X68" s="149" t="s">
        <v>143</v>
      </c>
      <c r="Y68" s="147" t="s">
        <v>144</v>
      </c>
      <c r="Z68" s="150" t="s">
        <v>145</v>
      </c>
      <c r="AA68" s="148" t="s">
        <v>146</v>
      </c>
      <c r="AB68" s="172" t="s">
        <v>147</v>
      </c>
      <c r="AC68" s="147" t="s">
        <v>148</v>
      </c>
      <c r="AD68" s="150" t="s">
        <v>149</v>
      </c>
      <c r="AE68" s="148" t="s">
        <v>150</v>
      </c>
      <c r="AF68" s="152" t="s">
        <v>151</v>
      </c>
      <c r="AG68" s="148" t="s">
        <v>152</v>
      </c>
      <c r="AH68" s="147" t="s">
        <v>153</v>
      </c>
      <c r="AI68" s="165" t="s">
        <v>154</v>
      </c>
      <c r="AJ68" s="156" t="s">
        <v>155</v>
      </c>
      <c r="AK68" s="154" t="s">
        <v>156</v>
      </c>
      <c r="AL68" s="148" t="s">
        <v>157</v>
      </c>
      <c r="AM68" s="147" t="s">
        <v>158</v>
      </c>
      <c r="AN68" s="165" t="s">
        <v>159</v>
      </c>
      <c r="AO68" s="183" t="s">
        <v>160</v>
      </c>
      <c r="AP68" s="148" t="s">
        <v>161</v>
      </c>
      <c r="AQ68" s="183" t="s">
        <v>162</v>
      </c>
      <c r="AR68" s="148" t="s">
        <v>163</v>
      </c>
      <c r="AS68" s="188" t="s">
        <v>164</v>
      </c>
      <c r="AT68" s="189" t="s">
        <v>165</v>
      </c>
      <c r="AU68" s="147" t="s">
        <v>166</v>
      </c>
      <c r="AV68" s="150" t="s">
        <v>167</v>
      </c>
      <c r="AW68" s="165" t="s">
        <v>168</v>
      </c>
      <c r="AX68" s="147" t="s">
        <v>169</v>
      </c>
      <c r="AY68" s="165" t="s">
        <v>170</v>
      </c>
      <c r="AZ68" s="161" t="e">
        <f t="shared" si="3"/>
        <v>#VALUE!</v>
      </c>
      <c r="BA68" s="162"/>
      <c r="BB68" s="162"/>
      <c r="BC68" s="162"/>
      <c r="BD68" s="162"/>
      <c r="BE68" s="162"/>
      <c r="BF68" s="162"/>
      <c r="BG68" s="162"/>
      <c r="BH68" s="162"/>
      <c r="BI68" s="162"/>
      <c r="BJ68" s="107"/>
      <c r="BK68" s="107"/>
      <c r="BL68" s="107"/>
      <c r="BM68" s="107"/>
      <c r="BN68" s="107"/>
      <c r="BY68" s="76"/>
      <c r="CB68" s="163" t="e">
        <f t="shared" si="6"/>
        <v>#VALUE!</v>
      </c>
      <c r="CC68" s="163" t="str">
        <f t="shared" si="7"/>
        <v/>
      </c>
      <c r="CD68" s="163" t="str">
        <f t="shared" si="8"/>
        <v xml:space="preserve">* El número de Beneficiarios NO DEBE ser mayor que el Total. </v>
      </c>
      <c r="CE68" s="163" t="e">
        <f t="shared" si="9"/>
        <v>#VALUE!</v>
      </c>
      <c r="CF68" s="163" t="e">
        <f t="shared" si="10"/>
        <v>#VALUE!</v>
      </c>
      <c r="CG68" s="163"/>
      <c r="CH68" s="164" t="e">
        <f t="shared" si="4"/>
        <v>#VALUE!</v>
      </c>
      <c r="CI68" s="164">
        <f t="shared" si="5"/>
        <v>0</v>
      </c>
      <c r="CJ68" s="164">
        <f t="shared" si="0"/>
        <v>1</v>
      </c>
      <c r="CK68" s="164" t="e">
        <f t="shared" si="1"/>
        <v>#VALUE!</v>
      </c>
      <c r="CL68" s="164" t="e">
        <f t="shared" si="2"/>
        <v>#VALUE!</v>
      </c>
    </row>
    <row r="69" spans="1:105" ht="16.350000000000001" customHeight="1">
      <c r="A69" s="139" t="s">
        <v>285</v>
      </c>
      <c r="B69" s="140" t="s">
        <v>286</v>
      </c>
      <c r="C69" s="141" t="s">
        <v>122</v>
      </c>
      <c r="D69" s="147" t="s">
        <v>123</v>
      </c>
      <c r="E69" s="150" t="s">
        <v>124</v>
      </c>
      <c r="F69" s="150" t="s">
        <v>125</v>
      </c>
      <c r="G69" s="150" t="s">
        <v>126</v>
      </c>
      <c r="H69" s="150" t="s">
        <v>127</v>
      </c>
      <c r="I69" s="150" t="s">
        <v>128</v>
      </c>
      <c r="J69" s="150" t="s">
        <v>129</v>
      </c>
      <c r="K69" s="150" t="s">
        <v>130</v>
      </c>
      <c r="L69" s="150" t="s">
        <v>131</v>
      </c>
      <c r="M69" s="150" t="s">
        <v>132</v>
      </c>
      <c r="N69" s="150" t="s">
        <v>133</v>
      </c>
      <c r="O69" s="150" t="s">
        <v>134</v>
      </c>
      <c r="P69" s="150" t="s">
        <v>135</v>
      </c>
      <c r="Q69" s="150" t="s">
        <v>136</v>
      </c>
      <c r="R69" s="150" t="s">
        <v>137</v>
      </c>
      <c r="S69" s="150" t="s">
        <v>138</v>
      </c>
      <c r="T69" s="148" t="s">
        <v>139</v>
      </c>
      <c r="U69" s="160" t="s">
        <v>140</v>
      </c>
      <c r="V69" s="190" t="s">
        <v>141</v>
      </c>
      <c r="W69" s="157" t="s">
        <v>142</v>
      </c>
      <c r="X69" s="140" t="s">
        <v>143</v>
      </c>
      <c r="Y69" s="190" t="s">
        <v>144</v>
      </c>
      <c r="Z69" s="169" t="s">
        <v>145</v>
      </c>
      <c r="AA69" s="191" t="s">
        <v>146</v>
      </c>
      <c r="AB69" s="192" t="s">
        <v>147</v>
      </c>
      <c r="AC69" s="190" t="s">
        <v>148</v>
      </c>
      <c r="AD69" s="169" t="s">
        <v>149</v>
      </c>
      <c r="AE69" s="157" t="s">
        <v>150</v>
      </c>
      <c r="AF69" s="191" t="s">
        <v>151</v>
      </c>
      <c r="AG69" s="157" t="s">
        <v>152</v>
      </c>
      <c r="AH69" s="168" t="s">
        <v>153</v>
      </c>
      <c r="AI69" s="160" t="s">
        <v>154</v>
      </c>
      <c r="AJ69" s="191" t="s">
        <v>155</v>
      </c>
      <c r="AK69" s="190" t="s">
        <v>156</v>
      </c>
      <c r="AL69" s="157" t="s">
        <v>157</v>
      </c>
      <c r="AM69" s="168" t="s">
        <v>158</v>
      </c>
      <c r="AN69" s="160" t="s">
        <v>159</v>
      </c>
      <c r="AO69" s="160" t="s">
        <v>160</v>
      </c>
      <c r="AP69" s="160" t="s">
        <v>161</v>
      </c>
      <c r="AQ69" s="160" t="s">
        <v>162</v>
      </c>
      <c r="AR69" s="160" t="s">
        <v>163</v>
      </c>
      <c r="AS69" s="158" t="s">
        <v>164</v>
      </c>
      <c r="AT69" s="193" t="s">
        <v>165</v>
      </c>
      <c r="AU69" s="168" t="s">
        <v>166</v>
      </c>
      <c r="AV69" s="169" t="s">
        <v>167</v>
      </c>
      <c r="AW69" s="160" t="s">
        <v>168</v>
      </c>
      <c r="AX69" s="168" t="s">
        <v>169</v>
      </c>
      <c r="AY69" s="160" t="s">
        <v>170</v>
      </c>
      <c r="AZ69" s="161" t="e">
        <f t="shared" si="3"/>
        <v>#VALUE!</v>
      </c>
      <c r="BA69" s="162"/>
      <c r="BB69" s="162"/>
      <c r="BC69" s="162"/>
      <c r="BD69" s="162"/>
      <c r="BE69" s="162"/>
      <c r="BF69" s="162"/>
      <c r="BG69" s="162"/>
      <c r="BH69" s="162"/>
      <c r="BI69" s="162"/>
      <c r="BJ69" s="107"/>
      <c r="BK69" s="107"/>
      <c r="BL69" s="107"/>
      <c r="BM69" s="107"/>
      <c r="BN69" s="107"/>
      <c r="BY69" s="76"/>
      <c r="CB69" s="163" t="e">
        <f t="shared" si="6"/>
        <v>#VALUE!</v>
      </c>
      <c r="CC69" s="163" t="str">
        <f t="shared" si="7"/>
        <v/>
      </c>
      <c r="CD69" s="163" t="str">
        <f t="shared" si="8"/>
        <v xml:space="preserve">* El número de Beneficiarios NO DEBE ser mayor que el Total. </v>
      </c>
      <c r="CE69" s="163" t="e">
        <f t="shared" si="9"/>
        <v>#VALUE!</v>
      </c>
      <c r="CF69" s="163" t="e">
        <f t="shared" si="10"/>
        <v>#VALUE!</v>
      </c>
      <c r="CG69" s="163"/>
      <c r="CH69" s="164" t="e">
        <f t="shared" si="4"/>
        <v>#VALUE!</v>
      </c>
      <c r="CI69" s="164">
        <f t="shared" si="5"/>
        <v>0</v>
      </c>
      <c r="CJ69" s="164">
        <f t="shared" si="0"/>
        <v>1</v>
      </c>
      <c r="CK69" s="164" t="e">
        <f t="shared" si="1"/>
        <v>#VALUE!</v>
      </c>
      <c r="CL69" s="164" t="e">
        <f t="shared" si="2"/>
        <v>#VALUE!</v>
      </c>
    </row>
    <row r="70" spans="1:105" ht="16.350000000000001" customHeight="1">
      <c r="A70" s="139" t="s">
        <v>287</v>
      </c>
      <c r="B70" s="151" t="s">
        <v>288</v>
      </c>
      <c r="C70" s="194" t="s">
        <v>122</v>
      </c>
      <c r="D70" s="195" t="s">
        <v>123</v>
      </c>
      <c r="E70" s="196" t="s">
        <v>124</v>
      </c>
      <c r="F70" s="196" t="s">
        <v>125</v>
      </c>
      <c r="G70" s="196" t="s">
        <v>126</v>
      </c>
      <c r="H70" s="196" t="s">
        <v>127</v>
      </c>
      <c r="I70" s="196" t="s">
        <v>128</v>
      </c>
      <c r="J70" s="196" t="s">
        <v>129</v>
      </c>
      <c r="K70" s="196" t="s">
        <v>130</v>
      </c>
      <c r="L70" s="196" t="s">
        <v>131</v>
      </c>
      <c r="M70" s="196" t="s">
        <v>132</v>
      </c>
      <c r="N70" s="196" t="s">
        <v>133</v>
      </c>
      <c r="O70" s="196" t="s">
        <v>134</v>
      </c>
      <c r="P70" s="196" t="s">
        <v>135</v>
      </c>
      <c r="Q70" s="196" t="s">
        <v>136</v>
      </c>
      <c r="R70" s="196" t="s">
        <v>137</v>
      </c>
      <c r="S70" s="196" t="s">
        <v>138</v>
      </c>
      <c r="T70" s="197" t="s">
        <v>139</v>
      </c>
      <c r="U70" s="198" t="s">
        <v>140</v>
      </c>
      <c r="V70" s="199" t="s">
        <v>141</v>
      </c>
      <c r="W70" s="197" t="s">
        <v>142</v>
      </c>
      <c r="X70" s="200" t="s">
        <v>143</v>
      </c>
      <c r="Y70" s="199" t="s">
        <v>144</v>
      </c>
      <c r="Z70" s="196" t="s">
        <v>145</v>
      </c>
      <c r="AA70" s="201" t="s">
        <v>146</v>
      </c>
      <c r="AB70" s="202" t="s">
        <v>147</v>
      </c>
      <c r="AC70" s="199" t="s">
        <v>148</v>
      </c>
      <c r="AD70" s="196" t="s">
        <v>149</v>
      </c>
      <c r="AE70" s="197" t="s">
        <v>150</v>
      </c>
      <c r="AF70" s="201" t="s">
        <v>151</v>
      </c>
      <c r="AG70" s="197" t="s">
        <v>152</v>
      </c>
      <c r="AH70" s="195" t="s">
        <v>153</v>
      </c>
      <c r="AI70" s="198" t="s">
        <v>154</v>
      </c>
      <c r="AJ70" s="201" t="s">
        <v>155</v>
      </c>
      <c r="AK70" s="199" t="s">
        <v>156</v>
      </c>
      <c r="AL70" s="197" t="s">
        <v>157</v>
      </c>
      <c r="AM70" s="195" t="s">
        <v>158</v>
      </c>
      <c r="AN70" s="198" t="s">
        <v>159</v>
      </c>
      <c r="AO70" s="198" t="s">
        <v>160</v>
      </c>
      <c r="AP70" s="198" t="s">
        <v>161</v>
      </c>
      <c r="AQ70" s="198" t="s">
        <v>162</v>
      </c>
      <c r="AR70" s="198" t="s">
        <v>163</v>
      </c>
      <c r="AS70" s="203" t="s">
        <v>164</v>
      </c>
      <c r="AT70" s="204" t="s">
        <v>165</v>
      </c>
      <c r="AU70" s="195" t="s">
        <v>166</v>
      </c>
      <c r="AV70" s="196" t="s">
        <v>167</v>
      </c>
      <c r="AW70" s="198" t="s">
        <v>168</v>
      </c>
      <c r="AX70" s="195" t="s">
        <v>169</v>
      </c>
      <c r="AY70" s="198" t="s">
        <v>170</v>
      </c>
      <c r="AZ70" s="161" t="e">
        <f t="shared" si="3"/>
        <v>#VALUE!</v>
      </c>
      <c r="BA70" s="162"/>
      <c r="BB70" s="162"/>
      <c r="BC70" s="162"/>
      <c r="BD70" s="162"/>
      <c r="BE70" s="162"/>
      <c r="BF70" s="162"/>
      <c r="BG70" s="162"/>
      <c r="BH70" s="162"/>
      <c r="BI70" s="162"/>
      <c r="BJ70" s="107"/>
      <c r="BK70" s="107"/>
      <c r="BL70" s="107"/>
      <c r="BM70" s="107"/>
      <c r="BN70" s="107"/>
      <c r="BY70" s="76"/>
      <c r="CB70" s="163" t="e">
        <f t="shared" si="6"/>
        <v>#VALUE!</v>
      </c>
      <c r="CC70" s="163" t="str">
        <f t="shared" si="7"/>
        <v/>
      </c>
      <c r="CD70" s="163" t="str">
        <f t="shared" si="8"/>
        <v xml:space="preserve">* El número de Beneficiarios NO DEBE ser mayor que el Total. </v>
      </c>
      <c r="CE70" s="163" t="e">
        <f t="shared" si="9"/>
        <v>#VALUE!</v>
      </c>
      <c r="CF70" s="163" t="e">
        <f t="shared" si="10"/>
        <v>#VALUE!</v>
      </c>
      <c r="CG70" s="163"/>
      <c r="CH70" s="164" t="e">
        <f t="shared" si="4"/>
        <v>#VALUE!</v>
      </c>
      <c r="CI70" s="164">
        <f t="shared" si="5"/>
        <v>0</v>
      </c>
      <c r="CJ70" s="164">
        <f t="shared" si="0"/>
        <v>1</v>
      </c>
      <c r="CK70" s="164" t="e">
        <f t="shared" si="1"/>
        <v>#VALUE!</v>
      </c>
      <c r="CL70" s="164" t="e">
        <f t="shared" si="2"/>
        <v>#VALUE!</v>
      </c>
    </row>
    <row r="71" spans="1:105" s="83" customFormat="1" ht="16.350000000000001" customHeight="1">
      <c r="A71" s="205"/>
      <c r="B71" s="206" t="s">
        <v>104</v>
      </c>
      <c r="C71" s="207">
        <f t="shared" ref="C71:AB71" si="11">SUM(C11:C70)</f>
        <v>0</v>
      </c>
      <c r="D71" s="208">
        <f t="shared" si="11"/>
        <v>0</v>
      </c>
      <c r="E71" s="209">
        <f t="shared" si="11"/>
        <v>0</v>
      </c>
      <c r="F71" s="209">
        <f t="shared" si="11"/>
        <v>0</v>
      </c>
      <c r="G71" s="209">
        <f t="shared" si="11"/>
        <v>0</v>
      </c>
      <c r="H71" s="209">
        <f t="shared" si="11"/>
        <v>0</v>
      </c>
      <c r="I71" s="209">
        <f t="shared" si="11"/>
        <v>0</v>
      </c>
      <c r="J71" s="209">
        <f t="shared" si="11"/>
        <v>0</v>
      </c>
      <c r="K71" s="209">
        <f t="shared" si="11"/>
        <v>0</v>
      </c>
      <c r="L71" s="209">
        <f t="shared" si="11"/>
        <v>0</v>
      </c>
      <c r="M71" s="209">
        <f t="shared" si="11"/>
        <v>0</v>
      </c>
      <c r="N71" s="209">
        <f t="shared" si="11"/>
        <v>0</v>
      </c>
      <c r="O71" s="209">
        <f t="shared" si="11"/>
        <v>0</v>
      </c>
      <c r="P71" s="209">
        <f t="shared" si="11"/>
        <v>0</v>
      </c>
      <c r="Q71" s="209">
        <f t="shared" si="11"/>
        <v>0</v>
      </c>
      <c r="R71" s="209">
        <f t="shared" si="11"/>
        <v>0</v>
      </c>
      <c r="S71" s="209">
        <f t="shared" si="11"/>
        <v>0</v>
      </c>
      <c r="T71" s="210">
        <f t="shared" si="11"/>
        <v>0</v>
      </c>
      <c r="U71" s="211">
        <f t="shared" si="11"/>
        <v>0</v>
      </c>
      <c r="V71" s="212">
        <f t="shared" si="11"/>
        <v>0</v>
      </c>
      <c r="W71" s="210">
        <f t="shared" si="11"/>
        <v>0</v>
      </c>
      <c r="X71" s="212">
        <f t="shared" si="11"/>
        <v>0</v>
      </c>
      <c r="Y71" s="212">
        <f t="shared" si="11"/>
        <v>0</v>
      </c>
      <c r="Z71" s="209">
        <f t="shared" si="11"/>
        <v>0</v>
      </c>
      <c r="AA71" s="211">
        <f t="shared" si="11"/>
        <v>0</v>
      </c>
      <c r="AB71" s="208">
        <f t="shared" si="11"/>
        <v>0</v>
      </c>
      <c r="AC71" s="212">
        <f t="shared" ref="AC71:AY71" si="12">SUM(AC11:AC70)</f>
        <v>0</v>
      </c>
      <c r="AD71" s="209">
        <f t="shared" si="12"/>
        <v>0</v>
      </c>
      <c r="AE71" s="210">
        <f t="shared" si="12"/>
        <v>0</v>
      </c>
      <c r="AF71" s="212">
        <f t="shared" si="12"/>
        <v>0</v>
      </c>
      <c r="AG71" s="210">
        <f t="shared" si="12"/>
        <v>0</v>
      </c>
      <c r="AH71" s="208">
        <f t="shared" si="12"/>
        <v>0</v>
      </c>
      <c r="AI71" s="213">
        <f t="shared" si="12"/>
        <v>0</v>
      </c>
      <c r="AJ71" s="213">
        <f t="shared" si="12"/>
        <v>0</v>
      </c>
      <c r="AK71" s="212">
        <f t="shared" si="12"/>
        <v>0</v>
      </c>
      <c r="AL71" s="210">
        <f t="shared" si="12"/>
        <v>0</v>
      </c>
      <c r="AM71" s="208">
        <f t="shared" si="12"/>
        <v>0</v>
      </c>
      <c r="AN71" s="213">
        <f t="shared" si="12"/>
        <v>0</v>
      </c>
      <c r="AO71" s="213">
        <f t="shared" si="12"/>
        <v>0</v>
      </c>
      <c r="AP71" s="213">
        <f t="shared" si="12"/>
        <v>0</v>
      </c>
      <c r="AQ71" s="213">
        <f t="shared" si="12"/>
        <v>0</v>
      </c>
      <c r="AR71" s="214">
        <f t="shared" si="12"/>
        <v>0</v>
      </c>
      <c r="AS71" s="215">
        <f t="shared" si="12"/>
        <v>0</v>
      </c>
      <c r="AT71" s="216">
        <f t="shared" si="12"/>
        <v>0</v>
      </c>
      <c r="AU71" s="215">
        <f t="shared" si="12"/>
        <v>0</v>
      </c>
      <c r="AV71" s="217">
        <f t="shared" si="12"/>
        <v>0</v>
      </c>
      <c r="AW71" s="218">
        <f t="shared" si="12"/>
        <v>0</v>
      </c>
      <c r="AX71" s="215">
        <f t="shared" si="12"/>
        <v>0</v>
      </c>
      <c r="AY71" s="218">
        <f t="shared" si="12"/>
        <v>0</v>
      </c>
      <c r="AZ71" s="219"/>
      <c r="BA71" s="219"/>
      <c r="BB71" s="219"/>
      <c r="BC71" s="219"/>
      <c r="BD71" s="219"/>
      <c r="BE71" s="219"/>
      <c r="BF71" s="219"/>
      <c r="BG71" s="219"/>
      <c r="BH71" s="219"/>
      <c r="BI71" s="219"/>
      <c r="BJ71" s="219"/>
      <c r="BK71" s="219"/>
      <c r="BL71" s="219"/>
      <c r="BM71" s="219"/>
      <c r="BN71" s="219"/>
      <c r="BZ71" s="220"/>
      <c r="CB71" s="221"/>
      <c r="CC71" s="221"/>
      <c r="CD71" s="221"/>
      <c r="CE71" s="221"/>
      <c r="CF71" s="221"/>
      <c r="CG71" s="221"/>
      <c r="CH71" s="222"/>
      <c r="CI71" s="222"/>
      <c r="CJ71" s="222"/>
      <c r="CK71" s="222"/>
      <c r="CL71" s="222"/>
      <c r="CM71" s="221"/>
      <c r="CN71" s="221"/>
      <c r="CO71" s="221"/>
      <c r="CP71" s="221"/>
      <c r="CQ71" s="221"/>
      <c r="CR71" s="221"/>
      <c r="CS71" s="221"/>
      <c r="CT71" s="221"/>
      <c r="CU71" s="221"/>
      <c r="CV71" s="221"/>
      <c r="CW71" s="221"/>
      <c r="CX71" s="221"/>
      <c r="CY71" s="221"/>
      <c r="CZ71" s="221"/>
      <c r="DA71" s="221"/>
    </row>
    <row r="72" spans="1:105" ht="31.35" customHeight="1">
      <c r="B72" s="223" t="s">
        <v>289</v>
      </c>
      <c r="C72" s="224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CH72" s="94"/>
      <c r="CI72" s="94"/>
      <c r="CJ72" s="94"/>
      <c r="CK72" s="94"/>
      <c r="CL72" s="94"/>
    </row>
    <row r="73" spans="1:105" ht="16.350000000000001" customHeight="1">
      <c r="B73" s="225" t="s">
        <v>290</v>
      </c>
      <c r="C73" s="226" t="s">
        <v>104</v>
      </c>
      <c r="D73" s="120" t="s">
        <v>291</v>
      </c>
      <c r="E73" s="121" t="s">
        <v>292</v>
      </c>
      <c r="F73" s="122" t="s">
        <v>293</v>
      </c>
      <c r="G73" s="122" t="s">
        <v>294</v>
      </c>
      <c r="H73" s="122" t="s">
        <v>295</v>
      </c>
      <c r="I73" s="123" t="s">
        <v>296</v>
      </c>
      <c r="J73" s="123" t="s">
        <v>297</v>
      </c>
      <c r="K73" s="123" t="s">
        <v>298</v>
      </c>
      <c r="L73" s="123" t="s">
        <v>299</v>
      </c>
      <c r="M73" s="123" t="s">
        <v>300</v>
      </c>
      <c r="N73" s="123" t="s">
        <v>301</v>
      </c>
      <c r="O73" s="123" t="s">
        <v>302</v>
      </c>
      <c r="P73" s="123" t="s">
        <v>303</v>
      </c>
      <c r="Q73" s="123" t="s">
        <v>304</v>
      </c>
      <c r="R73" s="123" t="s">
        <v>305</v>
      </c>
      <c r="S73" s="123" t="s">
        <v>306</v>
      </c>
      <c r="T73" s="124" t="s">
        <v>307</v>
      </c>
      <c r="U73" s="78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CH73" s="94"/>
      <c r="CI73" s="94"/>
      <c r="CJ73" s="94"/>
      <c r="CK73" s="94"/>
      <c r="CL73" s="94"/>
    </row>
    <row r="74" spans="1:105" ht="16.350000000000001" customHeight="1">
      <c r="A74" s="179" t="s">
        <v>308</v>
      </c>
      <c r="B74" s="227" t="s">
        <v>309</v>
      </c>
      <c r="C74" s="228" t="s">
        <v>122</v>
      </c>
      <c r="D74" s="142" t="s">
        <v>123</v>
      </c>
      <c r="E74" s="143" t="s">
        <v>124</v>
      </c>
      <c r="F74" s="143" t="s">
        <v>125</v>
      </c>
      <c r="G74" s="143" t="s">
        <v>126</v>
      </c>
      <c r="H74" s="143" t="s">
        <v>127</v>
      </c>
      <c r="I74" s="143" t="s">
        <v>128</v>
      </c>
      <c r="J74" s="143" t="s">
        <v>129</v>
      </c>
      <c r="K74" s="143" t="s">
        <v>130</v>
      </c>
      <c r="L74" s="143" t="s">
        <v>131</v>
      </c>
      <c r="M74" s="143" t="s">
        <v>132</v>
      </c>
      <c r="N74" s="143" t="s">
        <v>133</v>
      </c>
      <c r="O74" s="143" t="s">
        <v>134</v>
      </c>
      <c r="P74" s="143" t="s">
        <v>135</v>
      </c>
      <c r="Q74" s="143" t="s">
        <v>136</v>
      </c>
      <c r="R74" s="143" t="s">
        <v>137</v>
      </c>
      <c r="S74" s="143" t="s">
        <v>138</v>
      </c>
      <c r="T74" s="155" t="s">
        <v>139</v>
      </c>
      <c r="U74" s="78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CH74" s="94"/>
      <c r="CI74" s="94"/>
      <c r="CJ74" s="94"/>
      <c r="CK74" s="94"/>
      <c r="CL74" s="94"/>
    </row>
    <row r="75" spans="1:105" ht="16.350000000000001" customHeight="1">
      <c r="A75" s="179" t="s">
        <v>310</v>
      </c>
      <c r="B75" s="229" t="s">
        <v>311</v>
      </c>
      <c r="C75" s="230" t="s">
        <v>122</v>
      </c>
      <c r="D75" s="147" t="s">
        <v>123</v>
      </c>
      <c r="E75" s="150" t="s">
        <v>124</v>
      </c>
      <c r="F75" s="150" t="s">
        <v>125</v>
      </c>
      <c r="G75" s="150" t="s">
        <v>126</v>
      </c>
      <c r="H75" s="150" t="s">
        <v>127</v>
      </c>
      <c r="I75" s="150" t="s">
        <v>128</v>
      </c>
      <c r="J75" s="150" t="s">
        <v>129</v>
      </c>
      <c r="K75" s="150" t="s">
        <v>130</v>
      </c>
      <c r="L75" s="150" t="s">
        <v>131</v>
      </c>
      <c r="M75" s="150" t="s">
        <v>132</v>
      </c>
      <c r="N75" s="150" t="s">
        <v>133</v>
      </c>
      <c r="O75" s="150" t="s">
        <v>134</v>
      </c>
      <c r="P75" s="150" t="s">
        <v>135</v>
      </c>
      <c r="Q75" s="150" t="s">
        <v>136</v>
      </c>
      <c r="R75" s="150" t="s">
        <v>137</v>
      </c>
      <c r="S75" s="150" t="s">
        <v>138</v>
      </c>
      <c r="T75" s="148" t="s">
        <v>139</v>
      </c>
      <c r="U75" s="78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CH75" s="94"/>
      <c r="CI75" s="94"/>
      <c r="CJ75" s="94"/>
      <c r="CK75" s="94"/>
      <c r="CL75" s="94"/>
    </row>
    <row r="76" spans="1:105" ht="16.350000000000001" customHeight="1">
      <c r="A76" s="179" t="s">
        <v>312</v>
      </c>
      <c r="B76" s="229" t="s">
        <v>313</v>
      </c>
      <c r="C76" s="230" t="s">
        <v>122</v>
      </c>
      <c r="D76" s="147" t="s">
        <v>123</v>
      </c>
      <c r="E76" s="150" t="s">
        <v>124</v>
      </c>
      <c r="F76" s="150" t="s">
        <v>125</v>
      </c>
      <c r="G76" s="150" t="s">
        <v>126</v>
      </c>
      <c r="H76" s="150" t="s">
        <v>127</v>
      </c>
      <c r="I76" s="150" t="s">
        <v>128</v>
      </c>
      <c r="J76" s="150" t="s">
        <v>129</v>
      </c>
      <c r="K76" s="150" t="s">
        <v>130</v>
      </c>
      <c r="L76" s="150" t="s">
        <v>131</v>
      </c>
      <c r="M76" s="150" t="s">
        <v>132</v>
      </c>
      <c r="N76" s="150" t="s">
        <v>133</v>
      </c>
      <c r="O76" s="150" t="s">
        <v>134</v>
      </c>
      <c r="P76" s="150" t="s">
        <v>135</v>
      </c>
      <c r="Q76" s="150" t="s">
        <v>136</v>
      </c>
      <c r="R76" s="150" t="s">
        <v>137</v>
      </c>
      <c r="S76" s="150" t="s">
        <v>138</v>
      </c>
      <c r="T76" s="148" t="s">
        <v>139</v>
      </c>
      <c r="U76" s="78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CH76" s="94"/>
      <c r="CI76" s="94"/>
      <c r="CJ76" s="94"/>
      <c r="CK76" s="94"/>
      <c r="CL76" s="94"/>
    </row>
    <row r="77" spans="1:105" ht="16.350000000000001" customHeight="1">
      <c r="A77" s="179" t="s">
        <v>314</v>
      </c>
      <c r="B77" s="229" t="s">
        <v>315</v>
      </c>
      <c r="C77" s="230" t="s">
        <v>122</v>
      </c>
      <c r="D77" s="147" t="s">
        <v>123</v>
      </c>
      <c r="E77" s="150" t="s">
        <v>124</v>
      </c>
      <c r="F77" s="150" t="s">
        <v>125</v>
      </c>
      <c r="G77" s="150" t="s">
        <v>126</v>
      </c>
      <c r="H77" s="150" t="s">
        <v>127</v>
      </c>
      <c r="I77" s="150" t="s">
        <v>128</v>
      </c>
      <c r="J77" s="150" t="s">
        <v>129</v>
      </c>
      <c r="K77" s="150" t="s">
        <v>130</v>
      </c>
      <c r="L77" s="150" t="s">
        <v>131</v>
      </c>
      <c r="M77" s="150" t="s">
        <v>132</v>
      </c>
      <c r="N77" s="150" t="s">
        <v>133</v>
      </c>
      <c r="O77" s="150" t="s">
        <v>134</v>
      </c>
      <c r="P77" s="150" t="s">
        <v>135</v>
      </c>
      <c r="Q77" s="150" t="s">
        <v>136</v>
      </c>
      <c r="R77" s="150" t="s">
        <v>137</v>
      </c>
      <c r="S77" s="150" t="s">
        <v>138</v>
      </c>
      <c r="T77" s="148" t="s">
        <v>139</v>
      </c>
      <c r="U77" s="78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CH77" s="94"/>
      <c r="CI77" s="94"/>
      <c r="CJ77" s="94"/>
      <c r="CK77" s="94"/>
      <c r="CL77" s="94"/>
    </row>
    <row r="78" spans="1:105" ht="16.350000000000001" customHeight="1">
      <c r="A78" s="231" t="s">
        <v>316</v>
      </c>
      <c r="B78" s="229" t="s">
        <v>317</v>
      </c>
      <c r="C78" s="230" t="s">
        <v>122</v>
      </c>
      <c r="D78" s="147" t="s">
        <v>123</v>
      </c>
      <c r="E78" s="150" t="s">
        <v>124</v>
      </c>
      <c r="F78" s="150" t="s">
        <v>125</v>
      </c>
      <c r="G78" s="150" t="s">
        <v>126</v>
      </c>
      <c r="H78" s="150" t="s">
        <v>127</v>
      </c>
      <c r="I78" s="150" t="s">
        <v>128</v>
      </c>
      <c r="J78" s="150" t="s">
        <v>129</v>
      </c>
      <c r="K78" s="150" t="s">
        <v>130</v>
      </c>
      <c r="L78" s="150" t="s">
        <v>131</v>
      </c>
      <c r="M78" s="150" t="s">
        <v>132</v>
      </c>
      <c r="N78" s="150" t="s">
        <v>133</v>
      </c>
      <c r="O78" s="150" t="s">
        <v>134</v>
      </c>
      <c r="P78" s="150" t="s">
        <v>135</v>
      </c>
      <c r="Q78" s="150" t="s">
        <v>136</v>
      </c>
      <c r="R78" s="150" t="s">
        <v>137</v>
      </c>
      <c r="S78" s="150" t="s">
        <v>138</v>
      </c>
      <c r="T78" s="148" t="s">
        <v>139</v>
      </c>
      <c r="U78" s="78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CH78" s="94"/>
      <c r="CI78" s="94"/>
      <c r="CJ78" s="94"/>
      <c r="CK78" s="94"/>
      <c r="CL78" s="94"/>
    </row>
    <row r="79" spans="1:105" ht="16.350000000000001" customHeight="1">
      <c r="A79" s="179" t="s">
        <v>318</v>
      </c>
      <c r="B79" s="229" t="s">
        <v>319</v>
      </c>
      <c r="C79" s="230" t="s">
        <v>122</v>
      </c>
      <c r="D79" s="147" t="s">
        <v>123</v>
      </c>
      <c r="E79" s="150" t="s">
        <v>124</v>
      </c>
      <c r="F79" s="150" t="s">
        <v>125</v>
      </c>
      <c r="G79" s="150" t="s">
        <v>126</v>
      </c>
      <c r="H79" s="150" t="s">
        <v>127</v>
      </c>
      <c r="I79" s="150" t="s">
        <v>128</v>
      </c>
      <c r="J79" s="150" t="s">
        <v>129</v>
      </c>
      <c r="K79" s="150" t="s">
        <v>130</v>
      </c>
      <c r="L79" s="150" t="s">
        <v>131</v>
      </c>
      <c r="M79" s="150" t="s">
        <v>132</v>
      </c>
      <c r="N79" s="150" t="s">
        <v>133</v>
      </c>
      <c r="O79" s="150" t="s">
        <v>134</v>
      </c>
      <c r="P79" s="150" t="s">
        <v>135</v>
      </c>
      <c r="Q79" s="150" t="s">
        <v>136</v>
      </c>
      <c r="R79" s="150" t="s">
        <v>137</v>
      </c>
      <c r="S79" s="150" t="s">
        <v>138</v>
      </c>
      <c r="T79" s="148" t="s">
        <v>139</v>
      </c>
      <c r="U79" s="78"/>
      <c r="CH79" s="94"/>
      <c r="CI79" s="94"/>
      <c r="CJ79" s="94"/>
      <c r="CK79" s="94"/>
      <c r="CL79" s="94"/>
    </row>
    <row r="80" spans="1:105" ht="16.350000000000001" customHeight="1">
      <c r="A80" s="179" t="s">
        <v>320</v>
      </c>
      <c r="B80" s="229" t="s">
        <v>321</v>
      </c>
      <c r="C80" s="230" t="s">
        <v>122</v>
      </c>
      <c r="D80" s="147" t="s">
        <v>123</v>
      </c>
      <c r="E80" s="150" t="s">
        <v>124</v>
      </c>
      <c r="F80" s="150" t="s">
        <v>125</v>
      </c>
      <c r="G80" s="150" t="s">
        <v>126</v>
      </c>
      <c r="H80" s="150" t="s">
        <v>127</v>
      </c>
      <c r="I80" s="150" t="s">
        <v>128</v>
      </c>
      <c r="J80" s="150" t="s">
        <v>129</v>
      </c>
      <c r="K80" s="150" t="s">
        <v>130</v>
      </c>
      <c r="L80" s="150" t="s">
        <v>131</v>
      </c>
      <c r="M80" s="150" t="s">
        <v>132</v>
      </c>
      <c r="N80" s="150" t="s">
        <v>133</v>
      </c>
      <c r="O80" s="150" t="s">
        <v>134</v>
      </c>
      <c r="P80" s="150" t="s">
        <v>135</v>
      </c>
      <c r="Q80" s="150" t="s">
        <v>136</v>
      </c>
      <c r="R80" s="150" t="s">
        <v>137</v>
      </c>
      <c r="S80" s="150" t="s">
        <v>138</v>
      </c>
      <c r="T80" s="148" t="s">
        <v>139</v>
      </c>
      <c r="U80" s="78"/>
      <c r="CH80" s="94"/>
      <c r="CI80" s="94"/>
      <c r="CJ80" s="94"/>
      <c r="CK80" s="94"/>
      <c r="CL80" s="94"/>
    </row>
    <row r="81" spans="1:90" ht="16.350000000000001" customHeight="1">
      <c r="A81" s="179" t="s">
        <v>322</v>
      </c>
      <c r="B81" s="229" t="s">
        <v>323</v>
      </c>
      <c r="C81" s="230" t="s">
        <v>122</v>
      </c>
      <c r="D81" s="147" t="s">
        <v>123</v>
      </c>
      <c r="E81" s="150" t="s">
        <v>124</v>
      </c>
      <c r="F81" s="150" t="s">
        <v>125</v>
      </c>
      <c r="G81" s="150" t="s">
        <v>126</v>
      </c>
      <c r="H81" s="150" t="s">
        <v>127</v>
      </c>
      <c r="I81" s="150" t="s">
        <v>128</v>
      </c>
      <c r="J81" s="150" t="s">
        <v>129</v>
      </c>
      <c r="K81" s="150" t="s">
        <v>130</v>
      </c>
      <c r="L81" s="150" t="s">
        <v>131</v>
      </c>
      <c r="M81" s="150" t="s">
        <v>132</v>
      </c>
      <c r="N81" s="150" t="s">
        <v>133</v>
      </c>
      <c r="O81" s="150" t="s">
        <v>134</v>
      </c>
      <c r="P81" s="150" t="s">
        <v>135</v>
      </c>
      <c r="Q81" s="150" t="s">
        <v>136</v>
      </c>
      <c r="R81" s="150" t="s">
        <v>137</v>
      </c>
      <c r="S81" s="150" t="s">
        <v>138</v>
      </c>
      <c r="T81" s="148" t="s">
        <v>139</v>
      </c>
      <c r="U81" s="78"/>
      <c r="CH81" s="94"/>
      <c r="CI81" s="94"/>
      <c r="CJ81" s="94"/>
      <c r="CK81" s="94"/>
      <c r="CL81" s="94"/>
    </row>
    <row r="82" spans="1:90" ht="16.350000000000001" customHeight="1">
      <c r="A82" s="179" t="s">
        <v>324</v>
      </c>
      <c r="B82" s="229" t="s">
        <v>325</v>
      </c>
      <c r="C82" s="230" t="s">
        <v>122</v>
      </c>
      <c r="D82" s="147" t="s">
        <v>123</v>
      </c>
      <c r="E82" s="150" t="s">
        <v>124</v>
      </c>
      <c r="F82" s="150" t="s">
        <v>125</v>
      </c>
      <c r="G82" s="150" t="s">
        <v>126</v>
      </c>
      <c r="H82" s="150" t="s">
        <v>127</v>
      </c>
      <c r="I82" s="150" t="s">
        <v>128</v>
      </c>
      <c r="J82" s="150" t="s">
        <v>129</v>
      </c>
      <c r="K82" s="150" t="s">
        <v>130</v>
      </c>
      <c r="L82" s="150" t="s">
        <v>131</v>
      </c>
      <c r="M82" s="150" t="s">
        <v>132</v>
      </c>
      <c r="N82" s="150" t="s">
        <v>133</v>
      </c>
      <c r="O82" s="150" t="s">
        <v>134</v>
      </c>
      <c r="P82" s="150" t="s">
        <v>135</v>
      </c>
      <c r="Q82" s="150" t="s">
        <v>136</v>
      </c>
      <c r="R82" s="150" t="s">
        <v>137</v>
      </c>
      <c r="S82" s="150" t="s">
        <v>138</v>
      </c>
      <c r="T82" s="148" t="s">
        <v>139</v>
      </c>
      <c r="U82" s="220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CH82" s="94"/>
      <c r="CI82" s="94"/>
      <c r="CJ82" s="94"/>
      <c r="CK82" s="94"/>
      <c r="CL82" s="94"/>
    </row>
    <row r="83" spans="1:90" ht="16.350000000000001" customHeight="1">
      <c r="A83" s="179" t="s">
        <v>326</v>
      </c>
      <c r="B83" s="229" t="s">
        <v>327</v>
      </c>
      <c r="C83" s="230" t="s">
        <v>122</v>
      </c>
      <c r="D83" s="147" t="s">
        <v>123</v>
      </c>
      <c r="E83" s="150" t="s">
        <v>124</v>
      </c>
      <c r="F83" s="150" t="s">
        <v>125</v>
      </c>
      <c r="G83" s="150" t="s">
        <v>126</v>
      </c>
      <c r="H83" s="150" t="s">
        <v>127</v>
      </c>
      <c r="I83" s="150" t="s">
        <v>128</v>
      </c>
      <c r="J83" s="150" t="s">
        <v>129</v>
      </c>
      <c r="K83" s="150" t="s">
        <v>130</v>
      </c>
      <c r="L83" s="150" t="s">
        <v>131</v>
      </c>
      <c r="M83" s="150" t="s">
        <v>132</v>
      </c>
      <c r="N83" s="150" t="s">
        <v>133</v>
      </c>
      <c r="O83" s="150" t="s">
        <v>134</v>
      </c>
      <c r="P83" s="150" t="s">
        <v>135</v>
      </c>
      <c r="Q83" s="150" t="s">
        <v>136</v>
      </c>
      <c r="R83" s="150" t="s">
        <v>137</v>
      </c>
      <c r="S83" s="150" t="s">
        <v>138</v>
      </c>
      <c r="T83" s="148" t="s">
        <v>139</v>
      </c>
      <c r="U83" s="78"/>
      <c r="CH83" s="94"/>
      <c r="CI83" s="94"/>
      <c r="CJ83" s="94"/>
      <c r="CK83" s="94"/>
      <c r="CL83" s="94"/>
    </row>
    <row r="84" spans="1:90" ht="16.350000000000001" customHeight="1">
      <c r="A84" s="179" t="s">
        <v>328</v>
      </c>
      <c r="B84" s="229" t="s">
        <v>329</v>
      </c>
      <c r="C84" s="230" t="s">
        <v>122</v>
      </c>
      <c r="D84" s="147" t="s">
        <v>123</v>
      </c>
      <c r="E84" s="150" t="s">
        <v>124</v>
      </c>
      <c r="F84" s="150" t="s">
        <v>125</v>
      </c>
      <c r="G84" s="150" t="s">
        <v>126</v>
      </c>
      <c r="H84" s="150" t="s">
        <v>127</v>
      </c>
      <c r="I84" s="150" t="s">
        <v>128</v>
      </c>
      <c r="J84" s="150" t="s">
        <v>129</v>
      </c>
      <c r="K84" s="150" t="s">
        <v>130</v>
      </c>
      <c r="L84" s="150" t="s">
        <v>131</v>
      </c>
      <c r="M84" s="150" t="s">
        <v>132</v>
      </c>
      <c r="N84" s="150" t="s">
        <v>133</v>
      </c>
      <c r="O84" s="150" t="s">
        <v>134</v>
      </c>
      <c r="P84" s="150" t="s">
        <v>135</v>
      </c>
      <c r="Q84" s="150" t="s">
        <v>136</v>
      </c>
      <c r="R84" s="150" t="s">
        <v>137</v>
      </c>
      <c r="S84" s="150" t="s">
        <v>138</v>
      </c>
      <c r="T84" s="148" t="s">
        <v>139</v>
      </c>
      <c r="U84" s="78"/>
      <c r="CH84" s="94"/>
      <c r="CI84" s="94"/>
      <c r="CJ84" s="94"/>
      <c r="CK84" s="94"/>
      <c r="CL84" s="94"/>
    </row>
    <row r="85" spans="1:90" ht="16.350000000000001" customHeight="1">
      <c r="A85" s="179" t="s">
        <v>330</v>
      </c>
      <c r="B85" s="229" t="s">
        <v>331</v>
      </c>
      <c r="C85" s="230" t="s">
        <v>122</v>
      </c>
      <c r="D85" s="147" t="s">
        <v>123</v>
      </c>
      <c r="E85" s="150" t="s">
        <v>124</v>
      </c>
      <c r="F85" s="150" t="s">
        <v>125</v>
      </c>
      <c r="G85" s="150" t="s">
        <v>126</v>
      </c>
      <c r="H85" s="150" t="s">
        <v>127</v>
      </c>
      <c r="I85" s="150" t="s">
        <v>128</v>
      </c>
      <c r="J85" s="150" t="s">
        <v>129</v>
      </c>
      <c r="K85" s="150" t="s">
        <v>130</v>
      </c>
      <c r="L85" s="150" t="s">
        <v>131</v>
      </c>
      <c r="M85" s="150" t="s">
        <v>132</v>
      </c>
      <c r="N85" s="150" t="s">
        <v>133</v>
      </c>
      <c r="O85" s="150" t="s">
        <v>134</v>
      </c>
      <c r="P85" s="150" t="s">
        <v>135</v>
      </c>
      <c r="Q85" s="150" t="s">
        <v>136</v>
      </c>
      <c r="R85" s="150" t="s">
        <v>137</v>
      </c>
      <c r="S85" s="150" t="s">
        <v>138</v>
      </c>
      <c r="T85" s="148" t="s">
        <v>139</v>
      </c>
      <c r="U85" s="78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CH85" s="94"/>
      <c r="CI85" s="94"/>
      <c r="CJ85" s="94"/>
      <c r="CK85" s="94"/>
      <c r="CL85" s="94"/>
    </row>
    <row r="86" spans="1:90" ht="16.350000000000001" customHeight="1">
      <c r="A86" s="179" t="s">
        <v>332</v>
      </c>
      <c r="B86" s="229" t="s">
        <v>333</v>
      </c>
      <c r="C86" s="230" t="s">
        <v>122</v>
      </c>
      <c r="D86" s="147" t="s">
        <v>123</v>
      </c>
      <c r="E86" s="150" t="s">
        <v>124</v>
      </c>
      <c r="F86" s="150" t="s">
        <v>125</v>
      </c>
      <c r="G86" s="150" t="s">
        <v>126</v>
      </c>
      <c r="H86" s="150" t="s">
        <v>127</v>
      </c>
      <c r="I86" s="150" t="s">
        <v>128</v>
      </c>
      <c r="J86" s="150" t="s">
        <v>129</v>
      </c>
      <c r="K86" s="150" t="s">
        <v>130</v>
      </c>
      <c r="L86" s="150" t="s">
        <v>131</v>
      </c>
      <c r="M86" s="150" t="s">
        <v>132</v>
      </c>
      <c r="N86" s="150" t="s">
        <v>133</v>
      </c>
      <c r="O86" s="150" t="s">
        <v>134</v>
      </c>
      <c r="P86" s="150" t="s">
        <v>135</v>
      </c>
      <c r="Q86" s="150" t="s">
        <v>136</v>
      </c>
      <c r="R86" s="150" t="s">
        <v>137</v>
      </c>
      <c r="S86" s="150" t="s">
        <v>138</v>
      </c>
      <c r="T86" s="148" t="s">
        <v>139</v>
      </c>
      <c r="U86" s="78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CH86" s="94"/>
      <c r="CI86" s="94"/>
      <c r="CJ86" s="94"/>
      <c r="CK86" s="94"/>
      <c r="CL86" s="94"/>
    </row>
    <row r="87" spans="1:90" ht="16.350000000000001" customHeight="1">
      <c r="A87" s="179" t="s">
        <v>334</v>
      </c>
      <c r="B87" s="229" t="s">
        <v>335</v>
      </c>
      <c r="C87" s="230" t="s">
        <v>122</v>
      </c>
      <c r="D87" s="147" t="s">
        <v>123</v>
      </c>
      <c r="E87" s="150" t="s">
        <v>124</v>
      </c>
      <c r="F87" s="150" t="s">
        <v>125</v>
      </c>
      <c r="G87" s="150" t="s">
        <v>126</v>
      </c>
      <c r="H87" s="150" t="s">
        <v>127</v>
      </c>
      <c r="I87" s="150" t="s">
        <v>128</v>
      </c>
      <c r="J87" s="150" t="s">
        <v>129</v>
      </c>
      <c r="K87" s="150" t="s">
        <v>130</v>
      </c>
      <c r="L87" s="150" t="s">
        <v>131</v>
      </c>
      <c r="M87" s="150" t="s">
        <v>132</v>
      </c>
      <c r="N87" s="150" t="s">
        <v>133</v>
      </c>
      <c r="O87" s="150" t="s">
        <v>134</v>
      </c>
      <c r="P87" s="150" t="s">
        <v>135</v>
      </c>
      <c r="Q87" s="150" t="s">
        <v>136</v>
      </c>
      <c r="R87" s="150" t="s">
        <v>137</v>
      </c>
      <c r="S87" s="150" t="s">
        <v>138</v>
      </c>
      <c r="T87" s="148" t="s">
        <v>139</v>
      </c>
      <c r="U87" s="78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CH87" s="94"/>
      <c r="CI87" s="94"/>
      <c r="CJ87" s="94"/>
      <c r="CK87" s="94"/>
      <c r="CL87" s="94"/>
    </row>
    <row r="88" spans="1:90" ht="16.350000000000001" customHeight="1">
      <c r="A88" s="179" t="s">
        <v>336</v>
      </c>
      <c r="B88" s="232" t="s">
        <v>337</v>
      </c>
      <c r="C88" s="233" t="s">
        <v>122</v>
      </c>
      <c r="D88" s="195" t="s">
        <v>123</v>
      </c>
      <c r="E88" s="196" t="s">
        <v>124</v>
      </c>
      <c r="F88" s="196" t="s">
        <v>125</v>
      </c>
      <c r="G88" s="196" t="s">
        <v>126</v>
      </c>
      <c r="H88" s="196" t="s">
        <v>127</v>
      </c>
      <c r="I88" s="196" t="s">
        <v>128</v>
      </c>
      <c r="J88" s="196" t="s">
        <v>129</v>
      </c>
      <c r="K88" s="196" t="s">
        <v>130</v>
      </c>
      <c r="L88" s="196" t="s">
        <v>131</v>
      </c>
      <c r="M88" s="196" t="s">
        <v>132</v>
      </c>
      <c r="N88" s="196" t="s">
        <v>133</v>
      </c>
      <c r="O88" s="196" t="s">
        <v>134</v>
      </c>
      <c r="P88" s="196" t="s">
        <v>135</v>
      </c>
      <c r="Q88" s="196" t="s">
        <v>136</v>
      </c>
      <c r="R88" s="196" t="s">
        <v>137</v>
      </c>
      <c r="S88" s="196" t="s">
        <v>138</v>
      </c>
      <c r="T88" s="197" t="s">
        <v>139</v>
      </c>
      <c r="U88" s="78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CH88" s="94"/>
      <c r="CI88" s="94"/>
      <c r="CJ88" s="94"/>
      <c r="CK88" s="94"/>
      <c r="CL88" s="94"/>
    </row>
    <row r="89" spans="1:90" ht="16.350000000000001" customHeight="1">
      <c r="A89" s="234"/>
      <c r="B89" s="235" t="s">
        <v>338</v>
      </c>
      <c r="C89" s="207">
        <f t="shared" ref="C89:T89" si="13">SUM(C74:C88)</f>
        <v>0</v>
      </c>
      <c r="D89" s="208">
        <f t="shared" si="13"/>
        <v>0</v>
      </c>
      <c r="E89" s="209">
        <f t="shared" si="13"/>
        <v>0</v>
      </c>
      <c r="F89" s="209">
        <f t="shared" si="13"/>
        <v>0</v>
      </c>
      <c r="G89" s="209">
        <f t="shared" si="13"/>
        <v>0</v>
      </c>
      <c r="H89" s="209">
        <f t="shared" si="13"/>
        <v>0</v>
      </c>
      <c r="I89" s="209">
        <f t="shared" si="13"/>
        <v>0</v>
      </c>
      <c r="J89" s="209">
        <f t="shared" si="13"/>
        <v>0</v>
      </c>
      <c r="K89" s="209">
        <f t="shared" si="13"/>
        <v>0</v>
      </c>
      <c r="L89" s="209">
        <f t="shared" si="13"/>
        <v>0</v>
      </c>
      <c r="M89" s="209">
        <f t="shared" si="13"/>
        <v>0</v>
      </c>
      <c r="N89" s="209">
        <f t="shared" si="13"/>
        <v>0</v>
      </c>
      <c r="O89" s="209">
        <f t="shared" si="13"/>
        <v>0</v>
      </c>
      <c r="P89" s="209">
        <f t="shared" si="13"/>
        <v>0</v>
      </c>
      <c r="Q89" s="209">
        <f t="shared" si="13"/>
        <v>0</v>
      </c>
      <c r="R89" s="209">
        <f t="shared" si="13"/>
        <v>0</v>
      </c>
      <c r="S89" s="209">
        <f t="shared" si="13"/>
        <v>0</v>
      </c>
      <c r="T89" s="210">
        <f t="shared" si="13"/>
        <v>0</v>
      </c>
      <c r="U89" s="78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CH89" s="94"/>
      <c r="CI89" s="94"/>
      <c r="CJ89" s="94"/>
      <c r="CK89" s="94"/>
      <c r="CL89" s="94"/>
    </row>
    <row r="90" spans="1:90" ht="31.35" customHeight="1">
      <c r="B90" s="223" t="s">
        <v>339</v>
      </c>
      <c r="C90" s="236"/>
      <c r="D90" s="236"/>
      <c r="E90" s="236"/>
      <c r="F90" s="236"/>
      <c r="G90" s="236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D90" s="23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CH90" s="94"/>
      <c r="CI90" s="94"/>
      <c r="CJ90" s="94"/>
      <c r="CK90" s="94"/>
      <c r="CL90" s="94"/>
    </row>
    <row r="91" spans="1:90" ht="16.350000000000001" customHeight="1">
      <c r="B91" s="238" t="s">
        <v>340</v>
      </c>
      <c r="C91" s="239"/>
      <c r="D91" s="238" t="s">
        <v>338</v>
      </c>
      <c r="E91" s="240"/>
      <c r="F91" s="239"/>
      <c r="G91" s="109" t="s">
        <v>341</v>
      </c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241"/>
      <c r="AO91" s="100" t="s">
        <v>342</v>
      </c>
      <c r="AP91" s="242" t="s">
        <v>343</v>
      </c>
      <c r="AQ91" s="243" t="s">
        <v>344</v>
      </c>
      <c r="AR91" s="100" t="s">
        <v>345</v>
      </c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CH91" s="94"/>
      <c r="CI91" s="94"/>
      <c r="CJ91" s="94"/>
      <c r="CK91" s="94"/>
      <c r="CL91" s="94"/>
    </row>
    <row r="92" spans="1:90" ht="16.350000000000001" customHeight="1">
      <c r="B92" s="244"/>
      <c r="C92" s="245"/>
      <c r="D92" s="246"/>
      <c r="E92" s="247"/>
      <c r="F92" s="248"/>
      <c r="G92" s="249" t="s">
        <v>85</v>
      </c>
      <c r="H92" s="250"/>
      <c r="I92" s="249" t="s">
        <v>86</v>
      </c>
      <c r="J92" s="250"/>
      <c r="K92" s="249" t="s">
        <v>87</v>
      </c>
      <c r="L92" s="250"/>
      <c r="M92" s="249" t="s">
        <v>88</v>
      </c>
      <c r="N92" s="250"/>
      <c r="O92" s="249" t="s">
        <v>89</v>
      </c>
      <c r="P92" s="250"/>
      <c r="Q92" s="109" t="s">
        <v>90</v>
      </c>
      <c r="R92" s="110"/>
      <c r="S92" s="109" t="s">
        <v>91</v>
      </c>
      <c r="T92" s="110"/>
      <c r="U92" s="109" t="s">
        <v>92</v>
      </c>
      <c r="V92" s="110"/>
      <c r="W92" s="109" t="s">
        <v>93</v>
      </c>
      <c r="X92" s="110"/>
      <c r="Y92" s="109" t="s">
        <v>94</v>
      </c>
      <c r="Z92" s="110"/>
      <c r="AA92" s="109" t="s">
        <v>95</v>
      </c>
      <c r="AB92" s="110"/>
      <c r="AC92" s="109" t="s">
        <v>96</v>
      </c>
      <c r="AD92" s="110"/>
      <c r="AE92" s="109" t="s">
        <v>97</v>
      </c>
      <c r="AF92" s="110"/>
      <c r="AG92" s="109" t="s">
        <v>98</v>
      </c>
      <c r="AH92" s="110"/>
      <c r="AI92" s="109" t="s">
        <v>99</v>
      </c>
      <c r="AJ92" s="110"/>
      <c r="AK92" s="109" t="s">
        <v>100</v>
      </c>
      <c r="AL92" s="110"/>
      <c r="AM92" s="109" t="s">
        <v>101</v>
      </c>
      <c r="AN92" s="241"/>
      <c r="AO92" s="251"/>
      <c r="AP92" s="252"/>
      <c r="AQ92" s="253"/>
      <c r="AR92" s="251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CH92" s="94"/>
      <c r="CI92" s="94"/>
      <c r="CJ92" s="94"/>
      <c r="CK92" s="94"/>
      <c r="CL92" s="94"/>
    </row>
    <row r="93" spans="1:90" ht="16.350000000000001" customHeight="1">
      <c r="B93" s="246"/>
      <c r="C93" s="248"/>
      <c r="D93" s="128" t="s">
        <v>346</v>
      </c>
      <c r="E93" s="123" t="s">
        <v>102</v>
      </c>
      <c r="F93" s="254" t="s">
        <v>103</v>
      </c>
      <c r="G93" s="255" t="s">
        <v>102</v>
      </c>
      <c r="H93" s="256" t="s">
        <v>103</v>
      </c>
      <c r="I93" s="255" t="s">
        <v>102</v>
      </c>
      <c r="J93" s="256" t="s">
        <v>103</v>
      </c>
      <c r="K93" s="255" t="s">
        <v>102</v>
      </c>
      <c r="L93" s="256" t="s">
        <v>103</v>
      </c>
      <c r="M93" s="255" t="s">
        <v>102</v>
      </c>
      <c r="N93" s="256" t="s">
        <v>103</v>
      </c>
      <c r="O93" s="255" t="s">
        <v>102</v>
      </c>
      <c r="P93" s="256" t="s">
        <v>103</v>
      </c>
      <c r="Q93" s="255" t="s">
        <v>102</v>
      </c>
      <c r="R93" s="256" t="s">
        <v>103</v>
      </c>
      <c r="S93" s="255" t="s">
        <v>102</v>
      </c>
      <c r="T93" s="256" t="s">
        <v>103</v>
      </c>
      <c r="U93" s="255" t="s">
        <v>102</v>
      </c>
      <c r="V93" s="256" t="s">
        <v>103</v>
      </c>
      <c r="W93" s="255" t="s">
        <v>102</v>
      </c>
      <c r="X93" s="256" t="s">
        <v>103</v>
      </c>
      <c r="Y93" s="255" t="s">
        <v>102</v>
      </c>
      <c r="Z93" s="256" t="s">
        <v>103</v>
      </c>
      <c r="AA93" s="255" t="s">
        <v>102</v>
      </c>
      <c r="AB93" s="256" t="s">
        <v>103</v>
      </c>
      <c r="AC93" s="255" t="s">
        <v>102</v>
      </c>
      <c r="AD93" s="256" t="s">
        <v>103</v>
      </c>
      <c r="AE93" s="255" t="s">
        <v>102</v>
      </c>
      <c r="AF93" s="256" t="s">
        <v>103</v>
      </c>
      <c r="AG93" s="255" t="s">
        <v>102</v>
      </c>
      <c r="AH93" s="256" t="s">
        <v>103</v>
      </c>
      <c r="AI93" s="255" t="s">
        <v>102</v>
      </c>
      <c r="AJ93" s="256" t="s">
        <v>103</v>
      </c>
      <c r="AK93" s="255" t="s">
        <v>102</v>
      </c>
      <c r="AL93" s="256" t="s">
        <v>103</v>
      </c>
      <c r="AM93" s="255" t="s">
        <v>102</v>
      </c>
      <c r="AN93" s="257" t="s">
        <v>103</v>
      </c>
      <c r="AO93" s="115"/>
      <c r="AP93" s="258"/>
      <c r="AQ93" s="259"/>
      <c r="AR93" s="115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CH93" s="94"/>
      <c r="CI93" s="94"/>
      <c r="CJ93" s="94"/>
      <c r="CK93" s="94"/>
      <c r="CL93" s="94"/>
    </row>
    <row r="94" spans="1:90" ht="16.350000000000001" customHeight="1">
      <c r="A94" s="139" t="s">
        <v>347</v>
      </c>
      <c r="B94" s="260" t="s">
        <v>348</v>
      </c>
      <c r="C94" s="261"/>
      <c r="D94" s="262" t="s">
        <v>122</v>
      </c>
      <c r="E94" s="263" t="s">
        <v>123</v>
      </c>
      <c r="F94" s="264" t="s">
        <v>124</v>
      </c>
      <c r="G94" s="265" t="s">
        <v>125</v>
      </c>
      <c r="H94" s="266" t="s">
        <v>126</v>
      </c>
      <c r="I94" s="265" t="s">
        <v>127</v>
      </c>
      <c r="J94" s="266" t="s">
        <v>128</v>
      </c>
      <c r="K94" s="265" t="s">
        <v>129</v>
      </c>
      <c r="L94" s="153" t="s">
        <v>130</v>
      </c>
      <c r="M94" s="265" t="s">
        <v>131</v>
      </c>
      <c r="N94" s="153" t="s">
        <v>132</v>
      </c>
      <c r="O94" s="265" t="s">
        <v>133</v>
      </c>
      <c r="P94" s="153" t="s">
        <v>134</v>
      </c>
      <c r="Q94" s="265" t="s">
        <v>135</v>
      </c>
      <c r="R94" s="153" t="s">
        <v>136</v>
      </c>
      <c r="S94" s="265" t="s">
        <v>137</v>
      </c>
      <c r="T94" s="153" t="s">
        <v>138</v>
      </c>
      <c r="U94" s="265" t="s">
        <v>139</v>
      </c>
      <c r="V94" s="153" t="s">
        <v>140</v>
      </c>
      <c r="W94" s="265" t="s">
        <v>141</v>
      </c>
      <c r="X94" s="153" t="s">
        <v>142</v>
      </c>
      <c r="Y94" s="265" t="s">
        <v>143</v>
      </c>
      <c r="Z94" s="153" t="s">
        <v>144</v>
      </c>
      <c r="AA94" s="265" t="s">
        <v>145</v>
      </c>
      <c r="AB94" s="153" t="s">
        <v>146</v>
      </c>
      <c r="AC94" s="265" t="s">
        <v>147</v>
      </c>
      <c r="AD94" s="153" t="s">
        <v>148</v>
      </c>
      <c r="AE94" s="265" t="s">
        <v>149</v>
      </c>
      <c r="AF94" s="153" t="s">
        <v>150</v>
      </c>
      <c r="AG94" s="265" t="s">
        <v>151</v>
      </c>
      <c r="AH94" s="153" t="s">
        <v>152</v>
      </c>
      <c r="AI94" s="265" t="s">
        <v>153</v>
      </c>
      <c r="AJ94" s="153" t="s">
        <v>154</v>
      </c>
      <c r="AK94" s="265" t="s">
        <v>155</v>
      </c>
      <c r="AL94" s="153" t="s">
        <v>156</v>
      </c>
      <c r="AM94" s="267" t="s">
        <v>157</v>
      </c>
      <c r="AN94" s="268" t="s">
        <v>158</v>
      </c>
      <c r="AO94" s="266" t="s">
        <v>159</v>
      </c>
      <c r="AP94" s="269" t="s">
        <v>160</v>
      </c>
      <c r="AQ94" s="270" t="s">
        <v>161</v>
      </c>
      <c r="AR94" s="266" t="s">
        <v>162</v>
      </c>
      <c r="AS94" s="161" t="str">
        <f>CB94&amp;CC94&amp;CD94&amp;CE94</f>
        <v xml:space="preserve">* El número de Beneficiarios NO DEBE ser mayor que el Total. * El número de Pueblos Originarios y/o Migrantes NO DEBE ser mayor que el Total. * El número de Controles NO DEBE ser mayor que el Total. </v>
      </c>
      <c r="AT94" s="162"/>
      <c r="AU94" s="162"/>
      <c r="AV94" s="162"/>
      <c r="AW94" s="162"/>
      <c r="AX94" s="162"/>
      <c r="AY94" s="162"/>
      <c r="AZ94" s="162"/>
      <c r="BA94" s="162"/>
      <c r="BB94" s="162"/>
      <c r="BC94" s="162"/>
      <c r="BD94" s="162"/>
      <c r="BE94" s="107"/>
      <c r="BF94" s="107"/>
      <c r="CB94" s="271" t="str">
        <f>IF(CH94=1,"* El número de Beneficiarios NO DEBE ser mayor que el Total. ","")</f>
        <v xml:space="preserve">* El número de Beneficiarios NO DEBE ser mayor que el Total. </v>
      </c>
      <c r="CC94" s="271" t="str">
        <f>IF(CI94=1,"* No olvide digitar la columna Beneficiarios y/o Pueblos Originarios y/o Migrantes (Digite CEROS si no tiene.). ","")</f>
        <v/>
      </c>
      <c r="CD94" s="271" t="str">
        <f>IF(CJ94=1,"* El número de Pueblos Originarios y/o Migrantes NO DEBE ser mayor que el Total. ","")</f>
        <v xml:space="preserve">* El número de Pueblos Originarios y/o Migrantes NO DEBE ser mayor que el Total. </v>
      </c>
      <c r="CE94" s="271" t="str">
        <f>IF(CK94=1,"* El número de Controles NO DEBE ser mayor que el Total. ","")</f>
        <v xml:space="preserve">* El número de Controles NO DEBE ser mayor que el Total. </v>
      </c>
      <c r="CF94" s="271"/>
      <c r="CG94" s="271"/>
      <c r="CH94" s="164">
        <f>IF(D94&lt;AO94,1,0)</f>
        <v>1</v>
      </c>
      <c r="CI94" s="164">
        <f>IF(AND(D94&lt;&gt;0,OR(AO94="",AQ94="",AR94="")),1,0)</f>
        <v>0</v>
      </c>
      <c r="CJ94" s="164">
        <f>IF(OR(D94&lt;AQ94,D94&lt;AR94),1,0)</f>
        <v>1</v>
      </c>
      <c r="CK94" s="164">
        <f>IF(D94&lt;AP94,1,0)</f>
        <v>1</v>
      </c>
      <c r="CL94" s="94"/>
    </row>
    <row r="95" spans="1:90" ht="16.350000000000001" customHeight="1">
      <c r="A95" s="139" t="s">
        <v>349</v>
      </c>
      <c r="B95" s="103" t="s">
        <v>350</v>
      </c>
      <c r="C95" s="227" t="s">
        <v>351</v>
      </c>
      <c r="D95" s="272" t="s">
        <v>122</v>
      </c>
      <c r="E95" s="273" t="s">
        <v>123</v>
      </c>
      <c r="F95" s="274" t="s">
        <v>124</v>
      </c>
      <c r="G95" s="275" t="s">
        <v>125</v>
      </c>
      <c r="H95" s="276" t="s">
        <v>126</v>
      </c>
      <c r="I95" s="275" t="s">
        <v>127</v>
      </c>
      <c r="J95" s="276" t="s">
        <v>128</v>
      </c>
      <c r="K95" s="275" t="s">
        <v>129</v>
      </c>
      <c r="L95" s="155" t="s">
        <v>130</v>
      </c>
      <c r="M95" s="275" t="s">
        <v>131</v>
      </c>
      <c r="N95" s="155" t="s">
        <v>132</v>
      </c>
      <c r="O95" s="275" t="s">
        <v>133</v>
      </c>
      <c r="P95" s="155" t="s">
        <v>134</v>
      </c>
      <c r="Q95" s="275" t="s">
        <v>135</v>
      </c>
      <c r="R95" s="155" t="s">
        <v>136</v>
      </c>
      <c r="S95" s="275" t="s">
        <v>137</v>
      </c>
      <c r="T95" s="155" t="s">
        <v>138</v>
      </c>
      <c r="U95" s="275" t="s">
        <v>139</v>
      </c>
      <c r="V95" s="155" t="s">
        <v>140</v>
      </c>
      <c r="W95" s="275" t="s">
        <v>141</v>
      </c>
      <c r="X95" s="155" t="s">
        <v>142</v>
      </c>
      <c r="Y95" s="275" t="s">
        <v>143</v>
      </c>
      <c r="Z95" s="155" t="s">
        <v>144</v>
      </c>
      <c r="AA95" s="275" t="s">
        <v>145</v>
      </c>
      <c r="AB95" s="155" t="s">
        <v>146</v>
      </c>
      <c r="AC95" s="275" t="s">
        <v>147</v>
      </c>
      <c r="AD95" s="155" t="s">
        <v>148</v>
      </c>
      <c r="AE95" s="275" t="s">
        <v>149</v>
      </c>
      <c r="AF95" s="155" t="s">
        <v>150</v>
      </c>
      <c r="AG95" s="275" t="s">
        <v>151</v>
      </c>
      <c r="AH95" s="155" t="s">
        <v>152</v>
      </c>
      <c r="AI95" s="275" t="s">
        <v>153</v>
      </c>
      <c r="AJ95" s="155" t="s">
        <v>154</v>
      </c>
      <c r="AK95" s="275" t="s">
        <v>155</v>
      </c>
      <c r="AL95" s="155" t="s">
        <v>156</v>
      </c>
      <c r="AM95" s="275" t="s">
        <v>157</v>
      </c>
      <c r="AN95" s="277" t="s">
        <v>158</v>
      </c>
      <c r="AO95" s="146" t="s">
        <v>159</v>
      </c>
      <c r="AP95" s="278" t="s">
        <v>160</v>
      </c>
      <c r="AQ95" s="279" t="s">
        <v>161</v>
      </c>
      <c r="AR95" s="146" t="s">
        <v>162</v>
      </c>
      <c r="AS95" s="161" t="str">
        <f t="shared" ref="AS95:AS103" si="14">CB95&amp;CC95&amp;CD95&amp;CE95</f>
        <v xml:space="preserve">* El número de Beneficiarios NO DEBE ser mayor que el Total. * El número de Pueblos Originarios y/o Migrantes NO DEBE ser mayor que el Total. * El número de Controles NO DEBE ser mayor que el Total. </v>
      </c>
      <c r="AT95" s="162"/>
      <c r="AU95" s="162"/>
      <c r="AV95" s="162"/>
      <c r="AW95" s="162"/>
      <c r="AX95" s="162"/>
      <c r="AY95" s="162"/>
      <c r="AZ95" s="162"/>
      <c r="BA95" s="162"/>
      <c r="BB95" s="162"/>
      <c r="BC95" s="162"/>
      <c r="BD95" s="162"/>
      <c r="BE95" s="107"/>
      <c r="BF95" s="107"/>
      <c r="CB95" s="271" t="str">
        <f t="shared" ref="CB95:CB102" si="15">IF(CH95=1,"* El número de Beneficiarios NO DEBE ser mayor que el Total. ","")</f>
        <v xml:space="preserve">* El número de Beneficiarios NO DEBE ser mayor que el Total. </v>
      </c>
      <c r="CC95" s="271" t="str">
        <f t="shared" ref="CC95:CC102" si="16">IF(CI95=1,"* No olvide digitar la columna Beneficiarios y/o Pueblos Originarios y/o Migrantes (Digite CEROS si no tiene.). ","")</f>
        <v/>
      </c>
      <c r="CD95" s="271" t="str">
        <f t="shared" ref="CD95:CD102" si="17">IF(CJ95=1,"* El número de Pueblos Originarios y/o Migrantes NO DEBE ser mayor que el Total. ","")</f>
        <v xml:space="preserve">* El número de Pueblos Originarios y/o Migrantes NO DEBE ser mayor que el Total. </v>
      </c>
      <c r="CE95" s="271" t="str">
        <f t="shared" ref="CE95:CE102" si="18">IF(CK95=1,"* El número de Controles NO DEBE ser mayor que el Total. ","")</f>
        <v xml:space="preserve">* El número de Controles NO DEBE ser mayor que el Total. </v>
      </c>
      <c r="CF95" s="271"/>
      <c r="CG95" s="271"/>
      <c r="CH95" s="164">
        <f>IF(F95&lt;AO95,1,0)</f>
        <v>1</v>
      </c>
      <c r="CI95" s="164">
        <f>IF(AND(F95&lt;&gt;0,OR(AO95="",AQ95="",AR95="")),1,0)</f>
        <v>0</v>
      </c>
      <c r="CJ95" s="164">
        <f>IF(OR(F95&lt;AQ95,F95&lt;AR95),1,0)</f>
        <v>1</v>
      </c>
      <c r="CK95" s="164">
        <f>IF(F95&lt;AP95,1,0)</f>
        <v>1</v>
      </c>
      <c r="CL95" s="94"/>
    </row>
    <row r="96" spans="1:90" ht="16.350000000000001" customHeight="1">
      <c r="A96" s="231" t="s">
        <v>352</v>
      </c>
      <c r="B96" s="116"/>
      <c r="C96" s="229" t="s">
        <v>353</v>
      </c>
      <c r="D96" s="272" t="s">
        <v>122</v>
      </c>
      <c r="E96" s="280" t="s">
        <v>123</v>
      </c>
      <c r="F96" s="281" t="s">
        <v>124</v>
      </c>
      <c r="G96" s="282" t="s">
        <v>125</v>
      </c>
      <c r="H96" s="283" t="s">
        <v>126</v>
      </c>
      <c r="I96" s="282" t="s">
        <v>127</v>
      </c>
      <c r="J96" s="283" t="s">
        <v>128</v>
      </c>
      <c r="K96" s="282" t="s">
        <v>129</v>
      </c>
      <c r="L96" s="157" t="s">
        <v>130</v>
      </c>
      <c r="M96" s="282" t="s">
        <v>131</v>
      </c>
      <c r="N96" s="157" t="s">
        <v>132</v>
      </c>
      <c r="O96" s="282" t="s">
        <v>133</v>
      </c>
      <c r="P96" s="157" t="s">
        <v>134</v>
      </c>
      <c r="Q96" s="282" t="s">
        <v>135</v>
      </c>
      <c r="R96" s="157" t="s">
        <v>136</v>
      </c>
      <c r="S96" s="282" t="s">
        <v>137</v>
      </c>
      <c r="T96" s="157" t="s">
        <v>138</v>
      </c>
      <c r="U96" s="282" t="s">
        <v>139</v>
      </c>
      <c r="V96" s="157" t="s">
        <v>140</v>
      </c>
      <c r="W96" s="282" t="s">
        <v>141</v>
      </c>
      <c r="X96" s="157" t="s">
        <v>142</v>
      </c>
      <c r="Y96" s="282" t="s">
        <v>143</v>
      </c>
      <c r="Z96" s="157" t="s">
        <v>144</v>
      </c>
      <c r="AA96" s="282" t="s">
        <v>145</v>
      </c>
      <c r="AB96" s="157" t="s">
        <v>146</v>
      </c>
      <c r="AC96" s="282" t="s">
        <v>147</v>
      </c>
      <c r="AD96" s="157" t="s">
        <v>148</v>
      </c>
      <c r="AE96" s="282" t="s">
        <v>149</v>
      </c>
      <c r="AF96" s="157" t="s">
        <v>150</v>
      </c>
      <c r="AG96" s="282" t="s">
        <v>151</v>
      </c>
      <c r="AH96" s="157" t="s">
        <v>152</v>
      </c>
      <c r="AI96" s="282" t="s">
        <v>153</v>
      </c>
      <c r="AJ96" s="157" t="s">
        <v>154</v>
      </c>
      <c r="AK96" s="282" t="s">
        <v>155</v>
      </c>
      <c r="AL96" s="157" t="s">
        <v>156</v>
      </c>
      <c r="AM96" s="284" t="s">
        <v>157</v>
      </c>
      <c r="AN96" s="285" t="s">
        <v>158</v>
      </c>
      <c r="AO96" s="160" t="s">
        <v>159</v>
      </c>
      <c r="AP96" s="286" t="s">
        <v>160</v>
      </c>
      <c r="AQ96" s="287" t="s">
        <v>161</v>
      </c>
      <c r="AR96" s="160" t="s">
        <v>162</v>
      </c>
      <c r="AS96" s="161" t="str">
        <f t="shared" si="14"/>
        <v xml:space="preserve">* El número de Beneficiarios NO DEBE ser mayor que el Total. * El número de Pueblos Originarios y/o Migrantes NO DEBE ser mayor que el Total. * El número de Controles NO DEBE ser mayor que el Total. </v>
      </c>
      <c r="AT96" s="162"/>
      <c r="AU96" s="162"/>
      <c r="AV96" s="162"/>
      <c r="AW96" s="162"/>
      <c r="AX96" s="162"/>
      <c r="AY96" s="162"/>
      <c r="AZ96" s="162"/>
      <c r="BA96" s="162"/>
      <c r="BB96" s="162"/>
      <c r="BC96" s="162"/>
      <c r="BD96" s="162"/>
      <c r="BE96" s="107"/>
      <c r="BF96" s="107"/>
      <c r="CB96" s="271" t="str">
        <f t="shared" si="15"/>
        <v xml:space="preserve">* El número de Beneficiarios NO DEBE ser mayor que el Total. </v>
      </c>
      <c r="CC96" s="271" t="str">
        <f t="shared" si="16"/>
        <v/>
      </c>
      <c r="CD96" s="271" t="str">
        <f t="shared" si="17"/>
        <v xml:space="preserve">* El número de Pueblos Originarios y/o Migrantes NO DEBE ser mayor que el Total. </v>
      </c>
      <c r="CE96" s="271" t="str">
        <f t="shared" si="18"/>
        <v xml:space="preserve">* El número de Controles NO DEBE ser mayor que el Total. </v>
      </c>
      <c r="CF96" s="271"/>
      <c r="CG96" s="271"/>
      <c r="CH96" s="164">
        <f>IF(F96&lt;AO96,1,0)</f>
        <v>1</v>
      </c>
      <c r="CI96" s="164">
        <f>IF(AND(F96&lt;&gt;0,OR(AO96="",AQ96="",AR96="")),1,0)</f>
        <v>0</v>
      </c>
      <c r="CJ96" s="164">
        <f>IF(OR(F96&lt;AQ96,F96&lt;AR96),1,0)</f>
        <v>1</v>
      </c>
      <c r="CK96" s="164">
        <f>IF(F96&lt;AP96,1,0)</f>
        <v>1</v>
      </c>
      <c r="CL96" s="94"/>
    </row>
    <row r="97" spans="1:91" ht="16.350000000000001" customHeight="1">
      <c r="A97" s="139" t="s">
        <v>354</v>
      </c>
      <c r="B97" s="116"/>
      <c r="C97" s="288" t="s">
        <v>355</v>
      </c>
      <c r="D97" s="289" t="s">
        <v>122</v>
      </c>
      <c r="E97" s="290" t="s">
        <v>123</v>
      </c>
      <c r="F97" s="291" t="s">
        <v>124</v>
      </c>
      <c r="G97" s="147" t="s">
        <v>125</v>
      </c>
      <c r="H97" s="148" t="s">
        <v>126</v>
      </c>
      <c r="I97" s="147" t="s">
        <v>127</v>
      </c>
      <c r="J97" s="148" t="s">
        <v>128</v>
      </c>
      <c r="K97" s="147" t="s">
        <v>129</v>
      </c>
      <c r="L97" s="148" t="s">
        <v>130</v>
      </c>
      <c r="M97" s="147" t="s">
        <v>131</v>
      </c>
      <c r="N97" s="148" t="s">
        <v>132</v>
      </c>
      <c r="O97" s="147" t="s">
        <v>133</v>
      </c>
      <c r="P97" s="148" t="s">
        <v>134</v>
      </c>
      <c r="Q97" s="147" t="s">
        <v>135</v>
      </c>
      <c r="R97" s="148" t="s">
        <v>136</v>
      </c>
      <c r="S97" s="147" t="s">
        <v>137</v>
      </c>
      <c r="T97" s="148" t="s">
        <v>138</v>
      </c>
      <c r="U97" s="147" t="s">
        <v>139</v>
      </c>
      <c r="V97" s="148" t="s">
        <v>140</v>
      </c>
      <c r="W97" s="147" t="s">
        <v>141</v>
      </c>
      <c r="X97" s="148" t="s">
        <v>142</v>
      </c>
      <c r="Y97" s="147" t="s">
        <v>143</v>
      </c>
      <c r="Z97" s="148" t="s">
        <v>144</v>
      </c>
      <c r="AA97" s="147" t="s">
        <v>145</v>
      </c>
      <c r="AB97" s="148" t="s">
        <v>146</v>
      </c>
      <c r="AC97" s="147" t="s">
        <v>147</v>
      </c>
      <c r="AD97" s="148" t="s">
        <v>148</v>
      </c>
      <c r="AE97" s="147" t="s">
        <v>149</v>
      </c>
      <c r="AF97" s="148" t="s">
        <v>150</v>
      </c>
      <c r="AG97" s="147" t="s">
        <v>151</v>
      </c>
      <c r="AH97" s="148" t="s">
        <v>152</v>
      </c>
      <c r="AI97" s="147" t="s">
        <v>153</v>
      </c>
      <c r="AJ97" s="148" t="s">
        <v>154</v>
      </c>
      <c r="AK97" s="147" t="s">
        <v>155</v>
      </c>
      <c r="AL97" s="148" t="s">
        <v>156</v>
      </c>
      <c r="AM97" s="154" t="s">
        <v>157</v>
      </c>
      <c r="AN97" s="292" t="s">
        <v>158</v>
      </c>
      <c r="AO97" s="165" t="s">
        <v>159</v>
      </c>
      <c r="AP97" s="183" t="s">
        <v>160</v>
      </c>
      <c r="AQ97" s="166" t="s">
        <v>161</v>
      </c>
      <c r="AR97" s="165" t="s">
        <v>162</v>
      </c>
      <c r="AS97" s="161" t="str">
        <f t="shared" si="14"/>
        <v xml:space="preserve">* El número de Beneficiarios NO DEBE ser mayor que el Total. * El número de Pueblos Originarios y/o Migrantes NO DEBE ser mayor que el Total. * El número de Controles NO DEBE ser mayor que el Total. </v>
      </c>
      <c r="AT97" s="162"/>
      <c r="AU97" s="162"/>
      <c r="AV97" s="162"/>
      <c r="AW97" s="162"/>
      <c r="AX97" s="162"/>
      <c r="AY97" s="162"/>
      <c r="AZ97" s="162"/>
      <c r="BA97" s="162"/>
      <c r="BB97" s="162"/>
      <c r="BC97" s="162"/>
      <c r="BD97" s="162"/>
      <c r="BE97" s="107"/>
      <c r="BF97" s="107"/>
      <c r="CB97" s="271" t="str">
        <f t="shared" si="15"/>
        <v xml:space="preserve">* El número de Beneficiarios NO DEBE ser mayor que el Total. </v>
      </c>
      <c r="CC97" s="271" t="str">
        <f t="shared" si="16"/>
        <v/>
      </c>
      <c r="CD97" s="271" t="str">
        <f t="shared" si="17"/>
        <v xml:space="preserve">* El número de Pueblos Originarios y/o Migrantes NO DEBE ser mayor que el Total. </v>
      </c>
      <c r="CE97" s="271" t="str">
        <f t="shared" si="18"/>
        <v xml:space="preserve">* El número de Controles NO DEBE ser mayor que el Total. </v>
      </c>
      <c r="CF97" s="271"/>
      <c r="CG97" s="271"/>
      <c r="CH97" s="164">
        <f t="shared" ref="CH97:CH102" si="19">IF(D97&lt;AO97,1,0)</f>
        <v>1</v>
      </c>
      <c r="CI97" s="164">
        <f t="shared" ref="CI97:CI102" si="20">IF(AND(D97&lt;&gt;0,OR(AO97="",AQ97="",AR97="")),1,0)</f>
        <v>0</v>
      </c>
      <c r="CJ97" s="164">
        <f t="shared" ref="CJ97:CJ102" si="21">IF(OR(D97&lt;AQ97,D97&lt;AR97),1,0)</f>
        <v>1</v>
      </c>
      <c r="CK97" s="164">
        <f t="shared" ref="CK97:CK102" si="22">IF(D97&lt;AP97,1,0)</f>
        <v>1</v>
      </c>
      <c r="CL97" s="94"/>
    </row>
    <row r="98" spans="1:91" ht="16.350000000000001" customHeight="1">
      <c r="A98" s="139" t="s">
        <v>356</v>
      </c>
      <c r="B98" s="119"/>
      <c r="C98" s="232" t="s">
        <v>323</v>
      </c>
      <c r="D98" s="293" t="s">
        <v>122</v>
      </c>
      <c r="E98" s="294" t="s">
        <v>123</v>
      </c>
      <c r="F98" s="295" t="s">
        <v>124</v>
      </c>
      <c r="G98" s="296" t="s">
        <v>125</v>
      </c>
      <c r="H98" s="297" t="s">
        <v>126</v>
      </c>
      <c r="I98" s="296" t="s">
        <v>127</v>
      </c>
      <c r="J98" s="297" t="s">
        <v>128</v>
      </c>
      <c r="K98" s="296" t="s">
        <v>129</v>
      </c>
      <c r="L98" s="297" t="s">
        <v>130</v>
      </c>
      <c r="M98" s="296" t="s">
        <v>131</v>
      </c>
      <c r="N98" s="297" t="s">
        <v>132</v>
      </c>
      <c r="O98" s="195" t="s">
        <v>133</v>
      </c>
      <c r="P98" s="197" t="s">
        <v>134</v>
      </c>
      <c r="Q98" s="195" t="s">
        <v>135</v>
      </c>
      <c r="R98" s="197" t="s">
        <v>136</v>
      </c>
      <c r="S98" s="195" t="s">
        <v>137</v>
      </c>
      <c r="T98" s="197" t="s">
        <v>138</v>
      </c>
      <c r="U98" s="195" t="s">
        <v>139</v>
      </c>
      <c r="V98" s="197" t="s">
        <v>140</v>
      </c>
      <c r="W98" s="195" t="s">
        <v>141</v>
      </c>
      <c r="X98" s="197" t="s">
        <v>142</v>
      </c>
      <c r="Y98" s="195" t="s">
        <v>143</v>
      </c>
      <c r="Z98" s="197" t="s">
        <v>144</v>
      </c>
      <c r="AA98" s="195" t="s">
        <v>145</v>
      </c>
      <c r="AB98" s="198" t="s">
        <v>146</v>
      </c>
      <c r="AC98" s="195" t="s">
        <v>147</v>
      </c>
      <c r="AD98" s="197" t="s">
        <v>148</v>
      </c>
      <c r="AE98" s="296" t="s">
        <v>149</v>
      </c>
      <c r="AF98" s="297" t="s">
        <v>150</v>
      </c>
      <c r="AG98" s="296" t="s">
        <v>151</v>
      </c>
      <c r="AH98" s="297" t="s">
        <v>152</v>
      </c>
      <c r="AI98" s="296" t="s">
        <v>153</v>
      </c>
      <c r="AJ98" s="297" t="s">
        <v>154</v>
      </c>
      <c r="AK98" s="296" t="s">
        <v>155</v>
      </c>
      <c r="AL98" s="297" t="s">
        <v>156</v>
      </c>
      <c r="AM98" s="296" t="s">
        <v>157</v>
      </c>
      <c r="AN98" s="298" t="s">
        <v>158</v>
      </c>
      <c r="AO98" s="198" t="s">
        <v>159</v>
      </c>
      <c r="AP98" s="299" t="s">
        <v>160</v>
      </c>
      <c r="AQ98" s="300" t="s">
        <v>161</v>
      </c>
      <c r="AR98" s="198" t="s">
        <v>162</v>
      </c>
      <c r="AS98" s="161" t="str">
        <f t="shared" si="14"/>
        <v xml:space="preserve">* El número de Beneficiarios NO DEBE ser mayor que el Total. * El número de Pueblos Originarios y/o Migrantes NO DEBE ser mayor que el Total. * El número de Controles NO DEBE ser mayor que el Total. </v>
      </c>
      <c r="AT98" s="162"/>
      <c r="AU98" s="162"/>
      <c r="AV98" s="162"/>
      <c r="AW98" s="162"/>
      <c r="AX98" s="162"/>
      <c r="AY98" s="162"/>
      <c r="AZ98" s="162"/>
      <c r="BA98" s="162"/>
      <c r="BB98" s="162"/>
      <c r="BC98" s="162"/>
      <c r="BD98" s="162"/>
      <c r="BE98" s="107"/>
      <c r="BF98" s="107"/>
      <c r="CB98" s="271" t="str">
        <f t="shared" si="15"/>
        <v xml:space="preserve">* El número de Beneficiarios NO DEBE ser mayor que el Total. </v>
      </c>
      <c r="CC98" s="271" t="str">
        <f t="shared" si="16"/>
        <v/>
      </c>
      <c r="CD98" s="271" t="str">
        <f t="shared" si="17"/>
        <v xml:space="preserve">* El número de Pueblos Originarios y/o Migrantes NO DEBE ser mayor que el Total. </v>
      </c>
      <c r="CE98" s="271" t="str">
        <f t="shared" si="18"/>
        <v xml:space="preserve">* El número de Controles NO DEBE ser mayor que el Total. </v>
      </c>
      <c r="CF98" s="271"/>
      <c r="CG98" s="271"/>
      <c r="CH98" s="164">
        <f t="shared" si="19"/>
        <v>1</v>
      </c>
      <c r="CI98" s="164">
        <f t="shared" si="20"/>
        <v>0</v>
      </c>
      <c r="CJ98" s="164">
        <f t="shared" si="21"/>
        <v>1</v>
      </c>
      <c r="CK98" s="164">
        <f t="shared" si="22"/>
        <v>1</v>
      </c>
      <c r="CL98" s="94"/>
    </row>
    <row r="99" spans="1:91" ht="16.350000000000001" customHeight="1">
      <c r="A99" s="139" t="s">
        <v>357</v>
      </c>
      <c r="B99" s="301" t="s">
        <v>358</v>
      </c>
      <c r="C99" s="302"/>
      <c r="D99" s="303" t="s">
        <v>122</v>
      </c>
      <c r="E99" s="304" t="s">
        <v>123</v>
      </c>
      <c r="F99" s="305" t="s">
        <v>124</v>
      </c>
      <c r="G99" s="168" t="s">
        <v>125</v>
      </c>
      <c r="H99" s="160" t="s">
        <v>126</v>
      </c>
      <c r="I99" s="168" t="s">
        <v>127</v>
      </c>
      <c r="J99" s="160" t="s">
        <v>128</v>
      </c>
      <c r="K99" s="168" t="s">
        <v>129</v>
      </c>
      <c r="L99" s="157" t="s">
        <v>130</v>
      </c>
      <c r="M99" s="168" t="s">
        <v>131</v>
      </c>
      <c r="N99" s="157" t="s">
        <v>132</v>
      </c>
      <c r="O99" s="168" t="s">
        <v>133</v>
      </c>
      <c r="P99" s="157" t="s">
        <v>134</v>
      </c>
      <c r="Q99" s="168" t="s">
        <v>135</v>
      </c>
      <c r="R99" s="157" t="s">
        <v>136</v>
      </c>
      <c r="S99" s="168" t="s">
        <v>137</v>
      </c>
      <c r="T99" s="157" t="s">
        <v>138</v>
      </c>
      <c r="U99" s="168" t="s">
        <v>139</v>
      </c>
      <c r="V99" s="157" t="s">
        <v>140</v>
      </c>
      <c r="W99" s="168" t="s">
        <v>141</v>
      </c>
      <c r="X99" s="157" t="s">
        <v>142</v>
      </c>
      <c r="Y99" s="168" t="s">
        <v>143</v>
      </c>
      <c r="Z99" s="157" t="s">
        <v>144</v>
      </c>
      <c r="AA99" s="168" t="s">
        <v>145</v>
      </c>
      <c r="AB99" s="157" t="s">
        <v>146</v>
      </c>
      <c r="AC99" s="168" t="s">
        <v>147</v>
      </c>
      <c r="AD99" s="157" t="s">
        <v>148</v>
      </c>
      <c r="AE99" s="168" t="s">
        <v>149</v>
      </c>
      <c r="AF99" s="157" t="s">
        <v>150</v>
      </c>
      <c r="AG99" s="168" t="s">
        <v>151</v>
      </c>
      <c r="AH99" s="157" t="s">
        <v>152</v>
      </c>
      <c r="AI99" s="168" t="s">
        <v>153</v>
      </c>
      <c r="AJ99" s="160" t="s">
        <v>154</v>
      </c>
      <c r="AK99" s="168" t="s">
        <v>155</v>
      </c>
      <c r="AL99" s="160" t="s">
        <v>156</v>
      </c>
      <c r="AM99" s="190" t="s">
        <v>157</v>
      </c>
      <c r="AN99" s="285" t="s">
        <v>158</v>
      </c>
      <c r="AO99" s="160" t="s">
        <v>159</v>
      </c>
      <c r="AP99" s="286" t="s">
        <v>160</v>
      </c>
      <c r="AQ99" s="287" t="s">
        <v>161</v>
      </c>
      <c r="AR99" s="160" t="s">
        <v>162</v>
      </c>
      <c r="AS99" s="161" t="str">
        <f t="shared" si="14"/>
        <v xml:space="preserve">* El número de Beneficiarios NO DEBE ser mayor que el Total. * El número de Pueblos Originarios y/o Migrantes NO DEBE ser mayor que el Total. * El número de Controles NO DEBE ser mayor que el Total. </v>
      </c>
      <c r="AT99" s="162"/>
      <c r="AU99" s="162"/>
      <c r="AV99" s="162"/>
      <c r="AW99" s="162"/>
      <c r="AX99" s="162"/>
      <c r="AY99" s="162"/>
      <c r="AZ99" s="162"/>
      <c r="BA99" s="162"/>
      <c r="BB99" s="162"/>
      <c r="BC99" s="162"/>
      <c r="BD99" s="162"/>
      <c r="BE99" s="107"/>
      <c r="BF99" s="107"/>
      <c r="CB99" s="271" t="str">
        <f t="shared" si="15"/>
        <v xml:space="preserve">* El número de Beneficiarios NO DEBE ser mayor que el Total. </v>
      </c>
      <c r="CC99" s="271" t="str">
        <f t="shared" si="16"/>
        <v/>
      </c>
      <c r="CD99" s="271" t="str">
        <f t="shared" si="17"/>
        <v xml:space="preserve">* El número de Pueblos Originarios y/o Migrantes NO DEBE ser mayor que el Total. </v>
      </c>
      <c r="CE99" s="271" t="str">
        <f t="shared" si="18"/>
        <v xml:space="preserve">* El número de Controles NO DEBE ser mayor que el Total. </v>
      </c>
      <c r="CF99" s="271"/>
      <c r="CG99" s="271"/>
      <c r="CH99" s="164">
        <f t="shared" si="19"/>
        <v>1</v>
      </c>
      <c r="CI99" s="164">
        <f t="shared" si="20"/>
        <v>0</v>
      </c>
      <c r="CJ99" s="164">
        <f t="shared" si="21"/>
        <v>1</v>
      </c>
      <c r="CK99" s="164">
        <f t="shared" si="22"/>
        <v>1</v>
      </c>
      <c r="CL99" s="94"/>
    </row>
    <row r="100" spans="1:91" ht="16.350000000000001" customHeight="1">
      <c r="A100" s="139" t="s">
        <v>359</v>
      </c>
      <c r="B100" s="306" t="s">
        <v>360</v>
      </c>
      <c r="C100" s="307"/>
      <c r="D100" s="308" t="s">
        <v>122</v>
      </c>
      <c r="E100" s="290" t="s">
        <v>123</v>
      </c>
      <c r="F100" s="291" t="s">
        <v>124</v>
      </c>
      <c r="G100" s="147" t="s">
        <v>125</v>
      </c>
      <c r="H100" s="165" t="s">
        <v>126</v>
      </c>
      <c r="I100" s="147" t="s">
        <v>127</v>
      </c>
      <c r="J100" s="165" t="s">
        <v>128</v>
      </c>
      <c r="K100" s="147" t="s">
        <v>129</v>
      </c>
      <c r="L100" s="148" t="s">
        <v>130</v>
      </c>
      <c r="M100" s="147" t="s">
        <v>131</v>
      </c>
      <c r="N100" s="148" t="s">
        <v>132</v>
      </c>
      <c r="O100" s="147" t="s">
        <v>133</v>
      </c>
      <c r="P100" s="148" t="s">
        <v>134</v>
      </c>
      <c r="Q100" s="147" t="s">
        <v>135</v>
      </c>
      <c r="R100" s="148" t="s">
        <v>136</v>
      </c>
      <c r="S100" s="147" t="s">
        <v>137</v>
      </c>
      <c r="T100" s="148" t="s">
        <v>138</v>
      </c>
      <c r="U100" s="147" t="s">
        <v>139</v>
      </c>
      <c r="V100" s="148" t="s">
        <v>140</v>
      </c>
      <c r="W100" s="147" t="s">
        <v>141</v>
      </c>
      <c r="X100" s="148" t="s">
        <v>142</v>
      </c>
      <c r="Y100" s="147" t="s">
        <v>143</v>
      </c>
      <c r="Z100" s="148" t="s">
        <v>144</v>
      </c>
      <c r="AA100" s="147" t="s">
        <v>145</v>
      </c>
      <c r="AB100" s="148" t="s">
        <v>146</v>
      </c>
      <c r="AC100" s="147" t="s">
        <v>147</v>
      </c>
      <c r="AD100" s="165" t="s">
        <v>148</v>
      </c>
      <c r="AE100" s="147" t="s">
        <v>149</v>
      </c>
      <c r="AF100" s="165" t="s">
        <v>150</v>
      </c>
      <c r="AG100" s="147" t="s">
        <v>151</v>
      </c>
      <c r="AH100" s="165" t="s">
        <v>152</v>
      </c>
      <c r="AI100" s="147" t="s">
        <v>153</v>
      </c>
      <c r="AJ100" s="165" t="s">
        <v>154</v>
      </c>
      <c r="AK100" s="147" t="s">
        <v>155</v>
      </c>
      <c r="AL100" s="165" t="s">
        <v>156</v>
      </c>
      <c r="AM100" s="154" t="s">
        <v>157</v>
      </c>
      <c r="AN100" s="292" t="s">
        <v>158</v>
      </c>
      <c r="AO100" s="165" t="s">
        <v>159</v>
      </c>
      <c r="AP100" s="183" t="s">
        <v>160</v>
      </c>
      <c r="AQ100" s="166" t="s">
        <v>161</v>
      </c>
      <c r="AR100" s="165" t="s">
        <v>162</v>
      </c>
      <c r="AS100" s="161" t="str">
        <f t="shared" si="14"/>
        <v xml:space="preserve">* El número de Beneficiarios NO DEBE ser mayor que el Total. * El número de Pueblos Originarios y/o Migrantes NO DEBE ser mayor que el Total. * El número de Controles NO DEBE ser mayor que el Total. </v>
      </c>
      <c r="AT100" s="162"/>
      <c r="AU100" s="162"/>
      <c r="AV100" s="162"/>
      <c r="AW100" s="162"/>
      <c r="AX100" s="162"/>
      <c r="AY100" s="162"/>
      <c r="AZ100" s="162"/>
      <c r="BA100" s="162"/>
      <c r="BB100" s="162"/>
      <c r="BC100" s="162"/>
      <c r="BD100" s="162"/>
      <c r="BE100" s="107"/>
      <c r="BF100" s="107"/>
      <c r="CB100" s="271" t="str">
        <f t="shared" si="15"/>
        <v xml:space="preserve">* El número de Beneficiarios NO DEBE ser mayor que el Total. </v>
      </c>
      <c r="CC100" s="271" t="str">
        <f t="shared" si="16"/>
        <v/>
      </c>
      <c r="CD100" s="271" t="str">
        <f t="shared" si="17"/>
        <v xml:space="preserve">* El número de Pueblos Originarios y/o Migrantes NO DEBE ser mayor que el Total. </v>
      </c>
      <c r="CE100" s="271" t="str">
        <f t="shared" si="18"/>
        <v xml:space="preserve">* El número de Controles NO DEBE ser mayor que el Total. </v>
      </c>
      <c r="CF100" s="271"/>
      <c r="CG100" s="271"/>
      <c r="CH100" s="164">
        <f t="shared" si="19"/>
        <v>1</v>
      </c>
      <c r="CI100" s="164">
        <f t="shared" si="20"/>
        <v>0</v>
      </c>
      <c r="CJ100" s="164">
        <f t="shared" si="21"/>
        <v>1</v>
      </c>
      <c r="CK100" s="164">
        <f t="shared" si="22"/>
        <v>1</v>
      </c>
      <c r="CL100" s="94"/>
    </row>
    <row r="101" spans="1:91" ht="16.350000000000001" customHeight="1">
      <c r="A101" s="139" t="s">
        <v>361</v>
      </c>
      <c r="B101" s="309" t="s">
        <v>362</v>
      </c>
      <c r="C101" s="310"/>
      <c r="D101" s="311" t="s">
        <v>122</v>
      </c>
      <c r="E101" s="312" t="s">
        <v>123</v>
      </c>
      <c r="F101" s="291" t="s">
        <v>124</v>
      </c>
      <c r="G101" s="147" t="s">
        <v>125</v>
      </c>
      <c r="H101" s="165" t="s">
        <v>126</v>
      </c>
      <c r="I101" s="147" t="s">
        <v>127</v>
      </c>
      <c r="J101" s="165" t="s">
        <v>128</v>
      </c>
      <c r="K101" s="147" t="s">
        <v>129</v>
      </c>
      <c r="L101" s="148" t="s">
        <v>130</v>
      </c>
      <c r="M101" s="147" t="s">
        <v>131</v>
      </c>
      <c r="N101" s="148" t="s">
        <v>132</v>
      </c>
      <c r="O101" s="147" t="s">
        <v>133</v>
      </c>
      <c r="P101" s="148" t="s">
        <v>134</v>
      </c>
      <c r="Q101" s="147" t="s">
        <v>135</v>
      </c>
      <c r="R101" s="148" t="s">
        <v>136</v>
      </c>
      <c r="S101" s="147" t="s">
        <v>137</v>
      </c>
      <c r="T101" s="148" t="s">
        <v>138</v>
      </c>
      <c r="U101" s="147" t="s">
        <v>139</v>
      </c>
      <c r="V101" s="148" t="s">
        <v>140</v>
      </c>
      <c r="W101" s="147" t="s">
        <v>141</v>
      </c>
      <c r="X101" s="148" t="s">
        <v>142</v>
      </c>
      <c r="Y101" s="147" t="s">
        <v>143</v>
      </c>
      <c r="Z101" s="148" t="s">
        <v>144</v>
      </c>
      <c r="AA101" s="147" t="s">
        <v>145</v>
      </c>
      <c r="AB101" s="148" t="s">
        <v>146</v>
      </c>
      <c r="AC101" s="147" t="s">
        <v>147</v>
      </c>
      <c r="AD101" s="165" t="s">
        <v>148</v>
      </c>
      <c r="AE101" s="147" t="s">
        <v>149</v>
      </c>
      <c r="AF101" s="165" t="s">
        <v>150</v>
      </c>
      <c r="AG101" s="147" t="s">
        <v>151</v>
      </c>
      <c r="AH101" s="165" t="s">
        <v>152</v>
      </c>
      <c r="AI101" s="147" t="s">
        <v>153</v>
      </c>
      <c r="AJ101" s="165" t="s">
        <v>154</v>
      </c>
      <c r="AK101" s="147" t="s">
        <v>155</v>
      </c>
      <c r="AL101" s="165" t="s">
        <v>156</v>
      </c>
      <c r="AM101" s="154" t="s">
        <v>157</v>
      </c>
      <c r="AN101" s="292" t="s">
        <v>158</v>
      </c>
      <c r="AO101" s="165" t="s">
        <v>159</v>
      </c>
      <c r="AP101" s="183" t="s">
        <v>160</v>
      </c>
      <c r="AQ101" s="166" t="s">
        <v>161</v>
      </c>
      <c r="AR101" s="165" t="s">
        <v>162</v>
      </c>
      <c r="AS101" s="161" t="str">
        <f t="shared" si="14"/>
        <v xml:space="preserve">* El número de Beneficiarios NO DEBE ser mayor que el Total. * El número de Pueblos Originarios y/o Migrantes NO DEBE ser mayor que el Total. * El número de Controles NO DEBE ser mayor que el Total. </v>
      </c>
      <c r="AT101" s="162"/>
      <c r="AU101" s="162"/>
      <c r="AV101" s="162"/>
      <c r="AW101" s="162"/>
      <c r="AX101" s="162"/>
      <c r="AY101" s="162"/>
      <c r="AZ101" s="162"/>
      <c r="BA101" s="162"/>
      <c r="BB101" s="162"/>
      <c r="BC101" s="162"/>
      <c r="BD101" s="162"/>
      <c r="BE101" s="107"/>
      <c r="BF101" s="107"/>
      <c r="CB101" s="271" t="str">
        <f t="shared" si="15"/>
        <v xml:space="preserve">* El número de Beneficiarios NO DEBE ser mayor que el Total. </v>
      </c>
      <c r="CC101" s="271" t="str">
        <f t="shared" si="16"/>
        <v/>
      </c>
      <c r="CD101" s="271" t="str">
        <f t="shared" si="17"/>
        <v xml:space="preserve">* El número de Pueblos Originarios y/o Migrantes NO DEBE ser mayor que el Total. </v>
      </c>
      <c r="CE101" s="271" t="str">
        <f t="shared" si="18"/>
        <v xml:space="preserve">* El número de Controles NO DEBE ser mayor que el Total. </v>
      </c>
      <c r="CF101" s="271"/>
      <c r="CG101" s="271"/>
      <c r="CH101" s="164">
        <f t="shared" si="19"/>
        <v>1</v>
      </c>
      <c r="CI101" s="164">
        <f t="shared" si="20"/>
        <v>0</v>
      </c>
      <c r="CJ101" s="164">
        <f t="shared" si="21"/>
        <v>1</v>
      </c>
      <c r="CK101" s="164">
        <f t="shared" si="22"/>
        <v>1</v>
      </c>
      <c r="CL101" s="94"/>
    </row>
    <row r="102" spans="1:91" ht="16.350000000000001" customHeight="1">
      <c r="A102" s="139" t="s">
        <v>363</v>
      </c>
      <c r="B102" s="306" t="s">
        <v>364</v>
      </c>
      <c r="C102" s="307"/>
      <c r="D102" s="308" t="s">
        <v>122</v>
      </c>
      <c r="E102" s="290" t="s">
        <v>123</v>
      </c>
      <c r="F102" s="291" t="s">
        <v>124</v>
      </c>
      <c r="G102" s="147" t="s">
        <v>125</v>
      </c>
      <c r="H102" s="165" t="s">
        <v>126</v>
      </c>
      <c r="I102" s="147" t="s">
        <v>127</v>
      </c>
      <c r="J102" s="165" t="s">
        <v>128</v>
      </c>
      <c r="K102" s="147" t="s">
        <v>129</v>
      </c>
      <c r="L102" s="148" t="s">
        <v>130</v>
      </c>
      <c r="M102" s="147" t="s">
        <v>131</v>
      </c>
      <c r="N102" s="148" t="s">
        <v>132</v>
      </c>
      <c r="O102" s="147" t="s">
        <v>133</v>
      </c>
      <c r="P102" s="148" t="s">
        <v>134</v>
      </c>
      <c r="Q102" s="147" t="s">
        <v>135</v>
      </c>
      <c r="R102" s="148" t="s">
        <v>136</v>
      </c>
      <c r="S102" s="147" t="s">
        <v>137</v>
      </c>
      <c r="T102" s="148" t="s">
        <v>138</v>
      </c>
      <c r="U102" s="147" t="s">
        <v>139</v>
      </c>
      <c r="V102" s="148" t="s">
        <v>140</v>
      </c>
      <c r="W102" s="147" t="s">
        <v>141</v>
      </c>
      <c r="X102" s="148" t="s">
        <v>142</v>
      </c>
      <c r="Y102" s="147" t="s">
        <v>143</v>
      </c>
      <c r="Z102" s="148" t="s">
        <v>144</v>
      </c>
      <c r="AA102" s="147" t="s">
        <v>145</v>
      </c>
      <c r="AB102" s="148" t="s">
        <v>146</v>
      </c>
      <c r="AC102" s="147" t="s">
        <v>147</v>
      </c>
      <c r="AD102" s="148" t="s">
        <v>148</v>
      </c>
      <c r="AE102" s="147" t="s">
        <v>149</v>
      </c>
      <c r="AF102" s="148" t="s">
        <v>150</v>
      </c>
      <c r="AG102" s="147" t="s">
        <v>151</v>
      </c>
      <c r="AH102" s="148" t="s">
        <v>152</v>
      </c>
      <c r="AI102" s="147" t="s">
        <v>153</v>
      </c>
      <c r="AJ102" s="165" t="s">
        <v>154</v>
      </c>
      <c r="AK102" s="147" t="s">
        <v>155</v>
      </c>
      <c r="AL102" s="165" t="s">
        <v>156</v>
      </c>
      <c r="AM102" s="154" t="s">
        <v>157</v>
      </c>
      <c r="AN102" s="292" t="s">
        <v>158</v>
      </c>
      <c r="AO102" s="165" t="s">
        <v>159</v>
      </c>
      <c r="AP102" s="183" t="s">
        <v>160</v>
      </c>
      <c r="AQ102" s="166" t="s">
        <v>161</v>
      </c>
      <c r="AR102" s="165" t="s">
        <v>162</v>
      </c>
      <c r="AS102" s="161" t="str">
        <f t="shared" si="14"/>
        <v xml:space="preserve">* El número de Beneficiarios NO DEBE ser mayor que el Total. * El número de Pueblos Originarios y/o Migrantes NO DEBE ser mayor que el Total. * El número de Controles NO DEBE ser mayor que el Total. </v>
      </c>
      <c r="AT102" s="162"/>
      <c r="AU102" s="162"/>
      <c r="AV102" s="162"/>
      <c r="AW102" s="162"/>
      <c r="AX102" s="162"/>
      <c r="AY102" s="162"/>
      <c r="AZ102" s="162"/>
      <c r="BA102" s="162"/>
      <c r="BB102" s="162"/>
      <c r="BC102" s="162"/>
      <c r="BD102" s="162"/>
      <c r="BE102" s="107"/>
      <c r="BF102" s="107"/>
      <c r="CB102" s="271" t="str">
        <f t="shared" si="15"/>
        <v xml:space="preserve">* El número de Beneficiarios NO DEBE ser mayor que el Total. </v>
      </c>
      <c r="CC102" s="271" t="str">
        <f t="shared" si="16"/>
        <v/>
      </c>
      <c r="CD102" s="271" t="str">
        <f t="shared" si="17"/>
        <v xml:space="preserve">* El número de Pueblos Originarios y/o Migrantes NO DEBE ser mayor que el Total. </v>
      </c>
      <c r="CE102" s="271" t="str">
        <f t="shared" si="18"/>
        <v xml:space="preserve">* El número de Controles NO DEBE ser mayor que el Total. </v>
      </c>
      <c r="CF102" s="271"/>
      <c r="CG102" s="271"/>
      <c r="CH102" s="164">
        <f t="shared" si="19"/>
        <v>1</v>
      </c>
      <c r="CI102" s="164">
        <f t="shared" si="20"/>
        <v>0</v>
      </c>
      <c r="CJ102" s="164">
        <f t="shared" si="21"/>
        <v>1</v>
      </c>
      <c r="CK102" s="164">
        <f t="shared" si="22"/>
        <v>1</v>
      </c>
      <c r="CL102" s="94"/>
    </row>
    <row r="103" spans="1:91" ht="16.350000000000001" customHeight="1">
      <c r="A103" s="139" t="s">
        <v>365</v>
      </c>
      <c r="B103" s="313" t="s">
        <v>366</v>
      </c>
      <c r="C103" s="314"/>
      <c r="D103" s="315" t="s">
        <v>122</v>
      </c>
      <c r="E103" s="316" t="s">
        <v>123</v>
      </c>
      <c r="F103" s="317" t="s">
        <v>124</v>
      </c>
      <c r="G103" s="195" t="s">
        <v>125</v>
      </c>
      <c r="H103" s="198" t="s">
        <v>126</v>
      </c>
      <c r="I103" s="195" t="s">
        <v>127</v>
      </c>
      <c r="J103" s="198" t="s">
        <v>128</v>
      </c>
      <c r="K103" s="195" t="s">
        <v>129</v>
      </c>
      <c r="L103" s="197" t="s">
        <v>130</v>
      </c>
      <c r="M103" s="195" t="s">
        <v>131</v>
      </c>
      <c r="N103" s="197" t="s">
        <v>132</v>
      </c>
      <c r="O103" s="195" t="s">
        <v>133</v>
      </c>
      <c r="P103" s="197" t="s">
        <v>134</v>
      </c>
      <c r="Q103" s="195" t="s">
        <v>135</v>
      </c>
      <c r="R103" s="197" t="s">
        <v>136</v>
      </c>
      <c r="S103" s="195" t="s">
        <v>137</v>
      </c>
      <c r="T103" s="197" t="s">
        <v>138</v>
      </c>
      <c r="U103" s="195" t="s">
        <v>139</v>
      </c>
      <c r="V103" s="197" t="s">
        <v>140</v>
      </c>
      <c r="W103" s="195" t="s">
        <v>141</v>
      </c>
      <c r="X103" s="197" t="s">
        <v>142</v>
      </c>
      <c r="Y103" s="195" t="s">
        <v>143</v>
      </c>
      <c r="Z103" s="197" t="s">
        <v>144</v>
      </c>
      <c r="AA103" s="195" t="s">
        <v>145</v>
      </c>
      <c r="AB103" s="197" t="s">
        <v>146</v>
      </c>
      <c r="AC103" s="195" t="s">
        <v>147</v>
      </c>
      <c r="AD103" s="197" t="s">
        <v>148</v>
      </c>
      <c r="AE103" s="195" t="s">
        <v>149</v>
      </c>
      <c r="AF103" s="197" t="s">
        <v>150</v>
      </c>
      <c r="AG103" s="195" t="s">
        <v>151</v>
      </c>
      <c r="AH103" s="197" t="s">
        <v>152</v>
      </c>
      <c r="AI103" s="195" t="s">
        <v>153</v>
      </c>
      <c r="AJ103" s="197" t="s">
        <v>154</v>
      </c>
      <c r="AK103" s="195" t="s">
        <v>155</v>
      </c>
      <c r="AL103" s="197" t="s">
        <v>156</v>
      </c>
      <c r="AM103" s="199" t="s">
        <v>157</v>
      </c>
      <c r="AN103" s="318" t="s">
        <v>158</v>
      </c>
      <c r="AO103" s="198" t="s">
        <v>159</v>
      </c>
      <c r="AP103" s="299" t="s">
        <v>160</v>
      </c>
      <c r="AQ103" s="300" t="s">
        <v>161</v>
      </c>
      <c r="AR103" s="198" t="s">
        <v>162</v>
      </c>
      <c r="AS103" s="161" t="str">
        <f t="shared" si="14"/>
        <v xml:space="preserve">* El número de Beneficiarios NO DEBE ser mayor que el Total. * El número de Pueblos Originarios y/o Migrantes NO DEBE ser mayor que el Total. * El número de Controles NO DEBE ser mayor que el Total. </v>
      </c>
      <c r="AT103" s="162"/>
      <c r="AU103" s="162"/>
      <c r="AV103" s="162"/>
      <c r="AW103" s="162"/>
      <c r="AX103" s="162"/>
      <c r="AY103" s="162"/>
      <c r="AZ103" s="162"/>
      <c r="BA103" s="162"/>
      <c r="BB103" s="162"/>
      <c r="BC103" s="162"/>
      <c r="BD103" s="162"/>
      <c r="BE103" s="107"/>
      <c r="BF103" s="107"/>
      <c r="CB103" s="271" t="str">
        <f>IF(CH103=1,"* El número de Beneficiarios NO DEBE ser mayor que el Total. ","")</f>
        <v xml:space="preserve">* El número de Beneficiarios NO DEBE ser mayor que el Total. </v>
      </c>
      <c r="CC103" s="271" t="str">
        <f>IF(CI103=1,"* No olvide digitar la columna Beneficiarios y/o Pueblos Originarios y/o Migrantes (Digite CEROS si no tiene.). ","")</f>
        <v/>
      </c>
      <c r="CD103" s="271" t="str">
        <f>IF(CJ103=1,"* El número de Pueblos Originarios y/o Migrantes NO DEBE ser mayor que el Total. ","")</f>
        <v xml:space="preserve">* El número de Pueblos Originarios y/o Migrantes NO DEBE ser mayor que el Total. </v>
      </c>
      <c r="CE103" s="271" t="str">
        <f>IF(CK103=1,"* El número de Controles NO DEBE ser mayor que el Total. ","")</f>
        <v xml:space="preserve">* El número de Controles NO DEBE ser mayor que el Total. </v>
      </c>
      <c r="CF103" s="271"/>
      <c r="CG103" s="271"/>
      <c r="CH103" s="164">
        <f>IF(D103&lt;AO103,1,0)</f>
        <v>1</v>
      </c>
      <c r="CI103" s="164">
        <f>IF(AND(D103&lt;&gt;0,OR(AO103="",AQ103="",AR103="")),1,0)</f>
        <v>0</v>
      </c>
      <c r="CJ103" s="164">
        <f>IF(OR(D103&lt;AQ103,D103&lt;AR103),1,0)</f>
        <v>1</v>
      </c>
      <c r="CK103" s="164">
        <f>IF(D103&lt;AP103,1,0)</f>
        <v>1</v>
      </c>
      <c r="CL103" s="94"/>
    </row>
    <row r="104" spans="1:91" ht="16.350000000000001" customHeight="1">
      <c r="A104" s="319"/>
      <c r="B104" s="320" t="s">
        <v>104</v>
      </c>
      <c r="C104" s="321"/>
      <c r="D104" s="322">
        <f t="shared" ref="D104:AR104" si="23">SUM(D94:D103)</f>
        <v>0</v>
      </c>
      <c r="E104" s="323">
        <f t="shared" si="23"/>
        <v>0</v>
      </c>
      <c r="F104" s="295">
        <f t="shared" si="23"/>
        <v>0</v>
      </c>
      <c r="G104" s="208">
        <f t="shared" si="23"/>
        <v>0</v>
      </c>
      <c r="H104" s="213">
        <f t="shared" si="23"/>
        <v>0</v>
      </c>
      <c r="I104" s="208">
        <f t="shared" si="23"/>
        <v>0</v>
      </c>
      <c r="J104" s="213">
        <f t="shared" si="23"/>
        <v>0</v>
      </c>
      <c r="K104" s="324">
        <f t="shared" si="23"/>
        <v>0</v>
      </c>
      <c r="L104" s="325">
        <f t="shared" si="23"/>
        <v>0</v>
      </c>
      <c r="M104" s="324">
        <f t="shared" si="23"/>
        <v>0</v>
      </c>
      <c r="N104" s="325">
        <f t="shared" si="23"/>
        <v>0</v>
      </c>
      <c r="O104" s="324">
        <f t="shared" si="23"/>
        <v>0</v>
      </c>
      <c r="P104" s="325">
        <f t="shared" si="23"/>
        <v>0</v>
      </c>
      <c r="Q104" s="324">
        <f t="shared" si="23"/>
        <v>0</v>
      </c>
      <c r="R104" s="325">
        <f t="shared" si="23"/>
        <v>0</v>
      </c>
      <c r="S104" s="324">
        <f t="shared" si="23"/>
        <v>0</v>
      </c>
      <c r="T104" s="325">
        <f t="shared" si="23"/>
        <v>0</v>
      </c>
      <c r="U104" s="324">
        <f t="shared" si="23"/>
        <v>0</v>
      </c>
      <c r="V104" s="325">
        <f t="shared" si="23"/>
        <v>0</v>
      </c>
      <c r="W104" s="324">
        <f t="shared" si="23"/>
        <v>0</v>
      </c>
      <c r="X104" s="325">
        <f t="shared" si="23"/>
        <v>0</v>
      </c>
      <c r="Y104" s="324">
        <f t="shared" si="23"/>
        <v>0</v>
      </c>
      <c r="Z104" s="325">
        <f t="shared" si="23"/>
        <v>0</v>
      </c>
      <c r="AA104" s="324">
        <f t="shared" si="23"/>
        <v>0</v>
      </c>
      <c r="AB104" s="325">
        <f t="shared" si="23"/>
        <v>0</v>
      </c>
      <c r="AC104" s="324">
        <f t="shared" si="23"/>
        <v>0</v>
      </c>
      <c r="AD104" s="325">
        <f t="shared" si="23"/>
        <v>0</v>
      </c>
      <c r="AE104" s="324">
        <f t="shared" si="23"/>
        <v>0</v>
      </c>
      <c r="AF104" s="325">
        <f t="shared" si="23"/>
        <v>0</v>
      </c>
      <c r="AG104" s="324">
        <f t="shared" si="23"/>
        <v>0</v>
      </c>
      <c r="AH104" s="325">
        <f t="shared" si="23"/>
        <v>0</v>
      </c>
      <c r="AI104" s="324">
        <f t="shared" si="23"/>
        <v>0</v>
      </c>
      <c r="AJ104" s="325">
        <f t="shared" si="23"/>
        <v>0</v>
      </c>
      <c r="AK104" s="324">
        <f t="shared" si="23"/>
        <v>0</v>
      </c>
      <c r="AL104" s="325">
        <f t="shared" si="23"/>
        <v>0</v>
      </c>
      <c r="AM104" s="326">
        <f t="shared" si="23"/>
        <v>0</v>
      </c>
      <c r="AN104" s="327">
        <f t="shared" si="23"/>
        <v>0</v>
      </c>
      <c r="AO104" s="213">
        <f t="shared" si="23"/>
        <v>0</v>
      </c>
      <c r="AP104" s="328">
        <f t="shared" si="23"/>
        <v>0</v>
      </c>
      <c r="AQ104" s="329">
        <f t="shared" si="23"/>
        <v>0</v>
      </c>
      <c r="AR104" s="213">
        <f t="shared" si="23"/>
        <v>0</v>
      </c>
      <c r="AS104" s="219" t="s">
        <v>367</v>
      </c>
      <c r="AT104" s="107"/>
      <c r="AU104" s="107"/>
      <c r="AV104" s="107"/>
      <c r="AW104" s="107"/>
      <c r="AX104" s="107"/>
      <c r="AY104" s="107"/>
      <c r="AZ104" s="107"/>
      <c r="BA104" s="107"/>
      <c r="BB104" s="107"/>
      <c r="BC104" s="107"/>
      <c r="BD104" s="107"/>
      <c r="BE104" s="107"/>
      <c r="BF104" s="107"/>
      <c r="CH104" s="94"/>
      <c r="CI104" s="94"/>
      <c r="CJ104" s="94"/>
      <c r="CK104" s="94"/>
      <c r="CL104" s="94"/>
    </row>
    <row r="105" spans="1:91" ht="31.35" customHeight="1">
      <c r="B105" s="236" t="s">
        <v>368</v>
      </c>
      <c r="C105" s="330"/>
      <c r="D105" s="330"/>
      <c r="E105" s="330"/>
      <c r="F105" s="330"/>
      <c r="G105" s="330"/>
      <c r="H105" s="331"/>
      <c r="I105" s="331"/>
      <c r="J105" s="331"/>
      <c r="K105" s="83"/>
      <c r="L105" s="83"/>
      <c r="M105" s="83"/>
      <c r="N105" s="180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7"/>
      <c r="BD105" s="107"/>
      <c r="BE105" s="107"/>
      <c r="BF105" s="107"/>
      <c r="CH105" s="94"/>
      <c r="CI105" s="94"/>
      <c r="CJ105" s="94"/>
      <c r="CK105" s="94"/>
      <c r="CL105" s="94"/>
    </row>
    <row r="106" spans="1:91" ht="21.75" customHeight="1">
      <c r="B106" s="332" t="s">
        <v>369</v>
      </c>
      <c r="C106" s="103" t="s">
        <v>340</v>
      </c>
      <c r="D106" s="238" t="s">
        <v>338</v>
      </c>
      <c r="E106" s="240"/>
      <c r="F106" s="239"/>
      <c r="G106" s="109" t="s">
        <v>341</v>
      </c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241"/>
      <c r="AO106" s="100" t="s">
        <v>342</v>
      </c>
      <c r="AP106" s="99" t="s">
        <v>370</v>
      </c>
      <c r="AQ106" s="100"/>
      <c r="AR106" s="243" t="s">
        <v>344</v>
      </c>
      <c r="AS106" s="100" t="s">
        <v>345</v>
      </c>
      <c r="AT106" s="103" t="s">
        <v>371</v>
      </c>
      <c r="AU106" s="107"/>
      <c r="AV106" s="107"/>
      <c r="AW106" s="107"/>
      <c r="AX106" s="107"/>
      <c r="AY106" s="107"/>
      <c r="AZ106" s="107"/>
      <c r="BA106" s="107"/>
      <c r="BB106" s="107"/>
      <c r="BC106" s="107"/>
      <c r="BD106" s="107"/>
      <c r="BE106" s="107"/>
      <c r="BF106" s="107"/>
      <c r="BG106" s="107"/>
      <c r="BH106" s="107"/>
      <c r="BY106" s="76"/>
      <c r="CH106" s="94"/>
      <c r="CI106" s="94"/>
      <c r="CJ106" s="94"/>
      <c r="CK106" s="94"/>
      <c r="CL106" s="94"/>
    </row>
    <row r="107" spans="1:91" ht="22.5" customHeight="1">
      <c r="B107" s="333"/>
      <c r="C107" s="116"/>
      <c r="D107" s="246"/>
      <c r="E107" s="247"/>
      <c r="F107" s="248"/>
      <c r="G107" s="249" t="s">
        <v>85</v>
      </c>
      <c r="H107" s="250"/>
      <c r="I107" s="249" t="s">
        <v>86</v>
      </c>
      <c r="J107" s="250"/>
      <c r="K107" s="249" t="s">
        <v>87</v>
      </c>
      <c r="L107" s="250"/>
      <c r="M107" s="249" t="s">
        <v>88</v>
      </c>
      <c r="N107" s="250"/>
      <c r="O107" s="249" t="s">
        <v>89</v>
      </c>
      <c r="P107" s="250"/>
      <c r="Q107" s="109" t="s">
        <v>90</v>
      </c>
      <c r="R107" s="110"/>
      <c r="S107" s="109" t="s">
        <v>91</v>
      </c>
      <c r="T107" s="110"/>
      <c r="U107" s="109" t="s">
        <v>92</v>
      </c>
      <c r="V107" s="110"/>
      <c r="W107" s="109" t="s">
        <v>93</v>
      </c>
      <c r="X107" s="110"/>
      <c r="Y107" s="109" t="s">
        <v>94</v>
      </c>
      <c r="Z107" s="110"/>
      <c r="AA107" s="109" t="s">
        <v>95</v>
      </c>
      <c r="AB107" s="110"/>
      <c r="AC107" s="109" t="s">
        <v>96</v>
      </c>
      <c r="AD107" s="110"/>
      <c r="AE107" s="109" t="s">
        <v>97</v>
      </c>
      <c r="AF107" s="110"/>
      <c r="AG107" s="109" t="s">
        <v>98</v>
      </c>
      <c r="AH107" s="110"/>
      <c r="AI107" s="109" t="s">
        <v>99</v>
      </c>
      <c r="AJ107" s="110"/>
      <c r="AK107" s="109" t="s">
        <v>100</v>
      </c>
      <c r="AL107" s="110"/>
      <c r="AM107" s="109" t="s">
        <v>101</v>
      </c>
      <c r="AN107" s="241"/>
      <c r="AO107" s="251"/>
      <c r="AP107" s="334"/>
      <c r="AQ107" s="251"/>
      <c r="AR107" s="253"/>
      <c r="AS107" s="251"/>
      <c r="AT107" s="116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Y107" s="76"/>
      <c r="CH107" s="94"/>
      <c r="CI107" s="94"/>
      <c r="CJ107" s="94"/>
      <c r="CK107" s="94"/>
      <c r="CL107" s="94"/>
    </row>
    <row r="108" spans="1:91" ht="24" customHeight="1">
      <c r="B108" s="335"/>
      <c r="C108" s="119"/>
      <c r="D108" s="336" t="s">
        <v>346</v>
      </c>
      <c r="E108" s="337" t="s">
        <v>372</v>
      </c>
      <c r="F108" s="338" t="s">
        <v>373</v>
      </c>
      <c r="G108" s="255" t="s">
        <v>372</v>
      </c>
      <c r="H108" s="126" t="s">
        <v>373</v>
      </c>
      <c r="I108" s="120" t="s">
        <v>372</v>
      </c>
      <c r="J108" s="256" t="s">
        <v>373</v>
      </c>
      <c r="K108" s="255" t="s">
        <v>372</v>
      </c>
      <c r="L108" s="126" t="s">
        <v>373</v>
      </c>
      <c r="M108" s="255" t="s">
        <v>372</v>
      </c>
      <c r="N108" s="126" t="s">
        <v>373</v>
      </c>
      <c r="O108" s="255" t="s">
        <v>372</v>
      </c>
      <c r="P108" s="126" t="s">
        <v>373</v>
      </c>
      <c r="Q108" s="120" t="s">
        <v>372</v>
      </c>
      <c r="R108" s="256" t="s">
        <v>373</v>
      </c>
      <c r="S108" s="120" t="s">
        <v>372</v>
      </c>
      <c r="T108" s="256" t="s">
        <v>373</v>
      </c>
      <c r="U108" s="255" t="s">
        <v>372</v>
      </c>
      <c r="V108" s="126" t="s">
        <v>373</v>
      </c>
      <c r="W108" s="120" t="s">
        <v>372</v>
      </c>
      <c r="X108" s="256" t="s">
        <v>373</v>
      </c>
      <c r="Y108" s="120" t="s">
        <v>372</v>
      </c>
      <c r="Z108" s="256" t="s">
        <v>373</v>
      </c>
      <c r="AA108" s="255" t="s">
        <v>372</v>
      </c>
      <c r="AB108" s="126" t="s">
        <v>373</v>
      </c>
      <c r="AC108" s="255" t="s">
        <v>372</v>
      </c>
      <c r="AD108" s="126" t="s">
        <v>373</v>
      </c>
      <c r="AE108" s="120" t="s">
        <v>372</v>
      </c>
      <c r="AF108" s="256" t="s">
        <v>373</v>
      </c>
      <c r="AG108" s="120" t="s">
        <v>372</v>
      </c>
      <c r="AH108" s="256" t="s">
        <v>373</v>
      </c>
      <c r="AI108" s="255" t="s">
        <v>372</v>
      </c>
      <c r="AJ108" s="126" t="s">
        <v>373</v>
      </c>
      <c r="AK108" s="120" t="s">
        <v>372</v>
      </c>
      <c r="AL108" s="256" t="s">
        <v>373</v>
      </c>
      <c r="AM108" s="255" t="s">
        <v>372</v>
      </c>
      <c r="AN108" s="339" t="s">
        <v>373</v>
      </c>
      <c r="AO108" s="115"/>
      <c r="AP108" s="340" t="s">
        <v>374</v>
      </c>
      <c r="AQ108" s="126" t="s">
        <v>375</v>
      </c>
      <c r="AR108" s="259"/>
      <c r="AS108" s="115"/>
      <c r="AT108" s="119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07"/>
      <c r="BE108" s="107"/>
      <c r="BF108" s="107"/>
      <c r="BG108" s="107"/>
      <c r="BH108" s="107"/>
      <c r="BY108" s="76"/>
      <c r="CH108" s="94"/>
      <c r="CI108" s="94"/>
      <c r="CJ108" s="94"/>
      <c r="CK108" s="94"/>
      <c r="CL108" s="94"/>
    </row>
    <row r="109" spans="1:91" ht="16.350000000000001" customHeight="1">
      <c r="A109" s="139" t="s">
        <v>376</v>
      </c>
      <c r="B109" s="341" t="s">
        <v>377</v>
      </c>
      <c r="C109" s="342" t="s">
        <v>348</v>
      </c>
      <c r="D109" s="343" t="s">
        <v>122</v>
      </c>
      <c r="E109" s="344" t="s">
        <v>123</v>
      </c>
      <c r="F109" s="345" t="s">
        <v>124</v>
      </c>
      <c r="G109" s="142" t="s">
        <v>125</v>
      </c>
      <c r="H109" s="146" t="s">
        <v>126</v>
      </c>
      <c r="I109" s="142" t="s">
        <v>127</v>
      </c>
      <c r="J109" s="146" t="s">
        <v>128</v>
      </c>
      <c r="K109" s="142" t="s">
        <v>129</v>
      </c>
      <c r="L109" s="155" t="s">
        <v>130</v>
      </c>
      <c r="M109" s="142" t="s">
        <v>131</v>
      </c>
      <c r="N109" s="155" t="s">
        <v>132</v>
      </c>
      <c r="O109" s="142" t="s">
        <v>133</v>
      </c>
      <c r="P109" s="155" t="s">
        <v>134</v>
      </c>
      <c r="Q109" s="142" t="s">
        <v>135</v>
      </c>
      <c r="R109" s="155" t="s">
        <v>136</v>
      </c>
      <c r="S109" s="142" t="s">
        <v>137</v>
      </c>
      <c r="T109" s="155" t="s">
        <v>138</v>
      </c>
      <c r="U109" s="142" t="s">
        <v>139</v>
      </c>
      <c r="V109" s="155" t="s">
        <v>140</v>
      </c>
      <c r="W109" s="142" t="s">
        <v>141</v>
      </c>
      <c r="X109" s="155" t="s">
        <v>142</v>
      </c>
      <c r="Y109" s="142" t="s">
        <v>143</v>
      </c>
      <c r="Z109" s="155" t="s">
        <v>144</v>
      </c>
      <c r="AA109" s="142" t="s">
        <v>145</v>
      </c>
      <c r="AB109" s="155" t="s">
        <v>146</v>
      </c>
      <c r="AC109" s="142" t="s">
        <v>147</v>
      </c>
      <c r="AD109" s="155" t="s">
        <v>148</v>
      </c>
      <c r="AE109" s="142" t="s">
        <v>149</v>
      </c>
      <c r="AF109" s="155" t="s">
        <v>150</v>
      </c>
      <c r="AG109" s="142" t="s">
        <v>151</v>
      </c>
      <c r="AH109" s="155" t="s">
        <v>152</v>
      </c>
      <c r="AI109" s="142" t="s">
        <v>153</v>
      </c>
      <c r="AJ109" s="155" t="s">
        <v>154</v>
      </c>
      <c r="AK109" s="142" t="s">
        <v>155</v>
      </c>
      <c r="AL109" s="155" t="s">
        <v>156</v>
      </c>
      <c r="AM109" s="346" t="s">
        <v>157</v>
      </c>
      <c r="AN109" s="277" t="s">
        <v>158</v>
      </c>
      <c r="AO109" s="146" t="s">
        <v>159</v>
      </c>
      <c r="AP109" s="279" t="s">
        <v>160</v>
      </c>
      <c r="AQ109" s="146" t="s">
        <v>161</v>
      </c>
      <c r="AR109" s="279" t="s">
        <v>162</v>
      </c>
      <c r="AS109" s="146" t="s">
        <v>163</v>
      </c>
      <c r="AT109" s="146" t="s">
        <v>164</v>
      </c>
      <c r="AU109" s="347" t="e">
        <f>CB109&amp;CC109&amp;CD109&amp;CE109&amp;CF109&amp;CG109</f>
        <v>#VALUE!</v>
      </c>
      <c r="AV109" s="162"/>
      <c r="AW109" s="162"/>
      <c r="AX109" s="162"/>
      <c r="AY109" s="162"/>
      <c r="AZ109" s="162"/>
      <c r="BA109" s="162"/>
      <c r="BB109" s="162"/>
      <c r="BC109" s="162"/>
      <c r="BD109" s="162"/>
      <c r="BE109" s="162"/>
      <c r="BF109" s="107"/>
      <c r="BG109" s="107"/>
      <c r="BH109" s="107"/>
      <c r="BY109" s="76"/>
      <c r="CB109" s="163" t="str">
        <f>IF(CH109=1,"* El número de Beneficiarios NO DEBE ser mayor que el Total ","")</f>
        <v xml:space="preserve">* El número de Beneficiarios NO DEBE ser mayor que el Total </v>
      </c>
      <c r="CC109" s="163" t="str">
        <f>IF(CI109=1,"* No olvide digitar las columnas Beneficiarios y/o Trans y/o Pueblos Originarios y/o Migrantes y/o Niños, Niñas, Adolescentes y Jóvenes Población SENAME (Digite CEROS si no tiene.). ","")</f>
        <v/>
      </c>
      <c r="CD109" s="163" t="e">
        <f>IF(CJ109=1,"* El número de Trans NO DEBE ser mayor que el Total. ","")</f>
        <v>#VALUE!</v>
      </c>
      <c r="CE109" s="163" t="str">
        <f>IF(CK109=1,"* El número de Pueblos Originarios NO DEBE ser mayor que el Total. ","")</f>
        <v xml:space="preserve">* El número de Pueblos Originarios NO DEBE ser mayor que el Total. </v>
      </c>
      <c r="CF109" s="163" t="str">
        <f>IF(CL109=1,"* El número de Migrantes NO DEBE ser mayor que el Total. ","")</f>
        <v xml:space="preserve">* El número de Migrantes NO DEBE ser mayor que el Total. </v>
      </c>
      <c r="CG109" s="163" t="str">
        <f>IF(CM109=1,"* El número de Niños, Niñas, Adolescentes y Jóvenes Población SENAME NO DEBE ser mayor que el Total. ","")</f>
        <v xml:space="preserve">* El número de Niños, Niñas, Adolescentes y Jóvenes Población SENAME NO DEBE ser mayor que el Total. </v>
      </c>
      <c r="CH109" s="164">
        <f>IF(D109&lt;AO109,1,0)</f>
        <v>1</v>
      </c>
      <c r="CI109" s="164">
        <f>IF(AND(D109&lt;&gt;0,OR(AO109="",AP109="",AQ109="",AR109="",AS109="",AT109="")),1,0)</f>
        <v>0</v>
      </c>
      <c r="CJ109" s="164" t="e">
        <f>IF(D109&lt;(AP109+AQ109),1,0)</f>
        <v>#VALUE!</v>
      </c>
      <c r="CK109" s="164">
        <f>IF(D109&lt;AR109,1,0)</f>
        <v>1</v>
      </c>
      <c r="CL109" s="164">
        <f>IF(D109&lt;AS109,1,0)</f>
        <v>1</v>
      </c>
      <c r="CM109" s="271">
        <f>IF(D109&lt;AT109,1,0)</f>
        <v>1</v>
      </c>
    </row>
    <row r="110" spans="1:91" ht="16.350000000000001" customHeight="1">
      <c r="A110" s="179" t="s">
        <v>378</v>
      </c>
      <c r="B110" s="348"/>
      <c r="C110" s="349" t="s">
        <v>350</v>
      </c>
      <c r="D110" s="315" t="s">
        <v>122</v>
      </c>
      <c r="E110" s="316" t="s">
        <v>123</v>
      </c>
      <c r="F110" s="317" t="s">
        <v>124</v>
      </c>
      <c r="G110" s="195" t="s">
        <v>125</v>
      </c>
      <c r="H110" s="198" t="s">
        <v>126</v>
      </c>
      <c r="I110" s="195" t="s">
        <v>127</v>
      </c>
      <c r="J110" s="198" t="s">
        <v>128</v>
      </c>
      <c r="K110" s="195" t="s">
        <v>129</v>
      </c>
      <c r="L110" s="197" t="s">
        <v>130</v>
      </c>
      <c r="M110" s="195" t="s">
        <v>131</v>
      </c>
      <c r="N110" s="197" t="s">
        <v>132</v>
      </c>
      <c r="O110" s="195" t="s">
        <v>133</v>
      </c>
      <c r="P110" s="197" t="s">
        <v>134</v>
      </c>
      <c r="Q110" s="195" t="s">
        <v>135</v>
      </c>
      <c r="R110" s="197" t="s">
        <v>136</v>
      </c>
      <c r="S110" s="195" t="s">
        <v>137</v>
      </c>
      <c r="T110" s="197" t="s">
        <v>138</v>
      </c>
      <c r="U110" s="195" t="s">
        <v>139</v>
      </c>
      <c r="V110" s="197" t="s">
        <v>140</v>
      </c>
      <c r="W110" s="195" t="s">
        <v>141</v>
      </c>
      <c r="X110" s="197" t="s">
        <v>142</v>
      </c>
      <c r="Y110" s="195" t="s">
        <v>143</v>
      </c>
      <c r="Z110" s="197" t="s">
        <v>144</v>
      </c>
      <c r="AA110" s="195" t="s">
        <v>145</v>
      </c>
      <c r="AB110" s="197" t="s">
        <v>146</v>
      </c>
      <c r="AC110" s="195" t="s">
        <v>147</v>
      </c>
      <c r="AD110" s="197" t="s">
        <v>148</v>
      </c>
      <c r="AE110" s="195" t="s">
        <v>149</v>
      </c>
      <c r="AF110" s="197" t="s">
        <v>150</v>
      </c>
      <c r="AG110" s="195" t="s">
        <v>151</v>
      </c>
      <c r="AH110" s="197" t="s">
        <v>152</v>
      </c>
      <c r="AI110" s="195" t="s">
        <v>153</v>
      </c>
      <c r="AJ110" s="197" t="s">
        <v>154</v>
      </c>
      <c r="AK110" s="195" t="s">
        <v>155</v>
      </c>
      <c r="AL110" s="197" t="s">
        <v>156</v>
      </c>
      <c r="AM110" s="199" t="s">
        <v>157</v>
      </c>
      <c r="AN110" s="318" t="s">
        <v>158</v>
      </c>
      <c r="AO110" s="198" t="s">
        <v>159</v>
      </c>
      <c r="AP110" s="300" t="s">
        <v>160</v>
      </c>
      <c r="AQ110" s="198" t="s">
        <v>161</v>
      </c>
      <c r="AR110" s="300" t="s">
        <v>162</v>
      </c>
      <c r="AS110" s="198" t="s">
        <v>163</v>
      </c>
      <c r="AT110" s="198" t="s">
        <v>164</v>
      </c>
      <c r="AU110" s="347" t="e">
        <f t="shared" ref="AU110:AU119" si="24">CB110&amp;CC110&amp;CD110&amp;CE110&amp;CF110&amp;CG110</f>
        <v>#VALUE!</v>
      </c>
      <c r="AV110" s="162"/>
      <c r="AW110" s="162"/>
      <c r="AX110" s="162"/>
      <c r="AY110" s="162"/>
      <c r="AZ110" s="162"/>
      <c r="BA110" s="162"/>
      <c r="BB110" s="162"/>
      <c r="BC110" s="162"/>
      <c r="BD110" s="162"/>
      <c r="BE110" s="162"/>
      <c r="BF110" s="107"/>
      <c r="BG110" s="107"/>
      <c r="BH110" s="107"/>
      <c r="BY110" s="76"/>
      <c r="CB110" s="163" t="str">
        <f t="shared" ref="CB110:CB119" si="25">IF(CH110=1,"* El número de Beneficiarios NO DEBE ser mayor que el Total ","")</f>
        <v xml:space="preserve">* El número de Beneficiarios NO DEBE ser mayor que el Total </v>
      </c>
      <c r="CC110" s="163" t="str">
        <f t="shared" ref="CC110:CC119" si="26">IF(CI110=1,"* No olvide digitar las columnas Beneficiarios y/o Trans y/o Pueblos Originarios y/o Migrantes y/o Niños, Niñas, Adolescentes y Jóvenes Población SENAME (Digite CEROS si no tiene.). ","")</f>
        <v/>
      </c>
      <c r="CD110" s="163" t="e">
        <f t="shared" ref="CD110:CD119" si="27">IF(CJ110=1,"* El número de Trans NO DEBE ser mayor que el Total. ","")</f>
        <v>#VALUE!</v>
      </c>
      <c r="CE110" s="163" t="str">
        <f t="shared" ref="CE110:CE119" si="28">IF(CK110=1,"* El número de Pueblos Originarios NO DEBE ser mayor que el Total. ","")</f>
        <v xml:space="preserve">* El número de Pueblos Originarios NO DEBE ser mayor que el Total. </v>
      </c>
      <c r="CF110" s="163" t="str">
        <f t="shared" ref="CF110:CF119" si="29">IF(CL110=1,"* El número de Migrantes NO DEBE ser mayor que el Total. ","")</f>
        <v xml:space="preserve">* El número de Migrantes NO DEBE ser mayor que el Total. </v>
      </c>
      <c r="CG110" s="163" t="str">
        <f t="shared" ref="CG110:CG119" si="30">IF(CM110=1,"* El número de Niños, Niñas, Adolescentes y Jóvenes Población SENAME NO DEBE ser mayor que el Total. ","")</f>
        <v xml:space="preserve">* El número de Niños, Niñas, Adolescentes y Jóvenes Población SENAME NO DEBE ser mayor que el Total. </v>
      </c>
      <c r="CH110" s="164">
        <f t="shared" ref="CH110:CH119" si="31">IF(D110&lt;AO110,1,0)</f>
        <v>1</v>
      </c>
      <c r="CI110" s="164">
        <f t="shared" ref="CI110:CI119" si="32">IF(AND(D110&lt;&gt;0,OR(AO110="",AP110="",AQ110="",AR110="",AS110="",AT110="")),1,0)</f>
        <v>0</v>
      </c>
      <c r="CJ110" s="164" t="e">
        <f t="shared" ref="CJ110:CJ119" si="33">IF(D110&lt;(AP110+AQ110),1,0)</f>
        <v>#VALUE!</v>
      </c>
      <c r="CK110" s="164">
        <f t="shared" ref="CK110:CK119" si="34">IF(D110&lt;AR110,1,0)</f>
        <v>1</v>
      </c>
      <c r="CL110" s="164">
        <f t="shared" ref="CL110:CL119" si="35">IF(D110&lt;AS110,1,0)</f>
        <v>1</v>
      </c>
      <c r="CM110" s="271">
        <f t="shared" ref="CM110:CM119" si="36">IF(D110&lt;AT110,1,0)</f>
        <v>1</v>
      </c>
    </row>
    <row r="111" spans="1:91" ht="16.350000000000001" customHeight="1">
      <c r="A111" s="179" t="s">
        <v>379</v>
      </c>
      <c r="B111" s="350" t="s">
        <v>380</v>
      </c>
      <c r="C111" s="342" t="s">
        <v>348</v>
      </c>
      <c r="D111" s="343" t="s">
        <v>122</v>
      </c>
      <c r="E111" s="344" t="s">
        <v>123</v>
      </c>
      <c r="F111" s="345" t="s">
        <v>124</v>
      </c>
      <c r="G111" s="142" t="s">
        <v>125</v>
      </c>
      <c r="H111" s="146" t="s">
        <v>126</v>
      </c>
      <c r="I111" s="142" t="s">
        <v>127</v>
      </c>
      <c r="J111" s="146" t="s">
        <v>128</v>
      </c>
      <c r="K111" s="142" t="s">
        <v>129</v>
      </c>
      <c r="L111" s="155" t="s">
        <v>130</v>
      </c>
      <c r="M111" s="142" t="s">
        <v>131</v>
      </c>
      <c r="N111" s="155" t="s">
        <v>132</v>
      </c>
      <c r="O111" s="142" t="s">
        <v>133</v>
      </c>
      <c r="P111" s="155" t="s">
        <v>134</v>
      </c>
      <c r="Q111" s="142" t="s">
        <v>135</v>
      </c>
      <c r="R111" s="155" t="s">
        <v>136</v>
      </c>
      <c r="S111" s="142" t="s">
        <v>137</v>
      </c>
      <c r="T111" s="155" t="s">
        <v>138</v>
      </c>
      <c r="U111" s="142" t="s">
        <v>139</v>
      </c>
      <c r="V111" s="155" t="s">
        <v>140</v>
      </c>
      <c r="W111" s="142" t="s">
        <v>141</v>
      </c>
      <c r="X111" s="155" t="s">
        <v>142</v>
      </c>
      <c r="Y111" s="142" t="s">
        <v>143</v>
      </c>
      <c r="Z111" s="155" t="s">
        <v>144</v>
      </c>
      <c r="AA111" s="142" t="s">
        <v>145</v>
      </c>
      <c r="AB111" s="155" t="s">
        <v>146</v>
      </c>
      <c r="AC111" s="142" t="s">
        <v>147</v>
      </c>
      <c r="AD111" s="155" t="s">
        <v>148</v>
      </c>
      <c r="AE111" s="142" t="s">
        <v>149</v>
      </c>
      <c r="AF111" s="155" t="s">
        <v>150</v>
      </c>
      <c r="AG111" s="142" t="s">
        <v>151</v>
      </c>
      <c r="AH111" s="155" t="s">
        <v>152</v>
      </c>
      <c r="AI111" s="142" t="s">
        <v>153</v>
      </c>
      <c r="AJ111" s="155" t="s">
        <v>154</v>
      </c>
      <c r="AK111" s="142" t="s">
        <v>155</v>
      </c>
      <c r="AL111" s="155" t="s">
        <v>156</v>
      </c>
      <c r="AM111" s="346" t="s">
        <v>157</v>
      </c>
      <c r="AN111" s="277" t="s">
        <v>158</v>
      </c>
      <c r="AO111" s="146" t="s">
        <v>159</v>
      </c>
      <c r="AP111" s="279" t="s">
        <v>160</v>
      </c>
      <c r="AQ111" s="146" t="s">
        <v>161</v>
      </c>
      <c r="AR111" s="279" t="s">
        <v>162</v>
      </c>
      <c r="AS111" s="146" t="s">
        <v>163</v>
      </c>
      <c r="AT111" s="146" t="s">
        <v>164</v>
      </c>
      <c r="AU111" s="347" t="e">
        <f t="shared" si="24"/>
        <v>#VALUE!</v>
      </c>
      <c r="AV111" s="162"/>
      <c r="AW111" s="162"/>
      <c r="AX111" s="162"/>
      <c r="AY111" s="162"/>
      <c r="AZ111" s="162"/>
      <c r="BA111" s="162"/>
      <c r="BB111" s="162"/>
      <c r="BC111" s="162"/>
      <c r="BD111" s="162"/>
      <c r="BE111" s="162"/>
      <c r="BF111" s="107"/>
      <c r="BG111" s="107"/>
      <c r="BH111" s="107"/>
      <c r="BY111" s="76"/>
      <c r="CB111" s="163" t="str">
        <f t="shared" si="25"/>
        <v xml:space="preserve">* El número de Beneficiarios NO DEBE ser mayor que el Total </v>
      </c>
      <c r="CC111" s="163" t="str">
        <f t="shared" si="26"/>
        <v/>
      </c>
      <c r="CD111" s="163" t="e">
        <f t="shared" si="27"/>
        <v>#VALUE!</v>
      </c>
      <c r="CE111" s="163" t="str">
        <f t="shared" si="28"/>
        <v xml:space="preserve">* El número de Pueblos Originarios NO DEBE ser mayor que el Total. </v>
      </c>
      <c r="CF111" s="163" t="str">
        <f t="shared" si="29"/>
        <v xml:space="preserve">* El número de Migrantes NO DEBE ser mayor que el Total. </v>
      </c>
      <c r="CG111" s="163" t="str">
        <f t="shared" si="30"/>
        <v xml:space="preserve">* El número de Niños, Niñas, Adolescentes y Jóvenes Población SENAME NO DEBE ser mayor que el Total. </v>
      </c>
      <c r="CH111" s="164">
        <f t="shared" si="31"/>
        <v>1</v>
      </c>
      <c r="CI111" s="164">
        <f t="shared" si="32"/>
        <v>0</v>
      </c>
      <c r="CJ111" s="164" t="e">
        <f t="shared" si="33"/>
        <v>#VALUE!</v>
      </c>
      <c r="CK111" s="164">
        <f t="shared" si="34"/>
        <v>1</v>
      </c>
      <c r="CL111" s="164">
        <f t="shared" si="35"/>
        <v>1</v>
      </c>
      <c r="CM111" s="271">
        <f t="shared" si="36"/>
        <v>1</v>
      </c>
    </row>
    <row r="112" spans="1:91" ht="16.350000000000001" customHeight="1">
      <c r="A112" s="179" t="s">
        <v>381</v>
      </c>
      <c r="B112" s="351"/>
      <c r="C112" s="352" t="s">
        <v>350</v>
      </c>
      <c r="D112" s="308" t="s">
        <v>122</v>
      </c>
      <c r="E112" s="290" t="s">
        <v>123</v>
      </c>
      <c r="F112" s="291" t="s">
        <v>124</v>
      </c>
      <c r="G112" s="147" t="s">
        <v>125</v>
      </c>
      <c r="H112" s="165" t="s">
        <v>126</v>
      </c>
      <c r="I112" s="147" t="s">
        <v>127</v>
      </c>
      <c r="J112" s="165" t="s">
        <v>128</v>
      </c>
      <c r="K112" s="147" t="s">
        <v>129</v>
      </c>
      <c r="L112" s="148" t="s">
        <v>130</v>
      </c>
      <c r="M112" s="147" t="s">
        <v>131</v>
      </c>
      <c r="N112" s="148" t="s">
        <v>132</v>
      </c>
      <c r="O112" s="147" t="s">
        <v>133</v>
      </c>
      <c r="P112" s="148" t="s">
        <v>134</v>
      </c>
      <c r="Q112" s="147" t="s">
        <v>135</v>
      </c>
      <c r="R112" s="148" t="s">
        <v>136</v>
      </c>
      <c r="S112" s="147" t="s">
        <v>137</v>
      </c>
      <c r="T112" s="148" t="s">
        <v>138</v>
      </c>
      <c r="U112" s="147" t="s">
        <v>139</v>
      </c>
      <c r="V112" s="148" t="s">
        <v>140</v>
      </c>
      <c r="W112" s="147" t="s">
        <v>141</v>
      </c>
      <c r="X112" s="148" t="s">
        <v>142</v>
      </c>
      <c r="Y112" s="147" t="s">
        <v>143</v>
      </c>
      <c r="Z112" s="148" t="s">
        <v>144</v>
      </c>
      <c r="AA112" s="147" t="s">
        <v>145</v>
      </c>
      <c r="AB112" s="148" t="s">
        <v>146</v>
      </c>
      <c r="AC112" s="147" t="s">
        <v>147</v>
      </c>
      <c r="AD112" s="148" t="s">
        <v>148</v>
      </c>
      <c r="AE112" s="147" t="s">
        <v>149</v>
      </c>
      <c r="AF112" s="148" t="s">
        <v>150</v>
      </c>
      <c r="AG112" s="147" t="s">
        <v>151</v>
      </c>
      <c r="AH112" s="148" t="s">
        <v>152</v>
      </c>
      <c r="AI112" s="147" t="s">
        <v>153</v>
      </c>
      <c r="AJ112" s="148" t="s">
        <v>154</v>
      </c>
      <c r="AK112" s="147" t="s">
        <v>155</v>
      </c>
      <c r="AL112" s="148" t="s">
        <v>156</v>
      </c>
      <c r="AM112" s="154" t="s">
        <v>157</v>
      </c>
      <c r="AN112" s="292" t="s">
        <v>158</v>
      </c>
      <c r="AO112" s="165" t="s">
        <v>159</v>
      </c>
      <c r="AP112" s="166" t="s">
        <v>160</v>
      </c>
      <c r="AQ112" s="165" t="s">
        <v>161</v>
      </c>
      <c r="AR112" s="166" t="s">
        <v>162</v>
      </c>
      <c r="AS112" s="165" t="s">
        <v>163</v>
      </c>
      <c r="AT112" s="165" t="s">
        <v>164</v>
      </c>
      <c r="AU112" s="347" t="e">
        <f t="shared" si="24"/>
        <v>#VALUE!</v>
      </c>
      <c r="AV112" s="162"/>
      <c r="AW112" s="162"/>
      <c r="AX112" s="162"/>
      <c r="AY112" s="162"/>
      <c r="AZ112" s="162"/>
      <c r="BA112" s="162"/>
      <c r="BB112" s="162"/>
      <c r="BC112" s="162"/>
      <c r="BD112" s="162"/>
      <c r="BE112" s="162"/>
      <c r="BF112" s="107"/>
      <c r="BG112" s="107"/>
      <c r="BH112" s="107"/>
      <c r="BY112" s="76"/>
      <c r="CB112" s="163" t="str">
        <f t="shared" si="25"/>
        <v xml:space="preserve">* El número de Beneficiarios NO DEBE ser mayor que el Total </v>
      </c>
      <c r="CC112" s="163" t="str">
        <f t="shared" si="26"/>
        <v/>
      </c>
      <c r="CD112" s="163" t="e">
        <f t="shared" si="27"/>
        <v>#VALUE!</v>
      </c>
      <c r="CE112" s="163" t="str">
        <f t="shared" si="28"/>
        <v xml:space="preserve">* El número de Pueblos Originarios NO DEBE ser mayor que el Total. </v>
      </c>
      <c r="CF112" s="163" t="str">
        <f t="shared" si="29"/>
        <v xml:space="preserve">* El número de Migrantes NO DEBE ser mayor que el Total. </v>
      </c>
      <c r="CG112" s="163" t="str">
        <f t="shared" si="30"/>
        <v xml:space="preserve">* El número de Niños, Niñas, Adolescentes y Jóvenes Población SENAME NO DEBE ser mayor que el Total. </v>
      </c>
      <c r="CH112" s="164">
        <f t="shared" si="31"/>
        <v>1</v>
      </c>
      <c r="CI112" s="164">
        <f t="shared" si="32"/>
        <v>0</v>
      </c>
      <c r="CJ112" s="164" t="e">
        <f t="shared" si="33"/>
        <v>#VALUE!</v>
      </c>
      <c r="CK112" s="164">
        <f t="shared" si="34"/>
        <v>1</v>
      </c>
      <c r="CL112" s="164">
        <f t="shared" si="35"/>
        <v>1</v>
      </c>
      <c r="CM112" s="271">
        <f t="shared" si="36"/>
        <v>1</v>
      </c>
    </row>
    <row r="113" spans="1:91" ht="16.350000000000001" customHeight="1">
      <c r="A113" s="179" t="s">
        <v>382</v>
      </c>
      <c r="B113" s="353"/>
      <c r="C113" s="349" t="s">
        <v>383</v>
      </c>
      <c r="D113" s="315" t="s">
        <v>122</v>
      </c>
      <c r="E113" s="316" t="s">
        <v>123</v>
      </c>
      <c r="F113" s="317" t="s">
        <v>124</v>
      </c>
      <c r="G113" s="195" t="s">
        <v>125</v>
      </c>
      <c r="H113" s="198" t="s">
        <v>126</v>
      </c>
      <c r="I113" s="195" t="s">
        <v>127</v>
      </c>
      <c r="J113" s="198" t="s">
        <v>128</v>
      </c>
      <c r="K113" s="195" t="s">
        <v>129</v>
      </c>
      <c r="L113" s="197" t="s">
        <v>130</v>
      </c>
      <c r="M113" s="195" t="s">
        <v>131</v>
      </c>
      <c r="N113" s="197" t="s">
        <v>132</v>
      </c>
      <c r="O113" s="195" t="s">
        <v>133</v>
      </c>
      <c r="P113" s="197" t="s">
        <v>134</v>
      </c>
      <c r="Q113" s="195" t="s">
        <v>135</v>
      </c>
      <c r="R113" s="197" t="s">
        <v>136</v>
      </c>
      <c r="S113" s="195" t="s">
        <v>137</v>
      </c>
      <c r="T113" s="197" t="s">
        <v>138</v>
      </c>
      <c r="U113" s="195" t="s">
        <v>139</v>
      </c>
      <c r="V113" s="197" t="s">
        <v>140</v>
      </c>
      <c r="W113" s="195" t="s">
        <v>141</v>
      </c>
      <c r="X113" s="197" t="s">
        <v>142</v>
      </c>
      <c r="Y113" s="195" t="s">
        <v>143</v>
      </c>
      <c r="Z113" s="197" t="s">
        <v>144</v>
      </c>
      <c r="AA113" s="195" t="s">
        <v>145</v>
      </c>
      <c r="AB113" s="197" t="s">
        <v>146</v>
      </c>
      <c r="AC113" s="195" t="s">
        <v>147</v>
      </c>
      <c r="AD113" s="197" t="s">
        <v>148</v>
      </c>
      <c r="AE113" s="195" t="s">
        <v>149</v>
      </c>
      <c r="AF113" s="197" t="s">
        <v>150</v>
      </c>
      <c r="AG113" s="195" t="s">
        <v>151</v>
      </c>
      <c r="AH113" s="197" t="s">
        <v>152</v>
      </c>
      <c r="AI113" s="195" t="s">
        <v>153</v>
      </c>
      <c r="AJ113" s="197" t="s">
        <v>154</v>
      </c>
      <c r="AK113" s="195" t="s">
        <v>155</v>
      </c>
      <c r="AL113" s="197" t="s">
        <v>156</v>
      </c>
      <c r="AM113" s="199" t="s">
        <v>157</v>
      </c>
      <c r="AN113" s="318" t="s">
        <v>158</v>
      </c>
      <c r="AO113" s="198" t="s">
        <v>159</v>
      </c>
      <c r="AP113" s="300" t="s">
        <v>160</v>
      </c>
      <c r="AQ113" s="198" t="s">
        <v>161</v>
      </c>
      <c r="AR113" s="300" t="s">
        <v>162</v>
      </c>
      <c r="AS113" s="198" t="s">
        <v>163</v>
      </c>
      <c r="AT113" s="198" t="s">
        <v>164</v>
      </c>
      <c r="AU113" s="347" t="e">
        <f t="shared" si="24"/>
        <v>#VALUE!</v>
      </c>
      <c r="AV113" s="162"/>
      <c r="AW113" s="162"/>
      <c r="AX113" s="162"/>
      <c r="AY113" s="162"/>
      <c r="AZ113" s="162"/>
      <c r="BA113" s="162"/>
      <c r="BB113" s="162"/>
      <c r="BC113" s="162"/>
      <c r="BD113" s="162"/>
      <c r="BE113" s="162"/>
      <c r="BF113" s="107"/>
      <c r="BG113" s="107"/>
      <c r="BH113" s="107"/>
      <c r="BY113" s="76"/>
      <c r="CB113" s="163" t="str">
        <f t="shared" si="25"/>
        <v xml:space="preserve">* El número de Beneficiarios NO DEBE ser mayor que el Total </v>
      </c>
      <c r="CC113" s="163" t="str">
        <f t="shared" si="26"/>
        <v/>
      </c>
      <c r="CD113" s="163" t="e">
        <f t="shared" si="27"/>
        <v>#VALUE!</v>
      </c>
      <c r="CE113" s="163" t="str">
        <f t="shared" si="28"/>
        <v xml:space="preserve">* El número de Pueblos Originarios NO DEBE ser mayor que el Total. </v>
      </c>
      <c r="CF113" s="163" t="str">
        <f t="shared" si="29"/>
        <v xml:space="preserve">* El número de Migrantes NO DEBE ser mayor que el Total. </v>
      </c>
      <c r="CG113" s="163" t="str">
        <f t="shared" si="30"/>
        <v xml:space="preserve">* El número de Niños, Niñas, Adolescentes y Jóvenes Población SENAME NO DEBE ser mayor que el Total. </v>
      </c>
      <c r="CH113" s="164">
        <f t="shared" si="31"/>
        <v>1</v>
      </c>
      <c r="CI113" s="164">
        <f t="shared" si="32"/>
        <v>0</v>
      </c>
      <c r="CJ113" s="164" t="e">
        <f t="shared" si="33"/>
        <v>#VALUE!</v>
      </c>
      <c r="CK113" s="164">
        <f t="shared" si="34"/>
        <v>1</v>
      </c>
      <c r="CL113" s="164">
        <f t="shared" si="35"/>
        <v>1</v>
      </c>
      <c r="CM113" s="271">
        <f t="shared" si="36"/>
        <v>1</v>
      </c>
    </row>
    <row r="114" spans="1:91" ht="16.350000000000001" customHeight="1">
      <c r="A114" s="179" t="s">
        <v>384</v>
      </c>
      <c r="B114" s="239" t="s">
        <v>385</v>
      </c>
      <c r="C114" s="342" t="s">
        <v>348</v>
      </c>
      <c r="D114" s="343" t="s">
        <v>122</v>
      </c>
      <c r="E114" s="344" t="s">
        <v>123</v>
      </c>
      <c r="F114" s="345" t="s">
        <v>124</v>
      </c>
      <c r="G114" s="142" t="s">
        <v>125</v>
      </c>
      <c r="H114" s="146" t="s">
        <v>126</v>
      </c>
      <c r="I114" s="142" t="s">
        <v>127</v>
      </c>
      <c r="J114" s="146" t="s">
        <v>128</v>
      </c>
      <c r="K114" s="142" t="s">
        <v>129</v>
      </c>
      <c r="L114" s="155" t="s">
        <v>130</v>
      </c>
      <c r="M114" s="142" t="s">
        <v>131</v>
      </c>
      <c r="N114" s="155" t="s">
        <v>132</v>
      </c>
      <c r="O114" s="142" t="s">
        <v>133</v>
      </c>
      <c r="P114" s="155" t="s">
        <v>134</v>
      </c>
      <c r="Q114" s="142" t="s">
        <v>135</v>
      </c>
      <c r="R114" s="155" t="s">
        <v>136</v>
      </c>
      <c r="S114" s="142" t="s">
        <v>137</v>
      </c>
      <c r="T114" s="155" t="s">
        <v>138</v>
      </c>
      <c r="U114" s="142" t="s">
        <v>139</v>
      </c>
      <c r="V114" s="155" t="s">
        <v>140</v>
      </c>
      <c r="W114" s="142" t="s">
        <v>141</v>
      </c>
      <c r="X114" s="146" t="s">
        <v>142</v>
      </c>
      <c r="Y114" s="142" t="s">
        <v>143</v>
      </c>
      <c r="Z114" s="155" t="s">
        <v>144</v>
      </c>
      <c r="AA114" s="142" t="s">
        <v>145</v>
      </c>
      <c r="AB114" s="155" t="s">
        <v>146</v>
      </c>
      <c r="AC114" s="142" t="s">
        <v>147</v>
      </c>
      <c r="AD114" s="155" t="s">
        <v>148</v>
      </c>
      <c r="AE114" s="142" t="s">
        <v>149</v>
      </c>
      <c r="AF114" s="155" t="s">
        <v>150</v>
      </c>
      <c r="AG114" s="142" t="s">
        <v>151</v>
      </c>
      <c r="AH114" s="155" t="s">
        <v>152</v>
      </c>
      <c r="AI114" s="142" t="s">
        <v>153</v>
      </c>
      <c r="AJ114" s="155" t="s">
        <v>154</v>
      </c>
      <c r="AK114" s="142" t="s">
        <v>155</v>
      </c>
      <c r="AL114" s="155" t="s">
        <v>156</v>
      </c>
      <c r="AM114" s="346" t="s">
        <v>157</v>
      </c>
      <c r="AN114" s="277" t="s">
        <v>158</v>
      </c>
      <c r="AO114" s="146" t="s">
        <v>159</v>
      </c>
      <c r="AP114" s="279" t="s">
        <v>160</v>
      </c>
      <c r="AQ114" s="146" t="s">
        <v>161</v>
      </c>
      <c r="AR114" s="279" t="s">
        <v>162</v>
      </c>
      <c r="AS114" s="146" t="s">
        <v>163</v>
      </c>
      <c r="AT114" s="146" t="s">
        <v>164</v>
      </c>
      <c r="AU114" s="347" t="e">
        <f t="shared" si="24"/>
        <v>#VALUE!</v>
      </c>
      <c r="AV114" s="162"/>
      <c r="AW114" s="162"/>
      <c r="AX114" s="162"/>
      <c r="AY114" s="162"/>
      <c r="AZ114" s="162"/>
      <c r="BA114" s="162"/>
      <c r="BB114" s="162"/>
      <c r="BC114" s="162"/>
      <c r="BD114" s="162"/>
      <c r="BE114" s="162"/>
      <c r="BF114" s="107"/>
      <c r="BG114" s="107"/>
      <c r="BH114" s="107"/>
      <c r="BY114" s="76"/>
      <c r="CB114" s="163" t="str">
        <f t="shared" si="25"/>
        <v xml:space="preserve">* El número de Beneficiarios NO DEBE ser mayor que el Total </v>
      </c>
      <c r="CC114" s="163" t="str">
        <f t="shared" si="26"/>
        <v/>
      </c>
      <c r="CD114" s="163" t="e">
        <f t="shared" si="27"/>
        <v>#VALUE!</v>
      </c>
      <c r="CE114" s="163" t="str">
        <f t="shared" si="28"/>
        <v xml:space="preserve">* El número de Pueblos Originarios NO DEBE ser mayor que el Total. </v>
      </c>
      <c r="CF114" s="163" t="str">
        <f t="shared" si="29"/>
        <v xml:space="preserve">* El número de Migrantes NO DEBE ser mayor que el Total. </v>
      </c>
      <c r="CG114" s="163" t="str">
        <f t="shared" si="30"/>
        <v xml:space="preserve">* El número de Niños, Niñas, Adolescentes y Jóvenes Población SENAME NO DEBE ser mayor que el Total. </v>
      </c>
      <c r="CH114" s="164">
        <f t="shared" si="31"/>
        <v>1</v>
      </c>
      <c r="CI114" s="164">
        <f t="shared" si="32"/>
        <v>0</v>
      </c>
      <c r="CJ114" s="164" t="e">
        <f t="shared" si="33"/>
        <v>#VALUE!</v>
      </c>
      <c r="CK114" s="164">
        <f t="shared" si="34"/>
        <v>1</v>
      </c>
      <c r="CL114" s="164">
        <f t="shared" si="35"/>
        <v>1</v>
      </c>
      <c r="CM114" s="271">
        <f t="shared" si="36"/>
        <v>1</v>
      </c>
    </row>
    <row r="115" spans="1:91" ht="16.350000000000001" customHeight="1">
      <c r="A115" s="354" t="s">
        <v>386</v>
      </c>
      <c r="B115" s="245"/>
      <c r="C115" s="352" t="s">
        <v>350</v>
      </c>
      <c r="D115" s="308" t="s">
        <v>122</v>
      </c>
      <c r="E115" s="290" t="s">
        <v>123</v>
      </c>
      <c r="F115" s="291" t="s">
        <v>124</v>
      </c>
      <c r="G115" s="195" t="s">
        <v>125</v>
      </c>
      <c r="H115" s="198" t="s">
        <v>126</v>
      </c>
      <c r="I115" s="195" t="s">
        <v>127</v>
      </c>
      <c r="J115" s="198" t="s">
        <v>128</v>
      </c>
      <c r="K115" s="195" t="s">
        <v>129</v>
      </c>
      <c r="L115" s="197" t="s">
        <v>130</v>
      </c>
      <c r="M115" s="195" t="s">
        <v>131</v>
      </c>
      <c r="N115" s="197" t="s">
        <v>132</v>
      </c>
      <c r="O115" s="195" t="s">
        <v>133</v>
      </c>
      <c r="P115" s="197" t="s">
        <v>134</v>
      </c>
      <c r="Q115" s="195" t="s">
        <v>135</v>
      </c>
      <c r="R115" s="197" t="s">
        <v>136</v>
      </c>
      <c r="S115" s="195" t="s">
        <v>137</v>
      </c>
      <c r="T115" s="197" t="s">
        <v>138</v>
      </c>
      <c r="U115" s="195" t="s">
        <v>139</v>
      </c>
      <c r="V115" s="197" t="s">
        <v>140</v>
      </c>
      <c r="W115" s="195" t="s">
        <v>141</v>
      </c>
      <c r="X115" s="197" t="s">
        <v>142</v>
      </c>
      <c r="Y115" s="195" t="s">
        <v>143</v>
      </c>
      <c r="Z115" s="197" t="s">
        <v>144</v>
      </c>
      <c r="AA115" s="195" t="s">
        <v>145</v>
      </c>
      <c r="AB115" s="197" t="s">
        <v>146</v>
      </c>
      <c r="AC115" s="195" t="s">
        <v>147</v>
      </c>
      <c r="AD115" s="197" t="s">
        <v>148</v>
      </c>
      <c r="AE115" s="195" t="s">
        <v>149</v>
      </c>
      <c r="AF115" s="197" t="s">
        <v>150</v>
      </c>
      <c r="AG115" s="195" t="s">
        <v>151</v>
      </c>
      <c r="AH115" s="197" t="s">
        <v>152</v>
      </c>
      <c r="AI115" s="195" t="s">
        <v>153</v>
      </c>
      <c r="AJ115" s="197" t="s">
        <v>154</v>
      </c>
      <c r="AK115" s="195" t="s">
        <v>155</v>
      </c>
      <c r="AL115" s="197" t="s">
        <v>156</v>
      </c>
      <c r="AM115" s="199" t="s">
        <v>157</v>
      </c>
      <c r="AN115" s="318" t="s">
        <v>158</v>
      </c>
      <c r="AO115" s="198" t="s">
        <v>159</v>
      </c>
      <c r="AP115" s="300" t="s">
        <v>160</v>
      </c>
      <c r="AQ115" s="198" t="s">
        <v>161</v>
      </c>
      <c r="AR115" s="300" t="s">
        <v>162</v>
      </c>
      <c r="AS115" s="198" t="s">
        <v>163</v>
      </c>
      <c r="AT115" s="198" t="s">
        <v>164</v>
      </c>
      <c r="AU115" s="347" t="e">
        <f t="shared" si="24"/>
        <v>#VALUE!</v>
      </c>
      <c r="AV115" s="162"/>
      <c r="AW115" s="162"/>
      <c r="AX115" s="162"/>
      <c r="AY115" s="162"/>
      <c r="AZ115" s="162"/>
      <c r="BA115" s="162"/>
      <c r="BB115" s="162"/>
      <c r="BC115" s="162"/>
      <c r="BD115" s="162"/>
      <c r="BE115" s="162"/>
      <c r="BF115" s="107"/>
      <c r="BG115" s="107"/>
      <c r="BH115" s="107"/>
      <c r="BY115" s="76"/>
      <c r="CB115" s="163" t="str">
        <f t="shared" si="25"/>
        <v xml:space="preserve">* El número de Beneficiarios NO DEBE ser mayor que el Total </v>
      </c>
      <c r="CC115" s="163" t="str">
        <f t="shared" si="26"/>
        <v/>
      </c>
      <c r="CD115" s="163" t="e">
        <f t="shared" si="27"/>
        <v>#VALUE!</v>
      </c>
      <c r="CE115" s="163" t="str">
        <f t="shared" si="28"/>
        <v xml:space="preserve">* El número de Pueblos Originarios NO DEBE ser mayor que el Total. </v>
      </c>
      <c r="CF115" s="163" t="str">
        <f t="shared" si="29"/>
        <v xml:space="preserve">* El número de Migrantes NO DEBE ser mayor que el Total. </v>
      </c>
      <c r="CG115" s="163" t="str">
        <f t="shared" si="30"/>
        <v xml:space="preserve">* El número de Niños, Niñas, Adolescentes y Jóvenes Población SENAME NO DEBE ser mayor que el Total. </v>
      </c>
      <c r="CH115" s="164">
        <f t="shared" si="31"/>
        <v>1</v>
      </c>
      <c r="CI115" s="164">
        <f t="shared" si="32"/>
        <v>0</v>
      </c>
      <c r="CJ115" s="164" t="e">
        <f t="shared" si="33"/>
        <v>#VALUE!</v>
      </c>
      <c r="CK115" s="164">
        <f t="shared" si="34"/>
        <v>1</v>
      </c>
      <c r="CL115" s="164">
        <f t="shared" si="35"/>
        <v>1</v>
      </c>
      <c r="CM115" s="271">
        <f t="shared" si="36"/>
        <v>1</v>
      </c>
    </row>
    <row r="116" spans="1:91" ht="16.350000000000001" customHeight="1">
      <c r="A116" s="179" t="s">
        <v>387</v>
      </c>
      <c r="B116" s="239" t="s">
        <v>388</v>
      </c>
      <c r="C116" s="342" t="s">
        <v>348</v>
      </c>
      <c r="D116" s="343" t="s">
        <v>122</v>
      </c>
      <c r="E116" s="344" t="s">
        <v>123</v>
      </c>
      <c r="F116" s="345" t="s">
        <v>124</v>
      </c>
      <c r="G116" s="142" t="s">
        <v>125</v>
      </c>
      <c r="H116" s="146" t="s">
        <v>126</v>
      </c>
      <c r="I116" s="142" t="s">
        <v>127</v>
      </c>
      <c r="J116" s="146" t="s">
        <v>128</v>
      </c>
      <c r="K116" s="142" t="s">
        <v>129</v>
      </c>
      <c r="L116" s="155" t="s">
        <v>130</v>
      </c>
      <c r="M116" s="142" t="s">
        <v>131</v>
      </c>
      <c r="N116" s="155" t="s">
        <v>132</v>
      </c>
      <c r="O116" s="142" t="s">
        <v>133</v>
      </c>
      <c r="P116" s="155" t="s">
        <v>134</v>
      </c>
      <c r="Q116" s="142" t="s">
        <v>135</v>
      </c>
      <c r="R116" s="155" t="s">
        <v>136</v>
      </c>
      <c r="S116" s="142" t="s">
        <v>137</v>
      </c>
      <c r="T116" s="155" t="s">
        <v>138</v>
      </c>
      <c r="U116" s="142" t="s">
        <v>139</v>
      </c>
      <c r="V116" s="155" t="s">
        <v>140</v>
      </c>
      <c r="W116" s="168" t="s">
        <v>141</v>
      </c>
      <c r="X116" s="157" t="s">
        <v>142</v>
      </c>
      <c r="Y116" s="168" t="s">
        <v>143</v>
      </c>
      <c r="Z116" s="157" t="s">
        <v>144</v>
      </c>
      <c r="AA116" s="168" t="s">
        <v>145</v>
      </c>
      <c r="AB116" s="157" t="s">
        <v>146</v>
      </c>
      <c r="AC116" s="168" t="s">
        <v>147</v>
      </c>
      <c r="AD116" s="157" t="s">
        <v>148</v>
      </c>
      <c r="AE116" s="168" t="s">
        <v>149</v>
      </c>
      <c r="AF116" s="157" t="s">
        <v>150</v>
      </c>
      <c r="AG116" s="168" t="s">
        <v>151</v>
      </c>
      <c r="AH116" s="157" t="s">
        <v>152</v>
      </c>
      <c r="AI116" s="168" t="s">
        <v>153</v>
      </c>
      <c r="AJ116" s="157" t="s">
        <v>154</v>
      </c>
      <c r="AK116" s="168" t="s">
        <v>155</v>
      </c>
      <c r="AL116" s="157" t="s">
        <v>156</v>
      </c>
      <c r="AM116" s="190" t="s">
        <v>157</v>
      </c>
      <c r="AN116" s="285" t="s">
        <v>158</v>
      </c>
      <c r="AO116" s="146" t="s">
        <v>159</v>
      </c>
      <c r="AP116" s="279" t="s">
        <v>160</v>
      </c>
      <c r="AQ116" s="146" t="s">
        <v>161</v>
      </c>
      <c r="AR116" s="279" t="s">
        <v>162</v>
      </c>
      <c r="AS116" s="146" t="s">
        <v>163</v>
      </c>
      <c r="AT116" s="146" t="s">
        <v>164</v>
      </c>
      <c r="AU116" s="347" t="e">
        <f t="shared" si="24"/>
        <v>#VALUE!</v>
      </c>
      <c r="AV116" s="162"/>
      <c r="AW116" s="162"/>
      <c r="AX116" s="162"/>
      <c r="AY116" s="162"/>
      <c r="AZ116" s="162"/>
      <c r="BA116" s="162"/>
      <c r="BB116" s="162"/>
      <c r="BC116" s="162"/>
      <c r="BD116" s="162"/>
      <c r="BE116" s="162"/>
      <c r="BF116" s="107"/>
      <c r="BG116" s="107"/>
      <c r="BH116" s="107"/>
      <c r="BY116" s="76"/>
      <c r="CB116" s="163" t="str">
        <f t="shared" si="25"/>
        <v xml:space="preserve">* El número de Beneficiarios NO DEBE ser mayor que el Total </v>
      </c>
      <c r="CC116" s="163" t="str">
        <f t="shared" si="26"/>
        <v/>
      </c>
      <c r="CD116" s="163" t="e">
        <f t="shared" si="27"/>
        <v>#VALUE!</v>
      </c>
      <c r="CE116" s="163" t="str">
        <f t="shared" si="28"/>
        <v xml:space="preserve">* El número de Pueblos Originarios NO DEBE ser mayor que el Total. </v>
      </c>
      <c r="CF116" s="163" t="str">
        <f t="shared" si="29"/>
        <v xml:space="preserve">* El número de Migrantes NO DEBE ser mayor que el Total. </v>
      </c>
      <c r="CG116" s="163" t="str">
        <f t="shared" si="30"/>
        <v xml:space="preserve">* El número de Niños, Niñas, Adolescentes y Jóvenes Población SENAME NO DEBE ser mayor que el Total. </v>
      </c>
      <c r="CH116" s="164">
        <f t="shared" si="31"/>
        <v>1</v>
      </c>
      <c r="CI116" s="164">
        <f t="shared" si="32"/>
        <v>0</v>
      </c>
      <c r="CJ116" s="164" t="e">
        <f t="shared" si="33"/>
        <v>#VALUE!</v>
      </c>
      <c r="CK116" s="164">
        <f t="shared" si="34"/>
        <v>1</v>
      </c>
      <c r="CL116" s="164">
        <f t="shared" si="35"/>
        <v>1</v>
      </c>
      <c r="CM116" s="271">
        <f t="shared" si="36"/>
        <v>1</v>
      </c>
    </row>
    <row r="117" spans="1:91" ht="16.350000000000001" customHeight="1">
      <c r="A117" s="179" t="s">
        <v>389</v>
      </c>
      <c r="B117" s="245"/>
      <c r="C117" s="352" t="s">
        <v>350</v>
      </c>
      <c r="D117" s="308" t="s">
        <v>122</v>
      </c>
      <c r="E117" s="290" t="s">
        <v>123</v>
      </c>
      <c r="F117" s="291" t="s">
        <v>124</v>
      </c>
      <c r="G117" s="195" t="s">
        <v>125</v>
      </c>
      <c r="H117" s="198" t="s">
        <v>126</v>
      </c>
      <c r="I117" s="195" t="s">
        <v>127</v>
      </c>
      <c r="J117" s="198" t="s">
        <v>128</v>
      </c>
      <c r="K117" s="195" t="s">
        <v>129</v>
      </c>
      <c r="L117" s="197" t="s">
        <v>130</v>
      </c>
      <c r="M117" s="195" t="s">
        <v>131</v>
      </c>
      <c r="N117" s="197" t="s">
        <v>132</v>
      </c>
      <c r="O117" s="195" t="s">
        <v>133</v>
      </c>
      <c r="P117" s="197" t="s">
        <v>134</v>
      </c>
      <c r="Q117" s="195" t="s">
        <v>135</v>
      </c>
      <c r="R117" s="197" t="s">
        <v>136</v>
      </c>
      <c r="S117" s="195" t="s">
        <v>137</v>
      </c>
      <c r="T117" s="197" t="s">
        <v>138</v>
      </c>
      <c r="U117" s="195" t="s">
        <v>139</v>
      </c>
      <c r="V117" s="197" t="s">
        <v>140</v>
      </c>
      <c r="W117" s="355" t="s">
        <v>141</v>
      </c>
      <c r="X117" s="160" t="s">
        <v>142</v>
      </c>
      <c r="Y117" s="168" t="s">
        <v>143</v>
      </c>
      <c r="Z117" s="157" t="s">
        <v>144</v>
      </c>
      <c r="AA117" s="168" t="s">
        <v>145</v>
      </c>
      <c r="AB117" s="157" t="s">
        <v>146</v>
      </c>
      <c r="AC117" s="168" t="s">
        <v>147</v>
      </c>
      <c r="AD117" s="157" t="s">
        <v>148</v>
      </c>
      <c r="AE117" s="168" t="s">
        <v>149</v>
      </c>
      <c r="AF117" s="157" t="s">
        <v>150</v>
      </c>
      <c r="AG117" s="168" t="s">
        <v>151</v>
      </c>
      <c r="AH117" s="157" t="s">
        <v>152</v>
      </c>
      <c r="AI117" s="168" t="s">
        <v>153</v>
      </c>
      <c r="AJ117" s="157" t="s">
        <v>154</v>
      </c>
      <c r="AK117" s="168" t="s">
        <v>155</v>
      </c>
      <c r="AL117" s="157" t="s">
        <v>156</v>
      </c>
      <c r="AM117" s="190" t="s">
        <v>157</v>
      </c>
      <c r="AN117" s="285" t="s">
        <v>158</v>
      </c>
      <c r="AO117" s="160" t="s">
        <v>159</v>
      </c>
      <c r="AP117" s="287" t="s">
        <v>160</v>
      </c>
      <c r="AQ117" s="160" t="s">
        <v>161</v>
      </c>
      <c r="AR117" s="287" t="s">
        <v>162</v>
      </c>
      <c r="AS117" s="160" t="s">
        <v>163</v>
      </c>
      <c r="AT117" s="160" t="s">
        <v>164</v>
      </c>
      <c r="AU117" s="347" t="e">
        <f t="shared" si="24"/>
        <v>#VALUE!</v>
      </c>
      <c r="AV117" s="162"/>
      <c r="AW117" s="162"/>
      <c r="AX117" s="162"/>
      <c r="AY117" s="162"/>
      <c r="AZ117" s="162"/>
      <c r="BA117" s="162"/>
      <c r="BB117" s="162"/>
      <c r="BC117" s="162"/>
      <c r="BD117" s="162"/>
      <c r="BE117" s="162"/>
      <c r="BF117" s="107"/>
      <c r="BG117" s="107"/>
      <c r="BH117" s="107"/>
      <c r="BY117" s="76"/>
      <c r="CB117" s="163" t="str">
        <f t="shared" si="25"/>
        <v xml:space="preserve">* El número de Beneficiarios NO DEBE ser mayor que el Total </v>
      </c>
      <c r="CC117" s="163" t="str">
        <f t="shared" si="26"/>
        <v/>
      </c>
      <c r="CD117" s="163" t="e">
        <f t="shared" si="27"/>
        <v>#VALUE!</v>
      </c>
      <c r="CE117" s="163" t="str">
        <f t="shared" si="28"/>
        <v xml:space="preserve">* El número de Pueblos Originarios NO DEBE ser mayor que el Total. </v>
      </c>
      <c r="CF117" s="163" t="str">
        <f t="shared" si="29"/>
        <v xml:space="preserve">* El número de Migrantes NO DEBE ser mayor que el Total. </v>
      </c>
      <c r="CG117" s="163" t="str">
        <f t="shared" si="30"/>
        <v xml:space="preserve">* El número de Niños, Niñas, Adolescentes y Jóvenes Población SENAME NO DEBE ser mayor que el Total. </v>
      </c>
      <c r="CH117" s="164">
        <f t="shared" si="31"/>
        <v>1</v>
      </c>
      <c r="CI117" s="164">
        <f t="shared" si="32"/>
        <v>0</v>
      </c>
      <c r="CJ117" s="164" t="e">
        <f t="shared" si="33"/>
        <v>#VALUE!</v>
      </c>
      <c r="CK117" s="164">
        <f t="shared" si="34"/>
        <v>1</v>
      </c>
      <c r="CL117" s="164">
        <f t="shared" si="35"/>
        <v>1</v>
      </c>
      <c r="CM117" s="271">
        <f t="shared" si="36"/>
        <v>1</v>
      </c>
    </row>
    <row r="118" spans="1:91" ht="16.350000000000001" customHeight="1">
      <c r="A118" s="179" t="s">
        <v>390</v>
      </c>
      <c r="B118" s="103" t="s">
        <v>391</v>
      </c>
      <c r="C118" s="356" t="s">
        <v>348</v>
      </c>
      <c r="D118" s="357" t="s">
        <v>122</v>
      </c>
      <c r="E118" s="263" t="s">
        <v>123</v>
      </c>
      <c r="F118" s="264" t="s">
        <v>124</v>
      </c>
      <c r="G118" s="358" t="s">
        <v>125</v>
      </c>
      <c r="H118" s="359" t="s">
        <v>126</v>
      </c>
      <c r="I118" s="358" t="s">
        <v>127</v>
      </c>
      <c r="J118" s="359" t="s">
        <v>128</v>
      </c>
      <c r="K118" s="358" t="s">
        <v>129</v>
      </c>
      <c r="L118" s="359" t="s">
        <v>130</v>
      </c>
      <c r="M118" s="360" t="s">
        <v>131</v>
      </c>
      <c r="N118" s="153" t="s">
        <v>132</v>
      </c>
      <c r="O118" s="265" t="s">
        <v>133</v>
      </c>
      <c r="P118" s="153" t="s">
        <v>134</v>
      </c>
      <c r="Q118" s="265" t="s">
        <v>135</v>
      </c>
      <c r="R118" s="153" t="s">
        <v>136</v>
      </c>
      <c r="S118" s="265" t="s">
        <v>137</v>
      </c>
      <c r="T118" s="153" t="s">
        <v>138</v>
      </c>
      <c r="U118" s="265" t="s">
        <v>139</v>
      </c>
      <c r="V118" s="153" t="s">
        <v>140</v>
      </c>
      <c r="W118" s="265" t="s">
        <v>141</v>
      </c>
      <c r="X118" s="153" t="s">
        <v>142</v>
      </c>
      <c r="Y118" s="265" t="s">
        <v>143</v>
      </c>
      <c r="Z118" s="153" t="s">
        <v>144</v>
      </c>
      <c r="AA118" s="265" t="s">
        <v>145</v>
      </c>
      <c r="AB118" s="153" t="s">
        <v>146</v>
      </c>
      <c r="AC118" s="265" t="s">
        <v>147</v>
      </c>
      <c r="AD118" s="153" t="s">
        <v>148</v>
      </c>
      <c r="AE118" s="265" t="s">
        <v>149</v>
      </c>
      <c r="AF118" s="153" t="s">
        <v>150</v>
      </c>
      <c r="AG118" s="265" t="s">
        <v>151</v>
      </c>
      <c r="AH118" s="153" t="s">
        <v>152</v>
      </c>
      <c r="AI118" s="265" t="s">
        <v>153</v>
      </c>
      <c r="AJ118" s="153" t="s">
        <v>154</v>
      </c>
      <c r="AK118" s="265" t="s">
        <v>155</v>
      </c>
      <c r="AL118" s="153" t="s">
        <v>156</v>
      </c>
      <c r="AM118" s="267" t="s">
        <v>157</v>
      </c>
      <c r="AN118" s="268" t="s">
        <v>158</v>
      </c>
      <c r="AO118" s="266" t="s">
        <v>159</v>
      </c>
      <c r="AP118" s="270" t="s">
        <v>160</v>
      </c>
      <c r="AQ118" s="266" t="s">
        <v>161</v>
      </c>
      <c r="AR118" s="270" t="s">
        <v>162</v>
      </c>
      <c r="AS118" s="266" t="s">
        <v>163</v>
      </c>
      <c r="AT118" s="266" t="s">
        <v>164</v>
      </c>
      <c r="AU118" s="347" t="e">
        <f t="shared" si="24"/>
        <v>#VALUE!</v>
      </c>
      <c r="AV118" s="162"/>
      <c r="AW118" s="162"/>
      <c r="AX118" s="162"/>
      <c r="AY118" s="162"/>
      <c r="AZ118" s="162"/>
      <c r="BA118" s="162"/>
      <c r="BB118" s="162"/>
      <c r="BC118" s="162"/>
      <c r="BD118" s="162"/>
      <c r="BE118" s="162"/>
      <c r="BF118" s="107"/>
      <c r="BG118" s="107"/>
      <c r="BH118" s="107"/>
      <c r="BY118" s="76"/>
      <c r="CB118" s="163" t="str">
        <f t="shared" si="25"/>
        <v xml:space="preserve">* El número de Beneficiarios NO DEBE ser mayor que el Total </v>
      </c>
      <c r="CC118" s="163" t="str">
        <f t="shared" si="26"/>
        <v/>
      </c>
      <c r="CD118" s="163" t="e">
        <f t="shared" si="27"/>
        <v>#VALUE!</v>
      </c>
      <c r="CE118" s="163" t="str">
        <f t="shared" si="28"/>
        <v xml:space="preserve">* El número de Pueblos Originarios NO DEBE ser mayor que el Total. </v>
      </c>
      <c r="CF118" s="163" t="str">
        <f t="shared" si="29"/>
        <v xml:space="preserve">* El número de Migrantes NO DEBE ser mayor que el Total. </v>
      </c>
      <c r="CG118" s="163" t="str">
        <f t="shared" si="30"/>
        <v xml:space="preserve">* El número de Niños, Niñas, Adolescentes y Jóvenes Población SENAME NO DEBE ser mayor que el Total. </v>
      </c>
      <c r="CH118" s="164">
        <f>IF(D118&lt;AO118,1,0)</f>
        <v>1</v>
      </c>
      <c r="CI118" s="164">
        <f t="shared" si="32"/>
        <v>0</v>
      </c>
      <c r="CJ118" s="164" t="e">
        <f t="shared" si="33"/>
        <v>#VALUE!</v>
      </c>
      <c r="CK118" s="164">
        <f t="shared" si="34"/>
        <v>1</v>
      </c>
      <c r="CL118" s="164">
        <f t="shared" si="35"/>
        <v>1</v>
      </c>
      <c r="CM118" s="271">
        <f t="shared" si="36"/>
        <v>1</v>
      </c>
    </row>
    <row r="119" spans="1:91" ht="16.350000000000001" customHeight="1">
      <c r="A119" s="179" t="s">
        <v>392</v>
      </c>
      <c r="B119" s="119"/>
      <c r="C119" s="349" t="s">
        <v>350</v>
      </c>
      <c r="D119" s="315" t="s">
        <v>122</v>
      </c>
      <c r="E119" s="316" t="s">
        <v>123</v>
      </c>
      <c r="F119" s="317" t="s">
        <v>124</v>
      </c>
      <c r="G119" s="296" t="s">
        <v>125</v>
      </c>
      <c r="H119" s="297" t="s">
        <v>126</v>
      </c>
      <c r="I119" s="296" t="s">
        <v>127</v>
      </c>
      <c r="J119" s="297" t="s">
        <v>128</v>
      </c>
      <c r="K119" s="296" t="s">
        <v>129</v>
      </c>
      <c r="L119" s="297" t="s">
        <v>130</v>
      </c>
      <c r="M119" s="361" t="s">
        <v>131</v>
      </c>
      <c r="N119" s="197" t="s">
        <v>132</v>
      </c>
      <c r="O119" s="195" t="s">
        <v>133</v>
      </c>
      <c r="P119" s="197" t="s">
        <v>134</v>
      </c>
      <c r="Q119" s="195" t="s">
        <v>135</v>
      </c>
      <c r="R119" s="197" t="s">
        <v>136</v>
      </c>
      <c r="S119" s="195" t="s">
        <v>137</v>
      </c>
      <c r="T119" s="197" t="s">
        <v>138</v>
      </c>
      <c r="U119" s="195" t="s">
        <v>139</v>
      </c>
      <c r="V119" s="197" t="s">
        <v>140</v>
      </c>
      <c r="W119" s="195" t="s">
        <v>141</v>
      </c>
      <c r="X119" s="197" t="s">
        <v>142</v>
      </c>
      <c r="Y119" s="195" t="s">
        <v>143</v>
      </c>
      <c r="Z119" s="197" t="s">
        <v>144</v>
      </c>
      <c r="AA119" s="195" t="s">
        <v>145</v>
      </c>
      <c r="AB119" s="197" t="s">
        <v>146</v>
      </c>
      <c r="AC119" s="195" t="s">
        <v>147</v>
      </c>
      <c r="AD119" s="197" t="s">
        <v>148</v>
      </c>
      <c r="AE119" s="195" t="s">
        <v>149</v>
      </c>
      <c r="AF119" s="197" t="s">
        <v>150</v>
      </c>
      <c r="AG119" s="195" t="s">
        <v>151</v>
      </c>
      <c r="AH119" s="197" t="s">
        <v>152</v>
      </c>
      <c r="AI119" s="195" t="s">
        <v>153</v>
      </c>
      <c r="AJ119" s="197" t="s">
        <v>154</v>
      </c>
      <c r="AK119" s="195" t="s">
        <v>155</v>
      </c>
      <c r="AL119" s="197" t="s">
        <v>156</v>
      </c>
      <c r="AM119" s="199" t="s">
        <v>157</v>
      </c>
      <c r="AN119" s="318" t="s">
        <v>158</v>
      </c>
      <c r="AO119" s="198" t="s">
        <v>159</v>
      </c>
      <c r="AP119" s="300" t="s">
        <v>160</v>
      </c>
      <c r="AQ119" s="198" t="s">
        <v>161</v>
      </c>
      <c r="AR119" s="300" t="s">
        <v>162</v>
      </c>
      <c r="AS119" s="198" t="s">
        <v>163</v>
      </c>
      <c r="AT119" s="198" t="s">
        <v>164</v>
      </c>
      <c r="AU119" s="347" t="e">
        <f t="shared" si="24"/>
        <v>#VALUE!</v>
      </c>
      <c r="AV119" s="162"/>
      <c r="AW119" s="162"/>
      <c r="AX119" s="162"/>
      <c r="AY119" s="162"/>
      <c r="AZ119" s="162"/>
      <c r="BA119" s="162"/>
      <c r="BB119" s="162"/>
      <c r="BC119" s="162"/>
      <c r="BD119" s="162"/>
      <c r="BE119" s="162"/>
      <c r="BF119" s="107"/>
      <c r="BG119" s="107"/>
      <c r="BH119" s="107"/>
      <c r="BY119" s="76"/>
      <c r="CB119" s="163" t="str">
        <f t="shared" si="25"/>
        <v xml:space="preserve">* El número de Beneficiarios NO DEBE ser mayor que el Total </v>
      </c>
      <c r="CC119" s="163" t="str">
        <f t="shared" si="26"/>
        <v/>
      </c>
      <c r="CD119" s="163" t="e">
        <f t="shared" si="27"/>
        <v>#VALUE!</v>
      </c>
      <c r="CE119" s="163" t="str">
        <f t="shared" si="28"/>
        <v xml:space="preserve">* El número de Pueblos Originarios NO DEBE ser mayor que el Total. </v>
      </c>
      <c r="CF119" s="163" t="str">
        <f t="shared" si="29"/>
        <v xml:space="preserve">* El número de Migrantes NO DEBE ser mayor que el Total. </v>
      </c>
      <c r="CG119" s="163" t="str">
        <f t="shared" si="30"/>
        <v xml:space="preserve">* El número de Niños, Niñas, Adolescentes y Jóvenes Población SENAME NO DEBE ser mayor que el Total. </v>
      </c>
      <c r="CH119" s="164">
        <f t="shared" si="31"/>
        <v>1</v>
      </c>
      <c r="CI119" s="164">
        <f t="shared" si="32"/>
        <v>0</v>
      </c>
      <c r="CJ119" s="164" t="e">
        <f t="shared" si="33"/>
        <v>#VALUE!</v>
      </c>
      <c r="CK119" s="164">
        <f t="shared" si="34"/>
        <v>1</v>
      </c>
      <c r="CL119" s="164">
        <f t="shared" si="35"/>
        <v>1</v>
      </c>
      <c r="CM119" s="271">
        <f t="shared" si="36"/>
        <v>1</v>
      </c>
    </row>
    <row r="120" spans="1:91">
      <c r="AB120" s="83"/>
      <c r="AC120" s="83"/>
      <c r="AD120" s="83"/>
      <c r="AE120" s="83"/>
      <c r="AF120" s="83"/>
      <c r="AS120" s="76" t="s">
        <v>367</v>
      </c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7"/>
      <c r="BD120" s="107"/>
      <c r="BE120" s="107"/>
      <c r="BF120" s="107"/>
      <c r="BG120" s="107"/>
      <c r="BH120" s="107"/>
      <c r="CH120" s="94"/>
      <c r="CI120" s="94"/>
      <c r="CJ120" s="94"/>
      <c r="CK120" s="94"/>
      <c r="CL120" s="94"/>
    </row>
    <row r="121" spans="1:91">
      <c r="AB121" s="83"/>
      <c r="AC121" s="83"/>
      <c r="AD121" s="83"/>
      <c r="AE121" s="83"/>
      <c r="AF121" s="83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  <c r="BD121" s="107"/>
      <c r="BE121" s="107"/>
      <c r="BF121" s="107"/>
      <c r="BG121" s="107"/>
      <c r="BH121" s="107"/>
      <c r="CH121" s="94"/>
      <c r="CI121" s="94"/>
      <c r="CJ121" s="94"/>
      <c r="CK121" s="94"/>
      <c r="CL121" s="94"/>
    </row>
    <row r="122" spans="1:91">
      <c r="AB122" s="83"/>
      <c r="AC122" s="83"/>
      <c r="AD122" s="83"/>
      <c r="AE122" s="83"/>
      <c r="AF122" s="83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7"/>
      <c r="BD122" s="107"/>
      <c r="BE122" s="107"/>
      <c r="BF122" s="107"/>
      <c r="BG122" s="107"/>
      <c r="BH122" s="107"/>
    </row>
    <row r="123" spans="1:91">
      <c r="AB123" s="83"/>
      <c r="AC123" s="83"/>
      <c r="AD123" s="83"/>
      <c r="AE123" s="83"/>
      <c r="AF123" s="83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7"/>
      <c r="BD123" s="107"/>
      <c r="BE123" s="107"/>
    </row>
    <row r="124" spans="1:91">
      <c r="AB124" s="83"/>
      <c r="AC124" s="83"/>
      <c r="AD124" s="83"/>
      <c r="AE124" s="83"/>
      <c r="AF124" s="83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</row>
    <row r="125" spans="1:91">
      <c r="AB125" s="83"/>
      <c r="AC125" s="83"/>
      <c r="AD125" s="83"/>
      <c r="AE125" s="83"/>
      <c r="AF125" s="83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7"/>
      <c r="BD125" s="107"/>
      <c r="BE125" s="107"/>
    </row>
    <row r="126" spans="1:91">
      <c r="AB126" s="83"/>
      <c r="AC126" s="83"/>
      <c r="AD126" s="83"/>
      <c r="AE126" s="83"/>
      <c r="AF126" s="83"/>
    </row>
    <row r="127" spans="1:91">
      <c r="AB127" s="83"/>
      <c r="AC127" s="83"/>
      <c r="AD127" s="83"/>
      <c r="AE127" s="83"/>
      <c r="AF127" s="83"/>
    </row>
    <row r="128" spans="1:91">
      <c r="AB128" s="83"/>
      <c r="AC128" s="83"/>
      <c r="AD128" s="83"/>
      <c r="AE128" s="83"/>
      <c r="AF128" s="83"/>
    </row>
    <row r="129" spans="2:44">
      <c r="AB129" s="83"/>
      <c r="AC129" s="83"/>
      <c r="AD129" s="83"/>
      <c r="AE129" s="83"/>
      <c r="AF129" s="83"/>
    </row>
    <row r="130" spans="2:44"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</row>
    <row r="131" spans="2:44"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</row>
    <row r="132" spans="2:44"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</row>
    <row r="133" spans="2:44"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</row>
    <row r="134" spans="2:44"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</row>
    <row r="135" spans="2:44"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</row>
    <row r="136" spans="2:44"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</row>
    <row r="137" spans="2:44"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</row>
    <row r="138" spans="2:44"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362"/>
      <c r="AK138" s="83"/>
      <c r="AL138" s="83"/>
      <c r="AM138" s="83"/>
      <c r="AN138" s="83"/>
      <c r="AO138" s="83"/>
      <c r="AP138" s="83"/>
      <c r="AQ138" s="83"/>
      <c r="AR138" s="362"/>
    </row>
    <row r="194" spans="2:105" ht="12.75" customHeight="1"/>
    <row r="195" spans="2:105" s="363" customFormat="1" hidden="1">
      <c r="B195" s="363">
        <f>SUM(C71,C89,D104,D109:D119,AW71,AS71:AT71,X71:AW71)</f>
        <v>0</v>
      </c>
      <c r="C195" s="363" t="e">
        <f>SUM(CH7:CL121)</f>
        <v>#VALUE!</v>
      </c>
      <c r="BY195" s="364"/>
      <c r="BZ195" s="364"/>
      <c r="CA195" s="364"/>
      <c r="CB195" s="364"/>
      <c r="CC195" s="364"/>
      <c r="CD195" s="364"/>
      <c r="CE195" s="364"/>
      <c r="CF195" s="364"/>
      <c r="CG195" s="364"/>
      <c r="CH195" s="364"/>
      <c r="CI195" s="364"/>
      <c r="CJ195" s="364"/>
      <c r="CK195" s="364"/>
      <c r="CL195" s="364"/>
      <c r="CM195" s="364"/>
      <c r="CN195" s="364"/>
      <c r="CO195" s="364"/>
      <c r="CP195" s="364"/>
      <c r="CQ195" s="364"/>
      <c r="CR195" s="364"/>
      <c r="CS195" s="364"/>
      <c r="CT195" s="364"/>
      <c r="CU195" s="364"/>
      <c r="CV195" s="364"/>
      <c r="CW195" s="364"/>
      <c r="CX195" s="364"/>
      <c r="CY195" s="364"/>
      <c r="CZ195" s="364"/>
      <c r="DA195" s="364"/>
    </row>
  </sheetData>
  <mergeCells count="87">
    <mergeCell ref="B109:B110"/>
    <mergeCell ref="B111:B113"/>
    <mergeCell ref="B114:B115"/>
    <mergeCell ref="B116:B117"/>
    <mergeCell ref="B118:B119"/>
    <mergeCell ref="AC107:AD107"/>
    <mergeCell ref="AE107:AF107"/>
    <mergeCell ref="AG107:AH107"/>
    <mergeCell ref="AI107:AJ107"/>
    <mergeCell ref="AK107:AL107"/>
    <mergeCell ref="AM107:AN107"/>
    <mergeCell ref="AR106:AR108"/>
    <mergeCell ref="AS106:AS108"/>
    <mergeCell ref="AT106:AT108"/>
    <mergeCell ref="G107:H107"/>
    <mergeCell ref="I107:J107"/>
    <mergeCell ref="K107:L107"/>
    <mergeCell ref="M107:N107"/>
    <mergeCell ref="O107:P107"/>
    <mergeCell ref="Q107:R107"/>
    <mergeCell ref="S107:T107"/>
    <mergeCell ref="B106:B108"/>
    <mergeCell ref="C106:C108"/>
    <mergeCell ref="D106:F107"/>
    <mergeCell ref="G106:AN106"/>
    <mergeCell ref="AO106:AO108"/>
    <mergeCell ref="AP106:AQ107"/>
    <mergeCell ref="U107:V107"/>
    <mergeCell ref="W107:X107"/>
    <mergeCell ref="Y107:Z107"/>
    <mergeCell ref="AA107:AB107"/>
    <mergeCell ref="B99:C99"/>
    <mergeCell ref="B100:C100"/>
    <mergeCell ref="B101:C101"/>
    <mergeCell ref="B102:C102"/>
    <mergeCell ref="B103:C103"/>
    <mergeCell ref="B104:C104"/>
    <mergeCell ref="AG92:AH92"/>
    <mergeCell ref="AI92:AJ92"/>
    <mergeCell ref="AK92:AL92"/>
    <mergeCell ref="AM92:AN92"/>
    <mergeCell ref="B94:C94"/>
    <mergeCell ref="B95:B98"/>
    <mergeCell ref="AR91:AR93"/>
    <mergeCell ref="G92:H92"/>
    <mergeCell ref="I92:J92"/>
    <mergeCell ref="K92:L92"/>
    <mergeCell ref="M92:N92"/>
    <mergeCell ref="O92:P92"/>
    <mergeCell ref="Q92:R92"/>
    <mergeCell ref="S92:T92"/>
    <mergeCell ref="U92:V92"/>
    <mergeCell ref="W92:X92"/>
    <mergeCell ref="B91:C93"/>
    <mergeCell ref="D91:F92"/>
    <mergeCell ref="G91:AN91"/>
    <mergeCell ref="AO91:AO93"/>
    <mergeCell ref="AP91:AP93"/>
    <mergeCell ref="AQ91:AQ93"/>
    <mergeCell ref="Y92:Z92"/>
    <mergeCell ref="AA92:AB92"/>
    <mergeCell ref="AC92:AD92"/>
    <mergeCell ref="AE92:AF92"/>
    <mergeCell ref="AU8:AW9"/>
    <mergeCell ref="AX8:AY9"/>
    <mergeCell ref="C9:C10"/>
    <mergeCell ref="D9:T9"/>
    <mergeCell ref="U9:U10"/>
    <mergeCell ref="V9:W9"/>
    <mergeCell ref="X9:AA9"/>
    <mergeCell ref="AB9:AE9"/>
    <mergeCell ref="AK8:AL9"/>
    <mergeCell ref="AM8:AN9"/>
    <mergeCell ref="AO8:AP9"/>
    <mergeCell ref="AQ8:AQ10"/>
    <mergeCell ref="AR8:AR10"/>
    <mergeCell ref="AS8:AT9"/>
    <mergeCell ref="AQ5:AQ7"/>
    <mergeCell ref="AR5:AS7"/>
    <mergeCell ref="B6:AE6"/>
    <mergeCell ref="AT7:AV7"/>
    <mergeCell ref="B8:B10"/>
    <mergeCell ref="C8:W8"/>
    <mergeCell ref="X8:AE8"/>
    <mergeCell ref="AF8:AG9"/>
    <mergeCell ref="AH8:AI9"/>
    <mergeCell ref="AJ8:AJ10"/>
  </mergeCells>
  <dataValidations count="1">
    <dataValidation type="whole" operator="greaterThanOrEqual" allowBlank="1" showInputMessage="1" showErrorMessage="1" errorTitle="Error" error="Favor Ingrese sólo Números." sqref="D11:AY70 D74:T88 G94:AR103 G109:AT119" xr:uid="{44B35978-DB3C-440A-A3A8-D66DAB83B86B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NOMBRE</vt:lpstr>
      <vt:lpstr>A07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Lagos</dc:creator>
  <cp:lastModifiedBy>René Lagos</cp:lastModifiedBy>
  <dcterms:created xsi:type="dcterms:W3CDTF">2025-01-04T14:54:51Z</dcterms:created>
  <dcterms:modified xsi:type="dcterms:W3CDTF">2025-01-04T14:55:29Z</dcterms:modified>
</cp:coreProperties>
</file>