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3395" windowHeight="7995" activeTab="1"/>
  </bookViews>
  <sheets>
    <sheet name="Treatment Effect" sheetId="2" r:id="rId1"/>
    <sheet name="Realization" sheetId="3" r:id="rId2"/>
    <sheet name="Scratch" sheetId="4" r:id="rId3"/>
  </sheets>
  <calcPr calcId="145621"/>
</workbook>
</file>

<file path=xl/calcChain.xml><?xml version="1.0" encoding="utf-8"?>
<calcChain xmlns="http://schemas.openxmlformats.org/spreadsheetml/2006/main">
  <c r="D3" i="2" l="1"/>
  <c r="F3" i="2"/>
  <c r="D4" i="2"/>
  <c r="F4" i="2"/>
  <c r="D5" i="2"/>
  <c r="F5" i="2"/>
  <c r="D6" i="2"/>
  <c r="J15" i="2" s="1"/>
  <c r="F6" i="2"/>
  <c r="D7" i="2"/>
  <c r="F7" i="2"/>
  <c r="D8" i="2"/>
  <c r="F8" i="2"/>
  <c r="D9" i="2"/>
  <c r="F9" i="2"/>
  <c r="F11" i="2" s="1"/>
  <c r="D10" i="2"/>
  <c r="F10" i="2"/>
  <c r="D11" i="2"/>
  <c r="L16" i="2" s="1"/>
  <c r="D12" i="2"/>
  <c r="F12" i="2"/>
  <c r="F13" i="2" s="1"/>
  <c r="D13" i="2"/>
  <c r="K17" i="2" s="1"/>
  <c r="D14" i="2"/>
  <c r="D15" i="2"/>
  <c r="F15" i="2"/>
  <c r="F16" i="2" s="1"/>
  <c r="D16" i="2"/>
  <c r="K18" i="2" s="1"/>
  <c r="D17" i="2"/>
  <c r="J17" i="2"/>
  <c r="D18" i="2"/>
  <c r="F18" i="2"/>
  <c r="F19" i="2" s="1"/>
  <c r="D19" i="2"/>
  <c r="K19" i="2" s="1"/>
  <c r="D20" i="2"/>
  <c r="L19" i="2" s="1"/>
  <c r="B4" i="4"/>
  <c r="B5" i="4"/>
  <c r="D5" i="4"/>
  <c r="B7" i="4"/>
  <c r="B8" i="4"/>
  <c r="D6" i="4"/>
  <c r="B10" i="4"/>
  <c r="B11" i="4"/>
  <c r="D7" i="4"/>
  <c r="B13" i="4"/>
  <c r="B14" i="4"/>
  <c r="D8" i="4"/>
  <c r="B16" i="4"/>
  <c r="B17" i="4"/>
  <c r="D9" i="4"/>
  <c r="B19" i="4"/>
  <c r="B20" i="4"/>
  <c r="D4" i="4"/>
  <c r="F17" i="2" l="1"/>
  <c r="E17" i="2" s="1"/>
  <c r="L8" i="2" s="1"/>
  <c r="E13" i="2"/>
  <c r="K7" i="2" s="1"/>
  <c r="E10" i="2"/>
  <c r="K6" i="2" s="1"/>
  <c r="E9" i="2"/>
  <c r="J6" i="2" s="1"/>
  <c r="E8" i="2"/>
  <c r="L5" i="2" s="1"/>
  <c r="E7" i="2"/>
  <c r="K5" i="2" s="1"/>
  <c r="E5" i="2"/>
  <c r="L4" i="2" s="1"/>
  <c r="E4" i="2"/>
  <c r="K4" i="2" s="1"/>
  <c r="E3" i="2"/>
  <c r="J4" i="2" s="1"/>
  <c r="J16" i="2"/>
  <c r="L15" i="2"/>
  <c r="K14" i="2"/>
  <c r="F25" i="2"/>
  <c r="K15" i="2"/>
  <c r="L14" i="2"/>
  <c r="J14" i="2"/>
  <c r="F20" i="2"/>
  <c r="E20" i="2" s="1"/>
  <c r="L9" i="2" s="1"/>
  <c r="K16" i="2"/>
  <c r="E18" i="2"/>
  <c r="J9" i="2" s="1"/>
  <c r="E15" i="2"/>
  <c r="J8" i="2" s="1"/>
  <c r="F14" i="2"/>
  <c r="E12" i="2"/>
  <c r="J7" i="2" s="1"/>
  <c r="E19" i="2"/>
  <c r="K9" i="2" s="1"/>
  <c r="E16" i="2"/>
  <c r="K8" i="2" s="1"/>
  <c r="E14" i="2"/>
  <c r="L7" i="2" s="1"/>
  <c r="E6" i="2"/>
  <c r="J5" i="2" s="1"/>
  <c r="E11" i="2"/>
  <c r="L6" i="2" s="1"/>
  <c r="J19" i="2"/>
  <c r="L18" i="2"/>
  <c r="J18" i="2"/>
  <c r="L17" i="2"/>
  <c r="F28" i="2" l="1"/>
  <c r="I28" i="2"/>
  <c r="F27" i="2"/>
  <c r="F29" i="2" s="1"/>
  <c r="J24" i="2"/>
  <c r="J28" i="2"/>
  <c r="K28" i="2"/>
  <c r="F26" i="2"/>
  <c r="I24" i="2"/>
  <c r="K24" i="2"/>
</calcChain>
</file>

<file path=xl/sharedStrings.xml><?xml version="1.0" encoding="utf-8"?>
<sst xmlns="http://schemas.openxmlformats.org/spreadsheetml/2006/main" count="98" uniqueCount="26">
  <si>
    <t>Treatment</t>
  </si>
  <si>
    <t>A</t>
  </si>
  <si>
    <t>B</t>
  </si>
  <si>
    <t>Time</t>
  </si>
  <si>
    <t>Person</t>
  </si>
  <si>
    <t>Score</t>
  </si>
  <si>
    <t>Fudge</t>
  </si>
  <si>
    <t>Variance Score</t>
  </si>
  <si>
    <t>r1,2</t>
  </si>
  <si>
    <t>r2,3</t>
  </si>
  <si>
    <t>r1,3</t>
  </si>
  <si>
    <t>Correlation New Score</t>
  </si>
  <si>
    <t>Correlation Score</t>
  </si>
  <si>
    <t>Sample Variance Score</t>
  </si>
  <si>
    <t>Sample Variance New Score</t>
  </si>
  <si>
    <t>Treatment B Effect</t>
  </si>
  <si>
    <t>Sample Variance Fudge</t>
  </si>
  <si>
    <t>Variance Fudge</t>
  </si>
  <si>
    <t>Score + Fudge</t>
  </si>
  <si>
    <t>New Score</t>
  </si>
  <si>
    <t xml:space="preserve">Ideas: </t>
  </si>
  <si>
    <t>Treatment Effect: Which ones are high / low plus gurantees high / low occurs.</t>
  </si>
  <si>
    <t>Variance Score:  Values Across Time are Consistent   // NOISE</t>
  </si>
  <si>
    <t>Variance Fudge: Guarantees High and Low Occurs. // How Different Subjects Are (Subject Variance.</t>
  </si>
  <si>
    <t>Covariance(Score ,Fudge)</t>
  </si>
  <si>
    <t>Var(S) + Var(F) + 2Cov(S,F)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</si>
</sst>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Per 1 Treat A</c:v>
          </c:tx>
          <c:marker>
            <c:symbol val="none"/>
          </c:marker>
          <c:val>
            <c:numRef>
              <c:f>'Treatment Effect'!$J$4:$L$4</c:f>
              <c:numCache>
                <c:formatCode>General</c:formatCode>
                <c:ptCount val="3"/>
                <c:pt idx="0">
                  <c:v>9.9681214799136004</c:v>
                </c:pt>
                <c:pt idx="1">
                  <c:v>7.7400728330604744</c:v>
                </c:pt>
                <c:pt idx="2">
                  <c:v>10.443055043108815</c:v>
                </c:pt>
              </c:numCache>
            </c:numRef>
          </c:val>
          <c:smooth val="0"/>
        </c:ser>
        <c:ser>
          <c:idx val="1"/>
          <c:order val="1"/>
          <c:tx>
            <c:v>Per 2 Treat A</c:v>
          </c:tx>
          <c:marker>
            <c:symbol val="none"/>
          </c:marker>
          <c:val>
            <c:numRef>
              <c:f>'Treatment Effect'!$J$5:$L$5</c:f>
              <c:numCache>
                <c:formatCode>General</c:formatCode>
                <c:ptCount val="3"/>
                <c:pt idx="0">
                  <c:v>-2.7237499986044647</c:v>
                </c:pt>
                <c:pt idx="1">
                  <c:v>-1.770378366176605</c:v>
                </c:pt>
                <c:pt idx="2">
                  <c:v>-0.99917062538877732</c:v>
                </c:pt>
              </c:numCache>
            </c:numRef>
          </c:val>
          <c:smooth val="0"/>
        </c:ser>
        <c:ser>
          <c:idx val="2"/>
          <c:order val="2"/>
          <c:tx>
            <c:v>Per 3 Treat A</c:v>
          </c:tx>
          <c:marker>
            <c:symbol val="none"/>
          </c:marker>
          <c:val>
            <c:numRef>
              <c:f>'Treatment Effect'!$J$6:$L$6</c:f>
              <c:numCache>
                <c:formatCode>General</c:formatCode>
                <c:ptCount val="3"/>
                <c:pt idx="0">
                  <c:v>3.8131460769361856</c:v>
                </c:pt>
                <c:pt idx="1">
                  <c:v>4.5450769967766105</c:v>
                </c:pt>
                <c:pt idx="2">
                  <c:v>5.5665395249407652</c:v>
                </c:pt>
              </c:numCache>
            </c:numRef>
          </c:val>
          <c:smooth val="0"/>
        </c:ser>
        <c:ser>
          <c:idx val="3"/>
          <c:order val="3"/>
          <c:tx>
            <c:v>Per 4 Treat B</c:v>
          </c:tx>
          <c:marker>
            <c:symbol val="none"/>
          </c:marker>
          <c:val>
            <c:numRef>
              <c:f>'Treatment Effect'!$J$7:$L$7</c:f>
              <c:numCache>
                <c:formatCode>General</c:formatCode>
                <c:ptCount val="3"/>
                <c:pt idx="0">
                  <c:v>14.560588632261529</c:v>
                </c:pt>
                <c:pt idx="1">
                  <c:v>12.943839115796735</c:v>
                </c:pt>
                <c:pt idx="2">
                  <c:v>12.125989782206114</c:v>
                </c:pt>
              </c:numCache>
            </c:numRef>
          </c:val>
          <c:smooth val="0"/>
        </c:ser>
        <c:ser>
          <c:idx val="4"/>
          <c:order val="4"/>
          <c:tx>
            <c:v>Per 5 Treat B</c:v>
          </c:tx>
          <c:marker>
            <c:symbol val="none"/>
          </c:marker>
          <c:val>
            <c:numRef>
              <c:f>'Treatment Effect'!$J$8:$L$8</c:f>
              <c:numCache>
                <c:formatCode>General</c:formatCode>
                <c:ptCount val="3"/>
                <c:pt idx="0">
                  <c:v>-3.3757052567257251</c:v>
                </c:pt>
                <c:pt idx="1">
                  <c:v>-1.1766816279190846</c:v>
                </c:pt>
                <c:pt idx="2">
                  <c:v>-3.8944379085275811</c:v>
                </c:pt>
              </c:numCache>
            </c:numRef>
          </c:val>
          <c:smooth val="0"/>
        </c:ser>
        <c:ser>
          <c:idx val="5"/>
          <c:order val="5"/>
          <c:tx>
            <c:v>Per 6 Treat B</c:v>
          </c:tx>
          <c:marker>
            <c:symbol val="none"/>
          </c:marker>
          <c:val>
            <c:numRef>
              <c:f>'Treatment Effect'!$J$9:$L$9</c:f>
              <c:numCache>
                <c:formatCode>General</c:formatCode>
                <c:ptCount val="3"/>
                <c:pt idx="0">
                  <c:v>6.8702158740561403E-2</c:v>
                </c:pt>
                <c:pt idx="1">
                  <c:v>2.8959862489749142</c:v>
                </c:pt>
                <c:pt idx="2">
                  <c:v>2.658976600371628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7488"/>
        <c:axId val="133333376"/>
      </c:lineChart>
      <c:catAx>
        <c:axId val="13332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333376"/>
        <c:crossesAt val="-40"/>
        <c:auto val="1"/>
        <c:lblAlgn val="ctr"/>
        <c:lblOffset val="100"/>
        <c:noMultiLvlLbl val="0"/>
      </c:catAx>
      <c:valAx>
        <c:axId val="133333376"/>
        <c:scaling>
          <c:orientation val="minMax"/>
          <c:max val="2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327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'Treatment Effect'!$J$14:$L$14</c:f>
              <c:numCache>
                <c:formatCode>General</c:formatCode>
                <c:ptCount val="3"/>
                <c:pt idx="0">
                  <c:v>0.80460972295142918</c:v>
                </c:pt>
                <c:pt idx="1">
                  <c:v>-1.4234389239016967</c:v>
                </c:pt>
                <c:pt idx="2">
                  <c:v>1.2795432861466443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'Treatment Effect'!$J$15:$L$15</c:f>
              <c:numCache>
                <c:formatCode>General</c:formatCode>
                <c:ptCount val="3"/>
                <c:pt idx="0">
                  <c:v>-1.2578532409869894</c:v>
                </c:pt>
                <c:pt idx="1">
                  <c:v>-0.3044816085591297</c:v>
                </c:pt>
                <c:pt idx="2">
                  <c:v>0.46672613222869791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'Treatment Effect'!$J$16:$L$16</c:f>
              <c:numCache>
                <c:formatCode>General</c:formatCode>
                <c:ptCount val="3"/>
                <c:pt idx="0">
                  <c:v>-0.58018349753332232</c:v>
                </c:pt>
                <c:pt idx="1">
                  <c:v>0.15174742230710273</c:v>
                </c:pt>
                <c:pt idx="2">
                  <c:v>1.1732099504712574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'Treatment Effect'!$J$17:$L$17</c:f>
              <c:numCache>
                <c:formatCode>General</c:formatCode>
                <c:ptCount val="3"/>
                <c:pt idx="0">
                  <c:v>1.6000992060221286</c:v>
                </c:pt>
                <c:pt idx="1">
                  <c:v>-1.6650310442665659E-2</c:v>
                </c:pt>
                <c:pt idx="2">
                  <c:v>-0.83449964403328558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'Treatment Effect'!$J$18:$L$18</c:f>
              <c:numCache>
                <c:formatCode>General</c:formatCode>
                <c:ptCount val="3"/>
                <c:pt idx="0">
                  <c:v>-0.42064937006430231</c:v>
                </c:pt>
                <c:pt idx="1">
                  <c:v>1.7783742587423381</c:v>
                </c:pt>
                <c:pt idx="2">
                  <c:v>-0.93938202186615827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'Treatment Effect'!$J$19:$L$19</c:f>
              <c:numCache>
                <c:formatCode>General</c:formatCode>
                <c:ptCount val="3"/>
                <c:pt idx="0">
                  <c:v>-1.5143484176112396</c:v>
                </c:pt>
                <c:pt idx="1">
                  <c:v>1.3129356726231129</c:v>
                </c:pt>
                <c:pt idx="2">
                  <c:v>1.0759260240198267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4176"/>
        <c:axId val="133555712"/>
      </c:lineChart>
      <c:catAx>
        <c:axId val="133554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3555712"/>
        <c:crossesAt val="-30"/>
        <c:auto val="1"/>
        <c:lblAlgn val="ctr"/>
        <c:lblOffset val="100"/>
        <c:noMultiLvlLbl val="0"/>
      </c:catAx>
      <c:valAx>
        <c:axId val="133555712"/>
        <c:scaling>
          <c:orientation val="minMax"/>
          <c:max val="2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55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Realization!$J$4:$L$4</c:f>
              <c:numCache>
                <c:formatCode>General</c:formatCode>
                <c:ptCount val="3"/>
                <c:pt idx="0">
                  <c:v>10.562442490924692</c:v>
                </c:pt>
                <c:pt idx="1">
                  <c:v>9.856197305535229</c:v>
                </c:pt>
                <c:pt idx="2">
                  <c:v>10.51935911045998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Realization!$J$5:$L$5</c:f>
              <c:numCache>
                <c:formatCode>General</c:formatCode>
                <c:ptCount val="3"/>
                <c:pt idx="0">
                  <c:v>-1.079396063115416</c:v>
                </c:pt>
                <c:pt idx="1">
                  <c:v>-2.0626036480646044</c:v>
                </c:pt>
                <c:pt idx="2">
                  <c:v>-1.7500036165748336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Realization!$J$6:$L$6</c:f>
              <c:numCache>
                <c:formatCode>General</c:formatCode>
                <c:ptCount val="3"/>
                <c:pt idx="0">
                  <c:v>6.7046756181223151</c:v>
                </c:pt>
                <c:pt idx="1">
                  <c:v>6.5977494995662784</c:v>
                </c:pt>
                <c:pt idx="2">
                  <c:v>6.140356892697465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Realization!$J$7:$L$7</c:f>
              <c:numCache>
                <c:formatCode>General</c:formatCode>
                <c:ptCount val="3"/>
                <c:pt idx="0">
                  <c:v>2.1016080426070971</c:v>
                </c:pt>
                <c:pt idx="1">
                  <c:v>2.3232555007528024</c:v>
                </c:pt>
                <c:pt idx="2">
                  <c:v>2.3055247144360771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Realization!$J$8:$L$8</c:f>
              <c:numCache>
                <c:formatCode>General</c:formatCode>
                <c:ptCount val="3"/>
                <c:pt idx="0">
                  <c:v>3.1523377038983655</c:v>
                </c:pt>
                <c:pt idx="1">
                  <c:v>3.1919441742497714</c:v>
                </c:pt>
                <c:pt idx="2">
                  <c:v>1.737515238778498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Realization!$J$9:$L$9</c:f>
              <c:numCache>
                <c:formatCode>General</c:formatCode>
                <c:ptCount val="3"/>
                <c:pt idx="0">
                  <c:v>17.221041693146827</c:v>
                </c:pt>
                <c:pt idx="1">
                  <c:v>17.494037210056035</c:v>
                </c:pt>
                <c:pt idx="2">
                  <c:v>17.015277808750504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Realization!$J$10:$L$10</c:f>
              <c:numCache>
                <c:formatCode>General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2374400"/>
        <c:axId val="162376704"/>
      </c:lineChart>
      <c:catAx>
        <c:axId val="16237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62376704"/>
        <c:crossesAt val="-40"/>
        <c:auto val="1"/>
        <c:lblAlgn val="ctr"/>
        <c:lblOffset val="100"/>
        <c:noMultiLvlLbl val="0"/>
      </c:catAx>
      <c:valAx>
        <c:axId val="162376704"/>
        <c:scaling>
          <c:orientation val="minMax"/>
          <c:max val="2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NEW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2374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Realization!$J$14:$L$14</c:f>
              <c:numCache>
                <c:formatCode>General</c:formatCode>
                <c:ptCount val="3"/>
                <c:pt idx="0">
                  <c:v>0.16865841033513559</c:v>
                </c:pt>
                <c:pt idx="1">
                  <c:v>-0.53758677505432739</c:v>
                </c:pt>
                <c:pt idx="2">
                  <c:v>0.12557502987042438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Realization!$J$15:$L$15</c:f>
              <c:numCache>
                <c:formatCode>General</c:formatCode>
                <c:ptCount val="3"/>
                <c:pt idx="0">
                  <c:v>0.83532249962386096</c:v>
                </c:pt>
                <c:pt idx="1">
                  <c:v>-0.1478850853253271</c:v>
                </c:pt>
                <c:pt idx="2">
                  <c:v>0.16471494616444349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Realization!$J$16:$L$16</c:f>
              <c:numCache>
                <c:formatCode>General</c:formatCode>
                <c:ptCount val="3"/>
                <c:pt idx="0">
                  <c:v>0.31079193421675139</c:v>
                </c:pt>
                <c:pt idx="1">
                  <c:v>0.20386581566071418</c:v>
                </c:pt>
                <c:pt idx="2">
                  <c:v>-0.25352679120809868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Realization!$J$17:$L$17</c:f>
              <c:numCache>
                <c:formatCode>General</c:formatCode>
                <c:ptCount val="3"/>
                <c:pt idx="0">
                  <c:v>0.17096168612627505</c:v>
                </c:pt>
                <c:pt idx="1">
                  <c:v>0.39260914427198007</c:v>
                </c:pt>
                <c:pt idx="2">
                  <c:v>0.37487835795525493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Realization!$J$18:$L$18</c:f>
              <c:numCache>
                <c:formatCode>General</c:formatCode>
                <c:ptCount val="3"/>
                <c:pt idx="0">
                  <c:v>0.7653398249786344</c:v>
                </c:pt>
                <c:pt idx="1">
                  <c:v>0.80494629533004003</c:v>
                </c:pt>
                <c:pt idx="2">
                  <c:v>-0.64948264014123325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Realization!$J$19:$L$19</c:f>
              <c:numCache>
                <c:formatCode>General</c:formatCode>
                <c:ptCount val="3"/>
                <c:pt idx="0">
                  <c:v>0.12268148385369698</c:v>
                </c:pt>
                <c:pt idx="1">
                  <c:v>0.39567700076290474</c:v>
                </c:pt>
                <c:pt idx="2">
                  <c:v>-8.3082400542625848E-2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278720"/>
        <c:axId val="91760128"/>
      </c:lineChart>
      <c:catAx>
        <c:axId val="912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1760128"/>
        <c:crossesAt val="-30"/>
        <c:auto val="1"/>
        <c:lblAlgn val="ctr"/>
        <c:lblOffset val="100"/>
        <c:noMultiLvlLbl val="0"/>
      </c:catAx>
      <c:valAx>
        <c:axId val="91760128"/>
        <c:scaling>
          <c:orientation val="minMax"/>
          <c:max val="25"/>
          <c:min val="-1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12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123825</xdr:rowOff>
    </xdr:from>
    <xdr:to>
      <xdr:col>19</xdr:col>
      <xdr:colOff>542925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128586</xdr:rowOff>
    </xdr:from>
    <xdr:to>
      <xdr:col>19</xdr:col>
      <xdr:colOff>523875</xdr:colOff>
      <xdr:row>31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0</xdr:row>
      <xdr:rowOff>123825</xdr:rowOff>
    </xdr:from>
    <xdr:to>
      <xdr:col>19</xdr:col>
      <xdr:colOff>542925</xdr:colOff>
      <xdr:row>16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104775</xdr:colOff>
      <xdr:row>16</xdr:row>
      <xdr:rowOff>128586</xdr:rowOff>
    </xdr:from>
    <xdr:to>
      <xdr:col>19</xdr:col>
      <xdr:colOff>523875</xdr:colOff>
      <xdr:row>31</xdr:row>
      <xdr:rowOff>95249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workbookViewId="0">
      <selection activeCell="F23" sqref="F23"/>
    </sheetView>
  </sheetViews>
  <sheetFormatPr defaultRowHeight="15" x14ac:dyDescent="0.25"/>
  <cols>
    <col min="5" max="5" width="17.140625" customWidth="1"/>
  </cols>
  <sheetData>
    <row r="1" spans="1:12" x14ac:dyDescent="0.25">
      <c r="E1" t="s">
        <v>19</v>
      </c>
    </row>
    <row r="2" spans="1:12" x14ac:dyDescent="0.25">
      <c r="A2" t="s">
        <v>0</v>
      </c>
      <c r="B2" t="s">
        <v>3</v>
      </c>
      <c r="C2" t="s">
        <v>4</v>
      </c>
      <c r="D2" t="s">
        <v>5</v>
      </c>
      <c r="E2" t="s">
        <v>18</v>
      </c>
      <c r="F2" t="s">
        <v>6</v>
      </c>
      <c r="J2" t="s">
        <v>3</v>
      </c>
    </row>
    <row r="3" spans="1:12" x14ac:dyDescent="0.25">
      <c r="A3" t="s">
        <v>1</v>
      </c>
      <c r="B3">
        <v>1</v>
      </c>
      <c r="C3">
        <v>1</v>
      </c>
      <c r="D3">
        <f ca="1">_xlfn.NORM.INV(RAND(),0,SQRT($F$22))</f>
        <v>0.80460972295142918</v>
      </c>
      <c r="E3">
        <f ca="1">D3+F3</f>
        <v>9.9681214799136004</v>
      </c>
      <c r="F3">
        <f ca="1">_xlfn.NORM.INV(RAND(),0,SQRT($F$23))</f>
        <v>9.1635117569621709</v>
      </c>
      <c r="I3" t="s">
        <v>4</v>
      </c>
      <c r="J3">
        <v>1</v>
      </c>
      <c r="K3">
        <v>2</v>
      </c>
      <c r="L3">
        <v>3</v>
      </c>
    </row>
    <row r="4" spans="1:12" x14ac:dyDescent="0.25">
      <c r="A4" t="s">
        <v>1</v>
      </c>
      <c r="B4">
        <v>2</v>
      </c>
      <c r="C4">
        <v>1</v>
      </c>
      <c r="D4">
        <f t="shared" ref="D4:D19" ca="1" si="0">_xlfn.NORM.INV(RAND(),0,SQRT($F$22))</f>
        <v>-1.4234389239016967</v>
      </c>
      <c r="E4">
        <f t="shared" ref="E4:E20" ca="1" si="1">D4+F4</f>
        <v>7.7400728330604744</v>
      </c>
      <c r="F4">
        <f ca="1">F3</f>
        <v>9.1635117569621709</v>
      </c>
      <c r="I4">
        <v>1</v>
      </c>
      <c r="J4">
        <f ca="1">$E3</f>
        <v>9.9681214799136004</v>
      </c>
      <c r="K4">
        <f ca="1">$E4</f>
        <v>7.7400728330604744</v>
      </c>
      <c r="L4">
        <f ca="1">$E5</f>
        <v>10.443055043108815</v>
      </c>
    </row>
    <row r="5" spans="1:12" x14ac:dyDescent="0.25">
      <c r="A5" t="s">
        <v>1</v>
      </c>
      <c r="B5">
        <v>3</v>
      </c>
      <c r="C5">
        <v>1</v>
      </c>
      <c r="D5">
        <f t="shared" ca="1" si="0"/>
        <v>1.2795432861466443</v>
      </c>
      <c r="E5">
        <f t="shared" ca="1" si="1"/>
        <v>10.443055043108815</v>
      </c>
      <c r="F5">
        <f ca="1">F3</f>
        <v>9.1635117569621709</v>
      </c>
      <c r="I5">
        <v>2</v>
      </c>
      <c r="J5">
        <f ca="1">E6</f>
        <v>-2.7237499986044647</v>
      </c>
      <c r="K5">
        <f ca="1">E7</f>
        <v>-1.770378366176605</v>
      </c>
      <c r="L5">
        <f ca="1">E8</f>
        <v>-0.99917062538877732</v>
      </c>
    </row>
    <row r="6" spans="1:12" x14ac:dyDescent="0.25">
      <c r="A6" t="s">
        <v>1</v>
      </c>
      <c r="B6">
        <v>1</v>
      </c>
      <c r="C6">
        <v>2</v>
      </c>
      <c r="D6">
        <f t="shared" ca="1" si="0"/>
        <v>-1.2578532409869894</v>
      </c>
      <c r="E6">
        <f t="shared" ca="1" si="1"/>
        <v>-2.7237499986044647</v>
      </c>
      <c r="F6">
        <f ca="1">_xlfn.NORM.INV(RAND(),0,SQRT($F$23))</f>
        <v>-1.4658967576174753</v>
      </c>
      <c r="I6">
        <v>3</v>
      </c>
      <c r="J6">
        <f ca="1">E9</f>
        <v>3.8131460769361856</v>
      </c>
      <c r="K6">
        <f ca="1">E10</f>
        <v>4.5450769967766105</v>
      </c>
      <c r="L6">
        <f ca="1">E11</f>
        <v>5.5665395249407652</v>
      </c>
    </row>
    <row r="7" spans="1:12" x14ac:dyDescent="0.25">
      <c r="A7" t="s">
        <v>1</v>
      </c>
      <c r="B7">
        <v>2</v>
      </c>
      <c r="C7">
        <v>2</v>
      </c>
      <c r="D7">
        <f t="shared" ca="1" si="0"/>
        <v>-0.3044816085591297</v>
      </c>
      <c r="E7">
        <f t="shared" ca="1" si="1"/>
        <v>-1.770378366176605</v>
      </c>
      <c r="F7">
        <f ca="1">F6</f>
        <v>-1.4658967576174753</v>
      </c>
      <c r="I7">
        <v>4</v>
      </c>
      <c r="J7">
        <f ca="1">E12</f>
        <v>14.560588632261529</v>
      </c>
      <c r="K7">
        <f ca="1">E13</f>
        <v>12.943839115796735</v>
      </c>
      <c r="L7">
        <f ca="1">E14</f>
        <v>12.125989782206114</v>
      </c>
    </row>
    <row r="8" spans="1:12" x14ac:dyDescent="0.25">
      <c r="A8" t="s">
        <v>1</v>
      </c>
      <c r="B8">
        <v>3</v>
      </c>
      <c r="C8">
        <v>2</v>
      </c>
      <c r="D8">
        <f t="shared" ca="1" si="0"/>
        <v>0.46672613222869791</v>
      </c>
      <c r="E8">
        <f t="shared" ca="1" si="1"/>
        <v>-0.99917062538877732</v>
      </c>
      <c r="F8">
        <f ca="1">F6</f>
        <v>-1.4658967576174753</v>
      </c>
      <c r="I8">
        <v>5</v>
      </c>
      <c r="J8">
        <f ca="1">E15</f>
        <v>-3.3757052567257251</v>
      </c>
      <c r="K8">
        <f ca="1">E16</f>
        <v>-1.1766816279190846</v>
      </c>
      <c r="L8">
        <f ca="1">$E17</f>
        <v>-3.8944379085275811</v>
      </c>
    </row>
    <row r="9" spans="1:12" x14ac:dyDescent="0.25">
      <c r="A9" t="s">
        <v>1</v>
      </c>
      <c r="B9">
        <v>1</v>
      </c>
      <c r="C9">
        <v>3</v>
      </c>
      <c r="D9">
        <f t="shared" ca="1" si="0"/>
        <v>-0.58018349753332232</v>
      </c>
      <c r="E9">
        <f t="shared" ca="1" si="1"/>
        <v>3.8131460769361856</v>
      </c>
      <c r="F9">
        <f ca="1">_xlfn.NORM.INV(RAND(),0,SQRT($F$23))</f>
        <v>4.393329574469508</v>
      </c>
      <c r="I9">
        <v>6</v>
      </c>
      <c r="J9">
        <f ca="1">$E18</f>
        <v>6.8702158740561403E-2</v>
      </c>
      <c r="K9">
        <f ca="1">$E19</f>
        <v>2.8959862489749142</v>
      </c>
      <c r="L9">
        <f ca="1">$E20</f>
        <v>2.658976600371628</v>
      </c>
    </row>
    <row r="10" spans="1:12" x14ac:dyDescent="0.25">
      <c r="A10" t="s">
        <v>1</v>
      </c>
      <c r="B10">
        <v>2</v>
      </c>
      <c r="C10">
        <v>3</v>
      </c>
      <c r="D10">
        <f t="shared" ca="1" si="0"/>
        <v>0.15174742230710273</v>
      </c>
      <c r="E10">
        <f t="shared" ca="1" si="1"/>
        <v>4.5450769967766105</v>
      </c>
      <c r="F10">
        <f ca="1">F9</f>
        <v>4.393329574469508</v>
      </c>
    </row>
    <row r="11" spans="1:12" x14ac:dyDescent="0.25">
      <c r="A11" t="s">
        <v>1</v>
      </c>
      <c r="B11">
        <v>3</v>
      </c>
      <c r="C11">
        <v>3</v>
      </c>
      <c r="D11">
        <f t="shared" ca="1" si="0"/>
        <v>1.1732099504712574</v>
      </c>
      <c r="E11">
        <f t="shared" ca="1" si="1"/>
        <v>5.5665395249407652</v>
      </c>
      <c r="F11">
        <f ca="1">F9</f>
        <v>4.393329574469508</v>
      </c>
    </row>
    <row r="12" spans="1:12" x14ac:dyDescent="0.25">
      <c r="A12" t="s">
        <v>2</v>
      </c>
      <c r="B12">
        <v>1</v>
      </c>
      <c r="C12">
        <v>4</v>
      </c>
      <c r="D12">
        <f t="shared" ca="1" si="0"/>
        <v>1.6000992060221286</v>
      </c>
      <c r="E12">
        <f t="shared" ca="1" si="1"/>
        <v>14.560588632261529</v>
      </c>
      <c r="F12">
        <f ca="1">_xlfn.NORM.INV(RAND(),$F$31,SQRT($F$23))</f>
        <v>12.9604894262394</v>
      </c>
      <c r="J12" t="s">
        <v>3</v>
      </c>
    </row>
    <row r="13" spans="1:12" x14ac:dyDescent="0.25">
      <c r="A13" t="s">
        <v>2</v>
      </c>
      <c r="B13">
        <v>2</v>
      </c>
      <c r="C13">
        <v>4</v>
      </c>
      <c r="D13">
        <f t="shared" ca="1" si="0"/>
        <v>-1.6650310442665659E-2</v>
      </c>
      <c r="E13">
        <f t="shared" ca="1" si="1"/>
        <v>12.943839115796735</v>
      </c>
      <c r="F13">
        <f ca="1">F12</f>
        <v>12.9604894262394</v>
      </c>
      <c r="I13" t="s">
        <v>4</v>
      </c>
      <c r="J13">
        <v>1</v>
      </c>
      <c r="K13">
        <v>2</v>
      </c>
      <c r="L13">
        <v>3</v>
      </c>
    </row>
    <row r="14" spans="1:12" x14ac:dyDescent="0.25">
      <c r="A14" t="s">
        <v>2</v>
      </c>
      <c r="B14">
        <v>3</v>
      </c>
      <c r="C14">
        <v>4</v>
      </c>
      <c r="D14">
        <f t="shared" ca="1" si="0"/>
        <v>-0.83449964403328558</v>
      </c>
      <c r="E14">
        <f t="shared" ca="1" si="1"/>
        <v>12.125989782206114</v>
      </c>
      <c r="F14">
        <f ca="1">F12</f>
        <v>12.9604894262394</v>
      </c>
      <c r="I14">
        <v>1</v>
      </c>
      <c r="J14">
        <f ca="1">$D3</f>
        <v>0.80460972295142918</v>
      </c>
      <c r="K14">
        <f ca="1">$D4</f>
        <v>-1.4234389239016967</v>
      </c>
      <c r="L14">
        <f ca="1">$D5</f>
        <v>1.2795432861466443</v>
      </c>
    </row>
    <row r="15" spans="1:12" x14ac:dyDescent="0.25">
      <c r="A15" t="s">
        <v>2</v>
      </c>
      <c r="B15">
        <v>1</v>
      </c>
      <c r="C15">
        <v>5</v>
      </c>
      <c r="D15">
        <f t="shared" ca="1" si="0"/>
        <v>-0.42064937006430231</v>
      </c>
      <c r="E15">
        <f t="shared" ca="1" si="1"/>
        <v>-3.3757052567257251</v>
      </c>
      <c r="F15">
        <f ca="1">_xlfn.NORM.INV(RAND(),$F$31,SQRT($F$23))</f>
        <v>-2.9550558866614227</v>
      </c>
      <c r="I15">
        <v>2</v>
      </c>
      <c r="J15">
        <f ca="1">D6</f>
        <v>-1.2578532409869894</v>
      </c>
      <c r="K15">
        <f ca="1">D7</f>
        <v>-0.3044816085591297</v>
      </c>
      <c r="L15">
        <f ca="1">D8</f>
        <v>0.46672613222869791</v>
      </c>
    </row>
    <row r="16" spans="1:12" x14ac:dyDescent="0.25">
      <c r="A16" t="s">
        <v>2</v>
      </c>
      <c r="B16">
        <v>2</v>
      </c>
      <c r="C16">
        <v>5</v>
      </c>
      <c r="D16">
        <f t="shared" ca="1" si="0"/>
        <v>1.7783742587423381</v>
      </c>
      <c r="E16">
        <f t="shared" ca="1" si="1"/>
        <v>-1.1766816279190846</v>
      </c>
      <c r="F16">
        <f ca="1">F15</f>
        <v>-2.9550558866614227</v>
      </c>
      <c r="I16">
        <v>3</v>
      </c>
      <c r="J16">
        <f ca="1">D9</f>
        <v>-0.58018349753332232</v>
      </c>
      <c r="K16">
        <f ca="1">D10</f>
        <v>0.15174742230710273</v>
      </c>
      <c r="L16">
        <f ca="1">D11</f>
        <v>1.1732099504712574</v>
      </c>
    </row>
    <row r="17" spans="1:12" x14ac:dyDescent="0.25">
      <c r="A17" t="s">
        <v>2</v>
      </c>
      <c r="B17">
        <v>3</v>
      </c>
      <c r="C17">
        <v>5</v>
      </c>
      <c r="D17">
        <f t="shared" ca="1" si="0"/>
        <v>-0.93938202186615827</v>
      </c>
      <c r="E17">
        <f t="shared" ca="1" si="1"/>
        <v>-3.8944379085275811</v>
      </c>
      <c r="F17">
        <f ca="1">F15</f>
        <v>-2.9550558866614227</v>
      </c>
      <c r="I17">
        <v>4</v>
      </c>
      <c r="J17">
        <f ca="1">D12</f>
        <v>1.6000992060221286</v>
      </c>
      <c r="K17">
        <f ca="1">D13</f>
        <v>-1.6650310442665659E-2</v>
      </c>
      <c r="L17">
        <f ca="1">D14</f>
        <v>-0.83449964403328558</v>
      </c>
    </row>
    <row r="18" spans="1:12" x14ac:dyDescent="0.25">
      <c r="A18" t="s">
        <v>2</v>
      </c>
      <c r="B18">
        <v>1</v>
      </c>
      <c r="C18">
        <v>6</v>
      </c>
      <c r="D18">
        <f t="shared" ca="1" si="0"/>
        <v>-1.5143484176112396</v>
      </c>
      <c r="E18">
        <f t="shared" ca="1" si="1"/>
        <v>6.8702158740561403E-2</v>
      </c>
      <c r="F18">
        <f ca="1">_xlfn.NORM.INV(RAND(),$F$31,SQRT($F$23))</f>
        <v>1.583050576351801</v>
      </c>
      <c r="I18">
        <v>5</v>
      </c>
      <c r="J18">
        <f ca="1">D15</f>
        <v>-0.42064937006430231</v>
      </c>
      <c r="K18">
        <f ca="1">D16</f>
        <v>1.7783742587423381</v>
      </c>
      <c r="L18">
        <f ca="1">D17</f>
        <v>-0.93938202186615827</v>
      </c>
    </row>
    <row r="19" spans="1:12" x14ac:dyDescent="0.25">
      <c r="A19" t="s">
        <v>2</v>
      </c>
      <c r="B19">
        <v>2</v>
      </c>
      <c r="C19">
        <v>6</v>
      </c>
      <c r="D19">
        <f t="shared" ca="1" si="0"/>
        <v>1.3129356726231129</v>
      </c>
      <c r="E19">
        <f t="shared" ca="1" si="1"/>
        <v>2.8959862489749142</v>
      </c>
      <c r="F19">
        <f ca="1">F18</f>
        <v>1.583050576351801</v>
      </c>
      <c r="I19">
        <v>6</v>
      </c>
      <c r="J19">
        <f ca="1">D18</f>
        <v>-1.5143484176112396</v>
      </c>
      <c r="K19">
        <f ca="1">D19</f>
        <v>1.3129356726231129</v>
      </c>
      <c r="L19">
        <f ca="1">D20</f>
        <v>1.0759260240198267</v>
      </c>
    </row>
    <row r="20" spans="1:12" x14ac:dyDescent="0.25">
      <c r="A20" t="s">
        <v>2</v>
      </c>
      <c r="B20">
        <v>3</v>
      </c>
      <c r="C20">
        <v>6</v>
      </c>
      <c r="D20">
        <f ca="1">_xlfn.NORM.INV(RAND(),0,SQRT($F$22))</f>
        <v>1.0759260240198267</v>
      </c>
      <c r="E20">
        <f t="shared" ca="1" si="1"/>
        <v>2.658976600371628</v>
      </c>
      <c r="F20">
        <f ca="1">F18</f>
        <v>1.583050576351801</v>
      </c>
    </row>
    <row r="22" spans="1:12" x14ac:dyDescent="0.25">
      <c r="D22" t="s">
        <v>7</v>
      </c>
      <c r="F22">
        <v>1</v>
      </c>
      <c r="I22" t="s">
        <v>11</v>
      </c>
    </row>
    <row r="23" spans="1:12" x14ac:dyDescent="0.25">
      <c r="D23" t="s">
        <v>17</v>
      </c>
      <c r="F23">
        <v>64</v>
      </c>
      <c r="I23" t="s">
        <v>8</v>
      </c>
      <c r="J23" t="s">
        <v>9</v>
      </c>
      <c r="K23" t="s">
        <v>10</v>
      </c>
    </row>
    <row r="24" spans="1:12" x14ac:dyDescent="0.25">
      <c r="I24">
        <f ca="1">CORREL(J4:J9,K4:K9)</f>
        <v>0.98343378252180913</v>
      </c>
      <c r="J24">
        <f ca="1">CORREL(K4:K9,L4:L9)</f>
        <v>0.95920623693209783</v>
      </c>
      <c r="K24">
        <f ca="1">CORREL(J4:J9,L4:L9)</f>
        <v>0.97222211581854545</v>
      </c>
    </row>
    <row r="25" spans="1:12" x14ac:dyDescent="0.25">
      <c r="D25" t="s">
        <v>13</v>
      </c>
      <c r="F25">
        <f ca="1">_xlfn.VAR.S(D3:D20)</f>
        <v>1.1932947841264978</v>
      </c>
    </row>
    <row r="26" spans="1:12" x14ac:dyDescent="0.25">
      <c r="D26" t="s">
        <v>14</v>
      </c>
      <c r="F26">
        <f ca="1">_xlfn.VAR.S(E3:E20)</f>
        <v>36.284682551003563</v>
      </c>
      <c r="I26" t="s">
        <v>12</v>
      </c>
    </row>
    <row r="27" spans="1:12" x14ac:dyDescent="0.25">
      <c r="D27" t="s">
        <v>16</v>
      </c>
      <c r="F27">
        <f ca="1">_xlfn.VAR.S(F3:F20)</f>
        <v>33.737696326473674</v>
      </c>
      <c r="I27" t="s">
        <v>8</v>
      </c>
      <c r="J27" t="s">
        <v>9</v>
      </c>
      <c r="K27" t="s">
        <v>10</v>
      </c>
    </row>
    <row r="28" spans="1:12" x14ac:dyDescent="0.25">
      <c r="D28" t="s">
        <v>24</v>
      </c>
      <c r="F28">
        <f ca="1">_xlfn.COVARIANCE.S(D3:D20,F3:F20)</f>
        <v>0.67684572020170108</v>
      </c>
      <c r="I28">
        <f ca="1">CORREL(J14:J19,K14:K19)</f>
        <v>-0.46989365145363321</v>
      </c>
      <c r="J28">
        <f ca="1">CORREL(K14:K19,L14:L19)</f>
        <v>-0.4416529103716445</v>
      </c>
      <c r="K28">
        <f ca="1">CORREL(J14:J19,L14:L19)</f>
        <v>-0.37584700501510798</v>
      </c>
    </row>
    <row r="29" spans="1:12" x14ac:dyDescent="0.25">
      <c r="D29" t="s">
        <v>25</v>
      </c>
      <c r="F29">
        <f ca="1">F25+F27+2*F28</f>
        <v>36.284682551003577</v>
      </c>
    </row>
    <row r="31" spans="1:12" x14ac:dyDescent="0.25">
      <c r="D31" t="s">
        <v>15</v>
      </c>
      <c r="F31">
        <v>1</v>
      </c>
    </row>
    <row r="33" spans="4:5" x14ac:dyDescent="0.25">
      <c r="D33" t="s">
        <v>20</v>
      </c>
      <c r="E33" t="s">
        <v>21</v>
      </c>
    </row>
    <row r="34" spans="4:5" x14ac:dyDescent="0.25">
      <c r="E34" t="s">
        <v>22</v>
      </c>
    </row>
    <row r="35" spans="4:5" x14ac:dyDescent="0.25">
      <c r="E35" t="s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B1" workbookViewId="0">
      <selection activeCell="F23" sqref="F23"/>
    </sheetView>
  </sheetViews>
  <sheetFormatPr defaultRowHeight="15" x14ac:dyDescent="0.25"/>
  <cols>
    <col min="5" max="5" width="17.140625" customWidth="1"/>
  </cols>
  <sheetData>
    <row r="1" spans="1:12" x14ac:dyDescent="0.25">
      <c r="E1" t="s">
        <v>19</v>
      </c>
    </row>
    <row r="2" spans="1:12" x14ac:dyDescent="0.25">
      <c r="A2" t="s">
        <v>0</v>
      </c>
      <c r="B2" t="s">
        <v>3</v>
      </c>
      <c r="C2" t="s">
        <v>4</v>
      </c>
      <c r="D2" t="s">
        <v>5</v>
      </c>
      <c r="E2" t="s">
        <v>18</v>
      </c>
      <c r="F2" t="s">
        <v>6</v>
      </c>
      <c r="J2" t="s">
        <v>3</v>
      </c>
    </row>
    <row r="3" spans="1:12" x14ac:dyDescent="0.25">
      <c r="A3" t="s">
        <v>1</v>
      </c>
      <c r="B3">
        <v>1</v>
      </c>
      <c r="C3">
        <v>1</v>
      </c>
      <c r="D3">
        <v>0.16865841033513559</v>
      </c>
      <c r="E3">
        <v>10.562442490924692</v>
      </c>
      <c r="F3">
        <v>10.393784080589556</v>
      </c>
      <c r="I3" t="s">
        <v>4</v>
      </c>
      <c r="J3">
        <v>1</v>
      </c>
      <c r="K3">
        <v>2</v>
      </c>
      <c r="L3">
        <v>3</v>
      </c>
    </row>
    <row r="4" spans="1:12" x14ac:dyDescent="0.25">
      <c r="A4" t="s">
        <v>1</v>
      </c>
      <c r="B4">
        <v>2</v>
      </c>
      <c r="C4">
        <v>1</v>
      </c>
      <c r="D4">
        <v>-0.53758677505432739</v>
      </c>
      <c r="E4">
        <v>9.856197305535229</v>
      </c>
      <c r="F4">
        <v>10.393784080589556</v>
      </c>
      <c r="I4">
        <v>1</v>
      </c>
      <c r="J4">
        <v>10.562442490924692</v>
      </c>
      <c r="K4">
        <v>9.856197305535229</v>
      </c>
      <c r="L4">
        <v>10.51935911045998</v>
      </c>
    </row>
    <row r="5" spans="1:12" x14ac:dyDescent="0.25">
      <c r="A5" t="s">
        <v>1</v>
      </c>
      <c r="B5">
        <v>3</v>
      </c>
      <c r="C5">
        <v>1</v>
      </c>
      <c r="D5">
        <v>0.12557502987042438</v>
      </c>
      <c r="E5">
        <v>10.51935911045998</v>
      </c>
      <c r="F5">
        <v>10.393784080589556</v>
      </c>
      <c r="I5">
        <v>2</v>
      </c>
      <c r="J5">
        <v>-1.079396063115416</v>
      </c>
      <c r="K5">
        <v>-2.0626036480646044</v>
      </c>
      <c r="L5">
        <v>-1.7500036165748336</v>
      </c>
    </row>
    <row r="6" spans="1:12" x14ac:dyDescent="0.25">
      <c r="A6" t="s">
        <v>1</v>
      </c>
      <c r="B6">
        <v>1</v>
      </c>
      <c r="C6">
        <v>2</v>
      </c>
      <c r="D6">
        <v>0.83532249962386096</v>
      </c>
      <c r="E6">
        <v>-1.079396063115416</v>
      </c>
      <c r="F6">
        <v>-1.9147185627392771</v>
      </c>
      <c r="I6">
        <v>3</v>
      </c>
      <c r="J6">
        <v>6.7046756181223151</v>
      </c>
      <c r="K6">
        <v>6.5977494995662784</v>
      </c>
      <c r="L6">
        <v>6.140356892697465</v>
      </c>
    </row>
    <row r="7" spans="1:12" x14ac:dyDescent="0.25">
      <c r="A7" t="s">
        <v>1</v>
      </c>
      <c r="B7">
        <v>2</v>
      </c>
      <c r="C7">
        <v>2</v>
      </c>
      <c r="D7">
        <v>-0.1478850853253271</v>
      </c>
      <c r="E7">
        <v>-2.0626036480646044</v>
      </c>
      <c r="F7">
        <v>-1.9147185627392771</v>
      </c>
      <c r="I7">
        <v>4</v>
      </c>
      <c r="J7">
        <v>2.1016080426070971</v>
      </c>
      <c r="K7">
        <v>2.3232555007528024</v>
      </c>
      <c r="L7">
        <v>2.3055247144360771</v>
      </c>
    </row>
    <row r="8" spans="1:12" x14ac:dyDescent="0.25">
      <c r="A8" t="s">
        <v>1</v>
      </c>
      <c r="B8">
        <v>3</v>
      </c>
      <c r="C8">
        <v>2</v>
      </c>
      <c r="D8">
        <v>0.16471494616444349</v>
      </c>
      <c r="E8">
        <v>-1.7500036165748336</v>
      </c>
      <c r="F8">
        <v>-1.9147185627392771</v>
      </c>
      <c r="I8">
        <v>5</v>
      </c>
      <c r="J8">
        <v>3.1523377038983655</v>
      </c>
      <c r="K8">
        <v>3.1919441742497714</v>
      </c>
      <c r="L8">
        <v>1.737515238778498</v>
      </c>
    </row>
    <row r="9" spans="1:12" x14ac:dyDescent="0.25">
      <c r="A9" t="s">
        <v>1</v>
      </c>
      <c r="B9">
        <v>1</v>
      </c>
      <c r="C9">
        <v>3</v>
      </c>
      <c r="D9">
        <v>0.31079193421675139</v>
      </c>
      <c r="E9">
        <v>6.7046756181223151</v>
      </c>
      <c r="F9">
        <v>6.3938836839055639</v>
      </c>
      <c r="I9">
        <v>6</v>
      </c>
      <c r="J9">
        <v>17.221041693146827</v>
      </c>
      <c r="K9">
        <v>17.494037210056035</v>
      </c>
      <c r="L9">
        <v>17.015277808750504</v>
      </c>
    </row>
    <row r="10" spans="1:12" x14ac:dyDescent="0.25">
      <c r="A10" t="s">
        <v>1</v>
      </c>
      <c r="B10">
        <v>2</v>
      </c>
      <c r="C10">
        <v>3</v>
      </c>
      <c r="D10">
        <v>0.20386581566071418</v>
      </c>
      <c r="E10">
        <v>6.5977494995662784</v>
      </c>
      <c r="F10">
        <v>6.3938836839055639</v>
      </c>
    </row>
    <row r="11" spans="1:12" x14ac:dyDescent="0.25">
      <c r="A11" t="s">
        <v>1</v>
      </c>
      <c r="B11">
        <v>3</v>
      </c>
      <c r="C11">
        <v>3</v>
      </c>
      <c r="D11">
        <v>-0.25352679120809868</v>
      </c>
      <c r="E11">
        <v>6.140356892697465</v>
      </c>
      <c r="F11">
        <v>6.3938836839055639</v>
      </c>
    </row>
    <row r="12" spans="1:12" x14ac:dyDescent="0.25">
      <c r="A12" t="s">
        <v>2</v>
      </c>
      <c r="B12">
        <v>1</v>
      </c>
      <c r="C12">
        <v>4</v>
      </c>
      <c r="D12">
        <v>0.17096168612627505</v>
      </c>
      <c r="E12">
        <v>2.1016080426070971</v>
      </c>
      <c r="F12">
        <v>1.9306463564808223</v>
      </c>
      <c r="J12" t="s">
        <v>3</v>
      </c>
    </row>
    <row r="13" spans="1:12" x14ac:dyDescent="0.25">
      <c r="A13" t="s">
        <v>2</v>
      </c>
      <c r="B13">
        <v>2</v>
      </c>
      <c r="C13">
        <v>4</v>
      </c>
      <c r="D13">
        <v>0.39260914427198007</v>
      </c>
      <c r="E13">
        <v>2.3232555007528024</v>
      </c>
      <c r="F13">
        <v>1.9306463564808223</v>
      </c>
      <c r="I13" t="s">
        <v>4</v>
      </c>
      <c r="J13">
        <v>1</v>
      </c>
      <c r="K13">
        <v>2</v>
      </c>
      <c r="L13">
        <v>3</v>
      </c>
    </row>
    <row r="14" spans="1:12" x14ac:dyDescent="0.25">
      <c r="A14" t="s">
        <v>2</v>
      </c>
      <c r="B14">
        <v>3</v>
      </c>
      <c r="C14">
        <v>4</v>
      </c>
      <c r="D14">
        <v>0.37487835795525493</v>
      </c>
      <c r="E14">
        <v>2.3055247144360771</v>
      </c>
      <c r="F14">
        <v>1.9306463564808223</v>
      </c>
      <c r="I14">
        <v>1</v>
      </c>
      <c r="J14">
        <v>0.16865841033513559</v>
      </c>
      <c r="K14">
        <v>-0.53758677505432739</v>
      </c>
      <c r="L14">
        <v>0.12557502987042438</v>
      </c>
    </row>
    <row r="15" spans="1:12" x14ac:dyDescent="0.25">
      <c r="A15" t="s">
        <v>2</v>
      </c>
      <c r="B15">
        <v>1</v>
      </c>
      <c r="C15">
        <v>5</v>
      </c>
      <c r="D15">
        <v>0.7653398249786344</v>
      </c>
      <c r="E15">
        <v>3.1523377038983655</v>
      </c>
      <c r="F15">
        <v>2.3869978789197313</v>
      </c>
      <c r="I15">
        <v>2</v>
      </c>
      <c r="J15">
        <v>0.83532249962386096</v>
      </c>
      <c r="K15">
        <v>-0.1478850853253271</v>
      </c>
      <c r="L15">
        <v>0.16471494616444349</v>
      </c>
    </row>
    <row r="16" spans="1:12" x14ac:dyDescent="0.25">
      <c r="A16" t="s">
        <v>2</v>
      </c>
      <c r="B16">
        <v>2</v>
      </c>
      <c r="C16">
        <v>5</v>
      </c>
      <c r="D16">
        <v>0.80494629533004003</v>
      </c>
      <c r="E16">
        <v>3.1919441742497714</v>
      </c>
      <c r="F16">
        <v>2.3869978789197313</v>
      </c>
      <c r="I16">
        <v>3</v>
      </c>
      <c r="J16">
        <v>0.31079193421675139</v>
      </c>
      <c r="K16">
        <v>0.20386581566071418</v>
      </c>
      <c r="L16">
        <v>-0.25352679120809868</v>
      </c>
    </row>
    <row r="17" spans="1:12" x14ac:dyDescent="0.25">
      <c r="A17" t="s">
        <v>2</v>
      </c>
      <c r="B17">
        <v>3</v>
      </c>
      <c r="C17">
        <v>5</v>
      </c>
      <c r="D17">
        <v>-0.64948264014123325</v>
      </c>
      <c r="E17">
        <v>1.737515238778498</v>
      </c>
      <c r="F17">
        <v>2.3869978789197313</v>
      </c>
      <c r="I17">
        <v>4</v>
      </c>
      <c r="J17">
        <v>0.17096168612627505</v>
      </c>
      <c r="K17">
        <v>0.39260914427198007</v>
      </c>
      <c r="L17">
        <v>0.37487835795525493</v>
      </c>
    </row>
    <row r="18" spans="1:12" x14ac:dyDescent="0.25">
      <c r="A18" t="s">
        <v>2</v>
      </c>
      <c r="B18">
        <v>1</v>
      </c>
      <c r="C18">
        <v>6</v>
      </c>
      <c r="D18">
        <v>0.12268148385369698</v>
      </c>
      <c r="E18">
        <v>17.221041693146827</v>
      </c>
      <c r="F18">
        <v>17.09836020929313</v>
      </c>
      <c r="I18">
        <v>5</v>
      </c>
      <c r="J18">
        <v>0.7653398249786344</v>
      </c>
      <c r="K18">
        <v>0.80494629533004003</v>
      </c>
      <c r="L18">
        <v>-0.64948264014123325</v>
      </c>
    </row>
    <row r="19" spans="1:12" x14ac:dyDescent="0.25">
      <c r="A19" t="s">
        <v>2</v>
      </c>
      <c r="B19">
        <v>2</v>
      </c>
      <c r="C19">
        <v>6</v>
      </c>
      <c r="D19">
        <v>0.39567700076290474</v>
      </c>
      <c r="E19">
        <v>17.494037210056035</v>
      </c>
      <c r="F19">
        <v>17.09836020929313</v>
      </c>
      <c r="I19">
        <v>6</v>
      </c>
      <c r="J19">
        <v>0.12268148385369698</v>
      </c>
      <c r="K19">
        <v>0.39567700076290474</v>
      </c>
      <c r="L19">
        <v>-8.3082400542625848E-2</v>
      </c>
    </row>
    <row r="20" spans="1:12" x14ac:dyDescent="0.25">
      <c r="A20" t="s">
        <v>2</v>
      </c>
      <c r="B20">
        <v>3</v>
      </c>
      <c r="C20">
        <v>6</v>
      </c>
      <c r="D20">
        <v>-8.3082400542625848E-2</v>
      </c>
      <c r="E20">
        <v>17.015277808750504</v>
      </c>
      <c r="F20">
        <v>17.09836020929313</v>
      </c>
    </row>
    <row r="22" spans="1:12" x14ac:dyDescent="0.25">
      <c r="D22" t="s">
        <v>7</v>
      </c>
      <c r="F22">
        <v>0.3</v>
      </c>
      <c r="I22" t="s">
        <v>11</v>
      </c>
    </row>
    <row r="23" spans="1:12" x14ac:dyDescent="0.25">
      <c r="D23" t="s">
        <v>17</v>
      </c>
      <c r="F23">
        <v>64</v>
      </c>
      <c r="I23" t="s">
        <v>8</v>
      </c>
      <c r="J23" t="s">
        <v>9</v>
      </c>
      <c r="K23" t="s">
        <v>10</v>
      </c>
    </row>
    <row r="24" spans="1:12" x14ac:dyDescent="0.25">
      <c r="I24">
        <v>0.99752235095458963</v>
      </c>
      <c r="J24">
        <v>0.99411346332782602</v>
      </c>
      <c r="K24">
        <v>0.99685786262405529</v>
      </c>
    </row>
    <row r="25" spans="1:12" x14ac:dyDescent="0.25">
      <c r="D25" t="s">
        <v>13</v>
      </c>
      <c r="F25">
        <v>0.1696478920971829</v>
      </c>
    </row>
    <row r="26" spans="1:12" x14ac:dyDescent="0.25">
      <c r="D26" t="s">
        <v>14</v>
      </c>
      <c r="F26">
        <v>40.42097896849733</v>
      </c>
      <c r="I26" t="s">
        <v>12</v>
      </c>
    </row>
    <row r="27" spans="1:12" x14ac:dyDescent="0.25">
      <c r="D27" t="s">
        <v>16</v>
      </c>
      <c r="F27">
        <v>41.448769388329524</v>
      </c>
      <c r="I27" t="s">
        <v>8</v>
      </c>
      <c r="J27" t="s">
        <v>9</v>
      </c>
      <c r="K27" t="s">
        <v>10</v>
      </c>
    </row>
    <row r="28" spans="1:12" x14ac:dyDescent="0.25">
      <c r="D28" t="s">
        <v>24</v>
      </c>
      <c r="F28">
        <v>-0.59871915596468639</v>
      </c>
      <c r="I28">
        <v>0.18725835537478422</v>
      </c>
      <c r="J28">
        <v>-0.57709060168885917</v>
      </c>
      <c r="K28">
        <v>-0.40593577134549141</v>
      </c>
    </row>
    <row r="29" spans="1:12" x14ac:dyDescent="0.25">
      <c r="D29" t="s">
        <v>25</v>
      </c>
      <c r="F29">
        <v>40.42097896849733</v>
      </c>
    </row>
    <row r="31" spans="1:12" x14ac:dyDescent="0.25">
      <c r="D31" t="s">
        <v>15</v>
      </c>
      <c r="F31">
        <v>2</v>
      </c>
    </row>
    <row r="33" spans="4:5" x14ac:dyDescent="0.25">
      <c r="D33" t="s">
        <v>20</v>
      </c>
      <c r="E33" t="s">
        <v>21</v>
      </c>
    </row>
    <row r="34" spans="4:5" x14ac:dyDescent="0.25">
      <c r="E34" t="s">
        <v>22</v>
      </c>
    </row>
    <row r="35" spans="4:5" x14ac:dyDescent="0.25">
      <c r="E35" t="s"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workbookViewId="0">
      <selection activeCell="D11" sqref="D11"/>
    </sheetView>
  </sheetViews>
  <sheetFormatPr defaultRowHeight="15" x14ac:dyDescent="0.25"/>
  <sheetData>
    <row r="3" spans="1:4" x14ac:dyDescent="0.25">
      <c r="A3">
        <v>2.3714809698619495</v>
      </c>
    </row>
    <row r="4" spans="1:4" x14ac:dyDescent="0.25">
      <c r="A4">
        <v>2.3714809698619495</v>
      </c>
      <c r="B4">
        <f t="shared" ref="B4:B20" si="0">A4-18</f>
        <v>-15.628519030138051</v>
      </c>
      <c r="D4">
        <f>A3-18</f>
        <v>-15.628519030138051</v>
      </c>
    </row>
    <row r="5" spans="1:4" x14ac:dyDescent="0.25">
      <c r="A5">
        <v>2.3714809698619495</v>
      </c>
      <c r="B5">
        <f t="shared" si="0"/>
        <v>-15.628519030138051</v>
      </c>
      <c r="D5">
        <f>A6-18</f>
        <v>-20.255636052259995</v>
      </c>
    </row>
    <row r="6" spans="1:4" x14ac:dyDescent="0.25">
      <c r="A6">
        <v>-2.2556360522599936</v>
      </c>
      <c r="D6">
        <f>A9-18</f>
        <v>-15.945847665625395</v>
      </c>
    </row>
    <row r="7" spans="1:4" x14ac:dyDescent="0.25">
      <c r="A7">
        <v>-2.2556360522599936</v>
      </c>
      <c r="B7">
        <f t="shared" si="0"/>
        <v>-20.255636052259995</v>
      </c>
      <c r="D7">
        <f>A12-18</f>
        <v>-2.4453044480310915</v>
      </c>
    </row>
    <row r="8" spans="1:4" x14ac:dyDescent="0.25">
      <c r="A8">
        <v>-2.2556360522599936</v>
      </c>
      <c r="B8">
        <f t="shared" si="0"/>
        <v>-20.255636052259995</v>
      </c>
      <c r="D8">
        <f>A15-18</f>
        <v>0.96507292808439615</v>
      </c>
    </row>
    <row r="9" spans="1:4" x14ac:dyDescent="0.25">
      <c r="A9">
        <v>2.0541523343746042</v>
      </c>
      <c r="D9">
        <f>A18-18</f>
        <v>-1.3504262983223931</v>
      </c>
    </row>
    <row r="10" spans="1:4" x14ac:dyDescent="0.25">
      <c r="A10">
        <v>2.0541523343746042</v>
      </c>
      <c r="B10">
        <f t="shared" si="0"/>
        <v>-15.945847665625395</v>
      </c>
    </row>
    <row r="11" spans="1:4" x14ac:dyDescent="0.25">
      <c r="A11">
        <v>2.0541523343746042</v>
      </c>
      <c r="B11">
        <f t="shared" si="0"/>
        <v>-15.945847665625395</v>
      </c>
    </row>
    <row r="12" spans="1:4" x14ac:dyDescent="0.25">
      <c r="A12">
        <v>15.554695551968909</v>
      </c>
    </row>
    <row r="13" spans="1:4" x14ac:dyDescent="0.25">
      <c r="A13">
        <v>15.554695551968909</v>
      </c>
      <c r="B13">
        <f t="shared" si="0"/>
        <v>-2.4453044480310915</v>
      </c>
    </row>
    <row r="14" spans="1:4" x14ac:dyDescent="0.25">
      <c r="A14">
        <v>15.554695551968909</v>
      </c>
      <c r="B14">
        <f t="shared" si="0"/>
        <v>-2.4453044480310915</v>
      </c>
    </row>
    <row r="15" spans="1:4" x14ac:dyDescent="0.25">
      <c r="A15">
        <v>18.965072928084396</v>
      </c>
    </row>
    <row r="16" spans="1:4" x14ac:dyDescent="0.25">
      <c r="A16">
        <v>18.965072928084396</v>
      </c>
      <c r="B16">
        <f t="shared" si="0"/>
        <v>0.96507292808439615</v>
      </c>
    </row>
    <row r="17" spans="1:2" x14ac:dyDescent="0.25">
      <c r="A17">
        <v>18.965072928084396</v>
      </c>
      <c r="B17">
        <f t="shared" si="0"/>
        <v>0.96507292808439615</v>
      </c>
    </row>
    <row r="18" spans="1:2" x14ac:dyDescent="0.25">
      <c r="A18">
        <v>16.649573701677607</v>
      </c>
    </row>
    <row r="19" spans="1:2" x14ac:dyDescent="0.25">
      <c r="A19">
        <v>16.649573701677607</v>
      </c>
      <c r="B19">
        <f t="shared" si="0"/>
        <v>-1.3504262983223931</v>
      </c>
    </row>
    <row r="20" spans="1:2" x14ac:dyDescent="0.25">
      <c r="A20">
        <v>16.649573701677607</v>
      </c>
      <c r="B20">
        <f t="shared" si="0"/>
        <v>-1.3504262983223931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Treatment Effect</vt:lpstr>
      <vt:lpstr>Realization</vt:lpstr>
      <vt:lpstr>Scratch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Bivin Sadler</dc:creator>
  <cp:lastModifiedBy>Bivin Sadler</cp:lastModifiedBy>
  <dcterms:created xsi:type="dcterms:W3CDTF">2016-02-18T07:54:32Z</dcterms:created>
  <dcterms:modified xsi:type="dcterms:W3CDTF">2016-02-19T00:00:31Z</dcterms:modified>
</cp:coreProperties>
</file>