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milagros\Desktop\GITHUB\"/>
    </mc:Choice>
  </mc:AlternateContent>
  <xr:revisionPtr revIDLastSave="0" documentId="13_ncr:40009_{FB17CA58-CD73-47B7-A7E2-662908FC0C95}" xr6:coauthVersionLast="44" xr6:coauthVersionMax="44" xr10:uidLastSave="{00000000-0000-0000-0000-000000000000}"/>
  <bookViews>
    <workbookView xWindow="-108" yWindow="-108" windowWidth="23256" windowHeight="12576"/>
  </bookViews>
  <sheets>
    <sheet name="Balanzas" sheetId="1" r:id="rId1"/>
    <sheet name="países" sheetId="2" r:id="rId2"/>
    <sheet name="X PET PUBLICO 95 2004JUN" sheetId="3" r:id="rId3"/>
    <sheet name="X PET PRIVADO 95 2004sep" sheetId="9241" r:id="rId4"/>
    <sheet name="X HIERRO 95 2004sep" sheetId="512" r:id="rId5"/>
    <sheet name="XNT 95 2004sep" sheetId="9240" r:id="rId6"/>
    <sheet name="M 95 2003DIC" sheetId="176" r:id="rId7"/>
  </sheets>
  <externalReferences>
    <externalReference r:id="rId8"/>
  </externalReferences>
  <definedNames>
    <definedName name="_xlnm.Print_Area" localSheetId="0">Balanzas!$A$1:$L$187</definedName>
    <definedName name="Z_078CECE0_4082_11D5_9A50_0000E82DB346_.wvu.PrintArea" localSheetId="0" hidden="1">Balanzas!$A$1:$L$187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76" l="1"/>
  <c r="B5" i="176"/>
  <c r="B6" i="176"/>
  <c r="B7" i="176"/>
  <c r="B10" i="1" s="1"/>
  <c r="B8" i="176"/>
  <c r="B9" i="176"/>
  <c r="B10" i="176"/>
  <c r="B11" i="176"/>
  <c r="B12" i="176"/>
  <c r="B13" i="176"/>
  <c r="B14" i="176"/>
  <c r="B15" i="176"/>
  <c r="B16" i="176"/>
  <c r="B17" i="176"/>
  <c r="B18" i="176"/>
  <c r="B19" i="176"/>
  <c r="B23" i="176"/>
  <c r="B24" i="176"/>
  <c r="B25" i="176"/>
  <c r="B26" i="176"/>
  <c r="B27" i="176"/>
  <c r="B28" i="176"/>
  <c r="B29" i="176"/>
  <c r="B30" i="176"/>
  <c r="B31" i="176"/>
  <c r="B32" i="176"/>
  <c r="B33" i="176"/>
  <c r="B34" i="176"/>
  <c r="B36" i="176"/>
  <c r="B37" i="176"/>
  <c r="B38" i="176"/>
  <c r="B39" i="176"/>
  <c r="B40" i="176"/>
  <c r="B41" i="176"/>
  <c r="B42" i="176"/>
  <c r="B43" i="176"/>
  <c r="B44" i="176"/>
  <c r="B45" i="176"/>
  <c r="B46" i="176"/>
  <c r="B47" i="176"/>
  <c r="B48" i="176"/>
  <c r="B49" i="176"/>
  <c r="B50" i="176"/>
  <c r="B51" i="176"/>
  <c r="B52" i="176"/>
  <c r="B54" i="176"/>
  <c r="B55" i="176"/>
  <c r="B56" i="176"/>
  <c r="B57" i="176"/>
  <c r="B58" i="176"/>
  <c r="B59" i="176"/>
  <c r="B60" i="176"/>
  <c r="B61" i="176"/>
  <c r="B62" i="176"/>
  <c r="B63" i="176"/>
  <c r="B64" i="176"/>
  <c r="B65" i="176"/>
  <c r="B66" i="176"/>
  <c r="B67" i="176"/>
  <c r="B68" i="176"/>
  <c r="B69" i="176"/>
  <c r="B70" i="176"/>
  <c r="B71" i="176"/>
  <c r="B72" i="176"/>
  <c r="B73" i="176"/>
  <c r="B74" i="176"/>
  <c r="B75" i="176"/>
  <c r="E10" i="1"/>
  <c r="I10" i="1" s="1"/>
  <c r="B4" i="9240"/>
  <c r="B5" i="9240"/>
  <c r="E9" i="1" s="1"/>
  <c r="B6" i="9240"/>
  <c r="B7" i="9240"/>
  <c r="B8" i="9240"/>
  <c r="B9" i="9240"/>
  <c r="B10" i="9240"/>
  <c r="B11" i="9240"/>
  <c r="B12" i="9240"/>
  <c r="B13" i="9240"/>
  <c r="B14" i="9240"/>
  <c r="B15" i="9240"/>
  <c r="B16" i="9240"/>
  <c r="B17" i="9240"/>
  <c r="B18" i="9240"/>
  <c r="B19" i="9240"/>
  <c r="B23" i="9240"/>
  <c r="B24" i="9240"/>
  <c r="B25" i="9240"/>
  <c r="B26" i="9240"/>
  <c r="B27" i="9240"/>
  <c r="B28" i="9240"/>
  <c r="B29" i="9240"/>
  <c r="B30" i="9240"/>
  <c r="B31" i="9240"/>
  <c r="B32" i="9240"/>
  <c r="B33" i="9240"/>
  <c r="B34" i="9240"/>
  <c r="B36" i="9240"/>
  <c r="B37" i="9240"/>
  <c r="B38" i="9240"/>
  <c r="B39" i="9240"/>
  <c r="B40" i="9240"/>
  <c r="B41" i="9240"/>
  <c r="B42" i="9240"/>
  <c r="B43" i="9240"/>
  <c r="B44" i="9240"/>
  <c r="B45" i="9240"/>
  <c r="B46" i="9240"/>
  <c r="B47" i="9240"/>
  <c r="B48" i="9240"/>
  <c r="B49" i="9240"/>
  <c r="B50" i="9240"/>
  <c r="B51" i="9240"/>
  <c r="B52" i="9240"/>
  <c r="B53" i="9240"/>
  <c r="B54" i="9240"/>
  <c r="B55" i="9240"/>
  <c r="B56" i="9240"/>
  <c r="B57" i="9240"/>
  <c r="B58" i="9240"/>
  <c r="B59" i="9240"/>
  <c r="B60" i="9240"/>
  <c r="B61" i="9240"/>
  <c r="B62" i="9240"/>
  <c r="B63" i="9240"/>
  <c r="B64" i="9240"/>
  <c r="B65" i="9240"/>
  <c r="B66" i="9240"/>
  <c r="B67" i="9240"/>
  <c r="B68" i="9240"/>
  <c r="B69" i="9240"/>
  <c r="B70" i="9240"/>
  <c r="B71" i="9240"/>
  <c r="B72" i="9240"/>
  <c r="B73" i="9240"/>
  <c r="B74" i="9240"/>
  <c r="B4" i="9241"/>
  <c r="B5" i="9241"/>
  <c r="B6" i="9241"/>
  <c r="B7" i="9241"/>
  <c r="B8" i="9241"/>
  <c r="B9" i="9241"/>
  <c r="B10" i="9241"/>
  <c r="B11" i="9241"/>
  <c r="B12" i="9241"/>
  <c r="B13" i="9241"/>
  <c r="B14" i="9241"/>
  <c r="B15" i="9241"/>
  <c r="B16" i="9241"/>
  <c r="B17" i="9241"/>
  <c r="B18" i="9241"/>
  <c r="B19" i="9241"/>
  <c r="B23" i="9241"/>
  <c r="B24" i="9241"/>
  <c r="B25" i="9241"/>
  <c r="B26" i="9241"/>
  <c r="B27" i="9241"/>
  <c r="B28" i="9241"/>
  <c r="B29" i="9241"/>
  <c r="B30" i="9241"/>
  <c r="B31" i="9241"/>
  <c r="B32" i="9241"/>
  <c r="B33" i="9241"/>
  <c r="B34" i="9241"/>
  <c r="B36" i="9241"/>
  <c r="B37" i="9241"/>
  <c r="B38" i="9241"/>
  <c r="B39" i="9241"/>
  <c r="B40" i="9241"/>
  <c r="B41" i="9241"/>
  <c r="B42" i="9241"/>
  <c r="B43" i="9241"/>
  <c r="B44" i="9241"/>
  <c r="B45" i="9241"/>
  <c r="B46" i="9241"/>
  <c r="B47" i="9241"/>
  <c r="B48" i="9241"/>
  <c r="B49" i="9241"/>
  <c r="B50" i="9241"/>
  <c r="B51" i="9241"/>
  <c r="B52" i="9241"/>
  <c r="B53" i="9241"/>
  <c r="B54" i="9241"/>
  <c r="B55" i="9241"/>
  <c r="B56" i="9241"/>
  <c r="B57" i="9241"/>
  <c r="B58" i="9241"/>
  <c r="B59" i="9241"/>
  <c r="B60" i="9241"/>
  <c r="B61" i="9241"/>
  <c r="B62" i="9241"/>
  <c r="B63" i="9241"/>
  <c r="B64" i="9241"/>
  <c r="B65" i="9241"/>
  <c r="B66" i="9241"/>
  <c r="B67" i="9241"/>
  <c r="B68" i="9241"/>
  <c r="B69" i="9241"/>
  <c r="B70" i="9241"/>
  <c r="B71" i="9241"/>
  <c r="B72" i="9241"/>
  <c r="B73" i="9241"/>
  <c r="B74" i="9241"/>
  <c r="B4" i="512"/>
  <c r="B5" i="512"/>
  <c r="B6" i="512"/>
  <c r="B7" i="512"/>
  <c r="B8" i="512"/>
  <c r="B9" i="512"/>
  <c r="B10" i="512"/>
  <c r="B11" i="512"/>
  <c r="B12" i="512"/>
  <c r="B13" i="512"/>
  <c r="B14" i="512"/>
  <c r="B15" i="512"/>
  <c r="B16" i="512"/>
  <c r="B17" i="512"/>
  <c r="B18" i="512"/>
  <c r="B19" i="512"/>
  <c r="B23" i="512"/>
  <c r="B24" i="512"/>
  <c r="B25" i="512"/>
  <c r="B26" i="512"/>
  <c r="B27" i="512"/>
  <c r="B28" i="512"/>
  <c r="B29" i="512"/>
  <c r="B30" i="512"/>
  <c r="B31" i="512"/>
  <c r="B32" i="512"/>
  <c r="B33" i="512"/>
  <c r="B34" i="512"/>
  <c r="B36" i="512"/>
  <c r="B37" i="512"/>
  <c r="B38" i="512"/>
  <c r="B39" i="512"/>
  <c r="B40" i="512"/>
  <c r="B41" i="512"/>
  <c r="B42" i="512"/>
  <c r="B43" i="512"/>
  <c r="B44" i="512"/>
  <c r="B45" i="512"/>
  <c r="B46" i="512"/>
  <c r="B47" i="512"/>
  <c r="B48" i="512"/>
  <c r="B49" i="512"/>
  <c r="B50" i="512"/>
  <c r="B51" i="512"/>
  <c r="B52" i="512"/>
  <c r="B53" i="512"/>
  <c r="B54" i="512"/>
  <c r="B55" i="512"/>
  <c r="B56" i="512"/>
  <c r="B57" i="512"/>
  <c r="B58" i="512"/>
  <c r="B59" i="512"/>
  <c r="B60" i="512"/>
  <c r="B61" i="512"/>
  <c r="B62" i="512"/>
  <c r="B63" i="512"/>
  <c r="B64" i="512"/>
  <c r="B65" i="512"/>
  <c r="B66" i="512"/>
  <c r="B67" i="512"/>
  <c r="B68" i="512"/>
  <c r="B69" i="512"/>
  <c r="B70" i="512"/>
  <c r="B71" i="512"/>
  <c r="B72" i="512"/>
  <c r="B73" i="512"/>
  <c r="B74" i="512"/>
  <c r="B8" i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3" i="3"/>
  <c r="B24" i="3"/>
  <c r="B25" i="3"/>
  <c r="B26" i="3"/>
  <c r="B27" i="3"/>
  <c r="B28" i="3"/>
  <c r="B29" i="3"/>
  <c r="B30" i="3"/>
  <c r="B31" i="3"/>
  <c r="B32" i="3"/>
  <c r="B33" i="3"/>
  <c r="B34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C9" i="1"/>
  <c r="D7" i="1"/>
  <c r="D10" i="1"/>
  <c r="F9" i="1"/>
  <c r="H244" i="9240"/>
  <c r="H246" i="176"/>
  <c r="H244" i="9241"/>
  <c r="B39" i="1"/>
  <c r="I244" i="9240"/>
  <c r="I246" i="176"/>
  <c r="I244" i="9241"/>
  <c r="C39" i="1"/>
  <c r="J244" i="9240"/>
  <c r="J4" i="176"/>
  <c r="J246" i="176" s="1"/>
  <c r="D39" i="1" s="1"/>
  <c r="J244" i="9241"/>
  <c r="K244" i="9240"/>
  <c r="K4" i="176"/>
  <c r="K246" i="176"/>
  <c r="K244" i="9241"/>
  <c r="E39" i="1"/>
  <c r="E12" i="1" s="1"/>
  <c r="L244" i="9240"/>
  <c r="L246" i="176"/>
  <c r="L244" i="9241"/>
  <c r="F39" i="1"/>
  <c r="B523" i="176"/>
  <c r="B76" i="176"/>
  <c r="B77" i="176"/>
  <c r="B78" i="176"/>
  <c r="K521" i="176" s="1"/>
  <c r="B79" i="176"/>
  <c r="B80" i="176"/>
  <c r="B81" i="176"/>
  <c r="B82" i="176"/>
  <c r="B83" i="176"/>
  <c r="B84" i="176"/>
  <c r="B85" i="176"/>
  <c r="B86" i="176"/>
  <c r="B87" i="176"/>
  <c r="B88" i="176"/>
  <c r="B90" i="176"/>
  <c r="B91" i="176"/>
  <c r="B92" i="176"/>
  <c r="B93" i="176"/>
  <c r="B95" i="176"/>
  <c r="B96" i="176"/>
  <c r="B97" i="176"/>
  <c r="B98" i="176"/>
  <c r="B99" i="176"/>
  <c r="B100" i="176"/>
  <c r="B101" i="176"/>
  <c r="B102" i="176"/>
  <c r="B103" i="176"/>
  <c r="B104" i="176"/>
  <c r="B105" i="176"/>
  <c r="B106" i="176"/>
  <c r="B107" i="176"/>
  <c r="B108" i="176"/>
  <c r="B109" i="176"/>
  <c r="B110" i="176"/>
  <c r="B111" i="176"/>
  <c r="B112" i="176"/>
  <c r="B113" i="176"/>
  <c r="B114" i="176"/>
  <c r="B115" i="176"/>
  <c r="B116" i="176"/>
  <c r="B117" i="176"/>
  <c r="B118" i="176"/>
  <c r="B119" i="176"/>
  <c r="B120" i="176"/>
  <c r="B121" i="176"/>
  <c r="B122" i="176"/>
  <c r="B123" i="176"/>
  <c r="B124" i="176"/>
  <c r="B125" i="176"/>
  <c r="B126" i="176"/>
  <c r="B127" i="176"/>
  <c r="B128" i="176"/>
  <c r="B129" i="176"/>
  <c r="B130" i="176"/>
  <c r="B131" i="176"/>
  <c r="B132" i="176"/>
  <c r="B133" i="176"/>
  <c r="B134" i="176"/>
  <c r="B135" i="176"/>
  <c r="B136" i="176"/>
  <c r="B137" i="176"/>
  <c r="B138" i="176"/>
  <c r="B139" i="176"/>
  <c r="B140" i="176"/>
  <c r="B141" i="176"/>
  <c r="B142" i="176"/>
  <c r="B143" i="176"/>
  <c r="B144" i="176"/>
  <c r="B145" i="176"/>
  <c r="B146" i="176"/>
  <c r="B147" i="176"/>
  <c r="B148" i="176"/>
  <c r="B149" i="176"/>
  <c r="B150" i="176"/>
  <c r="B151" i="176"/>
  <c r="B152" i="176"/>
  <c r="B153" i="176"/>
  <c r="B154" i="176"/>
  <c r="B155" i="176"/>
  <c r="B156" i="176"/>
  <c r="B157" i="176"/>
  <c r="B158" i="176"/>
  <c r="B159" i="176"/>
  <c r="B160" i="176"/>
  <c r="B522" i="176"/>
  <c r="B521" i="176"/>
  <c r="B520" i="176"/>
  <c r="L520" i="176" s="1"/>
  <c r="B519" i="176"/>
  <c r="B518" i="176"/>
  <c r="L518" i="176" s="1"/>
  <c r="B517" i="176"/>
  <c r="L517" i="176" s="1"/>
  <c r="B514" i="176"/>
  <c r="B161" i="176"/>
  <c r="B162" i="176"/>
  <c r="B163" i="176"/>
  <c r="B164" i="176"/>
  <c r="B165" i="176"/>
  <c r="B166" i="176"/>
  <c r="B167" i="176"/>
  <c r="B168" i="176"/>
  <c r="B169" i="176"/>
  <c r="B170" i="176"/>
  <c r="B171" i="176"/>
  <c r="B172" i="176"/>
  <c r="B173" i="176"/>
  <c r="B174" i="176"/>
  <c r="B175" i="176"/>
  <c r="B176" i="176"/>
  <c r="B177" i="176"/>
  <c r="B178" i="176"/>
  <c r="B179" i="176"/>
  <c r="B180" i="176"/>
  <c r="B181" i="176"/>
  <c r="B182" i="176"/>
  <c r="B183" i="176"/>
  <c r="B184" i="176"/>
  <c r="B513" i="176"/>
  <c r="B512" i="176"/>
  <c r="B511" i="176"/>
  <c r="L511" i="176"/>
  <c r="B510" i="176"/>
  <c r="L510" i="176" s="1"/>
  <c r="B509" i="176"/>
  <c r="L509" i="176" s="1"/>
  <c r="B506" i="176"/>
  <c r="B185" i="176"/>
  <c r="B186" i="176"/>
  <c r="B187" i="176"/>
  <c r="B188" i="176"/>
  <c r="B505" i="176"/>
  <c r="B504" i="176"/>
  <c r="B503" i="176"/>
  <c r="B502" i="176"/>
  <c r="B498" i="176"/>
  <c r="L498" i="176"/>
  <c r="B497" i="176"/>
  <c r="B496" i="176"/>
  <c r="B495" i="176"/>
  <c r="B494" i="176"/>
  <c r="B493" i="176"/>
  <c r="B492" i="176"/>
  <c r="B491" i="176"/>
  <c r="B490" i="176"/>
  <c r="L490" i="176"/>
  <c r="B489" i="176"/>
  <c r="B488" i="176"/>
  <c r="L488" i="176" s="1"/>
  <c r="B487" i="176"/>
  <c r="L487" i="176" s="1"/>
  <c r="B486" i="176"/>
  <c r="L486" i="176"/>
  <c r="B485" i="176"/>
  <c r="L485" i="176" s="1"/>
  <c r="B484" i="176"/>
  <c r="B483" i="176"/>
  <c r="L483" i="176" s="1"/>
  <c r="B482" i="176"/>
  <c r="L482" i="176"/>
  <c r="B481" i="176"/>
  <c r="L481" i="176" s="1"/>
  <c r="B475" i="176"/>
  <c r="B189" i="176"/>
  <c r="B190" i="176"/>
  <c r="B191" i="176"/>
  <c r="B192" i="176"/>
  <c r="B193" i="176"/>
  <c r="B194" i="176"/>
  <c r="B195" i="176"/>
  <c r="B196" i="176"/>
  <c r="B197" i="176"/>
  <c r="B198" i="176"/>
  <c r="B199" i="176"/>
  <c r="B200" i="176"/>
  <c r="B201" i="176"/>
  <c r="B202" i="176"/>
  <c r="B203" i="176"/>
  <c r="B204" i="176"/>
  <c r="B206" i="176"/>
  <c r="B207" i="176"/>
  <c r="B208" i="176"/>
  <c r="B209" i="176"/>
  <c r="B210" i="176"/>
  <c r="B211" i="176"/>
  <c r="B212" i="176"/>
  <c r="B474" i="176"/>
  <c r="B213" i="176"/>
  <c r="B214" i="176"/>
  <c r="B215" i="176"/>
  <c r="B216" i="176"/>
  <c r="B217" i="176"/>
  <c r="B218" i="176"/>
  <c r="B219" i="176"/>
  <c r="B220" i="176"/>
  <c r="B221" i="176"/>
  <c r="B222" i="176"/>
  <c r="B223" i="176"/>
  <c r="B224" i="176"/>
  <c r="B225" i="176"/>
  <c r="B226" i="176"/>
  <c r="B227" i="176"/>
  <c r="B473" i="176"/>
  <c r="B472" i="176"/>
  <c r="B471" i="176"/>
  <c r="B470" i="176"/>
  <c r="B469" i="176"/>
  <c r="B468" i="176"/>
  <c r="L468" i="176"/>
  <c r="B467" i="176"/>
  <c r="B466" i="176"/>
  <c r="B465" i="176"/>
  <c r="B464" i="176"/>
  <c r="B463" i="176"/>
  <c r="B462" i="176"/>
  <c r="B461" i="176"/>
  <c r="B460" i="176"/>
  <c r="L460" i="176"/>
  <c r="B459" i="176"/>
  <c r="B458" i="176"/>
  <c r="L458" i="176" s="1"/>
  <c r="B457" i="176"/>
  <c r="L457" i="176" s="1"/>
  <c r="B456" i="176"/>
  <c r="B455" i="176"/>
  <c r="B454" i="176"/>
  <c r="B453" i="176"/>
  <c r="B452" i="176"/>
  <c r="L452" i="176"/>
  <c r="B451" i="176"/>
  <c r="B450" i="176"/>
  <c r="L450" i="176" s="1"/>
  <c r="B449" i="176"/>
  <c r="L449" i="176" s="1"/>
  <c r="B448" i="176"/>
  <c r="L448" i="176"/>
  <c r="B447" i="176"/>
  <c r="L447" i="176" s="1"/>
  <c r="B446" i="176"/>
  <c r="B445" i="176"/>
  <c r="L445" i="176" s="1"/>
  <c r="B444" i="176"/>
  <c r="L444" i="176"/>
  <c r="B443" i="176"/>
  <c r="L443" i="176" s="1"/>
  <c r="B442" i="176"/>
  <c r="L442" i="176" s="1"/>
  <c r="B441" i="176"/>
  <c r="L441" i="176" s="1"/>
  <c r="B440" i="176"/>
  <c r="L440" i="176"/>
  <c r="B439" i="176"/>
  <c r="L439" i="176" s="1"/>
  <c r="B438" i="176"/>
  <c r="B437" i="176"/>
  <c r="L437" i="176" s="1"/>
  <c r="B436" i="176"/>
  <c r="L436" i="176"/>
  <c r="B433" i="176"/>
  <c r="B432" i="176"/>
  <c r="L432" i="176" s="1"/>
  <c r="B431" i="176"/>
  <c r="L431" i="176" s="1"/>
  <c r="B430" i="176"/>
  <c r="B429" i="176"/>
  <c r="B428" i="176"/>
  <c r="L428" i="176" s="1"/>
  <c r="B427" i="176"/>
  <c r="B426" i="176"/>
  <c r="L426" i="176"/>
  <c r="B425" i="176"/>
  <c r="B424" i="176"/>
  <c r="L424" i="176" s="1"/>
  <c r="B423" i="176"/>
  <c r="L423" i="176" s="1"/>
  <c r="B422" i="176"/>
  <c r="B421" i="176"/>
  <c r="B420" i="176"/>
  <c r="L420" i="176" s="1"/>
  <c r="B419" i="176"/>
  <c r="B418" i="176"/>
  <c r="L418" i="176"/>
  <c r="B417" i="176"/>
  <c r="B416" i="176"/>
  <c r="L416" i="176" s="1"/>
  <c r="B415" i="176"/>
  <c r="B414" i="176"/>
  <c r="B413" i="176"/>
  <c r="B412" i="176"/>
  <c r="L412" i="176" s="1"/>
  <c r="B411" i="176"/>
  <c r="B410" i="176"/>
  <c r="L410" i="176"/>
  <c r="B409" i="176"/>
  <c r="B408" i="176"/>
  <c r="L408" i="176" s="1"/>
  <c r="B407" i="176"/>
  <c r="B406" i="176"/>
  <c r="B405" i="176"/>
  <c r="B404" i="176"/>
  <c r="L404" i="176" s="1"/>
  <c r="B403" i="176"/>
  <c r="B402" i="176"/>
  <c r="L402" i="176"/>
  <c r="B401" i="176"/>
  <c r="B400" i="176"/>
  <c r="L400" i="176" s="1"/>
  <c r="B399" i="176"/>
  <c r="B398" i="176"/>
  <c r="L398" i="176"/>
  <c r="B397" i="176"/>
  <c r="L397" i="176" s="1"/>
  <c r="B396" i="176"/>
  <c r="L396" i="176" s="1"/>
  <c r="B395" i="176"/>
  <c r="L395" i="176" s="1"/>
  <c r="B394" i="176"/>
  <c r="L394" i="176"/>
  <c r="B391" i="176"/>
  <c r="B390" i="176"/>
  <c r="L390" i="176" s="1"/>
  <c r="B389" i="176"/>
  <c r="L389" i="176" s="1"/>
  <c r="B388" i="176"/>
  <c r="B387" i="176"/>
  <c r="B386" i="176"/>
  <c r="L386" i="176" s="1"/>
  <c r="B385" i="176"/>
  <c r="B384" i="176"/>
  <c r="L384" i="176"/>
  <c r="B383" i="176"/>
  <c r="L383" i="176" s="1"/>
  <c r="B382" i="176"/>
  <c r="L382" i="176" s="1"/>
  <c r="B379" i="176"/>
  <c r="L379" i="176" s="1"/>
  <c r="B378" i="176"/>
  <c r="B377" i="176"/>
  <c r="B376" i="176"/>
  <c r="L376" i="176" s="1"/>
  <c r="B375" i="176"/>
  <c r="B374" i="176"/>
  <c r="L374" i="176"/>
  <c r="B373" i="176"/>
  <c r="B372" i="176"/>
  <c r="L372" i="176" s="1"/>
  <c r="B371" i="176"/>
  <c r="L371" i="176" s="1"/>
  <c r="B370" i="176"/>
  <c r="B369" i="176"/>
  <c r="L369" i="176" s="1"/>
  <c r="B368" i="176"/>
  <c r="L368" i="176" s="1"/>
  <c r="B367" i="176"/>
  <c r="L367" i="176" s="1"/>
  <c r="B366" i="176"/>
  <c r="L366" i="176" s="1"/>
  <c r="B365" i="176"/>
  <c r="L365" i="176" s="1"/>
  <c r="B362" i="176"/>
  <c r="L362" i="176" s="1"/>
  <c r="B361" i="176"/>
  <c r="L361" i="176" s="1"/>
  <c r="B360" i="176"/>
  <c r="L360" i="176" s="1"/>
  <c r="B359" i="176"/>
  <c r="L359" i="176" s="1"/>
  <c r="B358" i="176"/>
  <c r="L358" i="176" s="1"/>
  <c r="B357" i="176"/>
  <c r="L357" i="176" s="1"/>
  <c r="B356" i="176"/>
  <c r="L356" i="176" s="1"/>
  <c r="B355" i="176"/>
  <c r="L355" i="176" s="1"/>
  <c r="B354" i="176"/>
  <c r="L354" i="176" s="1"/>
  <c r="B353" i="176"/>
  <c r="L353" i="176" s="1"/>
  <c r="B352" i="176"/>
  <c r="L352" i="176" s="1"/>
  <c r="B351" i="176"/>
  <c r="L351" i="176" s="1"/>
  <c r="B350" i="176"/>
  <c r="L350" i="176" s="1"/>
  <c r="B349" i="176"/>
  <c r="L349" i="176" s="1"/>
  <c r="B348" i="176"/>
  <c r="L348" i="176" s="1"/>
  <c r="B347" i="176"/>
  <c r="L347" i="176" s="1"/>
  <c r="B346" i="176"/>
  <c r="L346" i="176" s="1"/>
  <c r="B345" i="176"/>
  <c r="L345" i="176" s="1"/>
  <c r="B344" i="176"/>
  <c r="L344" i="176" s="1"/>
  <c r="B341" i="176"/>
  <c r="L341" i="176" s="1"/>
  <c r="B340" i="176"/>
  <c r="L340" i="176" s="1"/>
  <c r="B339" i="176"/>
  <c r="L339" i="176" s="1"/>
  <c r="B338" i="176"/>
  <c r="L338" i="176" s="1"/>
  <c r="B337" i="176"/>
  <c r="L337" i="176" s="1"/>
  <c r="B336" i="176"/>
  <c r="L336" i="176" s="1"/>
  <c r="B335" i="176"/>
  <c r="L335" i="176" s="1"/>
  <c r="B334" i="176"/>
  <c r="L334" i="176" s="1"/>
  <c r="B333" i="176"/>
  <c r="L333" i="176" s="1"/>
  <c r="B332" i="176"/>
  <c r="L332" i="176" s="1"/>
  <c r="B331" i="176"/>
  <c r="L331" i="176" s="1"/>
  <c r="B330" i="176"/>
  <c r="L330" i="176" s="1"/>
  <c r="B329" i="176"/>
  <c r="L329" i="176" s="1"/>
  <c r="B328" i="176"/>
  <c r="L328" i="176" s="1"/>
  <c r="B325" i="176"/>
  <c r="L325" i="176" s="1"/>
  <c r="B324" i="176"/>
  <c r="L324" i="176" s="1"/>
  <c r="B323" i="176"/>
  <c r="L323" i="176" s="1"/>
  <c r="B322" i="176"/>
  <c r="L322" i="176" s="1"/>
  <c r="L235" i="176" s="1"/>
  <c r="B319" i="176"/>
  <c r="L319" i="176" s="1"/>
  <c r="B318" i="176"/>
  <c r="L318" i="176" s="1"/>
  <c r="B317" i="176"/>
  <c r="L317" i="176" s="1"/>
  <c r="B316" i="176"/>
  <c r="L316" i="176" s="1"/>
  <c r="B313" i="176"/>
  <c r="L313" i="176" s="1"/>
  <c r="B312" i="176"/>
  <c r="L312" i="176" s="1"/>
  <c r="B311" i="176"/>
  <c r="L311" i="176" s="1"/>
  <c r="B310" i="176"/>
  <c r="L310" i="176" s="1"/>
  <c r="B307" i="176"/>
  <c r="L307" i="176" s="1"/>
  <c r="L232" i="176" s="1"/>
  <c r="B306" i="176"/>
  <c r="L306" i="176" s="1"/>
  <c r="B303" i="176"/>
  <c r="L303" i="176" s="1"/>
  <c r="B302" i="176"/>
  <c r="L302" i="176" s="1"/>
  <c r="B301" i="176"/>
  <c r="L301" i="176" s="1"/>
  <c r="L231" i="176" s="1"/>
  <c r="B298" i="176"/>
  <c r="L298" i="176" s="1"/>
  <c r="L297" i="176"/>
  <c r="B296" i="176"/>
  <c r="L296" i="176"/>
  <c r="B295" i="176"/>
  <c r="L295" i="176"/>
  <c r="B294" i="176"/>
  <c r="L294" i="176"/>
  <c r="B293" i="176"/>
  <c r="L293" i="176"/>
  <c r="B292" i="176"/>
  <c r="L292" i="176"/>
  <c r="B291" i="176"/>
  <c r="L291" i="176"/>
  <c r="B290" i="176"/>
  <c r="L290" i="176"/>
  <c r="B289" i="176"/>
  <c r="L289" i="176"/>
  <c r="B288" i="176"/>
  <c r="L288" i="176"/>
  <c r="B285" i="176"/>
  <c r="L285" i="176"/>
  <c r="B284" i="176"/>
  <c r="L284" i="176"/>
  <c r="B283" i="176"/>
  <c r="L283" i="176"/>
  <c r="B282" i="176"/>
  <c r="L282" i="176"/>
  <c r="B281" i="176"/>
  <c r="L281" i="176"/>
  <c r="B280" i="176"/>
  <c r="L280" i="176"/>
  <c r="B279" i="176"/>
  <c r="L279" i="176"/>
  <c r="B278" i="176"/>
  <c r="L278" i="176"/>
  <c r="B277" i="176"/>
  <c r="L277" i="176"/>
  <c r="B276" i="176"/>
  <c r="L276" i="176"/>
  <c r="B275" i="176"/>
  <c r="L275" i="176"/>
  <c r="B274" i="176"/>
  <c r="L274" i="176"/>
  <c r="B273" i="176"/>
  <c r="L273" i="176"/>
  <c r="B272" i="176"/>
  <c r="L272" i="176"/>
  <c r="B271" i="176"/>
  <c r="L271" i="176"/>
  <c r="B270" i="176"/>
  <c r="L270" i="176"/>
  <c r="B269" i="176"/>
  <c r="L269" i="176"/>
  <c r="B268" i="176"/>
  <c r="L268" i="176"/>
  <c r="B267" i="176"/>
  <c r="L267" i="176"/>
  <c r="B266" i="176"/>
  <c r="L266" i="176"/>
  <c r="B265" i="176"/>
  <c r="L265" i="176"/>
  <c r="B264" i="176"/>
  <c r="L264" i="176"/>
  <c r="B263" i="176"/>
  <c r="L263" i="176"/>
  <c r="B262" i="176"/>
  <c r="L262" i="176"/>
  <c r="B261" i="176"/>
  <c r="L261" i="176"/>
  <c r="B260" i="176"/>
  <c r="L260" i="176"/>
  <c r="B259" i="176"/>
  <c r="L259" i="176"/>
  <c r="B258" i="176"/>
  <c r="L258" i="176"/>
  <c r="B257" i="176"/>
  <c r="L257" i="176"/>
  <c r="B256" i="176"/>
  <c r="L256" i="176"/>
  <c r="B255" i="176"/>
  <c r="L255" i="176"/>
  <c r="B254" i="176"/>
  <c r="L254" i="176"/>
  <c r="B253" i="176"/>
  <c r="L253" i="176"/>
  <c r="L236" i="176"/>
  <c r="L234" i="176"/>
  <c r="L230" i="176"/>
  <c r="G246" i="176"/>
  <c r="F246" i="176"/>
  <c r="E246" i="176"/>
  <c r="D246" i="176"/>
  <c r="C246" i="176"/>
  <c r="K517" i="176"/>
  <c r="K518" i="176"/>
  <c r="K520" i="176"/>
  <c r="K522" i="176"/>
  <c r="K509" i="176"/>
  <c r="K510" i="176"/>
  <c r="K512" i="176"/>
  <c r="K514" i="176"/>
  <c r="K502" i="176"/>
  <c r="K504" i="176"/>
  <c r="K506" i="176"/>
  <c r="K481" i="176"/>
  <c r="K482" i="176"/>
  <c r="K483" i="176"/>
  <c r="K485" i="176"/>
  <c r="K486" i="176"/>
  <c r="K487" i="176"/>
  <c r="K489" i="176"/>
  <c r="K491" i="176"/>
  <c r="K493" i="176"/>
  <c r="K495" i="176"/>
  <c r="K497" i="176"/>
  <c r="K436" i="176"/>
  <c r="K437" i="176"/>
  <c r="K439" i="176"/>
  <c r="K440" i="176"/>
  <c r="K441" i="176"/>
  <c r="K442" i="176"/>
  <c r="K443" i="176"/>
  <c r="K444" i="176"/>
  <c r="K445" i="176"/>
  <c r="K447" i="176"/>
  <c r="K448" i="176"/>
  <c r="K449" i="176"/>
  <c r="K451" i="176"/>
  <c r="K453" i="176"/>
  <c r="K455" i="176"/>
  <c r="K457" i="176"/>
  <c r="K459" i="176"/>
  <c r="K461" i="176"/>
  <c r="K463" i="176"/>
  <c r="K465" i="176"/>
  <c r="K467" i="176"/>
  <c r="K469" i="176"/>
  <c r="K471" i="176"/>
  <c r="K473" i="176"/>
  <c r="K475" i="176"/>
  <c r="K394" i="176"/>
  <c r="K395" i="176"/>
  <c r="K396" i="176"/>
  <c r="K397" i="176"/>
  <c r="K398" i="176"/>
  <c r="K400" i="176"/>
  <c r="K402" i="176"/>
  <c r="K403" i="176"/>
  <c r="K404" i="176"/>
  <c r="K406" i="176"/>
  <c r="K408" i="176"/>
  <c r="K410" i="176"/>
  <c r="K411" i="176"/>
  <c r="K412" i="176"/>
  <c r="K414" i="176"/>
  <c r="K416" i="176"/>
  <c r="K418" i="176"/>
  <c r="K419" i="176"/>
  <c r="K420" i="176"/>
  <c r="K422" i="176"/>
  <c r="K423" i="176"/>
  <c r="K424" i="176"/>
  <c r="K426" i="176"/>
  <c r="K427" i="176"/>
  <c r="K428" i="176"/>
  <c r="K430" i="176"/>
  <c r="K431" i="176"/>
  <c r="K432" i="176"/>
  <c r="K433" i="176"/>
  <c r="K382" i="176"/>
  <c r="K383" i="176"/>
  <c r="K239" i="176" s="1"/>
  <c r="K384" i="176"/>
  <c r="K385" i="176"/>
  <c r="K386" i="176"/>
  <c r="K387" i="176"/>
  <c r="K388" i="176"/>
  <c r="K389" i="176"/>
  <c r="K390" i="176"/>
  <c r="K391" i="176"/>
  <c r="K365" i="176"/>
  <c r="K238" i="176" s="1"/>
  <c r="K366" i="176"/>
  <c r="K367" i="176"/>
  <c r="K368" i="176"/>
  <c r="K369" i="176"/>
  <c r="K370" i="176"/>
  <c r="K371" i="176"/>
  <c r="K372" i="176"/>
  <c r="K373" i="176"/>
  <c r="K374" i="176"/>
  <c r="K375" i="176"/>
  <c r="K376" i="176"/>
  <c r="K377" i="176"/>
  <c r="K378" i="176"/>
  <c r="K379" i="176"/>
  <c r="K344" i="176"/>
  <c r="K237" i="176" s="1"/>
  <c r="K345" i="176"/>
  <c r="K346" i="176"/>
  <c r="K347" i="176"/>
  <c r="K348" i="176"/>
  <c r="K349" i="176"/>
  <c r="K350" i="176"/>
  <c r="K351" i="176"/>
  <c r="K352" i="176"/>
  <c r="K353" i="176"/>
  <c r="K354" i="176"/>
  <c r="K355" i="176"/>
  <c r="K356" i="176"/>
  <c r="K357" i="176"/>
  <c r="K358" i="176"/>
  <c r="K359" i="176"/>
  <c r="K360" i="176"/>
  <c r="K361" i="176"/>
  <c r="K362" i="176"/>
  <c r="K328" i="176"/>
  <c r="K329" i="176"/>
  <c r="K330" i="176"/>
  <c r="K331" i="176"/>
  <c r="K332" i="176"/>
  <c r="K333" i="176"/>
  <c r="K334" i="176"/>
  <c r="K335" i="176"/>
  <c r="K336" i="176"/>
  <c r="K337" i="176"/>
  <c r="K338" i="176"/>
  <c r="K339" i="176"/>
  <c r="K340" i="176"/>
  <c r="K341" i="176"/>
  <c r="K236" i="176"/>
  <c r="K322" i="176"/>
  <c r="K323" i="176"/>
  <c r="K235" i="176" s="1"/>
  <c r="K324" i="176"/>
  <c r="K325" i="176"/>
  <c r="K316" i="176"/>
  <c r="K317" i="176"/>
  <c r="K318" i="176"/>
  <c r="K234" i="176" s="1"/>
  <c r="K319" i="176"/>
  <c r="K310" i="176"/>
  <c r="K311" i="176"/>
  <c r="K233" i="176" s="1"/>
  <c r="K312" i="176"/>
  <c r="K313" i="176"/>
  <c r="K306" i="176"/>
  <c r="K232" i="176" s="1"/>
  <c r="K307" i="176"/>
  <c r="K301" i="176"/>
  <c r="K302" i="176"/>
  <c r="K231" i="176" s="1"/>
  <c r="K303" i="176"/>
  <c r="K288" i="176"/>
  <c r="K289" i="176"/>
  <c r="K230" i="176" s="1"/>
  <c r="K290" i="176"/>
  <c r="K291" i="176"/>
  <c r="K292" i="176"/>
  <c r="K293" i="176"/>
  <c r="K294" i="176"/>
  <c r="K295" i="176"/>
  <c r="K296" i="176"/>
  <c r="K297" i="176"/>
  <c r="K298" i="176"/>
  <c r="K253" i="176"/>
  <c r="K254" i="176"/>
  <c r="K255" i="176"/>
  <c r="K256" i="176"/>
  <c r="K257" i="176"/>
  <c r="K258" i="176"/>
  <c r="K259" i="176"/>
  <c r="K260" i="176"/>
  <c r="K261" i="176"/>
  <c r="K262" i="176"/>
  <c r="K263" i="176"/>
  <c r="K264" i="176"/>
  <c r="K265" i="176"/>
  <c r="K266" i="176"/>
  <c r="K267" i="176"/>
  <c r="K268" i="176"/>
  <c r="K269" i="176"/>
  <c r="K270" i="176"/>
  <c r="K271" i="176"/>
  <c r="K272" i="176"/>
  <c r="K273" i="176"/>
  <c r="K274" i="176"/>
  <c r="K275" i="176"/>
  <c r="K276" i="176"/>
  <c r="K277" i="176"/>
  <c r="K278" i="176"/>
  <c r="K279" i="176"/>
  <c r="K280" i="176"/>
  <c r="K281" i="176"/>
  <c r="K282" i="176"/>
  <c r="K283" i="176"/>
  <c r="K284" i="176"/>
  <c r="K285" i="176"/>
  <c r="K229" i="176"/>
  <c r="J297" i="176"/>
  <c r="I297" i="176"/>
  <c r="H297" i="176"/>
  <c r="G297" i="176"/>
  <c r="F297" i="176"/>
  <c r="E297" i="176"/>
  <c r="D297" i="176"/>
  <c r="C297" i="176"/>
  <c r="C296" i="176"/>
  <c r="D296" i="176"/>
  <c r="E296" i="176"/>
  <c r="F296" i="176"/>
  <c r="G296" i="176"/>
  <c r="H296" i="176"/>
  <c r="I296" i="176"/>
  <c r="J296" i="176"/>
  <c r="B435" i="176"/>
  <c r="B393" i="176"/>
  <c r="B381" i="176"/>
  <c r="B364" i="176"/>
  <c r="B343" i="176"/>
  <c r="B327" i="176"/>
  <c r="B321" i="176"/>
  <c r="B315" i="176"/>
  <c r="B309" i="176"/>
  <c r="B305" i="176"/>
  <c r="B300" i="176"/>
  <c r="B287" i="176"/>
  <c r="B252" i="176"/>
  <c r="B246" i="176"/>
  <c r="B241" i="176"/>
  <c r="B240" i="176"/>
  <c r="B239" i="176"/>
  <c r="B238" i="176"/>
  <c r="B237" i="176"/>
  <c r="B236" i="176"/>
  <c r="B235" i="176"/>
  <c r="B234" i="176"/>
  <c r="B233" i="176"/>
  <c r="B232" i="176"/>
  <c r="B231" i="176"/>
  <c r="B230" i="176"/>
  <c r="B229" i="176"/>
  <c r="J288" i="176"/>
  <c r="J230" i="176" s="1"/>
  <c r="J289" i="176"/>
  <c r="J290" i="176"/>
  <c r="J291" i="176"/>
  <c r="J292" i="176"/>
  <c r="J293" i="176"/>
  <c r="J294" i="176"/>
  <c r="J295" i="176"/>
  <c r="J298" i="176"/>
  <c r="J253" i="176"/>
  <c r="J254" i="176"/>
  <c r="J255" i="176"/>
  <c r="J229" i="176" s="1"/>
  <c r="J256" i="176"/>
  <c r="J257" i="176"/>
  <c r="J258" i="176"/>
  <c r="J259" i="176"/>
  <c r="J260" i="176"/>
  <c r="J261" i="176"/>
  <c r="J262" i="176"/>
  <c r="J263" i="176"/>
  <c r="J264" i="176"/>
  <c r="J265" i="176"/>
  <c r="J266" i="176"/>
  <c r="J267" i="176"/>
  <c r="J268" i="176"/>
  <c r="J269" i="176"/>
  <c r="J270" i="176"/>
  <c r="J271" i="176"/>
  <c r="J272" i="176"/>
  <c r="J273" i="176"/>
  <c r="J274" i="176"/>
  <c r="J275" i="176"/>
  <c r="J276" i="176"/>
  <c r="J277" i="176"/>
  <c r="J278" i="176"/>
  <c r="J279" i="176"/>
  <c r="J280" i="176"/>
  <c r="J281" i="176"/>
  <c r="J282" i="176"/>
  <c r="J283" i="176"/>
  <c r="J284" i="176"/>
  <c r="J285" i="176"/>
  <c r="J523" i="176"/>
  <c r="I523" i="176"/>
  <c r="H523" i="176"/>
  <c r="G523" i="176"/>
  <c r="F523" i="176"/>
  <c r="E523" i="176"/>
  <c r="D523" i="176"/>
  <c r="C523" i="176"/>
  <c r="J522" i="176"/>
  <c r="I522" i="176"/>
  <c r="H522" i="176"/>
  <c r="G522" i="176"/>
  <c r="F522" i="176"/>
  <c r="E522" i="176"/>
  <c r="D522" i="176"/>
  <c r="C522" i="176"/>
  <c r="J521" i="176"/>
  <c r="I521" i="176"/>
  <c r="H521" i="176"/>
  <c r="G521" i="176"/>
  <c r="F521" i="176"/>
  <c r="E521" i="176"/>
  <c r="D521" i="176"/>
  <c r="C521" i="176"/>
  <c r="J520" i="176"/>
  <c r="I520" i="176"/>
  <c r="H520" i="176"/>
  <c r="G520" i="176"/>
  <c r="F520" i="176"/>
  <c r="E520" i="176"/>
  <c r="D520" i="176"/>
  <c r="C520" i="176"/>
  <c r="J519" i="176"/>
  <c r="I519" i="176"/>
  <c r="H519" i="176"/>
  <c r="G519" i="176"/>
  <c r="F519" i="176"/>
  <c r="E519" i="176"/>
  <c r="D519" i="176"/>
  <c r="C519" i="176"/>
  <c r="J518" i="176"/>
  <c r="I518" i="176"/>
  <c r="H518" i="176"/>
  <c r="G518" i="176"/>
  <c r="F518" i="176"/>
  <c r="E518" i="176"/>
  <c r="D518" i="176"/>
  <c r="C518" i="176"/>
  <c r="J517" i="176"/>
  <c r="I517" i="176"/>
  <c r="H517" i="176"/>
  <c r="G517" i="176"/>
  <c r="F517" i="176"/>
  <c r="E517" i="176"/>
  <c r="D517" i="176"/>
  <c r="C517" i="176"/>
  <c r="J514" i="176"/>
  <c r="I514" i="176"/>
  <c r="H514" i="176"/>
  <c r="G514" i="176"/>
  <c r="F514" i="176"/>
  <c r="E514" i="176"/>
  <c r="D514" i="176"/>
  <c r="C514" i="176"/>
  <c r="J513" i="176"/>
  <c r="I513" i="176"/>
  <c r="H513" i="176"/>
  <c r="G513" i="176"/>
  <c r="F513" i="176"/>
  <c r="E513" i="176"/>
  <c r="D513" i="176"/>
  <c r="C513" i="176"/>
  <c r="J512" i="176"/>
  <c r="I512" i="176"/>
  <c r="H512" i="176"/>
  <c r="G512" i="176"/>
  <c r="F512" i="176"/>
  <c r="E512" i="176"/>
  <c r="D512" i="176"/>
  <c r="C512" i="176"/>
  <c r="J511" i="176"/>
  <c r="I511" i="176"/>
  <c r="H511" i="176"/>
  <c r="G511" i="176"/>
  <c r="F511" i="176"/>
  <c r="E511" i="176"/>
  <c r="D511" i="176"/>
  <c r="C511" i="176"/>
  <c r="J510" i="176"/>
  <c r="I510" i="176"/>
  <c r="H510" i="176"/>
  <c r="G510" i="176"/>
  <c r="F510" i="176"/>
  <c r="E510" i="176"/>
  <c r="D510" i="176"/>
  <c r="C510" i="176"/>
  <c r="J509" i="176"/>
  <c r="I509" i="176"/>
  <c r="H509" i="176"/>
  <c r="G509" i="176"/>
  <c r="F509" i="176"/>
  <c r="E509" i="176"/>
  <c r="D509" i="176"/>
  <c r="C509" i="176"/>
  <c r="J506" i="176"/>
  <c r="I506" i="176"/>
  <c r="H506" i="176"/>
  <c r="G506" i="176"/>
  <c r="F506" i="176"/>
  <c r="E506" i="176"/>
  <c r="D506" i="176"/>
  <c r="C506" i="176"/>
  <c r="J505" i="176"/>
  <c r="I505" i="176"/>
  <c r="H505" i="176"/>
  <c r="G505" i="176"/>
  <c r="F505" i="176"/>
  <c r="E505" i="176"/>
  <c r="D505" i="176"/>
  <c r="C505" i="176"/>
  <c r="J504" i="176"/>
  <c r="I504" i="176"/>
  <c r="H504" i="176"/>
  <c r="G504" i="176"/>
  <c r="F504" i="176"/>
  <c r="E504" i="176"/>
  <c r="D504" i="176"/>
  <c r="C504" i="176"/>
  <c r="J503" i="176"/>
  <c r="I503" i="176"/>
  <c r="H503" i="176"/>
  <c r="G503" i="176"/>
  <c r="F503" i="176"/>
  <c r="E503" i="176"/>
  <c r="D503" i="176"/>
  <c r="C503" i="176"/>
  <c r="J502" i="176"/>
  <c r="I502" i="176"/>
  <c r="H502" i="176"/>
  <c r="G502" i="176"/>
  <c r="F502" i="176"/>
  <c r="E502" i="176"/>
  <c r="D502" i="176"/>
  <c r="C502" i="176"/>
  <c r="J498" i="176"/>
  <c r="I498" i="176"/>
  <c r="H498" i="176"/>
  <c r="G498" i="176"/>
  <c r="F498" i="176"/>
  <c r="E498" i="176"/>
  <c r="D498" i="176"/>
  <c r="C498" i="176"/>
  <c r="J497" i="176"/>
  <c r="I497" i="176"/>
  <c r="H497" i="176"/>
  <c r="G497" i="176"/>
  <c r="F497" i="176"/>
  <c r="E497" i="176"/>
  <c r="D497" i="176"/>
  <c r="C497" i="176"/>
  <c r="J496" i="176"/>
  <c r="I496" i="176"/>
  <c r="H496" i="176"/>
  <c r="G496" i="176"/>
  <c r="F496" i="176"/>
  <c r="E496" i="176"/>
  <c r="D496" i="176"/>
  <c r="C496" i="176"/>
  <c r="J495" i="176"/>
  <c r="I495" i="176"/>
  <c r="H495" i="176"/>
  <c r="G495" i="176"/>
  <c r="F495" i="176"/>
  <c r="E495" i="176"/>
  <c r="D495" i="176"/>
  <c r="C495" i="176"/>
  <c r="J494" i="176"/>
  <c r="I494" i="176"/>
  <c r="H494" i="176"/>
  <c r="G494" i="176"/>
  <c r="F494" i="176"/>
  <c r="E494" i="176"/>
  <c r="D494" i="176"/>
  <c r="C494" i="176"/>
  <c r="J493" i="176"/>
  <c r="I493" i="176"/>
  <c r="H493" i="176"/>
  <c r="G493" i="176"/>
  <c r="F493" i="176"/>
  <c r="E493" i="176"/>
  <c r="D493" i="176"/>
  <c r="C493" i="176"/>
  <c r="J492" i="176"/>
  <c r="I492" i="176"/>
  <c r="H492" i="176"/>
  <c r="G492" i="176"/>
  <c r="F492" i="176"/>
  <c r="E492" i="176"/>
  <c r="D492" i="176"/>
  <c r="C492" i="176"/>
  <c r="J491" i="176"/>
  <c r="I491" i="176"/>
  <c r="H491" i="176"/>
  <c r="G491" i="176"/>
  <c r="F491" i="176"/>
  <c r="E491" i="176"/>
  <c r="D491" i="176"/>
  <c r="C491" i="176"/>
  <c r="J490" i="176"/>
  <c r="I490" i="176"/>
  <c r="H490" i="176"/>
  <c r="G490" i="176"/>
  <c r="F490" i="176"/>
  <c r="E490" i="176"/>
  <c r="D490" i="176"/>
  <c r="C490" i="176"/>
  <c r="J489" i="176"/>
  <c r="I489" i="176"/>
  <c r="H489" i="176"/>
  <c r="G489" i="176"/>
  <c r="F489" i="176"/>
  <c r="E489" i="176"/>
  <c r="D489" i="176"/>
  <c r="C489" i="176"/>
  <c r="J488" i="176"/>
  <c r="I488" i="176"/>
  <c r="H488" i="176"/>
  <c r="G488" i="176"/>
  <c r="F488" i="176"/>
  <c r="E488" i="176"/>
  <c r="D488" i="176"/>
  <c r="C488" i="176"/>
  <c r="J487" i="176"/>
  <c r="I487" i="176"/>
  <c r="H487" i="176"/>
  <c r="G487" i="176"/>
  <c r="F487" i="176"/>
  <c r="E487" i="176"/>
  <c r="D487" i="176"/>
  <c r="C487" i="176"/>
  <c r="J486" i="176"/>
  <c r="I486" i="176"/>
  <c r="H486" i="176"/>
  <c r="G486" i="176"/>
  <c r="F486" i="176"/>
  <c r="E486" i="176"/>
  <c r="D486" i="176"/>
  <c r="C486" i="176"/>
  <c r="J485" i="176"/>
  <c r="I485" i="176"/>
  <c r="H485" i="176"/>
  <c r="G485" i="176"/>
  <c r="F485" i="176"/>
  <c r="E485" i="176"/>
  <c r="D485" i="176"/>
  <c r="C485" i="176"/>
  <c r="J484" i="176"/>
  <c r="I484" i="176"/>
  <c r="H484" i="176"/>
  <c r="G484" i="176"/>
  <c r="F484" i="176"/>
  <c r="E484" i="176"/>
  <c r="D484" i="176"/>
  <c r="C484" i="176"/>
  <c r="J483" i="176"/>
  <c r="I483" i="176"/>
  <c r="H483" i="176"/>
  <c r="G483" i="176"/>
  <c r="F483" i="176"/>
  <c r="E483" i="176"/>
  <c r="D483" i="176"/>
  <c r="C483" i="176"/>
  <c r="J482" i="176"/>
  <c r="I482" i="176"/>
  <c r="H482" i="176"/>
  <c r="G482" i="176"/>
  <c r="F482" i="176"/>
  <c r="E482" i="176"/>
  <c r="D482" i="176"/>
  <c r="C482" i="176"/>
  <c r="J481" i="176"/>
  <c r="I481" i="176"/>
  <c r="H481" i="176"/>
  <c r="G481" i="176"/>
  <c r="F481" i="176"/>
  <c r="E481" i="176"/>
  <c r="D481" i="176"/>
  <c r="C481" i="176"/>
  <c r="J475" i="176"/>
  <c r="I475" i="176"/>
  <c r="H475" i="176"/>
  <c r="G475" i="176"/>
  <c r="F475" i="176"/>
  <c r="E475" i="176"/>
  <c r="D475" i="176"/>
  <c r="C475" i="176"/>
  <c r="J474" i="176"/>
  <c r="I474" i="176"/>
  <c r="H474" i="176"/>
  <c r="G474" i="176"/>
  <c r="F474" i="176"/>
  <c r="E474" i="176"/>
  <c r="D474" i="176"/>
  <c r="C474" i="176"/>
  <c r="J473" i="176"/>
  <c r="I473" i="176"/>
  <c r="H473" i="176"/>
  <c r="G473" i="176"/>
  <c r="F473" i="176"/>
  <c r="E473" i="176"/>
  <c r="D473" i="176"/>
  <c r="C473" i="176"/>
  <c r="J472" i="176"/>
  <c r="I472" i="176"/>
  <c r="H472" i="176"/>
  <c r="G472" i="176"/>
  <c r="F472" i="176"/>
  <c r="E472" i="176"/>
  <c r="D472" i="176"/>
  <c r="C472" i="176"/>
  <c r="J471" i="176"/>
  <c r="I471" i="176"/>
  <c r="H471" i="176"/>
  <c r="G471" i="176"/>
  <c r="F471" i="176"/>
  <c r="E471" i="176"/>
  <c r="D471" i="176"/>
  <c r="C471" i="176"/>
  <c r="J470" i="176"/>
  <c r="I470" i="176"/>
  <c r="H470" i="176"/>
  <c r="G470" i="176"/>
  <c r="F470" i="176"/>
  <c r="E470" i="176"/>
  <c r="D470" i="176"/>
  <c r="C470" i="176"/>
  <c r="J469" i="176"/>
  <c r="I469" i="176"/>
  <c r="H469" i="176"/>
  <c r="G469" i="176"/>
  <c r="F469" i="176"/>
  <c r="E469" i="176"/>
  <c r="D469" i="176"/>
  <c r="C469" i="176"/>
  <c r="J468" i="176"/>
  <c r="I468" i="176"/>
  <c r="H468" i="176"/>
  <c r="G468" i="176"/>
  <c r="F468" i="176"/>
  <c r="E468" i="176"/>
  <c r="D468" i="176"/>
  <c r="C468" i="176"/>
  <c r="J467" i="176"/>
  <c r="I467" i="176"/>
  <c r="H467" i="176"/>
  <c r="G467" i="176"/>
  <c r="F467" i="176"/>
  <c r="E467" i="176"/>
  <c r="D467" i="176"/>
  <c r="C467" i="176"/>
  <c r="J466" i="176"/>
  <c r="I466" i="176"/>
  <c r="H466" i="176"/>
  <c r="G466" i="176"/>
  <c r="F466" i="176"/>
  <c r="E466" i="176"/>
  <c r="D466" i="176"/>
  <c r="C466" i="176"/>
  <c r="J465" i="176"/>
  <c r="I465" i="176"/>
  <c r="H465" i="176"/>
  <c r="G465" i="176"/>
  <c r="F465" i="176"/>
  <c r="E465" i="176"/>
  <c r="D465" i="176"/>
  <c r="C465" i="176"/>
  <c r="J464" i="176"/>
  <c r="I464" i="176"/>
  <c r="H464" i="176"/>
  <c r="G464" i="176"/>
  <c r="F464" i="176"/>
  <c r="E464" i="176"/>
  <c r="D464" i="176"/>
  <c r="C464" i="176"/>
  <c r="J463" i="176"/>
  <c r="I463" i="176"/>
  <c r="H463" i="176"/>
  <c r="G463" i="176"/>
  <c r="F463" i="176"/>
  <c r="E463" i="176"/>
  <c r="D463" i="176"/>
  <c r="C463" i="176"/>
  <c r="J462" i="176"/>
  <c r="I462" i="176"/>
  <c r="H462" i="176"/>
  <c r="G462" i="176"/>
  <c r="F462" i="176"/>
  <c r="E462" i="176"/>
  <c r="D462" i="176"/>
  <c r="C462" i="176"/>
  <c r="J461" i="176"/>
  <c r="I461" i="176"/>
  <c r="H461" i="176"/>
  <c r="G461" i="176"/>
  <c r="F461" i="176"/>
  <c r="E461" i="176"/>
  <c r="D461" i="176"/>
  <c r="C461" i="176"/>
  <c r="J460" i="176"/>
  <c r="I460" i="176"/>
  <c r="H460" i="176"/>
  <c r="G460" i="176"/>
  <c r="F460" i="176"/>
  <c r="E460" i="176"/>
  <c r="D460" i="176"/>
  <c r="C460" i="176"/>
  <c r="J459" i="176"/>
  <c r="I459" i="176"/>
  <c r="H459" i="176"/>
  <c r="G459" i="176"/>
  <c r="F459" i="176"/>
  <c r="E459" i="176"/>
  <c r="D459" i="176"/>
  <c r="C459" i="176"/>
  <c r="J458" i="176"/>
  <c r="I458" i="176"/>
  <c r="H458" i="176"/>
  <c r="G458" i="176"/>
  <c r="F458" i="176"/>
  <c r="E458" i="176"/>
  <c r="D458" i="176"/>
  <c r="C458" i="176"/>
  <c r="J457" i="176"/>
  <c r="I457" i="176"/>
  <c r="H457" i="176"/>
  <c r="G457" i="176"/>
  <c r="F457" i="176"/>
  <c r="E457" i="176"/>
  <c r="D457" i="176"/>
  <c r="C457" i="176"/>
  <c r="J456" i="176"/>
  <c r="I456" i="176"/>
  <c r="H456" i="176"/>
  <c r="G456" i="176"/>
  <c r="F456" i="176"/>
  <c r="E456" i="176"/>
  <c r="D456" i="176"/>
  <c r="C456" i="176"/>
  <c r="J455" i="176"/>
  <c r="I455" i="176"/>
  <c r="H455" i="176"/>
  <c r="G455" i="176"/>
  <c r="F455" i="176"/>
  <c r="E455" i="176"/>
  <c r="D455" i="176"/>
  <c r="C455" i="176"/>
  <c r="J454" i="176"/>
  <c r="I454" i="176"/>
  <c r="H454" i="176"/>
  <c r="G454" i="176"/>
  <c r="F454" i="176"/>
  <c r="E454" i="176"/>
  <c r="D454" i="176"/>
  <c r="C454" i="176"/>
  <c r="J453" i="176"/>
  <c r="I453" i="176"/>
  <c r="H453" i="176"/>
  <c r="G453" i="176"/>
  <c r="F453" i="176"/>
  <c r="E453" i="176"/>
  <c r="D453" i="176"/>
  <c r="C453" i="176"/>
  <c r="J452" i="176"/>
  <c r="I452" i="176"/>
  <c r="H452" i="176"/>
  <c r="G452" i="176"/>
  <c r="F452" i="176"/>
  <c r="E452" i="176"/>
  <c r="D452" i="176"/>
  <c r="C452" i="176"/>
  <c r="J451" i="176"/>
  <c r="I451" i="176"/>
  <c r="H451" i="176"/>
  <c r="G451" i="176"/>
  <c r="F451" i="176"/>
  <c r="E451" i="176"/>
  <c r="D451" i="176"/>
  <c r="C451" i="176"/>
  <c r="J450" i="176"/>
  <c r="I450" i="176"/>
  <c r="H450" i="176"/>
  <c r="G450" i="176"/>
  <c r="F450" i="176"/>
  <c r="E450" i="176"/>
  <c r="D450" i="176"/>
  <c r="C450" i="176"/>
  <c r="J449" i="176"/>
  <c r="I449" i="176"/>
  <c r="H449" i="176"/>
  <c r="G449" i="176"/>
  <c r="F449" i="176"/>
  <c r="E449" i="176"/>
  <c r="D449" i="176"/>
  <c r="C449" i="176"/>
  <c r="J448" i="176"/>
  <c r="I448" i="176"/>
  <c r="H448" i="176"/>
  <c r="G448" i="176"/>
  <c r="F448" i="176"/>
  <c r="E448" i="176"/>
  <c r="D448" i="176"/>
  <c r="C448" i="176"/>
  <c r="J447" i="176"/>
  <c r="I447" i="176"/>
  <c r="H447" i="176"/>
  <c r="G447" i="176"/>
  <c r="F447" i="176"/>
  <c r="E447" i="176"/>
  <c r="D447" i="176"/>
  <c r="C447" i="176"/>
  <c r="J446" i="176"/>
  <c r="I446" i="176"/>
  <c r="H446" i="176"/>
  <c r="G446" i="176"/>
  <c r="F446" i="176"/>
  <c r="E446" i="176"/>
  <c r="D446" i="176"/>
  <c r="C446" i="176"/>
  <c r="J445" i="176"/>
  <c r="I445" i="176"/>
  <c r="H445" i="176"/>
  <c r="G445" i="176"/>
  <c r="F445" i="176"/>
  <c r="E445" i="176"/>
  <c r="D445" i="176"/>
  <c r="C445" i="176"/>
  <c r="J444" i="176"/>
  <c r="I444" i="176"/>
  <c r="H444" i="176"/>
  <c r="G444" i="176"/>
  <c r="F444" i="176"/>
  <c r="E444" i="176"/>
  <c r="D444" i="176"/>
  <c r="C444" i="176"/>
  <c r="J443" i="176"/>
  <c r="I443" i="176"/>
  <c r="H443" i="176"/>
  <c r="G443" i="176"/>
  <c r="F443" i="176"/>
  <c r="E443" i="176"/>
  <c r="D443" i="176"/>
  <c r="C443" i="176"/>
  <c r="J442" i="176"/>
  <c r="I442" i="176"/>
  <c r="H442" i="176"/>
  <c r="G442" i="176"/>
  <c r="F442" i="176"/>
  <c r="E442" i="176"/>
  <c r="D442" i="176"/>
  <c r="C442" i="176"/>
  <c r="J441" i="176"/>
  <c r="I441" i="176"/>
  <c r="H441" i="176"/>
  <c r="G441" i="176"/>
  <c r="F441" i="176"/>
  <c r="E441" i="176"/>
  <c r="D441" i="176"/>
  <c r="C441" i="176"/>
  <c r="J440" i="176"/>
  <c r="I440" i="176"/>
  <c r="H440" i="176"/>
  <c r="G440" i="176"/>
  <c r="F440" i="176"/>
  <c r="E440" i="176"/>
  <c r="D440" i="176"/>
  <c r="C440" i="176"/>
  <c r="J439" i="176"/>
  <c r="I439" i="176"/>
  <c r="H439" i="176"/>
  <c r="G439" i="176"/>
  <c r="F439" i="176"/>
  <c r="E439" i="176"/>
  <c r="D439" i="176"/>
  <c r="C439" i="176"/>
  <c r="J438" i="176"/>
  <c r="I438" i="176"/>
  <c r="H438" i="176"/>
  <c r="G438" i="176"/>
  <c r="F438" i="176"/>
  <c r="E438" i="176"/>
  <c r="D438" i="176"/>
  <c r="C438" i="176"/>
  <c r="J437" i="176"/>
  <c r="I437" i="176"/>
  <c r="H437" i="176"/>
  <c r="G437" i="176"/>
  <c r="F437" i="176"/>
  <c r="E437" i="176"/>
  <c r="D437" i="176"/>
  <c r="C437" i="176"/>
  <c r="J436" i="176"/>
  <c r="I436" i="176"/>
  <c r="H436" i="176"/>
  <c r="G436" i="176"/>
  <c r="F436" i="176"/>
  <c r="E436" i="176"/>
  <c r="D436" i="176"/>
  <c r="C436" i="176"/>
  <c r="J433" i="176"/>
  <c r="I433" i="176"/>
  <c r="H433" i="176"/>
  <c r="G433" i="176"/>
  <c r="F433" i="176"/>
  <c r="E433" i="176"/>
  <c r="D433" i="176"/>
  <c r="C433" i="176"/>
  <c r="J432" i="176"/>
  <c r="I432" i="176"/>
  <c r="H432" i="176"/>
  <c r="G432" i="176"/>
  <c r="F432" i="176"/>
  <c r="E432" i="176"/>
  <c r="D432" i="176"/>
  <c r="C432" i="176"/>
  <c r="J431" i="176"/>
  <c r="I431" i="176"/>
  <c r="H431" i="176"/>
  <c r="G431" i="176"/>
  <c r="F431" i="176"/>
  <c r="E431" i="176"/>
  <c r="D431" i="176"/>
  <c r="C431" i="176"/>
  <c r="J430" i="176"/>
  <c r="I430" i="176"/>
  <c r="H430" i="176"/>
  <c r="G430" i="176"/>
  <c r="F430" i="176"/>
  <c r="E430" i="176"/>
  <c r="D430" i="176"/>
  <c r="C430" i="176"/>
  <c r="J429" i="176"/>
  <c r="I429" i="176"/>
  <c r="H429" i="176"/>
  <c r="G429" i="176"/>
  <c r="F429" i="176"/>
  <c r="E429" i="176"/>
  <c r="D429" i="176"/>
  <c r="C429" i="176"/>
  <c r="J428" i="176"/>
  <c r="I428" i="176"/>
  <c r="H428" i="176"/>
  <c r="G428" i="176"/>
  <c r="F428" i="176"/>
  <c r="E428" i="176"/>
  <c r="D428" i="176"/>
  <c r="C428" i="176"/>
  <c r="J427" i="176"/>
  <c r="I427" i="176"/>
  <c r="H427" i="176"/>
  <c r="G427" i="176"/>
  <c r="F427" i="176"/>
  <c r="E427" i="176"/>
  <c r="D427" i="176"/>
  <c r="C427" i="176"/>
  <c r="J426" i="176"/>
  <c r="I426" i="176"/>
  <c r="H426" i="176"/>
  <c r="G426" i="176"/>
  <c r="F426" i="176"/>
  <c r="E426" i="176"/>
  <c r="D426" i="176"/>
  <c r="C426" i="176"/>
  <c r="J425" i="176"/>
  <c r="I425" i="176"/>
  <c r="H425" i="176"/>
  <c r="G425" i="176"/>
  <c r="F425" i="176"/>
  <c r="E425" i="176"/>
  <c r="D425" i="176"/>
  <c r="C425" i="176"/>
  <c r="J424" i="176"/>
  <c r="I424" i="176"/>
  <c r="H424" i="176"/>
  <c r="G424" i="176"/>
  <c r="F424" i="176"/>
  <c r="E424" i="176"/>
  <c r="D424" i="176"/>
  <c r="C424" i="176"/>
  <c r="J423" i="176"/>
  <c r="I423" i="176"/>
  <c r="H423" i="176"/>
  <c r="G423" i="176"/>
  <c r="F423" i="176"/>
  <c r="E423" i="176"/>
  <c r="D423" i="176"/>
  <c r="C423" i="176"/>
  <c r="J422" i="176"/>
  <c r="I422" i="176"/>
  <c r="H422" i="176"/>
  <c r="G422" i="176"/>
  <c r="F422" i="176"/>
  <c r="E422" i="176"/>
  <c r="D422" i="176"/>
  <c r="C422" i="176"/>
  <c r="J421" i="176"/>
  <c r="I421" i="176"/>
  <c r="H421" i="176"/>
  <c r="G421" i="176"/>
  <c r="F421" i="176"/>
  <c r="E421" i="176"/>
  <c r="D421" i="176"/>
  <c r="C421" i="176"/>
  <c r="J420" i="176"/>
  <c r="I420" i="176"/>
  <c r="H420" i="176"/>
  <c r="G420" i="176"/>
  <c r="F420" i="176"/>
  <c r="E420" i="176"/>
  <c r="D420" i="176"/>
  <c r="C420" i="176"/>
  <c r="J419" i="176"/>
  <c r="I419" i="176"/>
  <c r="H419" i="176"/>
  <c r="G419" i="176"/>
  <c r="F419" i="176"/>
  <c r="E419" i="176"/>
  <c r="D419" i="176"/>
  <c r="C419" i="176"/>
  <c r="J418" i="176"/>
  <c r="I418" i="176"/>
  <c r="H418" i="176"/>
  <c r="G418" i="176"/>
  <c r="F418" i="176"/>
  <c r="E418" i="176"/>
  <c r="D418" i="176"/>
  <c r="C418" i="176"/>
  <c r="J417" i="176"/>
  <c r="I417" i="176"/>
  <c r="H417" i="176"/>
  <c r="G417" i="176"/>
  <c r="F417" i="176"/>
  <c r="E417" i="176"/>
  <c r="D417" i="176"/>
  <c r="C417" i="176"/>
  <c r="J416" i="176"/>
  <c r="I416" i="176"/>
  <c r="H416" i="176"/>
  <c r="G416" i="176"/>
  <c r="F416" i="176"/>
  <c r="E416" i="176"/>
  <c r="D416" i="176"/>
  <c r="C416" i="176"/>
  <c r="J415" i="176"/>
  <c r="I415" i="176"/>
  <c r="H415" i="176"/>
  <c r="G415" i="176"/>
  <c r="F415" i="176"/>
  <c r="E415" i="176"/>
  <c r="D415" i="176"/>
  <c r="C415" i="176"/>
  <c r="J414" i="176"/>
  <c r="I414" i="176"/>
  <c r="H414" i="176"/>
  <c r="G414" i="176"/>
  <c r="F414" i="176"/>
  <c r="E414" i="176"/>
  <c r="D414" i="176"/>
  <c r="C414" i="176"/>
  <c r="J413" i="176"/>
  <c r="I413" i="176"/>
  <c r="H413" i="176"/>
  <c r="G413" i="176"/>
  <c r="F413" i="176"/>
  <c r="E413" i="176"/>
  <c r="D413" i="176"/>
  <c r="C413" i="176"/>
  <c r="J412" i="176"/>
  <c r="I412" i="176"/>
  <c r="H412" i="176"/>
  <c r="G412" i="176"/>
  <c r="F412" i="176"/>
  <c r="E412" i="176"/>
  <c r="D412" i="176"/>
  <c r="C412" i="176"/>
  <c r="J411" i="176"/>
  <c r="I411" i="176"/>
  <c r="H411" i="176"/>
  <c r="G411" i="176"/>
  <c r="F411" i="176"/>
  <c r="E411" i="176"/>
  <c r="D411" i="176"/>
  <c r="C411" i="176"/>
  <c r="J410" i="176"/>
  <c r="I410" i="176"/>
  <c r="H410" i="176"/>
  <c r="G410" i="176"/>
  <c r="F410" i="176"/>
  <c r="E410" i="176"/>
  <c r="D410" i="176"/>
  <c r="C410" i="176"/>
  <c r="J409" i="176"/>
  <c r="I409" i="176"/>
  <c r="H409" i="176"/>
  <c r="G409" i="176"/>
  <c r="F409" i="176"/>
  <c r="E409" i="176"/>
  <c r="D409" i="176"/>
  <c r="C409" i="176"/>
  <c r="J408" i="176"/>
  <c r="I408" i="176"/>
  <c r="H408" i="176"/>
  <c r="G408" i="176"/>
  <c r="F408" i="176"/>
  <c r="E408" i="176"/>
  <c r="D408" i="176"/>
  <c r="C408" i="176"/>
  <c r="J407" i="176"/>
  <c r="I407" i="176"/>
  <c r="H407" i="176"/>
  <c r="G407" i="176"/>
  <c r="F407" i="176"/>
  <c r="E407" i="176"/>
  <c r="D407" i="176"/>
  <c r="C407" i="176"/>
  <c r="J406" i="176"/>
  <c r="I406" i="176"/>
  <c r="H406" i="176"/>
  <c r="G406" i="176"/>
  <c r="F406" i="176"/>
  <c r="E406" i="176"/>
  <c r="D406" i="176"/>
  <c r="C406" i="176"/>
  <c r="J405" i="176"/>
  <c r="I405" i="176"/>
  <c r="H405" i="176"/>
  <c r="G405" i="176"/>
  <c r="F405" i="176"/>
  <c r="E405" i="176"/>
  <c r="D405" i="176"/>
  <c r="C405" i="176"/>
  <c r="J404" i="176"/>
  <c r="I404" i="176"/>
  <c r="H404" i="176"/>
  <c r="G404" i="176"/>
  <c r="F404" i="176"/>
  <c r="E404" i="176"/>
  <c r="D404" i="176"/>
  <c r="C404" i="176"/>
  <c r="J403" i="176"/>
  <c r="I403" i="176"/>
  <c r="H403" i="176"/>
  <c r="G403" i="176"/>
  <c r="F403" i="176"/>
  <c r="E403" i="176"/>
  <c r="D403" i="176"/>
  <c r="C403" i="176"/>
  <c r="J402" i="176"/>
  <c r="I402" i="176"/>
  <c r="H402" i="176"/>
  <c r="G402" i="176"/>
  <c r="F402" i="176"/>
  <c r="E402" i="176"/>
  <c r="D402" i="176"/>
  <c r="C402" i="176"/>
  <c r="J401" i="176"/>
  <c r="I401" i="176"/>
  <c r="H401" i="176"/>
  <c r="G401" i="176"/>
  <c r="F401" i="176"/>
  <c r="E401" i="176"/>
  <c r="D401" i="176"/>
  <c r="C401" i="176"/>
  <c r="J400" i="176"/>
  <c r="I400" i="176"/>
  <c r="H400" i="176"/>
  <c r="G400" i="176"/>
  <c r="F400" i="176"/>
  <c r="E400" i="176"/>
  <c r="D400" i="176"/>
  <c r="C400" i="176"/>
  <c r="J399" i="176"/>
  <c r="I399" i="176"/>
  <c r="H399" i="176"/>
  <c r="G399" i="176"/>
  <c r="F399" i="176"/>
  <c r="E399" i="176"/>
  <c r="D399" i="176"/>
  <c r="C399" i="176"/>
  <c r="J398" i="176"/>
  <c r="I398" i="176"/>
  <c r="H398" i="176"/>
  <c r="G398" i="176"/>
  <c r="F398" i="176"/>
  <c r="E398" i="176"/>
  <c r="D398" i="176"/>
  <c r="C398" i="176"/>
  <c r="J397" i="176"/>
  <c r="I397" i="176"/>
  <c r="H397" i="176"/>
  <c r="G397" i="176"/>
  <c r="F397" i="176"/>
  <c r="E397" i="176"/>
  <c r="D397" i="176"/>
  <c r="C397" i="176"/>
  <c r="J396" i="176"/>
  <c r="I396" i="176"/>
  <c r="H396" i="176"/>
  <c r="G396" i="176"/>
  <c r="F396" i="176"/>
  <c r="E396" i="176"/>
  <c r="D396" i="176"/>
  <c r="C396" i="176"/>
  <c r="J395" i="176"/>
  <c r="I395" i="176"/>
  <c r="H395" i="176"/>
  <c r="G395" i="176"/>
  <c r="F395" i="176"/>
  <c r="E395" i="176"/>
  <c r="D395" i="176"/>
  <c r="C395" i="176"/>
  <c r="J394" i="176"/>
  <c r="I394" i="176"/>
  <c r="H394" i="176"/>
  <c r="G394" i="176"/>
  <c r="F394" i="176"/>
  <c r="E394" i="176"/>
  <c r="D394" i="176"/>
  <c r="C394" i="176"/>
  <c r="J391" i="176"/>
  <c r="I391" i="176"/>
  <c r="H391" i="176"/>
  <c r="G391" i="176"/>
  <c r="F391" i="176"/>
  <c r="E391" i="176"/>
  <c r="D391" i="176"/>
  <c r="C391" i="176"/>
  <c r="J390" i="176"/>
  <c r="I390" i="176"/>
  <c r="H390" i="176"/>
  <c r="G390" i="176"/>
  <c r="F390" i="176"/>
  <c r="E390" i="176"/>
  <c r="D390" i="176"/>
  <c r="C390" i="176"/>
  <c r="J389" i="176"/>
  <c r="I389" i="176"/>
  <c r="H389" i="176"/>
  <c r="G389" i="176"/>
  <c r="F389" i="176"/>
  <c r="E389" i="176"/>
  <c r="D389" i="176"/>
  <c r="C389" i="176"/>
  <c r="J388" i="176"/>
  <c r="I388" i="176"/>
  <c r="H388" i="176"/>
  <c r="G388" i="176"/>
  <c r="F388" i="176"/>
  <c r="E388" i="176"/>
  <c r="D388" i="176"/>
  <c r="C388" i="176"/>
  <c r="J387" i="176"/>
  <c r="I387" i="176"/>
  <c r="H387" i="176"/>
  <c r="G387" i="176"/>
  <c r="F387" i="176"/>
  <c r="E387" i="176"/>
  <c r="D387" i="176"/>
  <c r="C387" i="176"/>
  <c r="J386" i="176"/>
  <c r="I386" i="176"/>
  <c r="H386" i="176"/>
  <c r="G386" i="176"/>
  <c r="F386" i="176"/>
  <c r="E386" i="176"/>
  <c r="D386" i="176"/>
  <c r="C386" i="176"/>
  <c r="J385" i="176"/>
  <c r="I385" i="176"/>
  <c r="H385" i="176"/>
  <c r="G385" i="176"/>
  <c r="F385" i="176"/>
  <c r="E385" i="176"/>
  <c r="D385" i="176"/>
  <c r="C385" i="176"/>
  <c r="J384" i="176"/>
  <c r="I384" i="176"/>
  <c r="H384" i="176"/>
  <c r="G384" i="176"/>
  <c r="F384" i="176"/>
  <c r="E384" i="176"/>
  <c r="D384" i="176"/>
  <c r="C384" i="176"/>
  <c r="J383" i="176"/>
  <c r="I383" i="176"/>
  <c r="H383" i="176"/>
  <c r="G383" i="176"/>
  <c r="F383" i="176"/>
  <c r="E383" i="176"/>
  <c r="D383" i="176"/>
  <c r="C383" i="176"/>
  <c r="J382" i="176"/>
  <c r="I382" i="176"/>
  <c r="H382" i="176"/>
  <c r="G382" i="176"/>
  <c r="F382" i="176"/>
  <c r="E382" i="176"/>
  <c r="D382" i="176"/>
  <c r="C382" i="176"/>
  <c r="J379" i="176"/>
  <c r="I379" i="176"/>
  <c r="H379" i="176"/>
  <c r="G379" i="176"/>
  <c r="F379" i="176"/>
  <c r="E379" i="176"/>
  <c r="D379" i="176"/>
  <c r="C379" i="176"/>
  <c r="J378" i="176"/>
  <c r="I378" i="176"/>
  <c r="H378" i="176"/>
  <c r="G378" i="176"/>
  <c r="F378" i="176"/>
  <c r="E378" i="176"/>
  <c r="D378" i="176"/>
  <c r="C378" i="176"/>
  <c r="J377" i="176"/>
  <c r="I377" i="176"/>
  <c r="H377" i="176"/>
  <c r="G377" i="176"/>
  <c r="F377" i="176"/>
  <c r="E377" i="176"/>
  <c r="D377" i="176"/>
  <c r="C377" i="176"/>
  <c r="J376" i="176"/>
  <c r="I376" i="176"/>
  <c r="H376" i="176"/>
  <c r="G376" i="176"/>
  <c r="F376" i="176"/>
  <c r="E376" i="176"/>
  <c r="D376" i="176"/>
  <c r="C376" i="176"/>
  <c r="J375" i="176"/>
  <c r="I375" i="176"/>
  <c r="H375" i="176"/>
  <c r="G375" i="176"/>
  <c r="F375" i="176"/>
  <c r="E375" i="176"/>
  <c r="D375" i="176"/>
  <c r="C375" i="176"/>
  <c r="J374" i="176"/>
  <c r="I374" i="176"/>
  <c r="H374" i="176"/>
  <c r="G374" i="176"/>
  <c r="F374" i="176"/>
  <c r="E374" i="176"/>
  <c r="D374" i="176"/>
  <c r="C374" i="176"/>
  <c r="J373" i="176"/>
  <c r="I373" i="176"/>
  <c r="H373" i="176"/>
  <c r="G373" i="176"/>
  <c r="F373" i="176"/>
  <c r="E373" i="176"/>
  <c r="D373" i="176"/>
  <c r="C373" i="176"/>
  <c r="J372" i="176"/>
  <c r="I372" i="176"/>
  <c r="H372" i="176"/>
  <c r="G372" i="176"/>
  <c r="F372" i="176"/>
  <c r="E372" i="176"/>
  <c r="D372" i="176"/>
  <c r="C372" i="176"/>
  <c r="J371" i="176"/>
  <c r="I371" i="176"/>
  <c r="H371" i="176"/>
  <c r="G371" i="176"/>
  <c r="F371" i="176"/>
  <c r="E371" i="176"/>
  <c r="D371" i="176"/>
  <c r="C371" i="176"/>
  <c r="J370" i="176"/>
  <c r="I370" i="176"/>
  <c r="H370" i="176"/>
  <c r="G370" i="176"/>
  <c r="F370" i="176"/>
  <c r="E370" i="176"/>
  <c r="D370" i="176"/>
  <c r="C370" i="176"/>
  <c r="J369" i="176"/>
  <c r="I369" i="176"/>
  <c r="H369" i="176"/>
  <c r="G369" i="176"/>
  <c r="F369" i="176"/>
  <c r="E369" i="176"/>
  <c r="D369" i="176"/>
  <c r="C369" i="176"/>
  <c r="J368" i="176"/>
  <c r="I368" i="176"/>
  <c r="H368" i="176"/>
  <c r="G368" i="176"/>
  <c r="F368" i="176"/>
  <c r="E368" i="176"/>
  <c r="D368" i="176"/>
  <c r="C368" i="176"/>
  <c r="J367" i="176"/>
  <c r="I367" i="176"/>
  <c r="H367" i="176"/>
  <c r="G367" i="176"/>
  <c r="F367" i="176"/>
  <c r="E367" i="176"/>
  <c r="D367" i="176"/>
  <c r="C367" i="176"/>
  <c r="J366" i="176"/>
  <c r="I366" i="176"/>
  <c r="H366" i="176"/>
  <c r="G366" i="176"/>
  <c r="F366" i="176"/>
  <c r="E366" i="176"/>
  <c r="D366" i="176"/>
  <c r="C366" i="176"/>
  <c r="J365" i="176"/>
  <c r="I365" i="176"/>
  <c r="H365" i="176"/>
  <c r="G365" i="176"/>
  <c r="F365" i="176"/>
  <c r="E365" i="176"/>
  <c r="D365" i="176"/>
  <c r="C365" i="176"/>
  <c r="J362" i="176"/>
  <c r="I362" i="176"/>
  <c r="H362" i="176"/>
  <c r="G362" i="176"/>
  <c r="F362" i="176"/>
  <c r="E362" i="176"/>
  <c r="D362" i="176"/>
  <c r="C362" i="176"/>
  <c r="J361" i="176"/>
  <c r="I361" i="176"/>
  <c r="H361" i="176"/>
  <c r="G361" i="176"/>
  <c r="F361" i="176"/>
  <c r="E361" i="176"/>
  <c r="D361" i="176"/>
  <c r="C361" i="176"/>
  <c r="J360" i="176"/>
  <c r="I360" i="176"/>
  <c r="H360" i="176"/>
  <c r="G360" i="176"/>
  <c r="F360" i="176"/>
  <c r="E360" i="176"/>
  <c r="D360" i="176"/>
  <c r="C360" i="176"/>
  <c r="J359" i="176"/>
  <c r="I359" i="176"/>
  <c r="H359" i="176"/>
  <c r="G359" i="176"/>
  <c r="F359" i="176"/>
  <c r="E359" i="176"/>
  <c r="D359" i="176"/>
  <c r="C359" i="176"/>
  <c r="J358" i="176"/>
  <c r="I358" i="176"/>
  <c r="H358" i="176"/>
  <c r="G358" i="176"/>
  <c r="F358" i="176"/>
  <c r="E358" i="176"/>
  <c r="D358" i="176"/>
  <c r="C358" i="176"/>
  <c r="J357" i="176"/>
  <c r="I357" i="176"/>
  <c r="H357" i="176"/>
  <c r="G357" i="176"/>
  <c r="F357" i="176"/>
  <c r="E357" i="176"/>
  <c r="D357" i="176"/>
  <c r="C357" i="176"/>
  <c r="J356" i="176"/>
  <c r="I356" i="176"/>
  <c r="H356" i="176"/>
  <c r="G356" i="176"/>
  <c r="F356" i="176"/>
  <c r="E356" i="176"/>
  <c r="D356" i="176"/>
  <c r="C356" i="176"/>
  <c r="J355" i="176"/>
  <c r="I355" i="176"/>
  <c r="H355" i="176"/>
  <c r="G355" i="176"/>
  <c r="F355" i="176"/>
  <c r="E355" i="176"/>
  <c r="D355" i="176"/>
  <c r="C355" i="176"/>
  <c r="J354" i="176"/>
  <c r="I354" i="176"/>
  <c r="H354" i="176"/>
  <c r="G354" i="176"/>
  <c r="F354" i="176"/>
  <c r="E354" i="176"/>
  <c r="D354" i="176"/>
  <c r="C354" i="176"/>
  <c r="J353" i="176"/>
  <c r="I353" i="176"/>
  <c r="H353" i="176"/>
  <c r="G353" i="176"/>
  <c r="F353" i="176"/>
  <c r="E353" i="176"/>
  <c r="D353" i="176"/>
  <c r="C353" i="176"/>
  <c r="J352" i="176"/>
  <c r="I352" i="176"/>
  <c r="H352" i="176"/>
  <c r="G352" i="176"/>
  <c r="F352" i="176"/>
  <c r="E352" i="176"/>
  <c r="D352" i="176"/>
  <c r="C352" i="176"/>
  <c r="J351" i="176"/>
  <c r="I351" i="176"/>
  <c r="H351" i="176"/>
  <c r="G351" i="176"/>
  <c r="F351" i="176"/>
  <c r="E351" i="176"/>
  <c r="D351" i="176"/>
  <c r="C351" i="176"/>
  <c r="J350" i="176"/>
  <c r="I350" i="176"/>
  <c r="H350" i="176"/>
  <c r="G350" i="176"/>
  <c r="F350" i="176"/>
  <c r="E350" i="176"/>
  <c r="D350" i="176"/>
  <c r="C350" i="176"/>
  <c r="J349" i="176"/>
  <c r="I349" i="176"/>
  <c r="H349" i="176"/>
  <c r="G349" i="176"/>
  <c r="F349" i="176"/>
  <c r="E349" i="176"/>
  <c r="D349" i="176"/>
  <c r="C349" i="176"/>
  <c r="J348" i="176"/>
  <c r="I348" i="176"/>
  <c r="H348" i="176"/>
  <c r="G348" i="176"/>
  <c r="F348" i="176"/>
  <c r="E348" i="176"/>
  <c r="D348" i="176"/>
  <c r="C348" i="176"/>
  <c r="J347" i="176"/>
  <c r="I347" i="176"/>
  <c r="H347" i="176"/>
  <c r="G347" i="176"/>
  <c r="F347" i="176"/>
  <c r="E347" i="176"/>
  <c r="D347" i="176"/>
  <c r="C347" i="176"/>
  <c r="J346" i="176"/>
  <c r="I346" i="176"/>
  <c r="H346" i="176"/>
  <c r="G346" i="176"/>
  <c r="F346" i="176"/>
  <c r="E346" i="176"/>
  <c r="D346" i="176"/>
  <c r="C346" i="176"/>
  <c r="J345" i="176"/>
  <c r="I345" i="176"/>
  <c r="H345" i="176"/>
  <c r="G345" i="176"/>
  <c r="F345" i="176"/>
  <c r="E345" i="176"/>
  <c r="D345" i="176"/>
  <c r="C345" i="176"/>
  <c r="J344" i="176"/>
  <c r="I344" i="176"/>
  <c r="H344" i="176"/>
  <c r="G344" i="176"/>
  <c r="F344" i="176"/>
  <c r="E344" i="176"/>
  <c r="D344" i="176"/>
  <c r="C344" i="176"/>
  <c r="J341" i="176"/>
  <c r="I341" i="176"/>
  <c r="H341" i="176"/>
  <c r="G341" i="176"/>
  <c r="F341" i="176"/>
  <c r="E341" i="176"/>
  <c r="D341" i="176"/>
  <c r="C341" i="176"/>
  <c r="J340" i="176"/>
  <c r="I340" i="176"/>
  <c r="H340" i="176"/>
  <c r="G340" i="176"/>
  <c r="F340" i="176"/>
  <c r="E340" i="176"/>
  <c r="D340" i="176"/>
  <c r="C340" i="176"/>
  <c r="J339" i="176"/>
  <c r="I339" i="176"/>
  <c r="H339" i="176"/>
  <c r="G339" i="176"/>
  <c r="F339" i="176"/>
  <c r="E339" i="176"/>
  <c r="D339" i="176"/>
  <c r="C339" i="176"/>
  <c r="J338" i="176"/>
  <c r="I338" i="176"/>
  <c r="H338" i="176"/>
  <c r="G338" i="176"/>
  <c r="F338" i="176"/>
  <c r="E338" i="176"/>
  <c r="D338" i="176"/>
  <c r="C338" i="176"/>
  <c r="J337" i="176"/>
  <c r="I337" i="176"/>
  <c r="H337" i="176"/>
  <c r="G337" i="176"/>
  <c r="F337" i="176"/>
  <c r="E337" i="176"/>
  <c r="D337" i="176"/>
  <c r="C337" i="176"/>
  <c r="J336" i="176"/>
  <c r="I336" i="176"/>
  <c r="H336" i="176"/>
  <c r="G336" i="176"/>
  <c r="F336" i="176"/>
  <c r="E336" i="176"/>
  <c r="D336" i="176"/>
  <c r="C336" i="176"/>
  <c r="J335" i="176"/>
  <c r="I335" i="176"/>
  <c r="H335" i="176"/>
  <c r="G335" i="176"/>
  <c r="F335" i="176"/>
  <c r="E335" i="176"/>
  <c r="D335" i="176"/>
  <c r="C335" i="176"/>
  <c r="J334" i="176"/>
  <c r="I334" i="176"/>
  <c r="H334" i="176"/>
  <c r="G334" i="176"/>
  <c r="F334" i="176"/>
  <c r="E334" i="176"/>
  <c r="D334" i="176"/>
  <c r="C334" i="176"/>
  <c r="J333" i="176"/>
  <c r="I333" i="176"/>
  <c r="H333" i="176"/>
  <c r="G333" i="176"/>
  <c r="F333" i="176"/>
  <c r="E333" i="176"/>
  <c r="D333" i="176"/>
  <c r="C333" i="176"/>
  <c r="J332" i="176"/>
  <c r="I332" i="176"/>
  <c r="H332" i="176"/>
  <c r="G332" i="176"/>
  <c r="F332" i="176"/>
  <c r="E332" i="176"/>
  <c r="D332" i="176"/>
  <c r="C332" i="176"/>
  <c r="J331" i="176"/>
  <c r="I331" i="176"/>
  <c r="H331" i="176"/>
  <c r="G331" i="176"/>
  <c r="F331" i="176"/>
  <c r="E331" i="176"/>
  <c r="D331" i="176"/>
  <c r="C331" i="176"/>
  <c r="J330" i="176"/>
  <c r="I330" i="176"/>
  <c r="H330" i="176"/>
  <c r="G330" i="176"/>
  <c r="F330" i="176"/>
  <c r="E330" i="176"/>
  <c r="D330" i="176"/>
  <c r="C330" i="176"/>
  <c r="J329" i="176"/>
  <c r="I329" i="176"/>
  <c r="H329" i="176"/>
  <c r="G329" i="176"/>
  <c r="F329" i="176"/>
  <c r="E329" i="176"/>
  <c r="D329" i="176"/>
  <c r="C329" i="176"/>
  <c r="J328" i="176"/>
  <c r="I328" i="176"/>
  <c r="H328" i="176"/>
  <c r="G328" i="176"/>
  <c r="F328" i="176"/>
  <c r="E328" i="176"/>
  <c r="D328" i="176"/>
  <c r="C328" i="176"/>
  <c r="J325" i="176"/>
  <c r="I325" i="176"/>
  <c r="H325" i="176"/>
  <c r="G325" i="176"/>
  <c r="F325" i="176"/>
  <c r="E325" i="176"/>
  <c r="D325" i="176"/>
  <c r="C325" i="176"/>
  <c r="J324" i="176"/>
  <c r="I324" i="176"/>
  <c r="H324" i="176"/>
  <c r="G324" i="176"/>
  <c r="F324" i="176"/>
  <c r="E324" i="176"/>
  <c r="D324" i="176"/>
  <c r="C324" i="176"/>
  <c r="J323" i="176"/>
  <c r="I323" i="176"/>
  <c r="H323" i="176"/>
  <c r="G323" i="176"/>
  <c r="F323" i="176"/>
  <c r="E323" i="176"/>
  <c r="D323" i="176"/>
  <c r="C323" i="176"/>
  <c r="J322" i="176"/>
  <c r="I322" i="176"/>
  <c r="H322" i="176"/>
  <c r="G322" i="176"/>
  <c r="F322" i="176"/>
  <c r="E322" i="176"/>
  <c r="D322" i="176"/>
  <c r="C322" i="176"/>
  <c r="J319" i="176"/>
  <c r="I319" i="176"/>
  <c r="H319" i="176"/>
  <c r="G319" i="176"/>
  <c r="F319" i="176"/>
  <c r="E319" i="176"/>
  <c r="D319" i="176"/>
  <c r="C319" i="176"/>
  <c r="J318" i="176"/>
  <c r="I318" i="176"/>
  <c r="H318" i="176"/>
  <c r="G318" i="176"/>
  <c r="F318" i="176"/>
  <c r="E318" i="176"/>
  <c r="D318" i="176"/>
  <c r="C318" i="176"/>
  <c r="J317" i="176"/>
  <c r="I317" i="176"/>
  <c r="H317" i="176"/>
  <c r="G317" i="176"/>
  <c r="F317" i="176"/>
  <c r="E317" i="176"/>
  <c r="D317" i="176"/>
  <c r="C317" i="176"/>
  <c r="J316" i="176"/>
  <c r="I316" i="176"/>
  <c r="H316" i="176"/>
  <c r="G316" i="176"/>
  <c r="F316" i="176"/>
  <c r="E316" i="176"/>
  <c r="D316" i="176"/>
  <c r="C316" i="176"/>
  <c r="J313" i="176"/>
  <c r="I313" i="176"/>
  <c r="H313" i="176"/>
  <c r="G313" i="176"/>
  <c r="F313" i="176"/>
  <c r="E313" i="176"/>
  <c r="D313" i="176"/>
  <c r="C313" i="176"/>
  <c r="J312" i="176"/>
  <c r="I312" i="176"/>
  <c r="H312" i="176"/>
  <c r="G312" i="176"/>
  <c r="F312" i="176"/>
  <c r="E312" i="176"/>
  <c r="D312" i="176"/>
  <c r="C312" i="176"/>
  <c r="J311" i="176"/>
  <c r="I311" i="176"/>
  <c r="H311" i="176"/>
  <c r="G311" i="176"/>
  <c r="F311" i="176"/>
  <c r="E311" i="176"/>
  <c r="D311" i="176"/>
  <c r="C311" i="176"/>
  <c r="J310" i="176"/>
  <c r="I310" i="176"/>
  <c r="H310" i="176"/>
  <c r="G310" i="176"/>
  <c r="F310" i="176"/>
  <c r="E310" i="176"/>
  <c r="D310" i="176"/>
  <c r="C310" i="176"/>
  <c r="J307" i="176"/>
  <c r="I307" i="176"/>
  <c r="H307" i="176"/>
  <c r="G307" i="176"/>
  <c r="F307" i="176"/>
  <c r="E307" i="176"/>
  <c r="D307" i="176"/>
  <c r="C307" i="176"/>
  <c r="J306" i="176"/>
  <c r="I306" i="176"/>
  <c r="H306" i="176"/>
  <c r="G306" i="176"/>
  <c r="F306" i="176"/>
  <c r="E306" i="176"/>
  <c r="D306" i="176"/>
  <c r="C306" i="176"/>
  <c r="J303" i="176"/>
  <c r="I303" i="176"/>
  <c r="H303" i="176"/>
  <c r="G303" i="176"/>
  <c r="F303" i="176"/>
  <c r="E303" i="176"/>
  <c r="D303" i="176"/>
  <c r="C303" i="176"/>
  <c r="J302" i="176"/>
  <c r="I302" i="176"/>
  <c r="H302" i="176"/>
  <c r="G302" i="176"/>
  <c r="F302" i="176"/>
  <c r="E302" i="176"/>
  <c r="D302" i="176"/>
  <c r="C302" i="176"/>
  <c r="J301" i="176"/>
  <c r="I301" i="176"/>
  <c r="H301" i="176"/>
  <c r="G301" i="176"/>
  <c r="F301" i="176"/>
  <c r="E301" i="176"/>
  <c r="D301" i="176"/>
  <c r="C301" i="176"/>
  <c r="I298" i="176"/>
  <c r="H298" i="176"/>
  <c r="G298" i="176"/>
  <c r="F298" i="176"/>
  <c r="E298" i="176"/>
  <c r="D298" i="176"/>
  <c r="C298" i="176"/>
  <c r="I295" i="176"/>
  <c r="H295" i="176"/>
  <c r="G295" i="176"/>
  <c r="F295" i="176"/>
  <c r="E295" i="176"/>
  <c r="D295" i="176"/>
  <c r="C295" i="176"/>
  <c r="I294" i="176"/>
  <c r="H294" i="176"/>
  <c r="G294" i="176"/>
  <c r="F294" i="176"/>
  <c r="E294" i="176"/>
  <c r="D294" i="176"/>
  <c r="C294" i="176"/>
  <c r="I293" i="176"/>
  <c r="H293" i="176"/>
  <c r="G293" i="176"/>
  <c r="F293" i="176"/>
  <c r="E293" i="176"/>
  <c r="D293" i="176"/>
  <c r="C293" i="176"/>
  <c r="I292" i="176"/>
  <c r="H292" i="176"/>
  <c r="G292" i="176"/>
  <c r="F292" i="176"/>
  <c r="E292" i="176"/>
  <c r="D292" i="176"/>
  <c r="C292" i="176"/>
  <c r="I291" i="176"/>
  <c r="H291" i="176"/>
  <c r="G291" i="176"/>
  <c r="F291" i="176"/>
  <c r="E291" i="176"/>
  <c r="D291" i="176"/>
  <c r="C291" i="176"/>
  <c r="I290" i="176"/>
  <c r="H290" i="176"/>
  <c r="G290" i="176"/>
  <c r="F290" i="176"/>
  <c r="E290" i="176"/>
  <c r="D290" i="176"/>
  <c r="C290" i="176"/>
  <c r="I289" i="176"/>
  <c r="H289" i="176"/>
  <c r="G289" i="176"/>
  <c r="F289" i="176"/>
  <c r="E289" i="176"/>
  <c r="D289" i="176"/>
  <c r="C289" i="176"/>
  <c r="I288" i="176"/>
  <c r="H288" i="176"/>
  <c r="G288" i="176"/>
  <c r="F288" i="176"/>
  <c r="E288" i="176"/>
  <c r="D288" i="176"/>
  <c r="C288" i="176"/>
  <c r="I285" i="176"/>
  <c r="H285" i="176"/>
  <c r="G285" i="176"/>
  <c r="F285" i="176"/>
  <c r="E285" i="176"/>
  <c r="D285" i="176"/>
  <c r="C285" i="176"/>
  <c r="I284" i="176"/>
  <c r="H284" i="176"/>
  <c r="G284" i="176"/>
  <c r="F284" i="176"/>
  <c r="E284" i="176"/>
  <c r="D284" i="176"/>
  <c r="C284" i="176"/>
  <c r="I283" i="176"/>
  <c r="H283" i="176"/>
  <c r="G283" i="176"/>
  <c r="F283" i="176"/>
  <c r="E283" i="176"/>
  <c r="D283" i="176"/>
  <c r="C283" i="176"/>
  <c r="I282" i="176"/>
  <c r="H282" i="176"/>
  <c r="G282" i="176"/>
  <c r="F282" i="176"/>
  <c r="E282" i="176"/>
  <c r="D282" i="176"/>
  <c r="C282" i="176"/>
  <c r="I281" i="176"/>
  <c r="H281" i="176"/>
  <c r="G281" i="176"/>
  <c r="F281" i="176"/>
  <c r="E281" i="176"/>
  <c r="D281" i="176"/>
  <c r="C281" i="176"/>
  <c r="I280" i="176"/>
  <c r="H280" i="176"/>
  <c r="G280" i="176"/>
  <c r="F280" i="176"/>
  <c r="E280" i="176"/>
  <c r="D280" i="176"/>
  <c r="C280" i="176"/>
  <c r="I279" i="176"/>
  <c r="H279" i="176"/>
  <c r="G279" i="176"/>
  <c r="F279" i="176"/>
  <c r="E279" i="176"/>
  <c r="D279" i="176"/>
  <c r="C279" i="176"/>
  <c r="I278" i="176"/>
  <c r="H278" i="176"/>
  <c r="G278" i="176"/>
  <c r="F278" i="176"/>
  <c r="E278" i="176"/>
  <c r="D278" i="176"/>
  <c r="C278" i="176"/>
  <c r="I277" i="176"/>
  <c r="H277" i="176"/>
  <c r="G277" i="176"/>
  <c r="F277" i="176"/>
  <c r="E277" i="176"/>
  <c r="D277" i="176"/>
  <c r="C277" i="176"/>
  <c r="I276" i="176"/>
  <c r="H276" i="176"/>
  <c r="G276" i="176"/>
  <c r="F276" i="176"/>
  <c r="E276" i="176"/>
  <c r="D276" i="176"/>
  <c r="C276" i="176"/>
  <c r="I275" i="176"/>
  <c r="H275" i="176"/>
  <c r="G275" i="176"/>
  <c r="F275" i="176"/>
  <c r="E275" i="176"/>
  <c r="D275" i="176"/>
  <c r="C275" i="176"/>
  <c r="I274" i="176"/>
  <c r="H274" i="176"/>
  <c r="G274" i="176"/>
  <c r="F274" i="176"/>
  <c r="E274" i="176"/>
  <c r="D274" i="176"/>
  <c r="C274" i="176"/>
  <c r="I273" i="176"/>
  <c r="H273" i="176"/>
  <c r="G273" i="176"/>
  <c r="F273" i="176"/>
  <c r="E273" i="176"/>
  <c r="D273" i="176"/>
  <c r="C273" i="176"/>
  <c r="I272" i="176"/>
  <c r="H272" i="176"/>
  <c r="G272" i="176"/>
  <c r="F272" i="176"/>
  <c r="E272" i="176"/>
  <c r="D272" i="176"/>
  <c r="C272" i="176"/>
  <c r="I271" i="176"/>
  <c r="H271" i="176"/>
  <c r="G271" i="176"/>
  <c r="F271" i="176"/>
  <c r="E271" i="176"/>
  <c r="D271" i="176"/>
  <c r="C271" i="176"/>
  <c r="I270" i="176"/>
  <c r="H270" i="176"/>
  <c r="G270" i="176"/>
  <c r="F270" i="176"/>
  <c r="E270" i="176"/>
  <c r="D270" i="176"/>
  <c r="C270" i="176"/>
  <c r="I269" i="176"/>
  <c r="H269" i="176"/>
  <c r="G269" i="176"/>
  <c r="F269" i="176"/>
  <c r="E269" i="176"/>
  <c r="D269" i="176"/>
  <c r="C269" i="176"/>
  <c r="I268" i="176"/>
  <c r="H268" i="176"/>
  <c r="G268" i="176"/>
  <c r="F268" i="176"/>
  <c r="E268" i="176"/>
  <c r="D268" i="176"/>
  <c r="C268" i="176"/>
  <c r="I267" i="176"/>
  <c r="H267" i="176"/>
  <c r="G267" i="176"/>
  <c r="F267" i="176"/>
  <c r="E267" i="176"/>
  <c r="D267" i="176"/>
  <c r="C267" i="176"/>
  <c r="I266" i="176"/>
  <c r="H266" i="176"/>
  <c r="G266" i="176"/>
  <c r="F266" i="176"/>
  <c r="E266" i="176"/>
  <c r="D266" i="176"/>
  <c r="C266" i="176"/>
  <c r="I265" i="176"/>
  <c r="H265" i="176"/>
  <c r="G265" i="176"/>
  <c r="F265" i="176"/>
  <c r="E265" i="176"/>
  <c r="D265" i="176"/>
  <c r="C265" i="176"/>
  <c r="I264" i="176"/>
  <c r="H264" i="176"/>
  <c r="G264" i="176"/>
  <c r="F264" i="176"/>
  <c r="E264" i="176"/>
  <c r="D264" i="176"/>
  <c r="C264" i="176"/>
  <c r="I263" i="176"/>
  <c r="H263" i="176"/>
  <c r="G263" i="176"/>
  <c r="F263" i="176"/>
  <c r="E263" i="176"/>
  <c r="D263" i="176"/>
  <c r="C263" i="176"/>
  <c r="I262" i="176"/>
  <c r="H262" i="176"/>
  <c r="G262" i="176"/>
  <c r="F262" i="176"/>
  <c r="E262" i="176"/>
  <c r="D262" i="176"/>
  <c r="C262" i="176"/>
  <c r="I261" i="176"/>
  <c r="H261" i="176"/>
  <c r="G261" i="176"/>
  <c r="F261" i="176"/>
  <c r="E261" i="176"/>
  <c r="D261" i="176"/>
  <c r="C261" i="176"/>
  <c r="I260" i="176"/>
  <c r="H260" i="176"/>
  <c r="G260" i="176"/>
  <c r="F260" i="176"/>
  <c r="E260" i="176"/>
  <c r="D260" i="176"/>
  <c r="C260" i="176"/>
  <c r="I259" i="176"/>
  <c r="H259" i="176"/>
  <c r="G259" i="176"/>
  <c r="F259" i="176"/>
  <c r="E259" i="176"/>
  <c r="D259" i="176"/>
  <c r="C259" i="176"/>
  <c r="I258" i="176"/>
  <c r="H258" i="176"/>
  <c r="G258" i="176"/>
  <c r="F258" i="176"/>
  <c r="E258" i="176"/>
  <c r="D258" i="176"/>
  <c r="C258" i="176"/>
  <c r="I257" i="176"/>
  <c r="H257" i="176"/>
  <c r="G257" i="176"/>
  <c r="F257" i="176"/>
  <c r="E257" i="176"/>
  <c r="D257" i="176"/>
  <c r="C257" i="176"/>
  <c r="I256" i="176"/>
  <c r="H256" i="176"/>
  <c r="G256" i="176"/>
  <c r="G229" i="176" s="1"/>
  <c r="F256" i="176"/>
  <c r="E256" i="176"/>
  <c r="D256" i="176"/>
  <c r="C256" i="176"/>
  <c r="C229" i="176" s="1"/>
  <c r="I255" i="176"/>
  <c r="H255" i="176"/>
  <c r="G255" i="176"/>
  <c r="F255" i="176"/>
  <c r="E255" i="176"/>
  <c r="D255" i="176"/>
  <c r="C255" i="176"/>
  <c r="I254" i="176"/>
  <c r="H254" i="176"/>
  <c r="G254" i="176"/>
  <c r="F254" i="176"/>
  <c r="E254" i="176"/>
  <c r="E229" i="176" s="1"/>
  <c r="D254" i="176"/>
  <c r="C254" i="176"/>
  <c r="I253" i="176"/>
  <c r="H253" i="176"/>
  <c r="H229" i="176" s="1"/>
  <c r="G253" i="176"/>
  <c r="F253" i="176"/>
  <c r="E253" i="176"/>
  <c r="D253" i="176"/>
  <c r="D229" i="176" s="1"/>
  <c r="C253" i="176"/>
  <c r="J231" i="176"/>
  <c r="J232" i="176"/>
  <c r="J233" i="176"/>
  <c r="J234" i="176"/>
  <c r="J235" i="176"/>
  <c r="J236" i="176"/>
  <c r="J237" i="176"/>
  <c r="J238" i="176"/>
  <c r="J239" i="176"/>
  <c r="J240" i="176"/>
  <c r="J241" i="176"/>
  <c r="J242" i="176"/>
  <c r="J243" i="176"/>
  <c r="J244" i="176"/>
  <c r="J245" i="176"/>
  <c r="I245" i="176"/>
  <c r="I244" i="176"/>
  <c r="I243" i="176"/>
  <c r="I242" i="176"/>
  <c r="I241" i="176"/>
  <c r="I240" i="176"/>
  <c r="I239" i="176"/>
  <c r="I238" i="176"/>
  <c r="I237" i="176"/>
  <c r="I236" i="176"/>
  <c r="I235" i="176"/>
  <c r="I234" i="176"/>
  <c r="I233" i="176"/>
  <c r="I232" i="176"/>
  <c r="I231" i="176"/>
  <c r="I230" i="176"/>
  <c r="C230" i="176"/>
  <c r="D230" i="176"/>
  <c r="E230" i="176"/>
  <c r="F230" i="176"/>
  <c r="G230" i="176"/>
  <c r="H230" i="176"/>
  <c r="C231" i="176"/>
  <c r="D231" i="176"/>
  <c r="E231" i="176"/>
  <c r="F231" i="176"/>
  <c r="G231" i="176"/>
  <c r="H231" i="176"/>
  <c r="C232" i="176"/>
  <c r="D232" i="176"/>
  <c r="E232" i="176"/>
  <c r="F232" i="176"/>
  <c r="G232" i="176"/>
  <c r="H232" i="176"/>
  <c r="C233" i="176"/>
  <c r="D233" i="176"/>
  <c r="E233" i="176"/>
  <c r="F233" i="176"/>
  <c r="G233" i="176"/>
  <c r="H233" i="176"/>
  <c r="C234" i="176"/>
  <c r="D234" i="176"/>
  <c r="E234" i="176"/>
  <c r="F234" i="176"/>
  <c r="G234" i="176"/>
  <c r="H234" i="176"/>
  <c r="C235" i="176"/>
  <c r="D235" i="176"/>
  <c r="E235" i="176"/>
  <c r="F235" i="176"/>
  <c r="G235" i="176"/>
  <c r="H235" i="176"/>
  <c r="C236" i="176"/>
  <c r="D236" i="176"/>
  <c r="E236" i="176"/>
  <c r="F236" i="176"/>
  <c r="G236" i="176"/>
  <c r="H236" i="176"/>
  <c r="C237" i="176"/>
  <c r="D237" i="176"/>
  <c r="E237" i="176"/>
  <c r="F237" i="176"/>
  <c r="G237" i="176"/>
  <c r="H237" i="176"/>
  <c r="C238" i="176"/>
  <c r="D238" i="176"/>
  <c r="E238" i="176"/>
  <c r="F238" i="176"/>
  <c r="G238" i="176"/>
  <c r="H238" i="176"/>
  <c r="C239" i="176"/>
  <c r="D239" i="176"/>
  <c r="E239" i="176"/>
  <c r="F239" i="176"/>
  <c r="G239" i="176"/>
  <c r="H239" i="176"/>
  <c r="C240" i="176"/>
  <c r="D240" i="176"/>
  <c r="E240" i="176"/>
  <c r="F240" i="176"/>
  <c r="G240" i="176"/>
  <c r="H240" i="176"/>
  <c r="C241" i="176"/>
  <c r="D241" i="176"/>
  <c r="E241" i="176"/>
  <c r="F241" i="176"/>
  <c r="G241" i="176"/>
  <c r="H241" i="176"/>
  <c r="C242" i="176"/>
  <c r="D242" i="176"/>
  <c r="E242" i="176"/>
  <c r="F242" i="176"/>
  <c r="G242" i="176"/>
  <c r="H242" i="176"/>
  <c r="C243" i="176"/>
  <c r="D243" i="176"/>
  <c r="E243" i="176"/>
  <c r="F243" i="176"/>
  <c r="G243" i="176"/>
  <c r="H243" i="176"/>
  <c r="C244" i="176"/>
  <c r="D244" i="176"/>
  <c r="E244" i="176"/>
  <c r="F244" i="176"/>
  <c r="G244" i="176"/>
  <c r="H244" i="176"/>
  <c r="C245" i="176"/>
  <c r="D245" i="176"/>
  <c r="E245" i="176"/>
  <c r="F245" i="176"/>
  <c r="G245" i="176"/>
  <c r="H245" i="176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8" i="2"/>
  <c r="B289" i="2"/>
  <c r="B290" i="2"/>
  <c r="B291" i="2"/>
  <c r="B292" i="2"/>
  <c r="B293" i="2"/>
  <c r="B294" i="2"/>
  <c r="B295" i="2"/>
  <c r="B296" i="2"/>
  <c r="B297" i="2"/>
  <c r="B299" i="2"/>
  <c r="B301" i="2"/>
  <c r="B302" i="2"/>
  <c r="B303" i="2"/>
  <c r="B304" i="2"/>
  <c r="B306" i="2"/>
  <c r="B307" i="2"/>
  <c r="B308" i="2"/>
  <c r="B310" i="2"/>
  <c r="B311" i="2"/>
  <c r="B312" i="2"/>
  <c r="B313" i="2"/>
  <c r="B314" i="2"/>
  <c r="B316" i="2"/>
  <c r="B317" i="2"/>
  <c r="B318" i="2"/>
  <c r="B319" i="2"/>
  <c r="B320" i="2"/>
  <c r="B322" i="2"/>
  <c r="B323" i="2"/>
  <c r="B324" i="2"/>
  <c r="B325" i="2"/>
  <c r="B326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2" i="2"/>
  <c r="B383" i="2"/>
  <c r="B384" i="2"/>
  <c r="B385" i="2"/>
  <c r="B386" i="2"/>
  <c r="B387" i="2"/>
  <c r="B388" i="2"/>
  <c r="B389" i="2"/>
  <c r="B390" i="2"/>
  <c r="B391" i="2"/>
  <c r="B392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521" i="512"/>
  <c r="B75" i="512"/>
  <c r="L473" i="512" s="1"/>
  <c r="B76" i="512"/>
  <c r="B77" i="512"/>
  <c r="B78" i="512"/>
  <c r="B79" i="512"/>
  <c r="B80" i="512"/>
  <c r="B81" i="512"/>
  <c r="B82" i="512"/>
  <c r="B83" i="512"/>
  <c r="B84" i="512"/>
  <c r="B85" i="512"/>
  <c r="B86" i="512"/>
  <c r="B87" i="512"/>
  <c r="B89" i="512"/>
  <c r="B90" i="512"/>
  <c r="B91" i="512"/>
  <c r="B92" i="512"/>
  <c r="B94" i="512"/>
  <c r="B95" i="512"/>
  <c r="B96" i="512"/>
  <c r="B97" i="512"/>
  <c r="B98" i="512"/>
  <c r="B99" i="512"/>
  <c r="B100" i="512"/>
  <c r="B101" i="512"/>
  <c r="B102" i="512"/>
  <c r="B103" i="512"/>
  <c r="B104" i="512"/>
  <c r="B105" i="512"/>
  <c r="B106" i="512"/>
  <c r="B107" i="512"/>
  <c r="B108" i="512"/>
  <c r="B109" i="512"/>
  <c r="B110" i="512"/>
  <c r="B111" i="512"/>
  <c r="B112" i="512"/>
  <c r="B113" i="512"/>
  <c r="B114" i="512"/>
  <c r="B115" i="512"/>
  <c r="B116" i="512"/>
  <c r="B117" i="512"/>
  <c r="B118" i="512"/>
  <c r="B119" i="512"/>
  <c r="B120" i="512"/>
  <c r="B121" i="512"/>
  <c r="B122" i="512"/>
  <c r="B123" i="512"/>
  <c r="B124" i="512"/>
  <c r="B125" i="512"/>
  <c r="B126" i="512"/>
  <c r="B127" i="512"/>
  <c r="B128" i="512"/>
  <c r="B129" i="512"/>
  <c r="B130" i="512"/>
  <c r="B131" i="512"/>
  <c r="B132" i="512"/>
  <c r="B133" i="512"/>
  <c r="B134" i="512"/>
  <c r="B135" i="512"/>
  <c r="B136" i="512"/>
  <c r="B137" i="512"/>
  <c r="B138" i="512"/>
  <c r="B139" i="512"/>
  <c r="B140" i="512"/>
  <c r="B141" i="512"/>
  <c r="B142" i="512"/>
  <c r="B143" i="512"/>
  <c r="B144" i="512"/>
  <c r="B145" i="512"/>
  <c r="B146" i="512"/>
  <c r="B147" i="512"/>
  <c r="B148" i="512"/>
  <c r="B149" i="512"/>
  <c r="B150" i="512"/>
  <c r="B151" i="512"/>
  <c r="B152" i="512"/>
  <c r="B153" i="512"/>
  <c r="B154" i="512"/>
  <c r="B155" i="512"/>
  <c r="B156" i="512"/>
  <c r="B157" i="512"/>
  <c r="B158" i="512"/>
  <c r="B159" i="512"/>
  <c r="B520" i="512"/>
  <c r="B519" i="512"/>
  <c r="L519" i="512" s="1"/>
  <c r="B518" i="512"/>
  <c r="L518" i="512" s="1"/>
  <c r="B517" i="512"/>
  <c r="L517" i="512" s="1"/>
  <c r="B516" i="512"/>
  <c r="L516" i="512" s="1"/>
  <c r="B515" i="512"/>
  <c r="L515" i="512" s="1"/>
  <c r="B512" i="512"/>
  <c r="B160" i="512"/>
  <c r="B161" i="512"/>
  <c r="B162" i="512"/>
  <c r="B163" i="512"/>
  <c r="B164" i="512"/>
  <c r="B165" i="512"/>
  <c r="B166" i="512"/>
  <c r="B167" i="512"/>
  <c r="B168" i="512"/>
  <c r="B169" i="512"/>
  <c r="B170" i="512"/>
  <c r="B171" i="512"/>
  <c r="B172" i="512"/>
  <c r="B173" i="512"/>
  <c r="B174" i="512"/>
  <c r="B175" i="512"/>
  <c r="B176" i="512"/>
  <c r="B177" i="512"/>
  <c r="B178" i="512"/>
  <c r="B179" i="512"/>
  <c r="B180" i="512"/>
  <c r="B181" i="512"/>
  <c r="B182" i="512"/>
  <c r="B183" i="512"/>
  <c r="B511" i="512"/>
  <c r="B510" i="512"/>
  <c r="L510" i="512" s="1"/>
  <c r="B509" i="512"/>
  <c r="B508" i="512"/>
  <c r="L508" i="512"/>
  <c r="B507" i="512"/>
  <c r="L507" i="512" s="1"/>
  <c r="B504" i="512"/>
  <c r="L504" i="512" s="1"/>
  <c r="B184" i="512"/>
  <c r="B185" i="512"/>
  <c r="B186" i="512"/>
  <c r="B187" i="512"/>
  <c r="B503" i="512"/>
  <c r="L503" i="512" s="1"/>
  <c r="B502" i="512"/>
  <c r="L502" i="512"/>
  <c r="B501" i="512"/>
  <c r="B500" i="512"/>
  <c r="L500" i="512" s="1"/>
  <c r="B496" i="512"/>
  <c r="B495" i="512"/>
  <c r="L495" i="512"/>
  <c r="B494" i="512"/>
  <c r="B493" i="512"/>
  <c r="L493" i="512" s="1"/>
  <c r="B492" i="512"/>
  <c r="L492" i="512" s="1"/>
  <c r="B491" i="512"/>
  <c r="L491" i="512"/>
  <c r="B490" i="512"/>
  <c r="B489" i="512"/>
  <c r="L489" i="512" s="1"/>
  <c r="B488" i="512"/>
  <c r="L488" i="512" s="1"/>
  <c r="B487" i="512"/>
  <c r="L487" i="512"/>
  <c r="B486" i="512"/>
  <c r="B485" i="512"/>
  <c r="L485" i="512" s="1"/>
  <c r="B484" i="512"/>
  <c r="L484" i="512" s="1"/>
  <c r="B483" i="512"/>
  <c r="L483" i="512"/>
  <c r="B482" i="512"/>
  <c r="L482" i="512" s="1"/>
  <c r="B481" i="512"/>
  <c r="L481" i="512" s="1"/>
  <c r="B480" i="512"/>
  <c r="L480" i="512" s="1"/>
  <c r="B479" i="512"/>
  <c r="L479" i="512"/>
  <c r="B473" i="512"/>
  <c r="B188" i="512"/>
  <c r="B189" i="512"/>
  <c r="B190" i="512"/>
  <c r="L469" i="512" s="1"/>
  <c r="B191" i="512"/>
  <c r="B192" i="512"/>
  <c r="B193" i="512"/>
  <c r="B194" i="512"/>
  <c r="B195" i="512"/>
  <c r="B196" i="512"/>
  <c r="B197" i="512"/>
  <c r="B198" i="512"/>
  <c r="B199" i="512"/>
  <c r="B200" i="512"/>
  <c r="B201" i="512"/>
  <c r="B202" i="512"/>
  <c r="B203" i="512"/>
  <c r="B204" i="512"/>
  <c r="B205" i="512"/>
  <c r="B206" i="512"/>
  <c r="B207" i="512"/>
  <c r="B208" i="512"/>
  <c r="B209" i="512"/>
  <c r="B210" i="512"/>
  <c r="B472" i="512"/>
  <c r="B211" i="512"/>
  <c r="B212" i="512"/>
  <c r="B213" i="512"/>
  <c r="B214" i="512"/>
  <c r="B215" i="512"/>
  <c r="B216" i="512"/>
  <c r="B217" i="512"/>
  <c r="B218" i="512"/>
  <c r="B219" i="512"/>
  <c r="B220" i="512"/>
  <c r="B221" i="512"/>
  <c r="B222" i="512"/>
  <c r="B223" i="512"/>
  <c r="B224" i="512"/>
  <c r="B225" i="512"/>
  <c r="B471" i="512"/>
  <c r="L471" i="512" s="1"/>
  <c r="B470" i="512"/>
  <c r="L470" i="512" s="1"/>
  <c r="B469" i="512"/>
  <c r="B468" i="512"/>
  <c r="B467" i="512"/>
  <c r="L467" i="512" s="1"/>
  <c r="B466" i="512"/>
  <c r="L466" i="512" s="1"/>
  <c r="B465" i="512"/>
  <c r="L465" i="512"/>
  <c r="B464" i="512"/>
  <c r="B463" i="512"/>
  <c r="L463" i="512" s="1"/>
  <c r="B462" i="512"/>
  <c r="L462" i="512" s="1"/>
  <c r="B461" i="512"/>
  <c r="L461" i="512"/>
  <c r="B460" i="512"/>
  <c r="B459" i="512"/>
  <c r="L459" i="512" s="1"/>
  <c r="B458" i="512"/>
  <c r="L458" i="512" s="1"/>
  <c r="B457" i="512"/>
  <c r="L457" i="512"/>
  <c r="B456" i="512"/>
  <c r="B455" i="512"/>
  <c r="L455" i="512" s="1"/>
  <c r="B454" i="512"/>
  <c r="L454" i="512" s="1"/>
  <c r="B453" i="512"/>
  <c r="L453" i="512"/>
  <c r="B452" i="512"/>
  <c r="B451" i="512"/>
  <c r="L451" i="512" s="1"/>
  <c r="B450" i="512"/>
  <c r="L450" i="512" s="1"/>
  <c r="B449" i="512"/>
  <c r="L449" i="512"/>
  <c r="B448" i="512"/>
  <c r="B447" i="512"/>
  <c r="L447" i="512" s="1"/>
  <c r="B446" i="512"/>
  <c r="L446" i="512" s="1"/>
  <c r="B445" i="512"/>
  <c r="L445" i="512"/>
  <c r="B444" i="512"/>
  <c r="L444" i="512" s="1"/>
  <c r="B443" i="512"/>
  <c r="L443" i="512" s="1"/>
  <c r="B442" i="512"/>
  <c r="L442" i="512" s="1"/>
  <c r="B441" i="512"/>
  <c r="L441" i="512"/>
  <c r="B440" i="512"/>
  <c r="L440" i="512" s="1"/>
  <c r="B439" i="512"/>
  <c r="L439" i="512" s="1"/>
  <c r="B438" i="512"/>
  <c r="L438" i="512" s="1"/>
  <c r="B437" i="512"/>
  <c r="L437" i="512"/>
  <c r="B436" i="512"/>
  <c r="L436" i="512" s="1"/>
  <c r="B435" i="512"/>
  <c r="L435" i="512" s="1"/>
  <c r="B434" i="512"/>
  <c r="L434" i="512" s="1"/>
  <c r="B431" i="512"/>
  <c r="L431" i="512"/>
  <c r="B430" i="512"/>
  <c r="B429" i="512"/>
  <c r="L429" i="512" s="1"/>
  <c r="B428" i="512"/>
  <c r="L428" i="512" s="1"/>
  <c r="B427" i="512"/>
  <c r="L427" i="512"/>
  <c r="B426" i="512"/>
  <c r="B425" i="512"/>
  <c r="L425" i="512" s="1"/>
  <c r="B424" i="512"/>
  <c r="L424" i="512" s="1"/>
  <c r="B423" i="512"/>
  <c r="L423" i="512"/>
  <c r="B422" i="512"/>
  <c r="B421" i="512"/>
  <c r="L421" i="512" s="1"/>
  <c r="B420" i="512"/>
  <c r="L420" i="512" s="1"/>
  <c r="B419" i="512"/>
  <c r="L419" i="512"/>
  <c r="B418" i="512"/>
  <c r="B417" i="512"/>
  <c r="L417" i="512" s="1"/>
  <c r="B416" i="512"/>
  <c r="L416" i="512" s="1"/>
  <c r="B415" i="512"/>
  <c r="L415" i="512"/>
  <c r="B414" i="512"/>
  <c r="B413" i="512"/>
  <c r="L413" i="512" s="1"/>
  <c r="B412" i="512"/>
  <c r="L412" i="512" s="1"/>
  <c r="B411" i="512"/>
  <c r="L411" i="512"/>
  <c r="B410" i="512"/>
  <c r="L410" i="512" s="1"/>
  <c r="B409" i="512"/>
  <c r="L409" i="512" s="1"/>
  <c r="B408" i="512"/>
  <c r="L408" i="512" s="1"/>
  <c r="B407" i="512"/>
  <c r="L407" i="512"/>
  <c r="B406" i="512"/>
  <c r="B405" i="512"/>
  <c r="L405" i="512" s="1"/>
  <c r="B404" i="512"/>
  <c r="L404" i="512" s="1"/>
  <c r="B403" i="512"/>
  <c r="L403" i="512"/>
  <c r="B402" i="512"/>
  <c r="L402" i="512" s="1"/>
  <c r="B401" i="512"/>
  <c r="L401" i="512" s="1"/>
  <c r="B400" i="512"/>
  <c r="L400" i="512" s="1"/>
  <c r="B399" i="512"/>
  <c r="L399" i="512"/>
  <c r="B398" i="512"/>
  <c r="L398" i="512" s="1"/>
  <c r="B397" i="512"/>
  <c r="L397" i="512" s="1"/>
  <c r="B396" i="512"/>
  <c r="L396" i="512" s="1"/>
  <c r="B395" i="512"/>
  <c r="L395" i="512"/>
  <c r="B394" i="512"/>
  <c r="L394" i="512" s="1"/>
  <c r="B393" i="512"/>
  <c r="L393" i="512" s="1"/>
  <c r="B392" i="512"/>
  <c r="L392" i="512" s="1"/>
  <c r="B389" i="512"/>
  <c r="L389" i="512"/>
  <c r="B388" i="512"/>
  <c r="L388" i="512" s="1"/>
  <c r="B387" i="512"/>
  <c r="L387" i="512" s="1"/>
  <c r="B386" i="512"/>
  <c r="L386" i="512" s="1"/>
  <c r="B385" i="512"/>
  <c r="L385" i="512"/>
  <c r="B384" i="512"/>
  <c r="L384" i="512" s="1"/>
  <c r="B383" i="512"/>
  <c r="L383" i="512" s="1"/>
  <c r="B382" i="512"/>
  <c r="L382" i="512" s="1"/>
  <c r="B381" i="512"/>
  <c r="L381" i="512"/>
  <c r="B380" i="512"/>
  <c r="L380" i="512" s="1"/>
  <c r="B377" i="512"/>
  <c r="L377" i="512" s="1"/>
  <c r="B376" i="512"/>
  <c r="L376" i="512" s="1"/>
  <c r="B375" i="512"/>
  <c r="L375" i="512"/>
  <c r="B374" i="512"/>
  <c r="L374" i="512" s="1"/>
  <c r="B373" i="512"/>
  <c r="L373" i="512" s="1"/>
  <c r="B372" i="512"/>
  <c r="L372" i="512" s="1"/>
  <c r="B371" i="512"/>
  <c r="L371" i="512"/>
  <c r="B370" i="512"/>
  <c r="L370" i="512" s="1"/>
  <c r="B369" i="512"/>
  <c r="L369" i="512" s="1"/>
  <c r="B368" i="512"/>
  <c r="L368" i="512" s="1"/>
  <c r="B367" i="512"/>
  <c r="L367" i="512"/>
  <c r="B366" i="512"/>
  <c r="L366" i="512" s="1"/>
  <c r="B365" i="512"/>
  <c r="L365" i="512" s="1"/>
  <c r="B364" i="512"/>
  <c r="L364" i="512" s="1"/>
  <c r="B363" i="512"/>
  <c r="L363" i="512" s="1"/>
  <c r="B360" i="512"/>
  <c r="L360" i="512" s="1"/>
  <c r="B359" i="512"/>
  <c r="L359" i="512" s="1"/>
  <c r="B358" i="512"/>
  <c r="L358" i="512" s="1"/>
  <c r="B357" i="512"/>
  <c r="L357" i="512" s="1"/>
  <c r="B356" i="512"/>
  <c r="L356" i="512" s="1"/>
  <c r="B355" i="512"/>
  <c r="L355" i="512" s="1"/>
  <c r="B354" i="512"/>
  <c r="L354" i="512" s="1"/>
  <c r="B353" i="512"/>
  <c r="L353" i="512" s="1"/>
  <c r="B352" i="512"/>
  <c r="L352" i="512" s="1"/>
  <c r="B351" i="512"/>
  <c r="L351" i="512" s="1"/>
  <c r="B350" i="512"/>
  <c r="L350" i="512" s="1"/>
  <c r="B349" i="512"/>
  <c r="L349" i="512" s="1"/>
  <c r="B348" i="512"/>
  <c r="L348" i="512" s="1"/>
  <c r="B347" i="512"/>
  <c r="L347" i="512" s="1"/>
  <c r="B346" i="512"/>
  <c r="L346" i="512" s="1"/>
  <c r="B345" i="512"/>
  <c r="L345" i="512" s="1"/>
  <c r="B344" i="512"/>
  <c r="L344" i="512" s="1"/>
  <c r="B343" i="512"/>
  <c r="L343" i="512" s="1"/>
  <c r="B342" i="512"/>
  <c r="L342" i="512" s="1"/>
  <c r="B339" i="512"/>
  <c r="L339" i="512" s="1"/>
  <c r="B338" i="512"/>
  <c r="L338" i="512" s="1"/>
  <c r="B337" i="512"/>
  <c r="L337" i="512" s="1"/>
  <c r="B336" i="512"/>
  <c r="L336" i="512" s="1"/>
  <c r="B335" i="512"/>
  <c r="L335" i="512" s="1"/>
  <c r="B334" i="512"/>
  <c r="L334" i="512" s="1"/>
  <c r="B333" i="512"/>
  <c r="L333" i="512" s="1"/>
  <c r="B332" i="512"/>
  <c r="L332" i="512" s="1"/>
  <c r="B331" i="512"/>
  <c r="L331" i="512" s="1"/>
  <c r="B330" i="512"/>
  <c r="L330" i="512" s="1"/>
  <c r="B329" i="512"/>
  <c r="L329" i="512" s="1"/>
  <c r="B328" i="512"/>
  <c r="L328" i="512" s="1"/>
  <c r="B327" i="512"/>
  <c r="L327" i="512" s="1"/>
  <c r="B326" i="512"/>
  <c r="L326" i="512" s="1"/>
  <c r="L234" i="512" s="1"/>
  <c r="B323" i="512"/>
  <c r="L323" i="512" s="1"/>
  <c r="B322" i="512"/>
  <c r="L322" i="512" s="1"/>
  <c r="B321" i="512"/>
  <c r="L321" i="512" s="1"/>
  <c r="B320" i="512"/>
  <c r="L320" i="512" s="1"/>
  <c r="L233" i="512" s="1"/>
  <c r="B317" i="512"/>
  <c r="L317" i="512" s="1"/>
  <c r="B316" i="512"/>
  <c r="L316" i="512" s="1"/>
  <c r="B315" i="512"/>
  <c r="L315" i="512" s="1"/>
  <c r="B314" i="512"/>
  <c r="L314" i="512" s="1"/>
  <c r="L232" i="512" s="1"/>
  <c r="B311" i="512"/>
  <c r="L311" i="512" s="1"/>
  <c r="B310" i="512"/>
  <c r="L310" i="512" s="1"/>
  <c r="B309" i="512"/>
  <c r="L309" i="512" s="1"/>
  <c r="B308" i="512"/>
  <c r="L308" i="512" s="1"/>
  <c r="L231" i="512" s="1"/>
  <c r="B305" i="512"/>
  <c r="L305" i="512" s="1"/>
  <c r="B304" i="512"/>
  <c r="L304" i="512" s="1"/>
  <c r="B301" i="512"/>
  <c r="L301" i="512" s="1"/>
  <c r="B300" i="512"/>
  <c r="L300" i="512" s="1"/>
  <c r="B299" i="512"/>
  <c r="L299" i="512" s="1"/>
  <c r="B296" i="512"/>
  <c r="L296" i="512" s="1"/>
  <c r="L295" i="512"/>
  <c r="B294" i="512"/>
  <c r="L294" i="512"/>
  <c r="B293" i="512"/>
  <c r="L293" i="512"/>
  <c r="B292" i="512"/>
  <c r="L292" i="512"/>
  <c r="B291" i="512"/>
  <c r="L291" i="512"/>
  <c r="B290" i="512"/>
  <c r="L290" i="512"/>
  <c r="B289" i="512"/>
  <c r="L289" i="512"/>
  <c r="B288" i="512"/>
  <c r="L288" i="512"/>
  <c r="B287" i="512"/>
  <c r="L287" i="512"/>
  <c r="B286" i="512"/>
  <c r="L286" i="512"/>
  <c r="L228" i="512" s="1"/>
  <c r="B283" i="512"/>
  <c r="L283" i="512"/>
  <c r="B282" i="512"/>
  <c r="L282" i="512"/>
  <c r="B281" i="512"/>
  <c r="L281" i="512"/>
  <c r="B280" i="512"/>
  <c r="L280" i="512"/>
  <c r="B279" i="512"/>
  <c r="L279" i="512"/>
  <c r="B278" i="512"/>
  <c r="L278" i="512"/>
  <c r="B277" i="512"/>
  <c r="L277" i="512"/>
  <c r="B276" i="512"/>
  <c r="L276" i="512"/>
  <c r="B275" i="512"/>
  <c r="L275" i="512"/>
  <c r="B274" i="512"/>
  <c r="L274" i="512"/>
  <c r="B273" i="512"/>
  <c r="L273" i="512"/>
  <c r="B272" i="512"/>
  <c r="L272" i="512"/>
  <c r="B271" i="512"/>
  <c r="L271" i="512"/>
  <c r="B270" i="512"/>
  <c r="L270" i="512"/>
  <c r="B269" i="512"/>
  <c r="L269" i="512"/>
  <c r="B268" i="512"/>
  <c r="L268" i="512"/>
  <c r="B267" i="512"/>
  <c r="L267" i="512"/>
  <c r="B266" i="512"/>
  <c r="L266" i="512"/>
  <c r="B265" i="512"/>
  <c r="L265" i="512"/>
  <c r="B264" i="512"/>
  <c r="L264" i="512"/>
  <c r="B263" i="512"/>
  <c r="L263" i="512"/>
  <c r="B262" i="512"/>
  <c r="L262" i="512"/>
  <c r="B261" i="512"/>
  <c r="L261" i="512"/>
  <c r="B260" i="512"/>
  <c r="L260" i="512"/>
  <c r="B259" i="512"/>
  <c r="L259" i="512"/>
  <c r="B258" i="512"/>
  <c r="L258" i="512"/>
  <c r="B257" i="512"/>
  <c r="L257" i="512"/>
  <c r="B256" i="512"/>
  <c r="L256" i="512"/>
  <c r="B255" i="512"/>
  <c r="L255" i="512"/>
  <c r="B254" i="512"/>
  <c r="L254" i="512"/>
  <c r="B253" i="512"/>
  <c r="L253" i="512"/>
  <c r="B252" i="512"/>
  <c r="L252" i="512"/>
  <c r="B251" i="512"/>
  <c r="L251" i="512"/>
  <c r="L227" i="512" s="1"/>
  <c r="L244" i="512"/>
  <c r="K244" i="512"/>
  <c r="K515" i="512"/>
  <c r="K243" i="512" s="1"/>
  <c r="K516" i="512"/>
  <c r="K517" i="512"/>
  <c r="K518" i="512"/>
  <c r="K519" i="512"/>
  <c r="K520" i="512"/>
  <c r="K521" i="512"/>
  <c r="K507" i="512"/>
  <c r="K242" i="512" s="1"/>
  <c r="K508" i="512"/>
  <c r="K509" i="512"/>
  <c r="K510" i="512"/>
  <c r="K511" i="512"/>
  <c r="K512" i="512"/>
  <c r="K500" i="512"/>
  <c r="K501" i="512"/>
  <c r="K502" i="512"/>
  <c r="K503" i="512"/>
  <c r="K504" i="512"/>
  <c r="K241" i="512"/>
  <c r="K479" i="512"/>
  <c r="K480" i="512"/>
  <c r="K240" i="512" s="1"/>
  <c r="K481" i="512"/>
  <c r="K482" i="512"/>
  <c r="K483" i="512"/>
  <c r="K484" i="512"/>
  <c r="K485" i="512"/>
  <c r="K486" i="512"/>
  <c r="K487" i="512"/>
  <c r="K488" i="512"/>
  <c r="K489" i="512"/>
  <c r="K490" i="512"/>
  <c r="K491" i="512"/>
  <c r="K492" i="512"/>
  <c r="K493" i="512"/>
  <c r="K494" i="512"/>
  <c r="K495" i="512"/>
  <c r="K496" i="512"/>
  <c r="K434" i="512"/>
  <c r="K436" i="512"/>
  <c r="K437" i="512"/>
  <c r="K438" i="512"/>
  <c r="K439" i="512"/>
  <c r="K440" i="512"/>
  <c r="K441" i="512"/>
  <c r="K442" i="512"/>
  <c r="K444" i="512"/>
  <c r="K445" i="512"/>
  <c r="K446" i="512"/>
  <c r="K447" i="512"/>
  <c r="K448" i="512"/>
  <c r="K449" i="512"/>
  <c r="K450" i="512"/>
  <c r="K451" i="512"/>
  <c r="K452" i="512"/>
  <c r="K453" i="512"/>
  <c r="K454" i="512"/>
  <c r="K455" i="512"/>
  <c r="K456" i="512"/>
  <c r="K457" i="512"/>
  <c r="K458" i="512"/>
  <c r="K459" i="512"/>
  <c r="K460" i="512"/>
  <c r="K461" i="512"/>
  <c r="K462" i="512"/>
  <c r="K463" i="512"/>
  <c r="K464" i="512"/>
  <c r="K465" i="512"/>
  <c r="K466" i="512"/>
  <c r="K467" i="512"/>
  <c r="K468" i="512"/>
  <c r="K469" i="512"/>
  <c r="K470" i="512"/>
  <c r="K471" i="512"/>
  <c r="K472" i="512"/>
  <c r="K473" i="512"/>
  <c r="K393" i="512"/>
  <c r="K394" i="512"/>
  <c r="K395" i="512"/>
  <c r="K397" i="512"/>
  <c r="K398" i="512"/>
  <c r="K399" i="512"/>
  <c r="K400" i="512"/>
  <c r="K401" i="512"/>
  <c r="K402" i="512"/>
  <c r="K403" i="512"/>
  <c r="K405" i="512"/>
  <c r="K406" i="512"/>
  <c r="K407" i="512"/>
  <c r="K408" i="512"/>
  <c r="K409" i="512"/>
  <c r="K410" i="512"/>
  <c r="K411" i="512"/>
  <c r="K413" i="512"/>
  <c r="K414" i="512"/>
  <c r="K415" i="512"/>
  <c r="K416" i="512"/>
  <c r="K417" i="512"/>
  <c r="K418" i="512"/>
  <c r="K419" i="512"/>
  <c r="K420" i="512"/>
  <c r="K421" i="512"/>
  <c r="K422" i="512"/>
  <c r="K423" i="512"/>
  <c r="K424" i="512"/>
  <c r="K425" i="512"/>
  <c r="K426" i="512"/>
  <c r="K427" i="512"/>
  <c r="K428" i="512"/>
  <c r="K429" i="512"/>
  <c r="K430" i="512"/>
  <c r="K431" i="512"/>
  <c r="K380" i="512"/>
  <c r="K381" i="512"/>
  <c r="K382" i="512"/>
  <c r="K384" i="512"/>
  <c r="K385" i="512"/>
  <c r="K386" i="512"/>
  <c r="K387" i="512"/>
  <c r="K388" i="512"/>
  <c r="K389" i="512"/>
  <c r="K364" i="512"/>
  <c r="K365" i="512"/>
  <c r="K366" i="512"/>
  <c r="K367" i="512"/>
  <c r="K368" i="512"/>
  <c r="K369" i="512"/>
  <c r="K370" i="512"/>
  <c r="K371" i="512"/>
  <c r="K372" i="512"/>
  <c r="K373" i="512"/>
  <c r="K374" i="512"/>
  <c r="K375" i="512"/>
  <c r="K376" i="512"/>
  <c r="K377" i="512"/>
  <c r="K342" i="512"/>
  <c r="K343" i="512"/>
  <c r="K344" i="512"/>
  <c r="K345" i="512"/>
  <c r="K346" i="512"/>
  <c r="K347" i="512"/>
  <c r="K348" i="512"/>
  <c r="K349" i="512"/>
  <c r="K350" i="512"/>
  <c r="K351" i="512"/>
  <c r="K352" i="512"/>
  <c r="K353" i="512"/>
  <c r="K354" i="512"/>
  <c r="K355" i="512"/>
  <c r="K356" i="512"/>
  <c r="K357" i="512"/>
  <c r="K358" i="512"/>
  <c r="K359" i="512"/>
  <c r="K360" i="512"/>
  <c r="K235" i="512"/>
  <c r="K326" i="512"/>
  <c r="K327" i="512"/>
  <c r="K234" i="512" s="1"/>
  <c r="K328" i="512"/>
  <c r="K329" i="512"/>
  <c r="K330" i="512"/>
  <c r="K331" i="512"/>
  <c r="K332" i="512"/>
  <c r="K333" i="512"/>
  <c r="K334" i="512"/>
  <c r="K335" i="512"/>
  <c r="K336" i="512"/>
  <c r="K337" i="512"/>
  <c r="K338" i="512"/>
  <c r="K339" i="512"/>
  <c r="K320" i="512"/>
  <c r="K322" i="512"/>
  <c r="K323" i="512"/>
  <c r="K314" i="512"/>
  <c r="K315" i="512"/>
  <c r="K232" i="512" s="1"/>
  <c r="K316" i="512"/>
  <c r="K317" i="512"/>
  <c r="K308" i="512"/>
  <c r="K309" i="512"/>
  <c r="K310" i="512"/>
  <c r="K304" i="512"/>
  <c r="K230" i="512" s="1"/>
  <c r="K305" i="512"/>
  <c r="K299" i="512"/>
  <c r="K229" i="512" s="1"/>
  <c r="K300" i="512"/>
  <c r="K301" i="512"/>
  <c r="K286" i="512"/>
  <c r="K228" i="512" s="1"/>
  <c r="K287" i="512"/>
  <c r="K288" i="512"/>
  <c r="K289" i="512"/>
  <c r="K290" i="512"/>
  <c r="K291" i="512"/>
  <c r="K292" i="512"/>
  <c r="K293" i="512"/>
  <c r="K294" i="512"/>
  <c r="K295" i="512"/>
  <c r="K296" i="512"/>
  <c r="K251" i="512"/>
  <c r="K227" i="512" s="1"/>
  <c r="K252" i="512"/>
  <c r="K253" i="512"/>
  <c r="K254" i="512"/>
  <c r="K255" i="512"/>
  <c r="K256" i="512"/>
  <c r="K257" i="512"/>
  <c r="K258" i="512"/>
  <c r="K259" i="512"/>
  <c r="K260" i="512"/>
  <c r="K261" i="512"/>
  <c r="K262" i="512"/>
  <c r="K263" i="512"/>
  <c r="K264" i="512"/>
  <c r="K265" i="512"/>
  <c r="K266" i="512"/>
  <c r="K267" i="512"/>
  <c r="K268" i="512"/>
  <c r="K269" i="512"/>
  <c r="K270" i="512"/>
  <c r="K271" i="512"/>
  <c r="K272" i="512"/>
  <c r="K273" i="512"/>
  <c r="K274" i="512"/>
  <c r="K275" i="512"/>
  <c r="K276" i="512"/>
  <c r="K277" i="512"/>
  <c r="K278" i="512"/>
  <c r="K279" i="512"/>
  <c r="K280" i="512"/>
  <c r="K281" i="512"/>
  <c r="K282" i="512"/>
  <c r="K283" i="512"/>
  <c r="J295" i="512"/>
  <c r="I295" i="512"/>
  <c r="H295" i="512"/>
  <c r="G295" i="512"/>
  <c r="F295" i="512"/>
  <c r="E295" i="512"/>
  <c r="D295" i="512"/>
  <c r="C295" i="512"/>
  <c r="B433" i="512"/>
  <c r="B391" i="512"/>
  <c r="B379" i="512"/>
  <c r="B362" i="512"/>
  <c r="B341" i="512"/>
  <c r="B325" i="512"/>
  <c r="B319" i="512"/>
  <c r="B313" i="512"/>
  <c r="B307" i="512"/>
  <c r="B303" i="512"/>
  <c r="B298" i="512"/>
  <c r="B285" i="512"/>
  <c r="B250" i="512"/>
  <c r="B244" i="512"/>
  <c r="B239" i="512"/>
  <c r="B238" i="512"/>
  <c r="B237" i="512"/>
  <c r="B236" i="512"/>
  <c r="B235" i="512"/>
  <c r="B234" i="512"/>
  <c r="B233" i="512"/>
  <c r="B232" i="512"/>
  <c r="B231" i="512"/>
  <c r="B230" i="512"/>
  <c r="B229" i="512"/>
  <c r="B228" i="512"/>
  <c r="B227" i="512"/>
  <c r="J521" i="512"/>
  <c r="J520" i="512"/>
  <c r="J519" i="512"/>
  <c r="J518" i="512"/>
  <c r="J517" i="512"/>
  <c r="J516" i="512"/>
  <c r="J243" i="512" s="1"/>
  <c r="J515" i="512"/>
  <c r="J512" i="512"/>
  <c r="J511" i="512"/>
  <c r="J510" i="512"/>
  <c r="J509" i="512"/>
  <c r="J508" i="512"/>
  <c r="J507" i="512"/>
  <c r="J504" i="512"/>
  <c r="J503" i="512"/>
  <c r="J502" i="512"/>
  <c r="J501" i="512"/>
  <c r="J500" i="512"/>
  <c r="J496" i="512"/>
  <c r="J495" i="512"/>
  <c r="J494" i="512"/>
  <c r="J493" i="512"/>
  <c r="J492" i="512"/>
  <c r="J491" i="512"/>
  <c r="J490" i="512"/>
  <c r="J489" i="512"/>
  <c r="J488" i="512"/>
  <c r="J487" i="512"/>
  <c r="J486" i="512"/>
  <c r="J485" i="512"/>
  <c r="J484" i="512"/>
  <c r="J483" i="512"/>
  <c r="J482" i="512"/>
  <c r="J481" i="512"/>
  <c r="J480" i="512"/>
  <c r="J479" i="512"/>
  <c r="J473" i="512"/>
  <c r="J472" i="512"/>
  <c r="J471" i="512"/>
  <c r="J470" i="512"/>
  <c r="J469" i="512"/>
  <c r="J468" i="512"/>
  <c r="J467" i="512"/>
  <c r="J466" i="512"/>
  <c r="J465" i="512"/>
  <c r="J464" i="512"/>
  <c r="J463" i="512"/>
  <c r="J462" i="512"/>
  <c r="J461" i="512"/>
  <c r="J460" i="512"/>
  <c r="J459" i="512"/>
  <c r="J458" i="512"/>
  <c r="J457" i="512"/>
  <c r="J456" i="512"/>
  <c r="J455" i="512"/>
  <c r="J454" i="512"/>
  <c r="J453" i="512"/>
  <c r="J452" i="512"/>
  <c r="J451" i="512"/>
  <c r="J450" i="512"/>
  <c r="J449" i="512"/>
  <c r="J448" i="512"/>
  <c r="J447" i="512"/>
  <c r="J446" i="512"/>
  <c r="J445" i="512"/>
  <c r="J444" i="512"/>
  <c r="J443" i="512"/>
  <c r="J442" i="512"/>
  <c r="J441" i="512"/>
  <c r="J440" i="512"/>
  <c r="J439" i="512"/>
  <c r="J438" i="512"/>
  <c r="J437" i="512"/>
  <c r="J436" i="512"/>
  <c r="J435" i="512"/>
  <c r="J434" i="512"/>
  <c r="J239" i="512" s="1"/>
  <c r="J431" i="512"/>
  <c r="J430" i="512"/>
  <c r="J429" i="512"/>
  <c r="J428" i="512"/>
  <c r="J427" i="512"/>
  <c r="J426" i="512"/>
  <c r="J425" i="512"/>
  <c r="J424" i="512"/>
  <c r="J423" i="512"/>
  <c r="J422" i="512"/>
  <c r="J421" i="512"/>
  <c r="J420" i="512"/>
  <c r="J419" i="512"/>
  <c r="J418" i="512"/>
  <c r="J417" i="512"/>
  <c r="J416" i="512"/>
  <c r="J415" i="512"/>
  <c r="J414" i="512"/>
  <c r="J413" i="512"/>
  <c r="J412" i="512"/>
  <c r="J411" i="512"/>
  <c r="J410" i="512"/>
  <c r="J409" i="512"/>
  <c r="J408" i="512"/>
  <c r="J407" i="512"/>
  <c r="J406" i="512"/>
  <c r="J405" i="512"/>
  <c r="J404" i="512"/>
  <c r="J403" i="512"/>
  <c r="J402" i="512"/>
  <c r="J401" i="512"/>
  <c r="J400" i="512"/>
  <c r="J399" i="512"/>
  <c r="J398" i="512"/>
  <c r="J397" i="512"/>
  <c r="J396" i="512"/>
  <c r="J395" i="512"/>
  <c r="J394" i="512"/>
  <c r="J393" i="512"/>
  <c r="J392" i="512"/>
  <c r="J389" i="512"/>
  <c r="J388" i="512"/>
  <c r="J387" i="512"/>
  <c r="J386" i="512"/>
  <c r="J385" i="512"/>
  <c r="J384" i="512"/>
  <c r="J383" i="512"/>
  <c r="J382" i="512"/>
  <c r="J381" i="512"/>
  <c r="J380" i="512"/>
  <c r="J237" i="512" s="1"/>
  <c r="J377" i="512"/>
  <c r="J376" i="512"/>
  <c r="J375" i="512"/>
  <c r="J374" i="512"/>
  <c r="J373" i="512"/>
  <c r="J372" i="512"/>
  <c r="J371" i="512"/>
  <c r="J370" i="512"/>
  <c r="J369" i="512"/>
  <c r="J368" i="512"/>
  <c r="J367" i="512"/>
  <c r="J366" i="512"/>
  <c r="J365" i="512"/>
  <c r="J364" i="512"/>
  <c r="J363" i="512"/>
  <c r="J360" i="512"/>
  <c r="J359" i="512"/>
  <c r="J358" i="512"/>
  <c r="J357" i="512"/>
  <c r="J356" i="512"/>
  <c r="J355" i="512"/>
  <c r="J354" i="512"/>
  <c r="J353" i="512"/>
  <c r="J352" i="512"/>
  <c r="J351" i="512"/>
  <c r="J350" i="512"/>
  <c r="J349" i="512"/>
  <c r="J348" i="512"/>
  <c r="J347" i="512"/>
  <c r="J346" i="512"/>
  <c r="J345" i="512"/>
  <c r="J344" i="512"/>
  <c r="J343" i="512"/>
  <c r="J342" i="512"/>
  <c r="J235" i="512" s="1"/>
  <c r="J339" i="512"/>
  <c r="J338" i="512"/>
  <c r="J337" i="512"/>
  <c r="J336" i="512"/>
  <c r="J335" i="512"/>
  <c r="J334" i="512"/>
  <c r="J333" i="512"/>
  <c r="J332" i="512"/>
  <c r="J331" i="512"/>
  <c r="J330" i="512"/>
  <c r="J329" i="512"/>
  <c r="J328" i="512"/>
  <c r="J327" i="512"/>
  <c r="J326" i="512"/>
  <c r="J323" i="512"/>
  <c r="J322" i="512"/>
  <c r="J321" i="512"/>
  <c r="J320" i="512"/>
  <c r="J233" i="512" s="1"/>
  <c r="J317" i="512"/>
  <c r="J316" i="512"/>
  <c r="J315" i="512"/>
  <c r="J314" i="512"/>
  <c r="J311" i="512"/>
  <c r="J310" i="512"/>
  <c r="J309" i="512"/>
  <c r="J308" i="512"/>
  <c r="J231" i="512" s="1"/>
  <c r="J305" i="512"/>
  <c r="J304" i="512"/>
  <c r="J301" i="512"/>
  <c r="J300" i="512"/>
  <c r="J229" i="512" s="1"/>
  <c r="J299" i="512"/>
  <c r="J296" i="512"/>
  <c r="J294" i="512"/>
  <c r="J293" i="512"/>
  <c r="J292" i="512"/>
  <c r="J291" i="512"/>
  <c r="J290" i="512"/>
  <c r="J289" i="512"/>
  <c r="J288" i="512"/>
  <c r="J287" i="512"/>
  <c r="J286" i="512"/>
  <c r="J283" i="512"/>
  <c r="J282" i="512"/>
  <c r="J281" i="512"/>
  <c r="J280" i="512"/>
  <c r="J279" i="512"/>
  <c r="J278" i="512"/>
  <c r="J277" i="512"/>
  <c r="J276" i="512"/>
  <c r="J275" i="512"/>
  <c r="J274" i="512"/>
  <c r="J273" i="512"/>
  <c r="J272" i="512"/>
  <c r="J271" i="512"/>
  <c r="J270" i="512"/>
  <c r="J269" i="512"/>
  <c r="J268" i="512"/>
  <c r="J267" i="512"/>
  <c r="J266" i="512"/>
  <c r="J265" i="512"/>
  <c r="J264" i="512"/>
  <c r="J263" i="512"/>
  <c r="J262" i="512"/>
  <c r="J261" i="512"/>
  <c r="J260" i="512"/>
  <c r="J259" i="512"/>
  <c r="J258" i="512"/>
  <c r="J257" i="512"/>
  <c r="J256" i="512"/>
  <c r="J255" i="512"/>
  <c r="J254" i="512"/>
  <c r="J253" i="512"/>
  <c r="J252" i="512"/>
  <c r="J251" i="512"/>
  <c r="J227" i="512" s="1"/>
  <c r="J228" i="512"/>
  <c r="J230" i="512"/>
  <c r="J232" i="512"/>
  <c r="J234" i="512"/>
  <c r="J236" i="512"/>
  <c r="J238" i="512"/>
  <c r="J240" i="512"/>
  <c r="J241" i="512"/>
  <c r="J242" i="512"/>
  <c r="J244" i="512"/>
  <c r="I521" i="512"/>
  <c r="I520" i="512"/>
  <c r="I519" i="512"/>
  <c r="I518" i="512"/>
  <c r="I517" i="512"/>
  <c r="I516" i="512"/>
  <c r="I515" i="512"/>
  <c r="I512" i="512"/>
  <c r="I511" i="512"/>
  <c r="I510" i="512"/>
  <c r="I509" i="512"/>
  <c r="I508" i="512"/>
  <c r="I507" i="512"/>
  <c r="I504" i="512"/>
  <c r="I503" i="512"/>
  <c r="I502" i="512"/>
  <c r="I501" i="512"/>
  <c r="I500" i="512"/>
  <c r="I496" i="512"/>
  <c r="I495" i="512"/>
  <c r="I494" i="512"/>
  <c r="I493" i="512"/>
  <c r="I492" i="512"/>
  <c r="I491" i="512"/>
  <c r="I490" i="512"/>
  <c r="I489" i="512"/>
  <c r="I488" i="512"/>
  <c r="I487" i="512"/>
  <c r="I486" i="512"/>
  <c r="I485" i="512"/>
  <c r="I484" i="512"/>
  <c r="I483" i="512"/>
  <c r="I482" i="512"/>
  <c r="I481" i="512"/>
  <c r="I480" i="512"/>
  <c r="I479" i="512"/>
  <c r="I240" i="512" s="1"/>
  <c r="I473" i="512"/>
  <c r="I472" i="512"/>
  <c r="I471" i="512"/>
  <c r="I470" i="512"/>
  <c r="I469" i="512"/>
  <c r="I468" i="512"/>
  <c r="I467" i="512"/>
  <c r="I466" i="512"/>
  <c r="I465" i="512"/>
  <c r="I464" i="512"/>
  <c r="I463" i="512"/>
  <c r="I462" i="512"/>
  <c r="I461" i="512"/>
  <c r="I460" i="512"/>
  <c r="I459" i="512"/>
  <c r="I458" i="512"/>
  <c r="I457" i="512"/>
  <c r="I456" i="512"/>
  <c r="I455" i="512"/>
  <c r="I454" i="512"/>
  <c r="I453" i="512"/>
  <c r="I452" i="512"/>
  <c r="I451" i="512"/>
  <c r="I450" i="512"/>
  <c r="I449" i="512"/>
  <c r="I448" i="512"/>
  <c r="I447" i="512"/>
  <c r="I446" i="512"/>
  <c r="I445" i="512"/>
  <c r="I444" i="512"/>
  <c r="I443" i="512"/>
  <c r="I442" i="512"/>
  <c r="I441" i="512"/>
  <c r="I440" i="512"/>
  <c r="I439" i="512"/>
  <c r="I438" i="512"/>
  <c r="I437" i="512"/>
  <c r="I436" i="512"/>
  <c r="I435" i="512"/>
  <c r="I434" i="512"/>
  <c r="I431" i="512"/>
  <c r="I430" i="512"/>
  <c r="I429" i="512"/>
  <c r="I428" i="512"/>
  <c r="I427" i="512"/>
  <c r="I426" i="512"/>
  <c r="I425" i="512"/>
  <c r="I424" i="512"/>
  <c r="I423" i="512"/>
  <c r="I422" i="512"/>
  <c r="I421" i="512"/>
  <c r="I420" i="512"/>
  <c r="I419" i="512"/>
  <c r="I418" i="512"/>
  <c r="I417" i="512"/>
  <c r="I416" i="512"/>
  <c r="I415" i="512"/>
  <c r="I414" i="512"/>
  <c r="I413" i="512"/>
  <c r="I412" i="512"/>
  <c r="I411" i="512"/>
  <c r="I410" i="512"/>
  <c r="I409" i="512"/>
  <c r="I408" i="512"/>
  <c r="I407" i="512"/>
  <c r="I406" i="512"/>
  <c r="I405" i="512"/>
  <c r="I404" i="512"/>
  <c r="I403" i="512"/>
  <c r="I402" i="512"/>
  <c r="I401" i="512"/>
  <c r="I400" i="512"/>
  <c r="I399" i="512"/>
  <c r="I398" i="512"/>
  <c r="I397" i="512"/>
  <c r="I396" i="512"/>
  <c r="I395" i="512"/>
  <c r="I394" i="512"/>
  <c r="I393" i="512"/>
  <c r="I392" i="512"/>
  <c r="I238" i="512" s="1"/>
  <c r="I389" i="512"/>
  <c r="I388" i="512"/>
  <c r="I387" i="512"/>
  <c r="I386" i="512"/>
  <c r="I385" i="512"/>
  <c r="I384" i="512"/>
  <c r="I383" i="512"/>
  <c r="I382" i="512"/>
  <c r="I381" i="512"/>
  <c r="I380" i="512"/>
  <c r="I377" i="512"/>
  <c r="I376" i="512"/>
  <c r="I375" i="512"/>
  <c r="I374" i="512"/>
  <c r="I373" i="512"/>
  <c r="I372" i="512"/>
  <c r="I371" i="512"/>
  <c r="I370" i="512"/>
  <c r="I369" i="512"/>
  <c r="I368" i="512"/>
  <c r="I367" i="512"/>
  <c r="I366" i="512"/>
  <c r="I365" i="512"/>
  <c r="I364" i="512"/>
  <c r="I363" i="512"/>
  <c r="I236" i="512" s="1"/>
  <c r="I360" i="512"/>
  <c r="I359" i="512"/>
  <c r="I358" i="512"/>
  <c r="I357" i="512"/>
  <c r="I356" i="512"/>
  <c r="I355" i="512"/>
  <c r="I354" i="512"/>
  <c r="I353" i="512"/>
  <c r="I352" i="512"/>
  <c r="I351" i="512"/>
  <c r="I350" i="512"/>
  <c r="I349" i="512"/>
  <c r="I348" i="512"/>
  <c r="I347" i="512"/>
  <c r="I346" i="512"/>
  <c r="I345" i="512"/>
  <c r="I344" i="512"/>
  <c r="I343" i="512"/>
  <c r="I342" i="512"/>
  <c r="I339" i="512"/>
  <c r="I338" i="512"/>
  <c r="I337" i="512"/>
  <c r="I336" i="512"/>
  <c r="I335" i="512"/>
  <c r="I334" i="512"/>
  <c r="I333" i="512"/>
  <c r="I332" i="512"/>
  <c r="I331" i="512"/>
  <c r="I330" i="512"/>
  <c r="I329" i="512"/>
  <c r="I328" i="512"/>
  <c r="I327" i="512"/>
  <c r="I326" i="512"/>
  <c r="I234" i="512" s="1"/>
  <c r="I323" i="512"/>
  <c r="I322" i="512"/>
  <c r="I321" i="512"/>
  <c r="I320" i="512"/>
  <c r="I317" i="512"/>
  <c r="I316" i="512"/>
  <c r="I315" i="512"/>
  <c r="I314" i="512"/>
  <c r="I232" i="512" s="1"/>
  <c r="I311" i="512"/>
  <c r="I310" i="512"/>
  <c r="I309" i="512"/>
  <c r="I308" i="512"/>
  <c r="I231" i="512" s="1"/>
  <c r="I305" i="512"/>
  <c r="I304" i="512"/>
  <c r="I230" i="512" s="1"/>
  <c r="I301" i="512"/>
  <c r="I300" i="512"/>
  <c r="I299" i="512"/>
  <c r="I296" i="512"/>
  <c r="I294" i="512"/>
  <c r="I293" i="512"/>
  <c r="I292" i="512"/>
  <c r="I291" i="512"/>
  <c r="I290" i="512"/>
  <c r="I289" i="512"/>
  <c r="I288" i="512"/>
  <c r="I287" i="512"/>
  <c r="I286" i="512"/>
  <c r="I228" i="512" s="1"/>
  <c r="I283" i="512"/>
  <c r="I282" i="512"/>
  <c r="I281" i="512"/>
  <c r="I280" i="512"/>
  <c r="I279" i="512"/>
  <c r="I278" i="512"/>
  <c r="I277" i="512"/>
  <c r="I276" i="512"/>
  <c r="I275" i="512"/>
  <c r="I274" i="512"/>
  <c r="I273" i="512"/>
  <c r="I272" i="512"/>
  <c r="I271" i="512"/>
  <c r="I270" i="512"/>
  <c r="I269" i="512"/>
  <c r="I268" i="512"/>
  <c r="I267" i="512"/>
  <c r="I266" i="512"/>
  <c r="I265" i="512"/>
  <c r="I264" i="512"/>
  <c r="I263" i="512"/>
  <c r="I262" i="512"/>
  <c r="I261" i="512"/>
  <c r="I260" i="512"/>
  <c r="I259" i="512"/>
  <c r="I258" i="512"/>
  <c r="I257" i="512"/>
  <c r="I256" i="512"/>
  <c r="I255" i="512"/>
  <c r="I254" i="512"/>
  <c r="I253" i="512"/>
  <c r="I252" i="512"/>
  <c r="I251" i="512"/>
  <c r="I227" i="512" s="1"/>
  <c r="I244" i="512"/>
  <c r="I243" i="512"/>
  <c r="I242" i="512"/>
  <c r="I241" i="512"/>
  <c r="I239" i="512"/>
  <c r="I237" i="512"/>
  <c r="I235" i="512"/>
  <c r="I233" i="512"/>
  <c r="I229" i="512"/>
  <c r="C251" i="512"/>
  <c r="C252" i="512"/>
  <c r="C253" i="512"/>
  <c r="C254" i="512"/>
  <c r="C255" i="512"/>
  <c r="C256" i="512"/>
  <c r="C257" i="512"/>
  <c r="C258" i="512"/>
  <c r="C259" i="512"/>
  <c r="C260" i="512"/>
  <c r="C261" i="512"/>
  <c r="C262" i="512"/>
  <c r="C263" i="512"/>
  <c r="C264" i="512"/>
  <c r="C265" i="512"/>
  <c r="C266" i="512"/>
  <c r="C267" i="512"/>
  <c r="C268" i="512"/>
  <c r="C269" i="512"/>
  <c r="C270" i="512"/>
  <c r="C271" i="512"/>
  <c r="C272" i="512"/>
  <c r="C273" i="512"/>
  <c r="C274" i="512"/>
  <c r="C275" i="512"/>
  <c r="C276" i="512"/>
  <c r="C277" i="512"/>
  <c r="C278" i="512"/>
  <c r="C279" i="512"/>
  <c r="C280" i="512"/>
  <c r="C281" i="512"/>
  <c r="C282" i="512"/>
  <c r="C283" i="512"/>
  <c r="C227" i="512"/>
  <c r="D251" i="512"/>
  <c r="D252" i="512"/>
  <c r="D253" i="512"/>
  <c r="D254" i="512"/>
  <c r="D227" i="512" s="1"/>
  <c r="D255" i="512"/>
  <c r="D256" i="512"/>
  <c r="D257" i="512"/>
  <c r="D258" i="512"/>
  <c r="D259" i="512"/>
  <c r="D260" i="512"/>
  <c r="D261" i="512"/>
  <c r="D262" i="512"/>
  <c r="D263" i="512"/>
  <c r="D264" i="512"/>
  <c r="D265" i="512"/>
  <c r="D266" i="512"/>
  <c r="D267" i="512"/>
  <c r="D268" i="512"/>
  <c r="D269" i="512"/>
  <c r="D270" i="512"/>
  <c r="D271" i="512"/>
  <c r="D272" i="512"/>
  <c r="D273" i="512"/>
  <c r="D274" i="512"/>
  <c r="D275" i="512"/>
  <c r="D276" i="512"/>
  <c r="D277" i="512"/>
  <c r="D278" i="512"/>
  <c r="D279" i="512"/>
  <c r="D280" i="512"/>
  <c r="D281" i="512"/>
  <c r="D282" i="512"/>
  <c r="D283" i="512"/>
  <c r="E251" i="512"/>
  <c r="E252" i="512"/>
  <c r="E253" i="512"/>
  <c r="E254" i="512"/>
  <c r="E255" i="512"/>
  <c r="E256" i="512"/>
  <c r="E257" i="512"/>
  <c r="E258" i="512"/>
  <c r="E259" i="512"/>
  <c r="E260" i="512"/>
  <c r="E261" i="512"/>
  <c r="E262" i="512"/>
  <c r="E263" i="512"/>
  <c r="E264" i="512"/>
  <c r="E265" i="512"/>
  <c r="E266" i="512"/>
  <c r="E267" i="512"/>
  <c r="E268" i="512"/>
  <c r="E269" i="512"/>
  <c r="E270" i="512"/>
  <c r="E271" i="512"/>
  <c r="E272" i="512"/>
  <c r="E273" i="512"/>
  <c r="E274" i="512"/>
  <c r="E275" i="512"/>
  <c r="E276" i="512"/>
  <c r="E277" i="512"/>
  <c r="E278" i="512"/>
  <c r="E279" i="512"/>
  <c r="E280" i="512"/>
  <c r="E281" i="512"/>
  <c r="E282" i="512"/>
  <c r="E283" i="512"/>
  <c r="E227" i="512"/>
  <c r="F251" i="512"/>
  <c r="F252" i="512"/>
  <c r="F253" i="512"/>
  <c r="F254" i="512"/>
  <c r="F227" i="512" s="1"/>
  <c r="F255" i="512"/>
  <c r="F256" i="512"/>
  <c r="F257" i="512"/>
  <c r="F258" i="512"/>
  <c r="F259" i="512"/>
  <c r="F260" i="512"/>
  <c r="F261" i="512"/>
  <c r="F262" i="512"/>
  <c r="F263" i="512"/>
  <c r="F264" i="512"/>
  <c r="F265" i="512"/>
  <c r="F266" i="512"/>
  <c r="F267" i="512"/>
  <c r="F268" i="512"/>
  <c r="F269" i="512"/>
  <c r="F270" i="512"/>
  <c r="F271" i="512"/>
  <c r="F272" i="512"/>
  <c r="F273" i="512"/>
  <c r="F274" i="512"/>
  <c r="F275" i="512"/>
  <c r="F276" i="512"/>
  <c r="F277" i="512"/>
  <c r="F278" i="512"/>
  <c r="F279" i="512"/>
  <c r="F280" i="512"/>
  <c r="F281" i="512"/>
  <c r="F282" i="512"/>
  <c r="F283" i="512"/>
  <c r="G251" i="512"/>
  <c r="G252" i="512"/>
  <c r="G253" i="512"/>
  <c r="G254" i="512"/>
  <c r="G255" i="512"/>
  <c r="G256" i="512"/>
  <c r="G257" i="512"/>
  <c r="G258" i="512"/>
  <c r="G259" i="512"/>
  <c r="G260" i="512"/>
  <c r="G261" i="512"/>
  <c r="G262" i="512"/>
  <c r="G263" i="512"/>
  <c r="G264" i="512"/>
  <c r="G265" i="512"/>
  <c r="G266" i="512"/>
  <c r="G267" i="512"/>
  <c r="G268" i="512"/>
  <c r="G269" i="512"/>
  <c r="G270" i="512"/>
  <c r="G271" i="512"/>
  <c r="G272" i="512"/>
  <c r="G273" i="512"/>
  <c r="G274" i="512"/>
  <c r="G275" i="512"/>
  <c r="G276" i="512"/>
  <c r="G277" i="512"/>
  <c r="G278" i="512"/>
  <c r="G279" i="512"/>
  <c r="G280" i="512"/>
  <c r="G281" i="512"/>
  <c r="G282" i="512"/>
  <c r="G283" i="512"/>
  <c r="G227" i="512"/>
  <c r="H251" i="512"/>
  <c r="H252" i="512"/>
  <c r="H253" i="512"/>
  <c r="H254" i="512"/>
  <c r="H227" i="512" s="1"/>
  <c r="H255" i="512"/>
  <c r="H256" i="512"/>
  <c r="H257" i="512"/>
  <c r="H258" i="512"/>
  <c r="H259" i="512"/>
  <c r="H260" i="512"/>
  <c r="H261" i="512"/>
  <c r="H262" i="512"/>
  <c r="H263" i="512"/>
  <c r="H264" i="512"/>
  <c r="H265" i="512"/>
  <c r="H266" i="512"/>
  <c r="H267" i="512"/>
  <c r="H268" i="512"/>
  <c r="H269" i="512"/>
  <c r="H270" i="512"/>
  <c r="H271" i="512"/>
  <c r="H272" i="512"/>
  <c r="H273" i="512"/>
  <c r="H274" i="512"/>
  <c r="H275" i="512"/>
  <c r="H276" i="512"/>
  <c r="H277" i="512"/>
  <c r="H278" i="512"/>
  <c r="H279" i="512"/>
  <c r="H280" i="512"/>
  <c r="H281" i="512"/>
  <c r="H282" i="512"/>
  <c r="H283" i="512"/>
  <c r="C286" i="512"/>
  <c r="C228" i="512" s="1"/>
  <c r="C287" i="512"/>
  <c r="C288" i="512"/>
  <c r="C289" i="512"/>
  <c r="C290" i="512"/>
  <c r="C291" i="512"/>
  <c r="C292" i="512"/>
  <c r="C293" i="512"/>
  <c r="C294" i="512"/>
  <c r="C296" i="512"/>
  <c r="D286" i="512"/>
  <c r="D287" i="512"/>
  <c r="D288" i="512"/>
  <c r="D289" i="512"/>
  <c r="D290" i="512"/>
  <c r="D291" i="512"/>
  <c r="D292" i="512"/>
  <c r="D293" i="512"/>
  <c r="D294" i="512"/>
  <c r="D296" i="512"/>
  <c r="D228" i="512"/>
  <c r="E286" i="512"/>
  <c r="E287" i="512"/>
  <c r="E228" i="512" s="1"/>
  <c r="E288" i="512"/>
  <c r="E289" i="512"/>
  <c r="E290" i="512"/>
  <c r="E291" i="512"/>
  <c r="E292" i="512"/>
  <c r="E293" i="512"/>
  <c r="E294" i="512"/>
  <c r="E296" i="512"/>
  <c r="F286" i="512"/>
  <c r="F228" i="512" s="1"/>
  <c r="F287" i="512"/>
  <c r="F288" i="512"/>
  <c r="F289" i="512"/>
  <c r="F290" i="512"/>
  <c r="F291" i="512"/>
  <c r="F292" i="512"/>
  <c r="F293" i="512"/>
  <c r="F294" i="512"/>
  <c r="F296" i="512"/>
  <c r="G286" i="512"/>
  <c r="G228" i="512" s="1"/>
  <c r="G287" i="512"/>
  <c r="G288" i="512"/>
  <c r="G289" i="512"/>
  <c r="G290" i="512"/>
  <c r="G291" i="512"/>
  <c r="G292" i="512"/>
  <c r="G293" i="512"/>
  <c r="G294" i="512"/>
  <c r="G296" i="512"/>
  <c r="H286" i="512"/>
  <c r="H287" i="512"/>
  <c r="H288" i="512"/>
  <c r="H289" i="512"/>
  <c r="H290" i="512"/>
  <c r="H291" i="512"/>
  <c r="H292" i="512"/>
  <c r="H293" i="512"/>
  <c r="H294" i="512"/>
  <c r="H296" i="512"/>
  <c r="H228" i="512"/>
  <c r="C299" i="512"/>
  <c r="C300" i="512"/>
  <c r="C301" i="512"/>
  <c r="C229" i="512"/>
  <c r="D299" i="512"/>
  <c r="D300" i="512"/>
  <c r="D301" i="512"/>
  <c r="D229" i="512"/>
  <c r="E299" i="512"/>
  <c r="E300" i="512"/>
  <c r="E301" i="512"/>
  <c r="E229" i="512"/>
  <c r="F299" i="512"/>
  <c r="F300" i="512"/>
  <c r="F301" i="512"/>
  <c r="F229" i="512"/>
  <c r="G299" i="512"/>
  <c r="G300" i="512"/>
  <c r="G301" i="512"/>
  <c r="G229" i="512"/>
  <c r="H299" i="512"/>
  <c r="H300" i="512"/>
  <c r="H301" i="512"/>
  <c r="H229" i="512"/>
  <c r="C304" i="512"/>
  <c r="C305" i="512"/>
  <c r="C230" i="512" s="1"/>
  <c r="D304" i="512"/>
  <c r="D230" i="512" s="1"/>
  <c r="D305" i="512"/>
  <c r="E304" i="512"/>
  <c r="E230" i="512" s="1"/>
  <c r="E305" i="512"/>
  <c r="F304" i="512"/>
  <c r="F305" i="512"/>
  <c r="F230" i="512"/>
  <c r="G304" i="512"/>
  <c r="G305" i="512"/>
  <c r="G230" i="512" s="1"/>
  <c r="H304" i="512"/>
  <c r="H230" i="512" s="1"/>
  <c r="H305" i="512"/>
  <c r="C308" i="512"/>
  <c r="C309" i="512"/>
  <c r="C231" i="512" s="1"/>
  <c r="C310" i="512"/>
  <c r="C311" i="512"/>
  <c r="D308" i="512"/>
  <c r="D309" i="512"/>
  <c r="D310" i="512"/>
  <c r="D311" i="512"/>
  <c r="D231" i="512"/>
  <c r="E308" i="512"/>
  <c r="E309" i="512"/>
  <c r="E231" i="512" s="1"/>
  <c r="E310" i="512"/>
  <c r="E311" i="512"/>
  <c r="F308" i="512"/>
  <c r="F309" i="512"/>
  <c r="F310" i="512"/>
  <c r="F231" i="512" s="1"/>
  <c r="F311" i="512"/>
  <c r="G308" i="512"/>
  <c r="G309" i="512"/>
  <c r="G231" i="512" s="1"/>
  <c r="G310" i="512"/>
  <c r="G311" i="512"/>
  <c r="H308" i="512"/>
  <c r="H309" i="512"/>
  <c r="H310" i="512"/>
  <c r="H311" i="512"/>
  <c r="H231" i="512"/>
  <c r="C314" i="512"/>
  <c r="C315" i="512"/>
  <c r="C232" i="512" s="1"/>
  <c r="C316" i="512"/>
  <c r="C317" i="512"/>
  <c r="D314" i="512"/>
  <c r="D315" i="512"/>
  <c r="D316" i="512"/>
  <c r="D232" i="512" s="1"/>
  <c r="D317" i="512"/>
  <c r="E314" i="512"/>
  <c r="E315" i="512"/>
  <c r="E232" i="512" s="1"/>
  <c r="E316" i="512"/>
  <c r="E317" i="512"/>
  <c r="F314" i="512"/>
  <c r="F315" i="512"/>
  <c r="F316" i="512"/>
  <c r="F317" i="512"/>
  <c r="F232" i="512"/>
  <c r="G314" i="512"/>
  <c r="G315" i="512"/>
  <c r="G232" i="512" s="1"/>
  <c r="G316" i="512"/>
  <c r="G317" i="512"/>
  <c r="H314" i="512"/>
  <c r="H315" i="512"/>
  <c r="H316" i="512"/>
  <c r="H232" i="512" s="1"/>
  <c r="H317" i="512"/>
  <c r="C320" i="512"/>
  <c r="C321" i="512"/>
  <c r="C233" i="512" s="1"/>
  <c r="C322" i="512"/>
  <c r="C323" i="512"/>
  <c r="D320" i="512"/>
  <c r="D321" i="512"/>
  <c r="D322" i="512"/>
  <c r="D323" i="512"/>
  <c r="D233" i="512"/>
  <c r="E320" i="512"/>
  <c r="E321" i="512"/>
  <c r="E233" i="512" s="1"/>
  <c r="E322" i="512"/>
  <c r="E323" i="512"/>
  <c r="F320" i="512"/>
  <c r="F321" i="512"/>
  <c r="F322" i="512"/>
  <c r="F233" i="512" s="1"/>
  <c r="F323" i="512"/>
  <c r="G320" i="512"/>
  <c r="G321" i="512"/>
  <c r="G233" i="512" s="1"/>
  <c r="G322" i="512"/>
  <c r="G323" i="512"/>
  <c r="H320" i="512"/>
  <c r="H321" i="512"/>
  <c r="H322" i="512"/>
  <c r="H323" i="512"/>
  <c r="H233" i="512"/>
  <c r="C326" i="512"/>
  <c r="C327" i="512"/>
  <c r="C234" i="512" s="1"/>
  <c r="C328" i="512"/>
  <c r="C329" i="512"/>
  <c r="C330" i="512"/>
  <c r="C331" i="512"/>
  <c r="C332" i="512"/>
  <c r="C333" i="512"/>
  <c r="C334" i="512"/>
  <c r="C335" i="512"/>
  <c r="C336" i="512"/>
  <c r="C337" i="512"/>
  <c r="C338" i="512"/>
  <c r="C339" i="512"/>
  <c r="D326" i="512"/>
  <c r="D234" i="512" s="1"/>
  <c r="D327" i="512"/>
  <c r="D328" i="512"/>
  <c r="D329" i="512"/>
  <c r="D330" i="512"/>
  <c r="D331" i="512"/>
  <c r="D332" i="512"/>
  <c r="D333" i="512"/>
  <c r="D334" i="512"/>
  <c r="D335" i="512"/>
  <c r="D336" i="512"/>
  <c r="D337" i="512"/>
  <c r="D338" i="512"/>
  <c r="D339" i="512"/>
  <c r="E326" i="512"/>
  <c r="E234" i="512" s="1"/>
  <c r="E327" i="512"/>
  <c r="E328" i="512"/>
  <c r="E329" i="512"/>
  <c r="E330" i="512"/>
  <c r="E331" i="512"/>
  <c r="E332" i="512"/>
  <c r="E333" i="512"/>
  <c r="E334" i="512"/>
  <c r="E335" i="512"/>
  <c r="E336" i="512"/>
  <c r="E337" i="512"/>
  <c r="E338" i="512"/>
  <c r="E339" i="512"/>
  <c r="F326" i="512"/>
  <c r="F327" i="512"/>
  <c r="F328" i="512"/>
  <c r="F329" i="512"/>
  <c r="F330" i="512"/>
  <c r="F331" i="512"/>
  <c r="F332" i="512"/>
  <c r="F333" i="512"/>
  <c r="F334" i="512"/>
  <c r="F335" i="512"/>
  <c r="F336" i="512"/>
  <c r="F337" i="512"/>
  <c r="F338" i="512"/>
  <c r="F339" i="512"/>
  <c r="F234" i="512"/>
  <c r="G326" i="512"/>
  <c r="G327" i="512"/>
  <c r="G234" i="512" s="1"/>
  <c r="G328" i="512"/>
  <c r="G329" i="512"/>
  <c r="G330" i="512"/>
  <c r="G331" i="512"/>
  <c r="G332" i="512"/>
  <c r="G333" i="512"/>
  <c r="G334" i="512"/>
  <c r="G335" i="512"/>
  <c r="G336" i="512"/>
  <c r="G337" i="512"/>
  <c r="G338" i="512"/>
  <c r="G339" i="512"/>
  <c r="H326" i="512"/>
  <c r="H234" i="512" s="1"/>
  <c r="H327" i="512"/>
  <c r="H328" i="512"/>
  <c r="H329" i="512"/>
  <c r="H330" i="512"/>
  <c r="H331" i="512"/>
  <c r="H332" i="512"/>
  <c r="H333" i="512"/>
  <c r="H334" i="512"/>
  <c r="H335" i="512"/>
  <c r="H336" i="512"/>
  <c r="H337" i="512"/>
  <c r="H338" i="512"/>
  <c r="H339" i="512"/>
  <c r="C342" i="512"/>
  <c r="C343" i="512"/>
  <c r="C235" i="512" s="1"/>
  <c r="C344" i="512"/>
  <c r="C345" i="512"/>
  <c r="C346" i="512"/>
  <c r="C347" i="512"/>
  <c r="C348" i="512"/>
  <c r="C349" i="512"/>
  <c r="C350" i="512"/>
  <c r="C351" i="512"/>
  <c r="C352" i="512"/>
  <c r="C353" i="512"/>
  <c r="C354" i="512"/>
  <c r="C355" i="512"/>
  <c r="C356" i="512"/>
  <c r="C357" i="512"/>
  <c r="C358" i="512"/>
  <c r="C359" i="512"/>
  <c r="C360" i="512"/>
  <c r="D342" i="512"/>
  <c r="D343" i="512"/>
  <c r="D235" i="512" s="1"/>
  <c r="D344" i="512"/>
  <c r="D345" i="512"/>
  <c r="D346" i="512"/>
  <c r="D347" i="512"/>
  <c r="D348" i="512"/>
  <c r="D349" i="512"/>
  <c r="D350" i="512"/>
  <c r="D351" i="512"/>
  <c r="D352" i="512"/>
  <c r="D353" i="512"/>
  <c r="D354" i="512"/>
  <c r="D355" i="512"/>
  <c r="D356" i="512"/>
  <c r="D357" i="512"/>
  <c r="D358" i="512"/>
  <c r="D359" i="512"/>
  <c r="D360" i="512"/>
  <c r="E342" i="512"/>
  <c r="E343" i="512"/>
  <c r="E235" i="512" s="1"/>
  <c r="E344" i="512"/>
  <c r="E345" i="512"/>
  <c r="E346" i="512"/>
  <c r="E347" i="512"/>
  <c r="E348" i="512"/>
  <c r="E349" i="512"/>
  <c r="E350" i="512"/>
  <c r="E351" i="512"/>
  <c r="E352" i="512"/>
  <c r="E353" i="512"/>
  <c r="E354" i="512"/>
  <c r="E355" i="512"/>
  <c r="E356" i="512"/>
  <c r="E357" i="512"/>
  <c r="E358" i="512"/>
  <c r="E359" i="512"/>
  <c r="E360" i="512"/>
  <c r="F342" i="512"/>
  <c r="F343" i="512"/>
  <c r="F235" i="512" s="1"/>
  <c r="F344" i="512"/>
  <c r="F345" i="512"/>
  <c r="F346" i="512"/>
  <c r="F347" i="512"/>
  <c r="F348" i="512"/>
  <c r="F349" i="512"/>
  <c r="F350" i="512"/>
  <c r="F351" i="512"/>
  <c r="F352" i="512"/>
  <c r="F353" i="512"/>
  <c r="F354" i="512"/>
  <c r="F355" i="512"/>
  <c r="F356" i="512"/>
  <c r="F357" i="512"/>
  <c r="F358" i="512"/>
  <c r="F359" i="512"/>
  <c r="F360" i="512"/>
  <c r="G342" i="512"/>
  <c r="G343" i="512"/>
  <c r="G235" i="512" s="1"/>
  <c r="G344" i="512"/>
  <c r="G345" i="512"/>
  <c r="G346" i="512"/>
  <c r="G347" i="512"/>
  <c r="G348" i="512"/>
  <c r="G349" i="512"/>
  <c r="G350" i="512"/>
  <c r="G351" i="512"/>
  <c r="G352" i="512"/>
  <c r="G353" i="512"/>
  <c r="G354" i="512"/>
  <c r="G355" i="512"/>
  <c r="G356" i="512"/>
  <c r="G357" i="512"/>
  <c r="G358" i="512"/>
  <c r="G359" i="512"/>
  <c r="G360" i="512"/>
  <c r="H342" i="512"/>
  <c r="H343" i="512"/>
  <c r="H235" i="512" s="1"/>
  <c r="H344" i="512"/>
  <c r="H345" i="512"/>
  <c r="H346" i="512"/>
  <c r="H347" i="512"/>
  <c r="H348" i="512"/>
  <c r="H349" i="512"/>
  <c r="H350" i="512"/>
  <c r="H351" i="512"/>
  <c r="H352" i="512"/>
  <c r="H353" i="512"/>
  <c r="H354" i="512"/>
  <c r="H355" i="512"/>
  <c r="H356" i="512"/>
  <c r="H357" i="512"/>
  <c r="H358" i="512"/>
  <c r="H359" i="512"/>
  <c r="H360" i="512"/>
  <c r="C363" i="512"/>
  <c r="C364" i="512"/>
  <c r="C236" i="512" s="1"/>
  <c r="C365" i="512"/>
  <c r="C366" i="512"/>
  <c r="C367" i="512"/>
  <c r="C368" i="512"/>
  <c r="C369" i="512"/>
  <c r="C370" i="512"/>
  <c r="C371" i="512"/>
  <c r="C372" i="512"/>
  <c r="C373" i="512"/>
  <c r="C374" i="512"/>
  <c r="C375" i="512"/>
  <c r="C376" i="512"/>
  <c r="C377" i="512"/>
  <c r="D363" i="512"/>
  <c r="D364" i="512"/>
  <c r="D236" i="512" s="1"/>
  <c r="D365" i="512"/>
  <c r="D366" i="512"/>
  <c r="D367" i="512"/>
  <c r="D368" i="512"/>
  <c r="D369" i="512"/>
  <c r="D370" i="512"/>
  <c r="D371" i="512"/>
  <c r="D372" i="512"/>
  <c r="D373" i="512"/>
  <c r="D374" i="512"/>
  <c r="D375" i="512"/>
  <c r="D376" i="512"/>
  <c r="D377" i="512"/>
  <c r="E363" i="512"/>
  <c r="E364" i="512"/>
  <c r="E236" i="512" s="1"/>
  <c r="E365" i="512"/>
  <c r="E366" i="512"/>
  <c r="E367" i="512"/>
  <c r="E368" i="512"/>
  <c r="E369" i="512"/>
  <c r="E370" i="512"/>
  <c r="E371" i="512"/>
  <c r="E372" i="512"/>
  <c r="E373" i="512"/>
  <c r="E374" i="512"/>
  <c r="E375" i="512"/>
  <c r="E376" i="512"/>
  <c r="E377" i="512"/>
  <c r="F363" i="512"/>
  <c r="F364" i="512"/>
  <c r="F236" i="512" s="1"/>
  <c r="F365" i="512"/>
  <c r="F366" i="512"/>
  <c r="F367" i="512"/>
  <c r="F368" i="512"/>
  <c r="F369" i="512"/>
  <c r="F370" i="512"/>
  <c r="F371" i="512"/>
  <c r="F372" i="512"/>
  <c r="F373" i="512"/>
  <c r="F374" i="512"/>
  <c r="F375" i="512"/>
  <c r="F376" i="512"/>
  <c r="F377" i="512"/>
  <c r="G363" i="512"/>
  <c r="G364" i="512"/>
  <c r="G236" i="512" s="1"/>
  <c r="G365" i="512"/>
  <c r="G366" i="512"/>
  <c r="G367" i="512"/>
  <c r="G368" i="512"/>
  <c r="G369" i="512"/>
  <c r="G370" i="512"/>
  <c r="G371" i="512"/>
  <c r="G372" i="512"/>
  <c r="G373" i="512"/>
  <c r="G374" i="512"/>
  <c r="G375" i="512"/>
  <c r="G376" i="512"/>
  <c r="G377" i="512"/>
  <c r="H363" i="512"/>
  <c r="H364" i="512"/>
  <c r="H236" i="512" s="1"/>
  <c r="H365" i="512"/>
  <c r="H366" i="512"/>
  <c r="H367" i="512"/>
  <c r="H368" i="512"/>
  <c r="H369" i="512"/>
  <c r="H370" i="512"/>
  <c r="H371" i="512"/>
  <c r="H372" i="512"/>
  <c r="H373" i="512"/>
  <c r="H374" i="512"/>
  <c r="H375" i="512"/>
  <c r="H376" i="512"/>
  <c r="H377" i="512"/>
  <c r="C380" i="512"/>
  <c r="C237" i="512" s="1"/>
  <c r="C381" i="512"/>
  <c r="C382" i="512"/>
  <c r="C383" i="512"/>
  <c r="C384" i="512"/>
  <c r="C385" i="512"/>
  <c r="C386" i="512"/>
  <c r="C387" i="512"/>
  <c r="C388" i="512"/>
  <c r="C389" i="512"/>
  <c r="D380" i="512"/>
  <c r="D381" i="512"/>
  <c r="D382" i="512"/>
  <c r="D383" i="512"/>
  <c r="D384" i="512"/>
  <c r="D385" i="512"/>
  <c r="D386" i="512"/>
  <c r="D387" i="512"/>
  <c r="D388" i="512"/>
  <c r="D389" i="512"/>
  <c r="D237" i="512"/>
  <c r="E380" i="512"/>
  <c r="E381" i="512"/>
  <c r="E237" i="512" s="1"/>
  <c r="E382" i="512"/>
  <c r="E383" i="512"/>
  <c r="E384" i="512"/>
  <c r="E385" i="512"/>
  <c r="E386" i="512"/>
  <c r="E387" i="512"/>
  <c r="E388" i="512"/>
  <c r="E389" i="512"/>
  <c r="F380" i="512"/>
  <c r="F237" i="512" s="1"/>
  <c r="F381" i="512"/>
  <c r="F382" i="512"/>
  <c r="F383" i="512"/>
  <c r="F384" i="512"/>
  <c r="F385" i="512"/>
  <c r="F386" i="512"/>
  <c r="F387" i="512"/>
  <c r="F388" i="512"/>
  <c r="F389" i="512"/>
  <c r="G380" i="512"/>
  <c r="G237" i="512" s="1"/>
  <c r="G381" i="512"/>
  <c r="G382" i="512"/>
  <c r="G383" i="512"/>
  <c r="G384" i="512"/>
  <c r="G385" i="512"/>
  <c r="G386" i="512"/>
  <c r="G387" i="512"/>
  <c r="G388" i="512"/>
  <c r="G389" i="512"/>
  <c r="H380" i="512"/>
  <c r="H381" i="512"/>
  <c r="H382" i="512"/>
  <c r="H383" i="512"/>
  <c r="H384" i="512"/>
  <c r="H385" i="512"/>
  <c r="H386" i="512"/>
  <c r="H387" i="512"/>
  <c r="H388" i="512"/>
  <c r="H389" i="512"/>
  <c r="H237" i="512"/>
  <c r="C392" i="512"/>
  <c r="C393" i="512"/>
  <c r="C238" i="512" s="1"/>
  <c r="C394" i="512"/>
  <c r="C395" i="512"/>
  <c r="C396" i="512"/>
  <c r="C397" i="512"/>
  <c r="C398" i="512"/>
  <c r="C399" i="512"/>
  <c r="C400" i="512"/>
  <c r="C401" i="512"/>
  <c r="C402" i="512"/>
  <c r="C403" i="512"/>
  <c r="C404" i="512"/>
  <c r="C405" i="512"/>
  <c r="C406" i="512"/>
  <c r="C407" i="512"/>
  <c r="C408" i="512"/>
  <c r="C409" i="512"/>
  <c r="C410" i="512"/>
  <c r="C411" i="512"/>
  <c r="C412" i="512"/>
  <c r="C413" i="512"/>
  <c r="C414" i="512"/>
  <c r="C415" i="512"/>
  <c r="C416" i="512"/>
  <c r="C417" i="512"/>
  <c r="C418" i="512"/>
  <c r="C419" i="512"/>
  <c r="C420" i="512"/>
  <c r="C421" i="512"/>
  <c r="C422" i="512"/>
  <c r="C423" i="512"/>
  <c r="C424" i="512"/>
  <c r="C425" i="512"/>
  <c r="C426" i="512"/>
  <c r="C427" i="512"/>
  <c r="C428" i="512"/>
  <c r="C429" i="512"/>
  <c r="C430" i="512"/>
  <c r="C431" i="512"/>
  <c r="D392" i="512"/>
  <c r="D393" i="512"/>
  <c r="D394" i="512"/>
  <c r="D238" i="512" s="1"/>
  <c r="D395" i="512"/>
  <c r="D396" i="512"/>
  <c r="D397" i="512"/>
  <c r="D398" i="512"/>
  <c r="D399" i="512"/>
  <c r="D400" i="512"/>
  <c r="D401" i="512"/>
  <c r="D402" i="512"/>
  <c r="D403" i="512"/>
  <c r="D404" i="512"/>
  <c r="D405" i="512"/>
  <c r="D406" i="512"/>
  <c r="D407" i="512"/>
  <c r="D408" i="512"/>
  <c r="D409" i="512"/>
  <c r="D410" i="512"/>
  <c r="D411" i="512"/>
  <c r="D412" i="512"/>
  <c r="D413" i="512"/>
  <c r="D414" i="512"/>
  <c r="D415" i="512"/>
  <c r="D416" i="512"/>
  <c r="D417" i="512"/>
  <c r="D418" i="512"/>
  <c r="D419" i="512"/>
  <c r="D420" i="512"/>
  <c r="D421" i="512"/>
  <c r="D422" i="512"/>
  <c r="D423" i="512"/>
  <c r="D424" i="512"/>
  <c r="D425" i="512"/>
  <c r="D426" i="512"/>
  <c r="D427" i="512"/>
  <c r="D428" i="512"/>
  <c r="D429" i="512"/>
  <c r="D430" i="512"/>
  <c r="D431" i="512"/>
  <c r="E392" i="512"/>
  <c r="E393" i="512"/>
  <c r="E238" i="512" s="1"/>
  <c r="E394" i="512"/>
  <c r="E395" i="512"/>
  <c r="E396" i="512"/>
  <c r="E397" i="512"/>
  <c r="E398" i="512"/>
  <c r="E399" i="512"/>
  <c r="E400" i="512"/>
  <c r="E401" i="512"/>
  <c r="E402" i="512"/>
  <c r="E403" i="512"/>
  <c r="E404" i="512"/>
  <c r="E405" i="512"/>
  <c r="E406" i="512"/>
  <c r="E407" i="512"/>
  <c r="E408" i="512"/>
  <c r="E409" i="512"/>
  <c r="E410" i="512"/>
  <c r="E411" i="512"/>
  <c r="E412" i="512"/>
  <c r="E413" i="512"/>
  <c r="E414" i="512"/>
  <c r="E415" i="512"/>
  <c r="E416" i="512"/>
  <c r="E417" i="512"/>
  <c r="E418" i="512"/>
  <c r="E419" i="512"/>
  <c r="E420" i="512"/>
  <c r="E421" i="512"/>
  <c r="E422" i="512"/>
  <c r="E423" i="512"/>
  <c r="E424" i="512"/>
  <c r="E425" i="512"/>
  <c r="E426" i="512"/>
  <c r="E427" i="512"/>
  <c r="E428" i="512"/>
  <c r="E429" i="512"/>
  <c r="E430" i="512"/>
  <c r="E431" i="512"/>
  <c r="F392" i="512"/>
  <c r="F393" i="512"/>
  <c r="F394" i="512"/>
  <c r="F395" i="512"/>
  <c r="F396" i="512"/>
  <c r="F397" i="512"/>
  <c r="F398" i="512"/>
  <c r="F399" i="512"/>
  <c r="F400" i="512"/>
  <c r="F401" i="512"/>
  <c r="F402" i="512"/>
  <c r="F403" i="512"/>
  <c r="F404" i="512"/>
  <c r="F405" i="512"/>
  <c r="F406" i="512"/>
  <c r="F407" i="512"/>
  <c r="F408" i="512"/>
  <c r="F409" i="512"/>
  <c r="F410" i="512"/>
  <c r="F411" i="512"/>
  <c r="F412" i="512"/>
  <c r="F413" i="512"/>
  <c r="F414" i="512"/>
  <c r="F415" i="512"/>
  <c r="F416" i="512"/>
  <c r="F417" i="512"/>
  <c r="F418" i="512"/>
  <c r="F419" i="512"/>
  <c r="F420" i="512"/>
  <c r="F421" i="512"/>
  <c r="F422" i="512"/>
  <c r="F423" i="512"/>
  <c r="F424" i="512"/>
  <c r="F425" i="512"/>
  <c r="F426" i="512"/>
  <c r="F427" i="512"/>
  <c r="F428" i="512"/>
  <c r="F429" i="512"/>
  <c r="F430" i="512"/>
  <c r="F431" i="512"/>
  <c r="F238" i="512"/>
  <c r="G392" i="512"/>
  <c r="G393" i="512"/>
  <c r="G238" i="512" s="1"/>
  <c r="G394" i="512"/>
  <c r="G395" i="512"/>
  <c r="G396" i="512"/>
  <c r="G397" i="512"/>
  <c r="G398" i="512"/>
  <c r="G399" i="512"/>
  <c r="G400" i="512"/>
  <c r="G401" i="512"/>
  <c r="G402" i="512"/>
  <c r="G403" i="512"/>
  <c r="G404" i="512"/>
  <c r="G405" i="512"/>
  <c r="G406" i="512"/>
  <c r="G407" i="512"/>
  <c r="G408" i="512"/>
  <c r="G409" i="512"/>
  <c r="G410" i="512"/>
  <c r="G411" i="512"/>
  <c r="G412" i="512"/>
  <c r="G413" i="512"/>
  <c r="G414" i="512"/>
  <c r="G415" i="512"/>
  <c r="G416" i="512"/>
  <c r="G417" i="512"/>
  <c r="G418" i="512"/>
  <c r="G419" i="512"/>
  <c r="G420" i="512"/>
  <c r="G421" i="512"/>
  <c r="G422" i="512"/>
  <c r="G423" i="512"/>
  <c r="G424" i="512"/>
  <c r="G425" i="512"/>
  <c r="G426" i="512"/>
  <c r="G427" i="512"/>
  <c r="G428" i="512"/>
  <c r="G429" i="512"/>
  <c r="G430" i="512"/>
  <c r="G431" i="512"/>
  <c r="H392" i="512"/>
  <c r="H393" i="512"/>
  <c r="H394" i="512"/>
  <c r="H238" i="512" s="1"/>
  <c r="H395" i="512"/>
  <c r="H396" i="512"/>
  <c r="H397" i="512"/>
  <c r="H398" i="512"/>
  <c r="H399" i="512"/>
  <c r="H400" i="512"/>
  <c r="H401" i="512"/>
  <c r="H402" i="512"/>
  <c r="H403" i="512"/>
  <c r="H404" i="512"/>
  <c r="H405" i="512"/>
  <c r="H406" i="512"/>
  <c r="H407" i="512"/>
  <c r="H408" i="512"/>
  <c r="H409" i="512"/>
  <c r="H410" i="512"/>
  <c r="H411" i="512"/>
  <c r="H412" i="512"/>
  <c r="H413" i="512"/>
  <c r="H414" i="512"/>
  <c r="H415" i="512"/>
  <c r="H416" i="512"/>
  <c r="H417" i="512"/>
  <c r="H418" i="512"/>
  <c r="H419" i="512"/>
  <c r="H420" i="512"/>
  <c r="H421" i="512"/>
  <c r="H422" i="512"/>
  <c r="H423" i="512"/>
  <c r="H424" i="512"/>
  <c r="H425" i="512"/>
  <c r="H426" i="512"/>
  <c r="H427" i="512"/>
  <c r="H428" i="512"/>
  <c r="H429" i="512"/>
  <c r="H430" i="512"/>
  <c r="H431" i="512"/>
  <c r="C434" i="512"/>
  <c r="C435" i="512"/>
  <c r="C239" i="512" s="1"/>
  <c r="C436" i="512"/>
  <c r="C437" i="512"/>
  <c r="C438" i="512"/>
  <c r="C439" i="512"/>
  <c r="C440" i="512"/>
  <c r="C441" i="512"/>
  <c r="C442" i="512"/>
  <c r="C443" i="512"/>
  <c r="C444" i="512"/>
  <c r="C445" i="512"/>
  <c r="C446" i="512"/>
  <c r="C447" i="512"/>
  <c r="C448" i="512"/>
  <c r="C449" i="512"/>
  <c r="C450" i="512"/>
  <c r="C451" i="512"/>
  <c r="C452" i="512"/>
  <c r="C453" i="512"/>
  <c r="C454" i="512"/>
  <c r="C455" i="512"/>
  <c r="C456" i="512"/>
  <c r="C457" i="512"/>
  <c r="C458" i="512"/>
  <c r="C459" i="512"/>
  <c r="C460" i="512"/>
  <c r="C461" i="512"/>
  <c r="C462" i="512"/>
  <c r="C463" i="512"/>
  <c r="C464" i="512"/>
  <c r="C465" i="512"/>
  <c r="C466" i="512"/>
  <c r="C467" i="512"/>
  <c r="C468" i="512"/>
  <c r="C469" i="512"/>
  <c r="C470" i="512"/>
  <c r="C471" i="512"/>
  <c r="C472" i="512"/>
  <c r="C473" i="512"/>
  <c r="D434" i="512"/>
  <c r="D435" i="512"/>
  <c r="D436" i="512"/>
  <c r="D437" i="512"/>
  <c r="D438" i="512"/>
  <c r="D439" i="512"/>
  <c r="D440" i="512"/>
  <c r="D441" i="512"/>
  <c r="D442" i="512"/>
  <c r="D443" i="512"/>
  <c r="D444" i="512"/>
  <c r="D445" i="512"/>
  <c r="D446" i="512"/>
  <c r="D447" i="512"/>
  <c r="D448" i="512"/>
  <c r="D449" i="512"/>
  <c r="D450" i="512"/>
  <c r="D451" i="512"/>
  <c r="D452" i="512"/>
  <c r="D453" i="512"/>
  <c r="D454" i="512"/>
  <c r="D455" i="512"/>
  <c r="D456" i="512"/>
  <c r="D457" i="512"/>
  <c r="D458" i="512"/>
  <c r="D459" i="512"/>
  <c r="D460" i="512"/>
  <c r="D461" i="512"/>
  <c r="D462" i="512"/>
  <c r="D463" i="512"/>
  <c r="D464" i="512"/>
  <c r="D465" i="512"/>
  <c r="D466" i="512"/>
  <c r="D467" i="512"/>
  <c r="D468" i="512"/>
  <c r="D469" i="512"/>
  <c r="D470" i="512"/>
  <c r="D471" i="512"/>
  <c r="D472" i="512"/>
  <c r="D473" i="512"/>
  <c r="D239" i="512"/>
  <c r="E434" i="512"/>
  <c r="E435" i="512"/>
  <c r="E239" i="512" s="1"/>
  <c r="E436" i="512"/>
  <c r="E437" i="512"/>
  <c r="E438" i="512"/>
  <c r="E439" i="512"/>
  <c r="E440" i="512"/>
  <c r="E441" i="512"/>
  <c r="E442" i="512"/>
  <c r="E443" i="512"/>
  <c r="E444" i="512"/>
  <c r="E445" i="512"/>
  <c r="E446" i="512"/>
  <c r="E447" i="512"/>
  <c r="E448" i="512"/>
  <c r="E449" i="512"/>
  <c r="E450" i="512"/>
  <c r="E451" i="512"/>
  <c r="E452" i="512"/>
  <c r="E453" i="512"/>
  <c r="E454" i="512"/>
  <c r="E455" i="512"/>
  <c r="E456" i="512"/>
  <c r="E457" i="512"/>
  <c r="E458" i="512"/>
  <c r="E459" i="512"/>
  <c r="E460" i="512"/>
  <c r="E461" i="512"/>
  <c r="E462" i="512"/>
  <c r="E463" i="512"/>
  <c r="E464" i="512"/>
  <c r="E465" i="512"/>
  <c r="E466" i="512"/>
  <c r="E467" i="512"/>
  <c r="E468" i="512"/>
  <c r="E469" i="512"/>
  <c r="E470" i="512"/>
  <c r="E471" i="512"/>
  <c r="E472" i="512"/>
  <c r="E473" i="512"/>
  <c r="F434" i="512"/>
  <c r="F435" i="512"/>
  <c r="F436" i="512"/>
  <c r="F239" i="512" s="1"/>
  <c r="F437" i="512"/>
  <c r="F438" i="512"/>
  <c r="F439" i="512"/>
  <c r="F440" i="512"/>
  <c r="F441" i="512"/>
  <c r="F442" i="512"/>
  <c r="F443" i="512"/>
  <c r="F444" i="512"/>
  <c r="F445" i="512"/>
  <c r="F446" i="512"/>
  <c r="F447" i="512"/>
  <c r="F448" i="512"/>
  <c r="F449" i="512"/>
  <c r="F450" i="512"/>
  <c r="F451" i="512"/>
  <c r="F452" i="512"/>
  <c r="F453" i="512"/>
  <c r="F454" i="512"/>
  <c r="F455" i="512"/>
  <c r="F456" i="512"/>
  <c r="F457" i="512"/>
  <c r="F458" i="512"/>
  <c r="F459" i="512"/>
  <c r="F460" i="512"/>
  <c r="F461" i="512"/>
  <c r="F462" i="512"/>
  <c r="F463" i="512"/>
  <c r="F464" i="512"/>
  <c r="F465" i="512"/>
  <c r="F466" i="512"/>
  <c r="F467" i="512"/>
  <c r="F468" i="512"/>
  <c r="F469" i="512"/>
  <c r="F470" i="512"/>
  <c r="F471" i="512"/>
  <c r="F472" i="512"/>
  <c r="F473" i="512"/>
  <c r="G434" i="512"/>
  <c r="G435" i="512"/>
  <c r="G239" i="512" s="1"/>
  <c r="G436" i="512"/>
  <c r="G437" i="512"/>
  <c r="G438" i="512"/>
  <c r="G439" i="512"/>
  <c r="G440" i="512"/>
  <c r="G441" i="512"/>
  <c r="G442" i="512"/>
  <c r="G443" i="512"/>
  <c r="G444" i="512"/>
  <c r="G445" i="512"/>
  <c r="G446" i="512"/>
  <c r="G447" i="512"/>
  <c r="G448" i="512"/>
  <c r="G449" i="512"/>
  <c r="G450" i="512"/>
  <c r="G451" i="512"/>
  <c r="G452" i="512"/>
  <c r="G453" i="512"/>
  <c r="G454" i="512"/>
  <c r="G455" i="512"/>
  <c r="G456" i="512"/>
  <c r="G457" i="512"/>
  <c r="G458" i="512"/>
  <c r="G459" i="512"/>
  <c r="G460" i="512"/>
  <c r="G461" i="512"/>
  <c r="G462" i="512"/>
  <c r="G463" i="512"/>
  <c r="G464" i="512"/>
  <c r="G465" i="512"/>
  <c r="G466" i="512"/>
  <c r="G467" i="512"/>
  <c r="G468" i="512"/>
  <c r="G469" i="512"/>
  <c r="G470" i="512"/>
  <c r="G471" i="512"/>
  <c r="G472" i="512"/>
  <c r="G473" i="512"/>
  <c r="H434" i="512"/>
  <c r="H435" i="512"/>
  <c r="H436" i="512"/>
  <c r="H437" i="512"/>
  <c r="H438" i="512"/>
  <c r="H439" i="512"/>
  <c r="H440" i="512"/>
  <c r="H441" i="512"/>
  <c r="H442" i="512"/>
  <c r="H443" i="512"/>
  <c r="H444" i="512"/>
  <c r="H445" i="512"/>
  <c r="H446" i="512"/>
  <c r="H447" i="512"/>
  <c r="H448" i="512"/>
  <c r="H449" i="512"/>
  <c r="H450" i="512"/>
  <c r="H451" i="512"/>
  <c r="H452" i="512"/>
  <c r="H453" i="512"/>
  <c r="H454" i="512"/>
  <c r="H455" i="512"/>
  <c r="H456" i="512"/>
  <c r="H457" i="512"/>
  <c r="H458" i="512"/>
  <c r="H459" i="512"/>
  <c r="H460" i="512"/>
  <c r="H461" i="512"/>
  <c r="H462" i="512"/>
  <c r="H463" i="512"/>
  <c r="H464" i="512"/>
  <c r="H465" i="512"/>
  <c r="H466" i="512"/>
  <c r="H467" i="512"/>
  <c r="H468" i="512"/>
  <c r="H469" i="512"/>
  <c r="H470" i="512"/>
  <c r="H471" i="512"/>
  <c r="H472" i="512"/>
  <c r="H473" i="512"/>
  <c r="H239" i="512"/>
  <c r="C479" i="512"/>
  <c r="C480" i="512"/>
  <c r="C240" i="512" s="1"/>
  <c r="C481" i="512"/>
  <c r="C482" i="512"/>
  <c r="C483" i="512"/>
  <c r="C484" i="512"/>
  <c r="C485" i="512"/>
  <c r="C486" i="512"/>
  <c r="C487" i="512"/>
  <c r="C488" i="512"/>
  <c r="C489" i="512"/>
  <c r="C490" i="512"/>
  <c r="C491" i="512"/>
  <c r="C492" i="512"/>
  <c r="C493" i="512"/>
  <c r="C494" i="512"/>
  <c r="C495" i="512"/>
  <c r="C496" i="512"/>
  <c r="D479" i="512"/>
  <c r="D480" i="512"/>
  <c r="D481" i="512"/>
  <c r="D482" i="512"/>
  <c r="D483" i="512"/>
  <c r="D484" i="512"/>
  <c r="D485" i="512"/>
  <c r="D486" i="512"/>
  <c r="D487" i="512"/>
  <c r="D488" i="512"/>
  <c r="D489" i="512"/>
  <c r="D490" i="512"/>
  <c r="D491" i="512"/>
  <c r="D492" i="512"/>
  <c r="D493" i="512"/>
  <c r="D494" i="512"/>
  <c r="D495" i="512"/>
  <c r="D496" i="512"/>
  <c r="E479" i="512"/>
  <c r="E480" i="512"/>
  <c r="E481" i="512"/>
  <c r="E482" i="512"/>
  <c r="E483" i="512"/>
  <c r="E484" i="512"/>
  <c r="E485" i="512"/>
  <c r="E486" i="512"/>
  <c r="E487" i="512"/>
  <c r="E488" i="512"/>
  <c r="E489" i="512"/>
  <c r="E490" i="512"/>
  <c r="E491" i="512"/>
  <c r="E492" i="512"/>
  <c r="E493" i="512"/>
  <c r="E494" i="512"/>
  <c r="E495" i="512"/>
  <c r="E496" i="512"/>
  <c r="F479" i="512"/>
  <c r="F480" i="512"/>
  <c r="F481" i="512"/>
  <c r="F482" i="512"/>
  <c r="F483" i="512"/>
  <c r="F484" i="512"/>
  <c r="F485" i="512"/>
  <c r="F486" i="512"/>
  <c r="F487" i="512"/>
  <c r="F488" i="512"/>
  <c r="F489" i="512"/>
  <c r="F490" i="512"/>
  <c r="F491" i="512"/>
  <c r="F492" i="512"/>
  <c r="F493" i="512"/>
  <c r="F494" i="512"/>
  <c r="F495" i="512"/>
  <c r="F496" i="512"/>
  <c r="F240" i="512"/>
  <c r="G479" i="512"/>
  <c r="G480" i="512"/>
  <c r="G481" i="512"/>
  <c r="G482" i="512"/>
  <c r="G483" i="512"/>
  <c r="G484" i="512"/>
  <c r="G485" i="512"/>
  <c r="G486" i="512"/>
  <c r="G487" i="512"/>
  <c r="G488" i="512"/>
  <c r="G489" i="512"/>
  <c r="G490" i="512"/>
  <c r="G491" i="512"/>
  <c r="G492" i="512"/>
  <c r="G493" i="512"/>
  <c r="G494" i="512"/>
  <c r="G495" i="512"/>
  <c r="G496" i="512"/>
  <c r="H479" i="512"/>
  <c r="H480" i="512"/>
  <c r="H481" i="512"/>
  <c r="H482" i="512"/>
  <c r="H483" i="512"/>
  <c r="H484" i="512"/>
  <c r="H485" i="512"/>
  <c r="H486" i="512"/>
  <c r="H487" i="512"/>
  <c r="H488" i="512"/>
  <c r="H489" i="512"/>
  <c r="H490" i="512"/>
  <c r="H491" i="512"/>
  <c r="H492" i="512"/>
  <c r="H493" i="512"/>
  <c r="H494" i="512"/>
  <c r="H495" i="512"/>
  <c r="H496" i="512"/>
  <c r="H240" i="512"/>
  <c r="C500" i="512"/>
  <c r="C501" i="512"/>
  <c r="C502" i="512"/>
  <c r="C503" i="512"/>
  <c r="C241" i="512" s="1"/>
  <c r="C504" i="512"/>
  <c r="D500" i="512"/>
  <c r="D501" i="512"/>
  <c r="D502" i="512"/>
  <c r="D503" i="512"/>
  <c r="D504" i="512"/>
  <c r="D241" i="512"/>
  <c r="E500" i="512"/>
  <c r="E501" i="512"/>
  <c r="E502" i="512"/>
  <c r="E503" i="512"/>
  <c r="E241" i="512" s="1"/>
  <c r="E504" i="512"/>
  <c r="F500" i="512"/>
  <c r="F501" i="512"/>
  <c r="F502" i="512"/>
  <c r="F503" i="512"/>
  <c r="F504" i="512"/>
  <c r="F241" i="512"/>
  <c r="G500" i="512"/>
  <c r="G241" i="512" s="1"/>
  <c r="G501" i="512"/>
  <c r="G502" i="512"/>
  <c r="G503" i="512"/>
  <c r="G504" i="512"/>
  <c r="H500" i="512"/>
  <c r="H501" i="512"/>
  <c r="H502" i="512"/>
  <c r="H241" i="512" s="1"/>
  <c r="H503" i="512"/>
  <c r="H504" i="512"/>
  <c r="C507" i="512"/>
  <c r="C508" i="512"/>
  <c r="C509" i="512"/>
  <c r="C510" i="512"/>
  <c r="C511" i="512"/>
  <c r="C512" i="512"/>
  <c r="D507" i="512"/>
  <c r="D508" i="512"/>
  <c r="D509" i="512"/>
  <c r="D510" i="512"/>
  <c r="D511" i="512"/>
  <c r="D512" i="512"/>
  <c r="D242" i="512" s="1"/>
  <c r="E507" i="512"/>
  <c r="E508" i="512"/>
  <c r="E509" i="512"/>
  <c r="E510" i="512"/>
  <c r="E511" i="512"/>
  <c r="E512" i="512"/>
  <c r="E242" i="512"/>
  <c r="F507" i="512"/>
  <c r="F242" i="512" s="1"/>
  <c r="F508" i="512"/>
  <c r="F509" i="512"/>
  <c r="F510" i="512"/>
  <c r="F511" i="512"/>
  <c r="F512" i="512"/>
  <c r="G507" i="512"/>
  <c r="G508" i="512"/>
  <c r="G509" i="512"/>
  <c r="G510" i="512"/>
  <c r="G511" i="512"/>
  <c r="G512" i="512"/>
  <c r="H507" i="512"/>
  <c r="H508" i="512"/>
  <c r="H509" i="512"/>
  <c r="H510" i="512"/>
  <c r="H511" i="512"/>
  <c r="H512" i="512"/>
  <c r="H242" i="512"/>
  <c r="C515" i="512"/>
  <c r="C516" i="512"/>
  <c r="C517" i="512"/>
  <c r="C518" i="512"/>
  <c r="C519" i="512"/>
  <c r="C520" i="512"/>
  <c r="C521" i="512"/>
  <c r="C243" i="512"/>
  <c r="D515" i="512"/>
  <c r="D516" i="512"/>
  <c r="D517" i="512"/>
  <c r="D518" i="512"/>
  <c r="D519" i="512"/>
  <c r="D520" i="512"/>
  <c r="D521" i="512"/>
  <c r="D243" i="512"/>
  <c r="E515" i="512"/>
  <c r="E516" i="512"/>
  <c r="E517" i="512"/>
  <c r="E518" i="512"/>
  <c r="E519" i="512"/>
  <c r="E520" i="512"/>
  <c r="E521" i="512"/>
  <c r="E243" i="512"/>
  <c r="F515" i="512"/>
  <c r="F516" i="512"/>
  <c r="F517" i="512"/>
  <c r="F518" i="512"/>
  <c r="F519" i="512"/>
  <c r="F520" i="512"/>
  <c r="F521" i="512"/>
  <c r="F243" i="512"/>
  <c r="G515" i="512"/>
  <c r="G516" i="512"/>
  <c r="G517" i="512"/>
  <c r="G518" i="512"/>
  <c r="G519" i="512"/>
  <c r="G520" i="512"/>
  <c r="G521" i="512"/>
  <c r="G243" i="512" s="1"/>
  <c r="H515" i="512"/>
  <c r="H516" i="512"/>
  <c r="H517" i="512"/>
  <c r="H243" i="512" s="1"/>
  <c r="H518" i="512"/>
  <c r="H519" i="512"/>
  <c r="H520" i="512"/>
  <c r="H521" i="512"/>
  <c r="C244" i="512"/>
  <c r="D244" i="512"/>
  <c r="E244" i="512"/>
  <c r="F244" i="512"/>
  <c r="G244" i="512"/>
  <c r="H244" i="512"/>
  <c r="B521" i="9241"/>
  <c r="B75" i="9241"/>
  <c r="B76" i="9241"/>
  <c r="B77" i="9241"/>
  <c r="B78" i="9241"/>
  <c r="L472" i="9241" s="1"/>
  <c r="B79" i="9241"/>
  <c r="B80" i="9241"/>
  <c r="B81" i="9241"/>
  <c r="B82" i="9241"/>
  <c r="B83" i="9241"/>
  <c r="B84" i="9241"/>
  <c r="B85" i="9241"/>
  <c r="B86" i="9241"/>
  <c r="B87" i="9241"/>
  <c r="B89" i="9241"/>
  <c r="B90" i="9241"/>
  <c r="B91" i="9241"/>
  <c r="B92" i="9241"/>
  <c r="B94" i="9241"/>
  <c r="B95" i="9241"/>
  <c r="B96" i="9241"/>
  <c r="B97" i="9241"/>
  <c r="B98" i="9241"/>
  <c r="B99" i="9241"/>
  <c r="B100" i="9241"/>
  <c r="B101" i="9241"/>
  <c r="B102" i="9241"/>
  <c r="B103" i="9241"/>
  <c r="B104" i="9241"/>
  <c r="B105" i="9241"/>
  <c r="B106" i="9241"/>
  <c r="B107" i="9241"/>
  <c r="B108" i="9241"/>
  <c r="B109" i="9241"/>
  <c r="B110" i="9241"/>
  <c r="B111" i="9241"/>
  <c r="B112" i="9241"/>
  <c r="B113" i="9241"/>
  <c r="B114" i="9241"/>
  <c r="B115" i="9241"/>
  <c r="B116" i="9241"/>
  <c r="B117" i="9241"/>
  <c r="B118" i="9241"/>
  <c r="B119" i="9241"/>
  <c r="B120" i="9241"/>
  <c r="B121" i="9241"/>
  <c r="B122" i="9241"/>
  <c r="B123" i="9241"/>
  <c r="B124" i="9241"/>
  <c r="B125" i="9241"/>
  <c r="B126" i="9241"/>
  <c r="B127" i="9241"/>
  <c r="B128" i="9241"/>
  <c r="B129" i="9241"/>
  <c r="B130" i="9241"/>
  <c r="B131" i="9241"/>
  <c r="B132" i="9241"/>
  <c r="B133" i="9241"/>
  <c r="B134" i="9241"/>
  <c r="B135" i="9241"/>
  <c r="B136" i="9241"/>
  <c r="B137" i="9241"/>
  <c r="B138" i="9241"/>
  <c r="B139" i="9241"/>
  <c r="B140" i="9241"/>
  <c r="B141" i="9241"/>
  <c r="B142" i="9241"/>
  <c r="B143" i="9241"/>
  <c r="B144" i="9241"/>
  <c r="B145" i="9241"/>
  <c r="B146" i="9241"/>
  <c r="B147" i="9241"/>
  <c r="B148" i="9241"/>
  <c r="B149" i="9241"/>
  <c r="B150" i="9241"/>
  <c r="B151" i="9241"/>
  <c r="B152" i="9241"/>
  <c r="B153" i="9241"/>
  <c r="B154" i="9241"/>
  <c r="B155" i="9241"/>
  <c r="B156" i="9241"/>
  <c r="B157" i="9241"/>
  <c r="B158" i="9241"/>
  <c r="B159" i="9241"/>
  <c r="L521" i="9241"/>
  <c r="B520" i="9241"/>
  <c r="L520" i="9241" s="1"/>
  <c r="B519" i="9241"/>
  <c r="B518" i="9241"/>
  <c r="L518" i="9241" s="1"/>
  <c r="B517" i="9241"/>
  <c r="L517" i="9241" s="1"/>
  <c r="B516" i="9241"/>
  <c r="L516" i="9241" s="1"/>
  <c r="B515" i="9241"/>
  <c r="L515" i="9241" s="1"/>
  <c r="B512" i="9241"/>
  <c r="B160" i="9241"/>
  <c r="B161" i="9241"/>
  <c r="L496" i="9241" s="1"/>
  <c r="B162" i="9241"/>
  <c r="B163" i="9241"/>
  <c r="B164" i="9241"/>
  <c r="B165" i="9241"/>
  <c r="B166" i="9241"/>
  <c r="B167" i="9241"/>
  <c r="B168" i="9241"/>
  <c r="B169" i="9241"/>
  <c r="B170" i="9241"/>
  <c r="B171" i="9241"/>
  <c r="B172" i="9241"/>
  <c r="B173" i="9241"/>
  <c r="B174" i="9241"/>
  <c r="B175" i="9241"/>
  <c r="B176" i="9241"/>
  <c r="B177" i="9241"/>
  <c r="B178" i="9241"/>
  <c r="B179" i="9241"/>
  <c r="B180" i="9241"/>
  <c r="B181" i="9241"/>
  <c r="B182" i="9241"/>
  <c r="B183" i="9241"/>
  <c r="B511" i="9241"/>
  <c r="L511" i="9241"/>
  <c r="B510" i="9241"/>
  <c r="L510" i="9241" s="1"/>
  <c r="B509" i="9241"/>
  <c r="L509" i="9241"/>
  <c r="B508" i="9241"/>
  <c r="L508" i="9241" s="1"/>
  <c r="B507" i="9241"/>
  <c r="L507" i="9241" s="1"/>
  <c r="B504" i="9241"/>
  <c r="B184" i="9241"/>
  <c r="B185" i="9241"/>
  <c r="B186" i="9241"/>
  <c r="B187" i="9241"/>
  <c r="B503" i="9241"/>
  <c r="L503" i="9241" s="1"/>
  <c r="B502" i="9241"/>
  <c r="B501" i="9241"/>
  <c r="L501" i="9241"/>
  <c r="B500" i="9241"/>
  <c r="L500" i="9241" s="1"/>
  <c r="B496" i="9241"/>
  <c r="B495" i="9241"/>
  <c r="L495" i="9241" s="1"/>
  <c r="B494" i="9241"/>
  <c r="L494" i="9241" s="1"/>
  <c r="B493" i="9241"/>
  <c r="L493" i="9241" s="1"/>
  <c r="B492" i="9241"/>
  <c r="L492" i="9241" s="1"/>
  <c r="B491" i="9241"/>
  <c r="B490" i="9241"/>
  <c r="L490" i="9241"/>
  <c r="B489" i="9241"/>
  <c r="L489" i="9241" s="1"/>
  <c r="B488" i="9241"/>
  <c r="L488" i="9241"/>
  <c r="B487" i="9241"/>
  <c r="L487" i="9241" s="1"/>
  <c r="B486" i="9241"/>
  <c r="L486" i="9241" s="1"/>
  <c r="B485" i="9241"/>
  <c r="L485" i="9241" s="1"/>
  <c r="B484" i="9241"/>
  <c r="L484" i="9241" s="1"/>
  <c r="B483" i="9241"/>
  <c r="L483" i="9241" s="1"/>
  <c r="B482" i="9241"/>
  <c r="L482" i="9241"/>
  <c r="B481" i="9241"/>
  <c r="L481" i="9241" s="1"/>
  <c r="B480" i="9241"/>
  <c r="L480" i="9241"/>
  <c r="B479" i="9241"/>
  <c r="L479" i="9241" s="1"/>
  <c r="B473" i="9241"/>
  <c r="B188" i="9241"/>
  <c r="B189" i="9241"/>
  <c r="B190" i="9241"/>
  <c r="B191" i="9241"/>
  <c r="B192" i="9241"/>
  <c r="B193" i="9241"/>
  <c r="B194" i="9241"/>
  <c r="B195" i="9241"/>
  <c r="B196" i="9241"/>
  <c r="B197" i="9241"/>
  <c r="B198" i="9241"/>
  <c r="B199" i="9241"/>
  <c r="B200" i="9241"/>
  <c r="B201" i="9241"/>
  <c r="B202" i="9241"/>
  <c r="B203" i="9241"/>
  <c r="B204" i="9241"/>
  <c r="B205" i="9241"/>
  <c r="B206" i="9241"/>
  <c r="B207" i="9241"/>
  <c r="B208" i="9241"/>
  <c r="B209" i="9241"/>
  <c r="B210" i="9241"/>
  <c r="L473" i="9241"/>
  <c r="B472" i="9241"/>
  <c r="B211" i="9241"/>
  <c r="B212" i="9241"/>
  <c r="B213" i="9241"/>
  <c r="B214" i="9241"/>
  <c r="B215" i="9241"/>
  <c r="B216" i="9241"/>
  <c r="B217" i="9241"/>
  <c r="B218" i="9241"/>
  <c r="B219" i="9241"/>
  <c r="B220" i="9241"/>
  <c r="B221" i="9241"/>
  <c r="B222" i="9241"/>
  <c r="B223" i="9241"/>
  <c r="B224" i="9241"/>
  <c r="B225" i="9241"/>
  <c r="B471" i="9241"/>
  <c r="L471" i="9241" s="1"/>
  <c r="B470" i="9241"/>
  <c r="L470" i="9241" s="1"/>
  <c r="B469" i="9241"/>
  <c r="B468" i="9241"/>
  <c r="L468" i="9241"/>
  <c r="B467" i="9241"/>
  <c r="L467" i="9241" s="1"/>
  <c r="B466" i="9241"/>
  <c r="L466" i="9241"/>
  <c r="B465" i="9241"/>
  <c r="L465" i="9241" s="1"/>
  <c r="B464" i="9241"/>
  <c r="L464" i="9241" s="1"/>
  <c r="B463" i="9241"/>
  <c r="L463" i="9241" s="1"/>
  <c r="B462" i="9241"/>
  <c r="L462" i="9241" s="1"/>
  <c r="B461" i="9241"/>
  <c r="L461" i="9241" s="1"/>
  <c r="B460" i="9241"/>
  <c r="L460" i="9241"/>
  <c r="B459" i="9241"/>
  <c r="L459" i="9241" s="1"/>
  <c r="B458" i="9241"/>
  <c r="L458" i="9241"/>
  <c r="B457" i="9241"/>
  <c r="L457" i="9241" s="1"/>
  <c r="B456" i="9241"/>
  <c r="L456" i="9241" s="1"/>
  <c r="B455" i="9241"/>
  <c r="L455" i="9241" s="1"/>
  <c r="B454" i="9241"/>
  <c r="L454" i="9241" s="1"/>
  <c r="B453" i="9241"/>
  <c r="L453" i="9241" s="1"/>
  <c r="B452" i="9241"/>
  <c r="L452" i="9241"/>
  <c r="B451" i="9241"/>
  <c r="L451" i="9241" s="1"/>
  <c r="B450" i="9241"/>
  <c r="L450" i="9241"/>
  <c r="B449" i="9241"/>
  <c r="L449" i="9241" s="1"/>
  <c r="B448" i="9241"/>
  <c r="L448" i="9241" s="1"/>
  <c r="B447" i="9241"/>
  <c r="L447" i="9241" s="1"/>
  <c r="B446" i="9241"/>
  <c r="L446" i="9241" s="1"/>
  <c r="B445" i="9241"/>
  <c r="L445" i="9241" s="1"/>
  <c r="B444" i="9241"/>
  <c r="L444" i="9241"/>
  <c r="B443" i="9241"/>
  <c r="L443" i="9241" s="1"/>
  <c r="B442" i="9241"/>
  <c r="L442" i="9241"/>
  <c r="B441" i="9241"/>
  <c r="L441" i="9241" s="1"/>
  <c r="B440" i="9241"/>
  <c r="L440" i="9241" s="1"/>
  <c r="B439" i="9241"/>
  <c r="L439" i="9241" s="1"/>
  <c r="B438" i="9241"/>
  <c r="L438" i="9241" s="1"/>
  <c r="B437" i="9241"/>
  <c r="L437" i="9241" s="1"/>
  <c r="B436" i="9241"/>
  <c r="L436" i="9241"/>
  <c r="B435" i="9241"/>
  <c r="L435" i="9241" s="1"/>
  <c r="B434" i="9241"/>
  <c r="L434" i="9241"/>
  <c r="B431" i="9241"/>
  <c r="L431" i="9241" s="1"/>
  <c r="B430" i="9241"/>
  <c r="L430" i="9241" s="1"/>
  <c r="B429" i="9241"/>
  <c r="L429" i="9241" s="1"/>
  <c r="B428" i="9241"/>
  <c r="L428" i="9241" s="1"/>
  <c r="B427" i="9241"/>
  <c r="B426" i="9241"/>
  <c r="L426" i="9241"/>
  <c r="B425" i="9241"/>
  <c r="L425" i="9241" s="1"/>
  <c r="B424" i="9241"/>
  <c r="L424" i="9241"/>
  <c r="B423" i="9241"/>
  <c r="L423" i="9241" s="1"/>
  <c r="B422" i="9241"/>
  <c r="L422" i="9241" s="1"/>
  <c r="B421" i="9241"/>
  <c r="L421" i="9241" s="1"/>
  <c r="B420" i="9241"/>
  <c r="L420" i="9241" s="1"/>
  <c r="B419" i="9241"/>
  <c r="L419" i="9241" s="1"/>
  <c r="B418" i="9241"/>
  <c r="L418" i="9241"/>
  <c r="B417" i="9241"/>
  <c r="L417" i="9241" s="1"/>
  <c r="B416" i="9241"/>
  <c r="L416" i="9241"/>
  <c r="B415" i="9241"/>
  <c r="L415" i="9241" s="1"/>
  <c r="B414" i="9241"/>
  <c r="L414" i="9241" s="1"/>
  <c r="B413" i="9241"/>
  <c r="L413" i="9241" s="1"/>
  <c r="B412" i="9241"/>
  <c r="L412" i="9241" s="1"/>
  <c r="B411" i="9241"/>
  <c r="L411" i="9241" s="1"/>
  <c r="B410" i="9241"/>
  <c r="L410" i="9241"/>
  <c r="B409" i="9241"/>
  <c r="L409" i="9241" s="1"/>
  <c r="B408" i="9241"/>
  <c r="L408" i="9241"/>
  <c r="B407" i="9241"/>
  <c r="L407" i="9241" s="1"/>
  <c r="B406" i="9241"/>
  <c r="L406" i="9241" s="1"/>
  <c r="B405" i="9241"/>
  <c r="L405" i="9241" s="1"/>
  <c r="B404" i="9241"/>
  <c r="L404" i="9241" s="1"/>
  <c r="B403" i="9241"/>
  <c r="L403" i="9241" s="1"/>
  <c r="B402" i="9241"/>
  <c r="L402" i="9241"/>
  <c r="B401" i="9241"/>
  <c r="L401" i="9241" s="1"/>
  <c r="B400" i="9241"/>
  <c r="L400" i="9241"/>
  <c r="B399" i="9241"/>
  <c r="L399" i="9241" s="1"/>
  <c r="B398" i="9241"/>
  <c r="L398" i="9241" s="1"/>
  <c r="B397" i="9241"/>
  <c r="L397" i="9241" s="1"/>
  <c r="B396" i="9241"/>
  <c r="L396" i="9241" s="1"/>
  <c r="B395" i="9241"/>
  <c r="L395" i="9241" s="1"/>
  <c r="B394" i="9241"/>
  <c r="L394" i="9241"/>
  <c r="B393" i="9241"/>
  <c r="L393" i="9241" s="1"/>
  <c r="B392" i="9241"/>
  <c r="L392" i="9241"/>
  <c r="B389" i="9241"/>
  <c r="L389" i="9241" s="1"/>
  <c r="B388" i="9241"/>
  <c r="L388" i="9241" s="1"/>
  <c r="B387" i="9241"/>
  <c r="L387" i="9241" s="1"/>
  <c r="B386" i="9241"/>
  <c r="L386" i="9241" s="1"/>
  <c r="B385" i="9241"/>
  <c r="L385" i="9241" s="1"/>
  <c r="B384" i="9241"/>
  <c r="L384" i="9241"/>
  <c r="B383" i="9241"/>
  <c r="L383" i="9241" s="1"/>
  <c r="B382" i="9241"/>
  <c r="L382" i="9241"/>
  <c r="B381" i="9241"/>
  <c r="L381" i="9241" s="1"/>
  <c r="B380" i="9241"/>
  <c r="L380" i="9241" s="1"/>
  <c r="L237" i="9241" s="1"/>
  <c r="B377" i="9241"/>
  <c r="L377" i="9241" s="1"/>
  <c r="B376" i="9241"/>
  <c r="L376" i="9241" s="1"/>
  <c r="B375" i="9241"/>
  <c r="L375" i="9241" s="1"/>
  <c r="B374" i="9241"/>
  <c r="L374" i="9241"/>
  <c r="B373" i="9241"/>
  <c r="L373" i="9241" s="1"/>
  <c r="B372" i="9241"/>
  <c r="L372" i="9241"/>
  <c r="B371" i="9241"/>
  <c r="L371" i="9241" s="1"/>
  <c r="B370" i="9241"/>
  <c r="L370" i="9241" s="1"/>
  <c r="B369" i="9241"/>
  <c r="L369" i="9241" s="1"/>
  <c r="B368" i="9241"/>
  <c r="L368" i="9241" s="1"/>
  <c r="B367" i="9241"/>
  <c r="L367" i="9241" s="1"/>
  <c r="B366" i="9241"/>
  <c r="L366" i="9241"/>
  <c r="B365" i="9241"/>
  <c r="L365" i="9241" s="1"/>
  <c r="B364" i="9241"/>
  <c r="L364" i="9241"/>
  <c r="B363" i="9241"/>
  <c r="L363" i="9241" s="1"/>
  <c r="B360" i="9241"/>
  <c r="L360" i="9241" s="1"/>
  <c r="B359" i="9241"/>
  <c r="L359" i="9241" s="1"/>
  <c r="B358" i="9241"/>
  <c r="L358" i="9241" s="1"/>
  <c r="B357" i="9241"/>
  <c r="L357" i="9241"/>
  <c r="B356" i="9241"/>
  <c r="L356" i="9241" s="1"/>
  <c r="B355" i="9241"/>
  <c r="L355" i="9241"/>
  <c r="B354" i="9241"/>
  <c r="L354" i="9241" s="1"/>
  <c r="B353" i="9241"/>
  <c r="L353" i="9241"/>
  <c r="B352" i="9241"/>
  <c r="L352" i="9241" s="1"/>
  <c r="B351" i="9241"/>
  <c r="L351" i="9241"/>
  <c r="B350" i="9241"/>
  <c r="L350" i="9241" s="1"/>
  <c r="B349" i="9241"/>
  <c r="L349" i="9241"/>
  <c r="B348" i="9241"/>
  <c r="L348" i="9241" s="1"/>
  <c r="B347" i="9241"/>
  <c r="L347" i="9241"/>
  <c r="B346" i="9241"/>
  <c r="L346" i="9241" s="1"/>
  <c r="B345" i="9241"/>
  <c r="L345" i="9241"/>
  <c r="B344" i="9241"/>
  <c r="L344" i="9241" s="1"/>
  <c r="B343" i="9241"/>
  <c r="L343" i="9241"/>
  <c r="B342" i="9241"/>
  <c r="L342" i="9241" s="1"/>
  <c r="B339" i="9241"/>
  <c r="L339" i="9241"/>
  <c r="B338" i="9241"/>
  <c r="L338" i="9241" s="1"/>
  <c r="B337" i="9241"/>
  <c r="L337" i="9241"/>
  <c r="B336" i="9241"/>
  <c r="L336" i="9241" s="1"/>
  <c r="B335" i="9241"/>
  <c r="L335" i="9241"/>
  <c r="B334" i="9241"/>
  <c r="L334" i="9241" s="1"/>
  <c r="B333" i="9241"/>
  <c r="L333" i="9241"/>
  <c r="B332" i="9241"/>
  <c r="L332" i="9241" s="1"/>
  <c r="B331" i="9241"/>
  <c r="L331" i="9241"/>
  <c r="B330" i="9241"/>
  <c r="L330" i="9241" s="1"/>
  <c r="B329" i="9241"/>
  <c r="L329" i="9241"/>
  <c r="B328" i="9241"/>
  <c r="L328" i="9241" s="1"/>
  <c r="B327" i="9241"/>
  <c r="L327" i="9241"/>
  <c r="B326" i="9241"/>
  <c r="L326" i="9241" s="1"/>
  <c r="B323" i="9241"/>
  <c r="L323" i="9241"/>
  <c r="B322" i="9241"/>
  <c r="L322" i="9241" s="1"/>
  <c r="B321" i="9241"/>
  <c r="L321" i="9241"/>
  <c r="B320" i="9241"/>
  <c r="L320" i="9241" s="1"/>
  <c r="B317" i="9241"/>
  <c r="L317" i="9241"/>
  <c r="B316" i="9241"/>
  <c r="L316" i="9241" s="1"/>
  <c r="B315" i="9241"/>
  <c r="L315" i="9241"/>
  <c r="B314" i="9241"/>
  <c r="L314" i="9241" s="1"/>
  <c r="B311" i="9241"/>
  <c r="L311" i="9241"/>
  <c r="B310" i="9241"/>
  <c r="L310" i="9241" s="1"/>
  <c r="B309" i="9241"/>
  <c r="L309" i="9241"/>
  <c r="B308" i="9241"/>
  <c r="L308" i="9241" s="1"/>
  <c r="B305" i="9241"/>
  <c r="L305" i="9241"/>
  <c r="B304" i="9241"/>
  <c r="L304" i="9241" s="1"/>
  <c r="L230" i="9241" s="1"/>
  <c r="B301" i="9241"/>
  <c r="L301" i="9241"/>
  <c r="B300" i="9241"/>
  <c r="L300" i="9241" s="1"/>
  <c r="B299" i="9241"/>
  <c r="L299" i="9241"/>
  <c r="B296" i="9241"/>
  <c r="L296" i="9241" s="1"/>
  <c r="L295" i="9241"/>
  <c r="B294" i="9241"/>
  <c r="L294" i="9241" s="1"/>
  <c r="B293" i="9241"/>
  <c r="L293" i="9241" s="1"/>
  <c r="B292" i="9241"/>
  <c r="L292" i="9241" s="1"/>
  <c r="B291" i="9241"/>
  <c r="L291" i="9241" s="1"/>
  <c r="B290" i="9241"/>
  <c r="L290" i="9241" s="1"/>
  <c r="B289" i="9241"/>
  <c r="L289" i="9241" s="1"/>
  <c r="B288" i="9241"/>
  <c r="L288" i="9241" s="1"/>
  <c r="B287" i="9241"/>
  <c r="L287" i="9241" s="1"/>
  <c r="B286" i="9241"/>
  <c r="L286" i="9241" s="1"/>
  <c r="B283" i="9241"/>
  <c r="L283" i="9241" s="1"/>
  <c r="B282" i="9241"/>
  <c r="L282" i="9241" s="1"/>
  <c r="B281" i="9241"/>
  <c r="L281" i="9241" s="1"/>
  <c r="B280" i="9241"/>
  <c r="L280" i="9241" s="1"/>
  <c r="B279" i="9241"/>
  <c r="L279" i="9241" s="1"/>
  <c r="B278" i="9241"/>
  <c r="L278" i="9241" s="1"/>
  <c r="B277" i="9241"/>
  <c r="L277" i="9241" s="1"/>
  <c r="B276" i="9241"/>
  <c r="L276" i="9241" s="1"/>
  <c r="B275" i="9241"/>
  <c r="L275" i="9241" s="1"/>
  <c r="B274" i="9241"/>
  <c r="L274" i="9241" s="1"/>
  <c r="B273" i="9241"/>
  <c r="L273" i="9241" s="1"/>
  <c r="B272" i="9241"/>
  <c r="L272" i="9241" s="1"/>
  <c r="B271" i="9241"/>
  <c r="L271" i="9241" s="1"/>
  <c r="B270" i="9241"/>
  <c r="L270" i="9241" s="1"/>
  <c r="B269" i="9241"/>
  <c r="L269" i="9241" s="1"/>
  <c r="B268" i="9241"/>
  <c r="L268" i="9241" s="1"/>
  <c r="B267" i="9241"/>
  <c r="L267" i="9241" s="1"/>
  <c r="B266" i="9241"/>
  <c r="L266" i="9241" s="1"/>
  <c r="B265" i="9241"/>
  <c r="L265" i="9241" s="1"/>
  <c r="B264" i="9241"/>
  <c r="L264" i="9241" s="1"/>
  <c r="B263" i="9241"/>
  <c r="L263" i="9241" s="1"/>
  <c r="B262" i="9241"/>
  <c r="L262" i="9241" s="1"/>
  <c r="B261" i="9241"/>
  <c r="L261" i="9241" s="1"/>
  <c r="B260" i="9241"/>
  <c r="L260" i="9241" s="1"/>
  <c r="B259" i="9241"/>
  <c r="L259" i="9241" s="1"/>
  <c r="B258" i="9241"/>
  <c r="L258" i="9241" s="1"/>
  <c r="B257" i="9241"/>
  <c r="L257" i="9241" s="1"/>
  <c r="B256" i="9241"/>
  <c r="L256" i="9241" s="1"/>
  <c r="B255" i="9241"/>
  <c r="L255" i="9241" s="1"/>
  <c r="B254" i="9241"/>
  <c r="L254" i="9241" s="1"/>
  <c r="B253" i="9241"/>
  <c r="L253" i="9241" s="1"/>
  <c r="B252" i="9241"/>
  <c r="L252" i="9241" s="1"/>
  <c r="B251" i="9241"/>
  <c r="L251" i="9241" s="1"/>
  <c r="K515" i="9241"/>
  <c r="K516" i="9241"/>
  <c r="K517" i="9241"/>
  <c r="K518" i="9241"/>
  <c r="K519" i="9241"/>
  <c r="K520" i="9241"/>
  <c r="K521" i="9241"/>
  <c r="K243" i="9241"/>
  <c r="K507" i="9241"/>
  <c r="K242" i="9241" s="1"/>
  <c r="K508" i="9241"/>
  <c r="K509" i="9241"/>
  <c r="K510" i="9241"/>
  <c r="K511" i="9241"/>
  <c r="K512" i="9241"/>
  <c r="K500" i="9241"/>
  <c r="K241" i="9241" s="1"/>
  <c r="K501" i="9241"/>
  <c r="K502" i="9241"/>
  <c r="K503" i="9241"/>
  <c r="K504" i="9241"/>
  <c r="K479" i="9241"/>
  <c r="K480" i="9241"/>
  <c r="K481" i="9241"/>
  <c r="K482" i="9241"/>
  <c r="K483" i="9241"/>
  <c r="K484" i="9241"/>
  <c r="K485" i="9241"/>
  <c r="K486" i="9241"/>
  <c r="K487" i="9241"/>
  <c r="K488" i="9241"/>
  <c r="K489" i="9241"/>
  <c r="K490" i="9241"/>
  <c r="K491" i="9241"/>
  <c r="K492" i="9241"/>
  <c r="K493" i="9241"/>
  <c r="K494" i="9241"/>
  <c r="K495" i="9241"/>
  <c r="K496" i="9241"/>
  <c r="K240" i="9241"/>
  <c r="K434" i="9241"/>
  <c r="K435" i="9241"/>
  <c r="K436" i="9241"/>
  <c r="K437" i="9241"/>
  <c r="K239" i="9241" s="1"/>
  <c r="K438" i="9241"/>
  <c r="K439" i="9241"/>
  <c r="K440" i="9241"/>
  <c r="K441" i="9241"/>
  <c r="K442" i="9241"/>
  <c r="K443" i="9241"/>
  <c r="K444" i="9241"/>
  <c r="K445" i="9241"/>
  <c r="K446" i="9241"/>
  <c r="K447" i="9241"/>
  <c r="K448" i="9241"/>
  <c r="K449" i="9241"/>
  <c r="K450" i="9241"/>
  <c r="K451" i="9241"/>
  <c r="K452" i="9241"/>
  <c r="K453" i="9241"/>
  <c r="K454" i="9241"/>
  <c r="K455" i="9241"/>
  <c r="K456" i="9241"/>
  <c r="K457" i="9241"/>
  <c r="K458" i="9241"/>
  <c r="K459" i="9241"/>
  <c r="K460" i="9241"/>
  <c r="K461" i="9241"/>
  <c r="K462" i="9241"/>
  <c r="K463" i="9241"/>
  <c r="K464" i="9241"/>
  <c r="K465" i="9241"/>
  <c r="K466" i="9241"/>
  <c r="K467" i="9241"/>
  <c r="K468" i="9241"/>
  <c r="K469" i="9241"/>
  <c r="K470" i="9241"/>
  <c r="K471" i="9241"/>
  <c r="K472" i="9241"/>
  <c r="K473" i="9241"/>
  <c r="K392" i="9241"/>
  <c r="K393" i="9241"/>
  <c r="K394" i="9241"/>
  <c r="K238" i="9241" s="1"/>
  <c r="K395" i="9241"/>
  <c r="K396" i="9241"/>
  <c r="K397" i="9241"/>
  <c r="K398" i="9241"/>
  <c r="K399" i="9241"/>
  <c r="K400" i="9241"/>
  <c r="K401" i="9241"/>
  <c r="K402" i="9241"/>
  <c r="K403" i="9241"/>
  <c r="K404" i="9241"/>
  <c r="K405" i="9241"/>
  <c r="K406" i="9241"/>
  <c r="K407" i="9241"/>
  <c r="K408" i="9241"/>
  <c r="K409" i="9241"/>
  <c r="K410" i="9241"/>
  <c r="K411" i="9241"/>
  <c r="K412" i="9241"/>
  <c r="K413" i="9241"/>
  <c r="K414" i="9241"/>
  <c r="K415" i="9241"/>
  <c r="K416" i="9241"/>
  <c r="K417" i="9241"/>
  <c r="K418" i="9241"/>
  <c r="K419" i="9241"/>
  <c r="K420" i="9241"/>
  <c r="K421" i="9241"/>
  <c r="K422" i="9241"/>
  <c r="K423" i="9241"/>
  <c r="K424" i="9241"/>
  <c r="K425" i="9241"/>
  <c r="K426" i="9241"/>
  <c r="K427" i="9241"/>
  <c r="K428" i="9241"/>
  <c r="K429" i="9241"/>
  <c r="K430" i="9241"/>
  <c r="K431" i="9241"/>
  <c r="K380" i="9241"/>
  <c r="K381" i="9241"/>
  <c r="K237" i="9241" s="1"/>
  <c r="K382" i="9241"/>
  <c r="K383" i="9241"/>
  <c r="K384" i="9241"/>
  <c r="K385" i="9241"/>
  <c r="K386" i="9241"/>
  <c r="K387" i="9241"/>
  <c r="K388" i="9241"/>
  <c r="K389" i="9241"/>
  <c r="K363" i="9241"/>
  <c r="K364" i="9241"/>
  <c r="K365" i="9241"/>
  <c r="K236" i="9241" s="1"/>
  <c r="K366" i="9241"/>
  <c r="K367" i="9241"/>
  <c r="K368" i="9241"/>
  <c r="K369" i="9241"/>
  <c r="K370" i="9241"/>
  <c r="K371" i="9241"/>
  <c r="K372" i="9241"/>
  <c r="K373" i="9241"/>
  <c r="K374" i="9241"/>
  <c r="K375" i="9241"/>
  <c r="K376" i="9241"/>
  <c r="K377" i="9241"/>
  <c r="K342" i="9241"/>
  <c r="K343" i="9241"/>
  <c r="K344" i="9241"/>
  <c r="K235" i="9241" s="1"/>
  <c r="K345" i="9241"/>
  <c r="K346" i="9241"/>
  <c r="K347" i="9241"/>
  <c r="K348" i="9241"/>
  <c r="K349" i="9241"/>
  <c r="K350" i="9241"/>
  <c r="K351" i="9241"/>
  <c r="K352" i="9241"/>
  <c r="K353" i="9241"/>
  <c r="K354" i="9241"/>
  <c r="K355" i="9241"/>
  <c r="K356" i="9241"/>
  <c r="K357" i="9241"/>
  <c r="K358" i="9241"/>
  <c r="K359" i="9241"/>
  <c r="K360" i="9241"/>
  <c r="K326" i="9241"/>
  <c r="K327" i="9241"/>
  <c r="K328" i="9241"/>
  <c r="K329" i="9241"/>
  <c r="K330" i="9241"/>
  <c r="K331" i="9241"/>
  <c r="K332" i="9241"/>
  <c r="K333" i="9241"/>
  <c r="K334" i="9241"/>
  <c r="K335" i="9241"/>
  <c r="K336" i="9241"/>
  <c r="K337" i="9241"/>
  <c r="K338" i="9241"/>
  <c r="K339" i="9241"/>
  <c r="K234" i="9241"/>
  <c r="K320" i="9241"/>
  <c r="K321" i="9241"/>
  <c r="K322" i="9241"/>
  <c r="K323" i="9241"/>
  <c r="K233" i="9241" s="1"/>
  <c r="K314" i="9241"/>
  <c r="K315" i="9241"/>
  <c r="K316" i="9241"/>
  <c r="K232" i="9241" s="1"/>
  <c r="K317" i="9241"/>
  <c r="K308" i="9241"/>
  <c r="K309" i="9241"/>
  <c r="K231" i="9241" s="1"/>
  <c r="K310" i="9241"/>
  <c r="K311" i="9241"/>
  <c r="K304" i="9241"/>
  <c r="K230" i="9241" s="1"/>
  <c r="K305" i="9241"/>
  <c r="K299" i="9241"/>
  <c r="K300" i="9241"/>
  <c r="K229" i="9241" s="1"/>
  <c r="K301" i="9241"/>
  <c r="K286" i="9241"/>
  <c r="K287" i="9241"/>
  <c r="K228" i="9241" s="1"/>
  <c r="K288" i="9241"/>
  <c r="K289" i="9241"/>
  <c r="K290" i="9241"/>
  <c r="K291" i="9241"/>
  <c r="K292" i="9241"/>
  <c r="K293" i="9241"/>
  <c r="K294" i="9241"/>
  <c r="K295" i="9241"/>
  <c r="K296" i="9241"/>
  <c r="K251" i="9241"/>
  <c r="K252" i="9241"/>
  <c r="K253" i="9241"/>
  <c r="K254" i="9241"/>
  <c r="K255" i="9241"/>
  <c r="K256" i="9241"/>
  <c r="K257" i="9241"/>
  <c r="K258" i="9241"/>
  <c r="K259" i="9241"/>
  <c r="K260" i="9241"/>
  <c r="K261" i="9241"/>
  <c r="K262" i="9241"/>
  <c r="K263" i="9241"/>
  <c r="K264" i="9241"/>
  <c r="K265" i="9241"/>
  <c r="K266" i="9241"/>
  <c r="K267" i="9241"/>
  <c r="K268" i="9241"/>
  <c r="K269" i="9241"/>
  <c r="K270" i="9241"/>
  <c r="K271" i="9241"/>
  <c r="K272" i="9241"/>
  <c r="K273" i="9241"/>
  <c r="K274" i="9241"/>
  <c r="K275" i="9241"/>
  <c r="K276" i="9241"/>
  <c r="K277" i="9241"/>
  <c r="K278" i="9241"/>
  <c r="K279" i="9241"/>
  <c r="K280" i="9241"/>
  <c r="K281" i="9241"/>
  <c r="K282" i="9241"/>
  <c r="K283" i="9241"/>
  <c r="K227" i="9241"/>
  <c r="J295" i="9241"/>
  <c r="I295" i="9241"/>
  <c r="H295" i="9241"/>
  <c r="G295" i="9241"/>
  <c r="F295" i="9241"/>
  <c r="E295" i="9241"/>
  <c r="D295" i="9241"/>
  <c r="C295" i="9241"/>
  <c r="B433" i="9241"/>
  <c r="B391" i="9241"/>
  <c r="B379" i="9241"/>
  <c r="B362" i="9241"/>
  <c r="B341" i="9241"/>
  <c r="B325" i="9241"/>
  <c r="B319" i="9241"/>
  <c r="B313" i="9241"/>
  <c r="B307" i="9241"/>
  <c r="B303" i="9241"/>
  <c r="B298" i="9241"/>
  <c r="B285" i="9241"/>
  <c r="B250" i="9241"/>
  <c r="B244" i="9241"/>
  <c r="B239" i="9241"/>
  <c r="B238" i="9241"/>
  <c r="B237" i="9241"/>
  <c r="B236" i="9241"/>
  <c r="B235" i="9241"/>
  <c r="B234" i="9241"/>
  <c r="B233" i="9241"/>
  <c r="B232" i="9241"/>
  <c r="B231" i="9241"/>
  <c r="B230" i="9241"/>
  <c r="B229" i="9241"/>
  <c r="B228" i="9241"/>
  <c r="B227" i="9241"/>
  <c r="J521" i="9241"/>
  <c r="J520" i="9241"/>
  <c r="J519" i="9241"/>
  <c r="J518" i="9241"/>
  <c r="J517" i="9241"/>
  <c r="J516" i="9241"/>
  <c r="J515" i="9241"/>
  <c r="J512" i="9241"/>
  <c r="J511" i="9241"/>
  <c r="J510" i="9241"/>
  <c r="J509" i="9241"/>
  <c r="J508" i="9241"/>
  <c r="J507" i="9241"/>
  <c r="J504" i="9241"/>
  <c r="J503" i="9241"/>
  <c r="J502" i="9241"/>
  <c r="J501" i="9241"/>
  <c r="J500" i="9241"/>
  <c r="J496" i="9241"/>
  <c r="J495" i="9241"/>
  <c r="J494" i="9241"/>
  <c r="J493" i="9241"/>
  <c r="J492" i="9241"/>
  <c r="J491" i="9241"/>
  <c r="J490" i="9241"/>
  <c r="J489" i="9241"/>
  <c r="J488" i="9241"/>
  <c r="J487" i="9241"/>
  <c r="J486" i="9241"/>
  <c r="J485" i="9241"/>
  <c r="J484" i="9241"/>
  <c r="J483" i="9241"/>
  <c r="J482" i="9241"/>
  <c r="J481" i="9241"/>
  <c r="J480" i="9241"/>
  <c r="J479" i="9241"/>
  <c r="J473" i="9241"/>
  <c r="J472" i="9241"/>
  <c r="J471" i="9241"/>
  <c r="J470" i="9241"/>
  <c r="J469" i="9241"/>
  <c r="J468" i="9241"/>
  <c r="J467" i="9241"/>
  <c r="J466" i="9241"/>
  <c r="J465" i="9241"/>
  <c r="J464" i="9241"/>
  <c r="J463" i="9241"/>
  <c r="J462" i="9241"/>
  <c r="J461" i="9241"/>
  <c r="J460" i="9241"/>
  <c r="J459" i="9241"/>
  <c r="J458" i="9241"/>
  <c r="J457" i="9241"/>
  <c r="J456" i="9241"/>
  <c r="J455" i="9241"/>
  <c r="J454" i="9241"/>
  <c r="J453" i="9241"/>
  <c r="J452" i="9241"/>
  <c r="J451" i="9241"/>
  <c r="J450" i="9241"/>
  <c r="J449" i="9241"/>
  <c r="J448" i="9241"/>
  <c r="J447" i="9241"/>
  <c r="J446" i="9241"/>
  <c r="J445" i="9241"/>
  <c r="J444" i="9241"/>
  <c r="J443" i="9241"/>
  <c r="J442" i="9241"/>
  <c r="J441" i="9241"/>
  <c r="J440" i="9241"/>
  <c r="J439" i="9241"/>
  <c r="J438" i="9241"/>
  <c r="J437" i="9241"/>
  <c r="J239" i="9241" s="1"/>
  <c r="J436" i="9241"/>
  <c r="J435" i="9241"/>
  <c r="J434" i="9241"/>
  <c r="J431" i="9241"/>
  <c r="J430" i="9241"/>
  <c r="J429" i="9241"/>
  <c r="J428" i="9241"/>
  <c r="J427" i="9241"/>
  <c r="J426" i="9241"/>
  <c r="J425" i="9241"/>
  <c r="J424" i="9241"/>
  <c r="J423" i="9241"/>
  <c r="J422" i="9241"/>
  <c r="J421" i="9241"/>
  <c r="J420" i="9241"/>
  <c r="J419" i="9241"/>
  <c r="J418" i="9241"/>
  <c r="J417" i="9241"/>
  <c r="J416" i="9241"/>
  <c r="J415" i="9241"/>
  <c r="J414" i="9241"/>
  <c r="J413" i="9241"/>
  <c r="J412" i="9241"/>
  <c r="J411" i="9241"/>
  <c r="J410" i="9241"/>
  <c r="J409" i="9241"/>
  <c r="J408" i="9241"/>
  <c r="J407" i="9241"/>
  <c r="J406" i="9241"/>
  <c r="J405" i="9241"/>
  <c r="J404" i="9241"/>
  <c r="J403" i="9241"/>
  <c r="J402" i="9241"/>
  <c r="J401" i="9241"/>
  <c r="J400" i="9241"/>
  <c r="J399" i="9241"/>
  <c r="J398" i="9241"/>
  <c r="J397" i="9241"/>
  <c r="J396" i="9241"/>
  <c r="J395" i="9241"/>
  <c r="J394" i="9241"/>
  <c r="J393" i="9241"/>
  <c r="J392" i="9241"/>
  <c r="J389" i="9241"/>
  <c r="J388" i="9241"/>
  <c r="J387" i="9241"/>
  <c r="J386" i="9241"/>
  <c r="J385" i="9241"/>
  <c r="J384" i="9241"/>
  <c r="J383" i="9241"/>
  <c r="J382" i="9241"/>
  <c r="J381" i="9241"/>
  <c r="J380" i="9241"/>
  <c r="J377" i="9241"/>
  <c r="J376" i="9241"/>
  <c r="J375" i="9241"/>
  <c r="J374" i="9241"/>
  <c r="J373" i="9241"/>
  <c r="J372" i="9241"/>
  <c r="J371" i="9241"/>
  <c r="J370" i="9241"/>
  <c r="J369" i="9241"/>
  <c r="J368" i="9241"/>
  <c r="J367" i="9241"/>
  <c r="J366" i="9241"/>
  <c r="J365" i="9241"/>
  <c r="J364" i="9241"/>
  <c r="J363" i="9241"/>
  <c r="J236" i="9241" s="1"/>
  <c r="J360" i="9241"/>
  <c r="J359" i="9241"/>
  <c r="J358" i="9241"/>
  <c r="J357" i="9241"/>
  <c r="J356" i="9241"/>
  <c r="J355" i="9241"/>
  <c r="J354" i="9241"/>
  <c r="J353" i="9241"/>
  <c r="J352" i="9241"/>
  <c r="J351" i="9241"/>
  <c r="J350" i="9241"/>
  <c r="J349" i="9241"/>
  <c r="J348" i="9241"/>
  <c r="J347" i="9241"/>
  <c r="J346" i="9241"/>
  <c r="J345" i="9241"/>
  <c r="J344" i="9241"/>
  <c r="J235" i="9241" s="1"/>
  <c r="J343" i="9241"/>
  <c r="J342" i="9241"/>
  <c r="J339" i="9241"/>
  <c r="J338" i="9241"/>
  <c r="J337" i="9241"/>
  <c r="J336" i="9241"/>
  <c r="J335" i="9241"/>
  <c r="J334" i="9241"/>
  <c r="J333" i="9241"/>
  <c r="J332" i="9241"/>
  <c r="J331" i="9241"/>
  <c r="J330" i="9241"/>
  <c r="J329" i="9241"/>
  <c r="J328" i="9241"/>
  <c r="J327" i="9241"/>
  <c r="J234" i="9241" s="1"/>
  <c r="J326" i="9241"/>
  <c r="J323" i="9241"/>
  <c r="J322" i="9241"/>
  <c r="J321" i="9241"/>
  <c r="J320" i="9241"/>
  <c r="J317" i="9241"/>
  <c r="J316" i="9241"/>
  <c r="J315" i="9241"/>
  <c r="J314" i="9241"/>
  <c r="J232" i="9241" s="1"/>
  <c r="J311" i="9241"/>
  <c r="J310" i="9241"/>
  <c r="J309" i="9241"/>
  <c r="J308" i="9241"/>
  <c r="J231" i="9241" s="1"/>
  <c r="J305" i="9241"/>
  <c r="J304" i="9241"/>
  <c r="J301" i="9241"/>
  <c r="J300" i="9241"/>
  <c r="J299" i="9241"/>
  <c r="J296" i="9241"/>
  <c r="J294" i="9241"/>
  <c r="J293" i="9241"/>
  <c r="J292" i="9241"/>
  <c r="J291" i="9241"/>
  <c r="J290" i="9241"/>
  <c r="J289" i="9241"/>
  <c r="J288" i="9241"/>
  <c r="J287" i="9241"/>
  <c r="J286" i="9241"/>
  <c r="J228" i="9241" s="1"/>
  <c r="J283" i="9241"/>
  <c r="J282" i="9241"/>
  <c r="J281" i="9241"/>
  <c r="J280" i="9241"/>
  <c r="J279" i="9241"/>
  <c r="J278" i="9241"/>
  <c r="J277" i="9241"/>
  <c r="J276" i="9241"/>
  <c r="J275" i="9241"/>
  <c r="J274" i="9241"/>
  <c r="J273" i="9241"/>
  <c r="J272" i="9241"/>
  <c r="J271" i="9241"/>
  <c r="J270" i="9241"/>
  <c r="J269" i="9241"/>
  <c r="J268" i="9241"/>
  <c r="J267" i="9241"/>
  <c r="J266" i="9241"/>
  <c r="J265" i="9241"/>
  <c r="J264" i="9241"/>
  <c r="J263" i="9241"/>
  <c r="J262" i="9241"/>
  <c r="J261" i="9241"/>
  <c r="J260" i="9241"/>
  <c r="J259" i="9241"/>
  <c r="J258" i="9241"/>
  <c r="J257" i="9241"/>
  <c r="J256" i="9241"/>
  <c r="J255" i="9241"/>
  <c r="J254" i="9241"/>
  <c r="J253" i="9241"/>
  <c r="J252" i="9241"/>
  <c r="J251" i="9241"/>
  <c r="J227" i="9241" s="1"/>
  <c r="J229" i="9241"/>
  <c r="J230" i="9241"/>
  <c r="J233" i="9241"/>
  <c r="J237" i="9241"/>
  <c r="J238" i="9241"/>
  <c r="J240" i="9241"/>
  <c r="J241" i="9241"/>
  <c r="J242" i="9241"/>
  <c r="J243" i="9241"/>
  <c r="I521" i="9241"/>
  <c r="I520" i="9241"/>
  <c r="I519" i="9241"/>
  <c r="I518" i="9241"/>
  <c r="I517" i="9241"/>
  <c r="I516" i="9241"/>
  <c r="I515" i="9241"/>
  <c r="I512" i="9241"/>
  <c r="I511" i="9241"/>
  <c r="I510" i="9241"/>
  <c r="I509" i="9241"/>
  <c r="I508" i="9241"/>
  <c r="I507" i="9241"/>
  <c r="I504" i="9241"/>
  <c r="I503" i="9241"/>
  <c r="I502" i="9241"/>
  <c r="I501" i="9241"/>
  <c r="I500" i="9241"/>
  <c r="I496" i="9241"/>
  <c r="I495" i="9241"/>
  <c r="I494" i="9241"/>
  <c r="I493" i="9241"/>
  <c r="I492" i="9241"/>
  <c r="I491" i="9241"/>
  <c r="I490" i="9241"/>
  <c r="I489" i="9241"/>
  <c r="I488" i="9241"/>
  <c r="I487" i="9241"/>
  <c r="I486" i="9241"/>
  <c r="I485" i="9241"/>
  <c r="I484" i="9241"/>
  <c r="I483" i="9241"/>
  <c r="I482" i="9241"/>
  <c r="I481" i="9241"/>
  <c r="I480" i="9241"/>
  <c r="I479" i="9241"/>
  <c r="I473" i="9241"/>
  <c r="I472" i="9241"/>
  <c r="I471" i="9241"/>
  <c r="I470" i="9241"/>
  <c r="I469" i="9241"/>
  <c r="I468" i="9241"/>
  <c r="I467" i="9241"/>
  <c r="I466" i="9241"/>
  <c r="I465" i="9241"/>
  <c r="I464" i="9241"/>
  <c r="I463" i="9241"/>
  <c r="I462" i="9241"/>
  <c r="I461" i="9241"/>
  <c r="I460" i="9241"/>
  <c r="I459" i="9241"/>
  <c r="I458" i="9241"/>
  <c r="I457" i="9241"/>
  <c r="I456" i="9241"/>
  <c r="I455" i="9241"/>
  <c r="I454" i="9241"/>
  <c r="I453" i="9241"/>
  <c r="I452" i="9241"/>
  <c r="I451" i="9241"/>
  <c r="I450" i="9241"/>
  <c r="I449" i="9241"/>
  <c r="I448" i="9241"/>
  <c r="I447" i="9241"/>
  <c r="I446" i="9241"/>
  <c r="I445" i="9241"/>
  <c r="I444" i="9241"/>
  <c r="I443" i="9241"/>
  <c r="I442" i="9241"/>
  <c r="I441" i="9241"/>
  <c r="I440" i="9241"/>
  <c r="I439" i="9241"/>
  <c r="I438" i="9241"/>
  <c r="I437" i="9241"/>
  <c r="I436" i="9241"/>
  <c r="I435" i="9241"/>
  <c r="I434" i="9241"/>
  <c r="I431" i="9241"/>
  <c r="I430" i="9241"/>
  <c r="I429" i="9241"/>
  <c r="I428" i="9241"/>
  <c r="I427" i="9241"/>
  <c r="I426" i="9241"/>
  <c r="I425" i="9241"/>
  <c r="I424" i="9241"/>
  <c r="I423" i="9241"/>
  <c r="I422" i="9241"/>
  <c r="I421" i="9241"/>
  <c r="I420" i="9241"/>
  <c r="I419" i="9241"/>
  <c r="I418" i="9241"/>
  <c r="I417" i="9241"/>
  <c r="I416" i="9241"/>
  <c r="I415" i="9241"/>
  <c r="I414" i="9241"/>
  <c r="I413" i="9241"/>
  <c r="I412" i="9241"/>
  <c r="I411" i="9241"/>
  <c r="I410" i="9241"/>
  <c r="I409" i="9241"/>
  <c r="I408" i="9241"/>
  <c r="I407" i="9241"/>
  <c r="I406" i="9241"/>
  <c r="I405" i="9241"/>
  <c r="I404" i="9241"/>
  <c r="I403" i="9241"/>
  <c r="I402" i="9241"/>
  <c r="I401" i="9241"/>
  <c r="I400" i="9241"/>
  <c r="I399" i="9241"/>
  <c r="I398" i="9241"/>
  <c r="I397" i="9241"/>
  <c r="I396" i="9241"/>
  <c r="I395" i="9241"/>
  <c r="I394" i="9241"/>
  <c r="I393" i="9241"/>
  <c r="I238" i="9241" s="1"/>
  <c r="I392" i="9241"/>
  <c r="I389" i="9241"/>
  <c r="I388" i="9241"/>
  <c r="I387" i="9241"/>
  <c r="I386" i="9241"/>
  <c r="I385" i="9241"/>
  <c r="I384" i="9241"/>
  <c r="I383" i="9241"/>
  <c r="I382" i="9241"/>
  <c r="I381" i="9241"/>
  <c r="I380" i="9241"/>
  <c r="I237" i="9241" s="1"/>
  <c r="I377" i="9241"/>
  <c r="I376" i="9241"/>
  <c r="I375" i="9241"/>
  <c r="I374" i="9241"/>
  <c r="I373" i="9241"/>
  <c r="I372" i="9241"/>
  <c r="I371" i="9241"/>
  <c r="I370" i="9241"/>
  <c r="I369" i="9241"/>
  <c r="I368" i="9241"/>
  <c r="I367" i="9241"/>
  <c r="I366" i="9241"/>
  <c r="I365" i="9241"/>
  <c r="I364" i="9241"/>
  <c r="I363" i="9241"/>
  <c r="I360" i="9241"/>
  <c r="I359" i="9241"/>
  <c r="I358" i="9241"/>
  <c r="I357" i="9241"/>
  <c r="I356" i="9241"/>
  <c r="I355" i="9241"/>
  <c r="I354" i="9241"/>
  <c r="I353" i="9241"/>
  <c r="I352" i="9241"/>
  <c r="I351" i="9241"/>
  <c r="I350" i="9241"/>
  <c r="I349" i="9241"/>
  <c r="I348" i="9241"/>
  <c r="I347" i="9241"/>
  <c r="I346" i="9241"/>
  <c r="I345" i="9241"/>
  <c r="I344" i="9241"/>
  <c r="I235" i="9241" s="1"/>
  <c r="I343" i="9241"/>
  <c r="I342" i="9241"/>
  <c r="I339" i="9241"/>
  <c r="I338" i="9241"/>
  <c r="I337" i="9241"/>
  <c r="I336" i="9241"/>
  <c r="I335" i="9241"/>
  <c r="I334" i="9241"/>
  <c r="I333" i="9241"/>
  <c r="I332" i="9241"/>
  <c r="I331" i="9241"/>
  <c r="I330" i="9241"/>
  <c r="I329" i="9241"/>
  <c r="I328" i="9241"/>
  <c r="I327" i="9241"/>
  <c r="I326" i="9241"/>
  <c r="I234" i="9241" s="1"/>
  <c r="I323" i="9241"/>
  <c r="I322" i="9241"/>
  <c r="I321" i="9241"/>
  <c r="I320" i="9241"/>
  <c r="I233" i="9241" s="1"/>
  <c r="I317" i="9241"/>
  <c r="I316" i="9241"/>
  <c r="I315" i="9241"/>
  <c r="I314" i="9241"/>
  <c r="I311" i="9241"/>
  <c r="I310" i="9241"/>
  <c r="I309" i="9241"/>
  <c r="I308" i="9241"/>
  <c r="I231" i="9241" s="1"/>
  <c r="I305" i="9241"/>
  <c r="I230" i="9241" s="1"/>
  <c r="I304" i="9241"/>
  <c r="I301" i="9241"/>
  <c r="I300" i="9241"/>
  <c r="I299" i="9241"/>
  <c r="I229" i="9241" s="1"/>
  <c r="I296" i="9241"/>
  <c r="I294" i="9241"/>
  <c r="I293" i="9241"/>
  <c r="I292" i="9241"/>
  <c r="I291" i="9241"/>
  <c r="I290" i="9241"/>
  <c r="I289" i="9241"/>
  <c r="I288" i="9241"/>
  <c r="I287" i="9241"/>
  <c r="I286" i="9241"/>
  <c r="I283" i="9241"/>
  <c r="I282" i="9241"/>
  <c r="I281" i="9241"/>
  <c r="I280" i="9241"/>
  <c r="I279" i="9241"/>
  <c r="I278" i="9241"/>
  <c r="I277" i="9241"/>
  <c r="I276" i="9241"/>
  <c r="I275" i="9241"/>
  <c r="I274" i="9241"/>
  <c r="I273" i="9241"/>
  <c r="I272" i="9241"/>
  <c r="I271" i="9241"/>
  <c r="I270" i="9241"/>
  <c r="I269" i="9241"/>
  <c r="I268" i="9241"/>
  <c r="I267" i="9241"/>
  <c r="I266" i="9241"/>
  <c r="I265" i="9241"/>
  <c r="I264" i="9241"/>
  <c r="I263" i="9241"/>
  <c r="I262" i="9241"/>
  <c r="I261" i="9241"/>
  <c r="I260" i="9241"/>
  <c r="I259" i="9241"/>
  <c r="I258" i="9241"/>
  <c r="I257" i="9241"/>
  <c r="I256" i="9241"/>
  <c r="I255" i="9241"/>
  <c r="I254" i="9241"/>
  <c r="I253" i="9241"/>
  <c r="I252" i="9241"/>
  <c r="I251" i="9241"/>
  <c r="I227" i="9241" s="1"/>
  <c r="I243" i="9241"/>
  <c r="I242" i="9241"/>
  <c r="I241" i="9241"/>
  <c r="I240" i="9241"/>
  <c r="I239" i="9241"/>
  <c r="I236" i="9241"/>
  <c r="I232" i="9241"/>
  <c r="I228" i="9241"/>
  <c r="C251" i="9241"/>
  <c r="C252" i="9241"/>
  <c r="C253" i="9241"/>
  <c r="C227" i="9241" s="1"/>
  <c r="C254" i="9241"/>
  <c r="C255" i="9241"/>
  <c r="C256" i="9241"/>
  <c r="C257" i="9241"/>
  <c r="C258" i="9241"/>
  <c r="C259" i="9241"/>
  <c r="C260" i="9241"/>
  <c r="C261" i="9241"/>
  <c r="C262" i="9241"/>
  <c r="C263" i="9241"/>
  <c r="C264" i="9241"/>
  <c r="C265" i="9241"/>
  <c r="C266" i="9241"/>
  <c r="C267" i="9241"/>
  <c r="C268" i="9241"/>
  <c r="C269" i="9241"/>
  <c r="C270" i="9241"/>
  <c r="C271" i="9241"/>
  <c r="C272" i="9241"/>
  <c r="C273" i="9241"/>
  <c r="C274" i="9241"/>
  <c r="C275" i="9241"/>
  <c r="C276" i="9241"/>
  <c r="C277" i="9241"/>
  <c r="C278" i="9241"/>
  <c r="C279" i="9241"/>
  <c r="C280" i="9241"/>
  <c r="C281" i="9241"/>
  <c r="C282" i="9241"/>
  <c r="C283" i="9241"/>
  <c r="D251" i="9241"/>
  <c r="D227" i="9241" s="1"/>
  <c r="D252" i="9241"/>
  <c r="D253" i="9241"/>
  <c r="D254" i="9241"/>
  <c r="D255" i="9241"/>
  <c r="D256" i="9241"/>
  <c r="D257" i="9241"/>
  <c r="D258" i="9241"/>
  <c r="D259" i="9241"/>
  <c r="D260" i="9241"/>
  <c r="D261" i="9241"/>
  <c r="D262" i="9241"/>
  <c r="D263" i="9241"/>
  <c r="D264" i="9241"/>
  <c r="D265" i="9241"/>
  <c r="D266" i="9241"/>
  <c r="D267" i="9241"/>
  <c r="D268" i="9241"/>
  <c r="D269" i="9241"/>
  <c r="D270" i="9241"/>
  <c r="D271" i="9241"/>
  <c r="D272" i="9241"/>
  <c r="D273" i="9241"/>
  <c r="D274" i="9241"/>
  <c r="D275" i="9241"/>
  <c r="D276" i="9241"/>
  <c r="D277" i="9241"/>
  <c r="D278" i="9241"/>
  <c r="D279" i="9241"/>
  <c r="D280" i="9241"/>
  <c r="D281" i="9241"/>
  <c r="D282" i="9241"/>
  <c r="D283" i="9241"/>
  <c r="E251" i="9241"/>
  <c r="E252" i="9241"/>
  <c r="E253" i="9241"/>
  <c r="E227" i="9241" s="1"/>
  <c r="E254" i="9241"/>
  <c r="E255" i="9241"/>
  <c r="E256" i="9241"/>
  <c r="E257" i="9241"/>
  <c r="E258" i="9241"/>
  <c r="E259" i="9241"/>
  <c r="E260" i="9241"/>
  <c r="E261" i="9241"/>
  <c r="E262" i="9241"/>
  <c r="E263" i="9241"/>
  <c r="E264" i="9241"/>
  <c r="E265" i="9241"/>
  <c r="E266" i="9241"/>
  <c r="E267" i="9241"/>
  <c r="E268" i="9241"/>
  <c r="E269" i="9241"/>
  <c r="E270" i="9241"/>
  <c r="E271" i="9241"/>
  <c r="E272" i="9241"/>
  <c r="E273" i="9241"/>
  <c r="E274" i="9241"/>
  <c r="E275" i="9241"/>
  <c r="E276" i="9241"/>
  <c r="E277" i="9241"/>
  <c r="E278" i="9241"/>
  <c r="E279" i="9241"/>
  <c r="E280" i="9241"/>
  <c r="E281" i="9241"/>
  <c r="E282" i="9241"/>
  <c r="E283" i="9241"/>
  <c r="F251" i="9241"/>
  <c r="F227" i="9241" s="1"/>
  <c r="F252" i="9241"/>
  <c r="F253" i="9241"/>
  <c r="F254" i="9241"/>
  <c r="F255" i="9241"/>
  <c r="F256" i="9241"/>
  <c r="F257" i="9241"/>
  <c r="F258" i="9241"/>
  <c r="F259" i="9241"/>
  <c r="F260" i="9241"/>
  <c r="F261" i="9241"/>
  <c r="F262" i="9241"/>
  <c r="F263" i="9241"/>
  <c r="F264" i="9241"/>
  <c r="F265" i="9241"/>
  <c r="F266" i="9241"/>
  <c r="F267" i="9241"/>
  <c r="F268" i="9241"/>
  <c r="F269" i="9241"/>
  <c r="F270" i="9241"/>
  <c r="F271" i="9241"/>
  <c r="F272" i="9241"/>
  <c r="F273" i="9241"/>
  <c r="F274" i="9241"/>
  <c r="F275" i="9241"/>
  <c r="F276" i="9241"/>
  <c r="F277" i="9241"/>
  <c r="F278" i="9241"/>
  <c r="F279" i="9241"/>
  <c r="F280" i="9241"/>
  <c r="F281" i="9241"/>
  <c r="F282" i="9241"/>
  <c r="F283" i="9241"/>
  <c r="G251" i="9241"/>
  <c r="G252" i="9241"/>
  <c r="G253" i="9241"/>
  <c r="G227" i="9241" s="1"/>
  <c r="G254" i="9241"/>
  <c r="G255" i="9241"/>
  <c r="G256" i="9241"/>
  <c r="G257" i="9241"/>
  <c r="G258" i="9241"/>
  <c r="G259" i="9241"/>
  <c r="G260" i="9241"/>
  <c r="G261" i="9241"/>
  <c r="G262" i="9241"/>
  <c r="G263" i="9241"/>
  <c r="G264" i="9241"/>
  <c r="G265" i="9241"/>
  <c r="G266" i="9241"/>
  <c r="G267" i="9241"/>
  <c r="G268" i="9241"/>
  <c r="G269" i="9241"/>
  <c r="G270" i="9241"/>
  <c r="G271" i="9241"/>
  <c r="G272" i="9241"/>
  <c r="G273" i="9241"/>
  <c r="G274" i="9241"/>
  <c r="G275" i="9241"/>
  <c r="G276" i="9241"/>
  <c r="G277" i="9241"/>
  <c r="G278" i="9241"/>
  <c r="G279" i="9241"/>
  <c r="G280" i="9241"/>
  <c r="G281" i="9241"/>
  <c r="G282" i="9241"/>
  <c r="G283" i="9241"/>
  <c r="H251" i="9241"/>
  <c r="H227" i="9241" s="1"/>
  <c r="H252" i="9241"/>
  <c r="H253" i="9241"/>
  <c r="H254" i="9241"/>
  <c r="H255" i="9241"/>
  <c r="H256" i="9241"/>
  <c r="H257" i="9241"/>
  <c r="H258" i="9241"/>
  <c r="H259" i="9241"/>
  <c r="H260" i="9241"/>
  <c r="H261" i="9241"/>
  <c r="H262" i="9241"/>
  <c r="H263" i="9241"/>
  <c r="H264" i="9241"/>
  <c r="H265" i="9241"/>
  <c r="H266" i="9241"/>
  <c r="H267" i="9241"/>
  <c r="H268" i="9241"/>
  <c r="H269" i="9241"/>
  <c r="H270" i="9241"/>
  <c r="H271" i="9241"/>
  <c r="H272" i="9241"/>
  <c r="H273" i="9241"/>
  <c r="H274" i="9241"/>
  <c r="H275" i="9241"/>
  <c r="H276" i="9241"/>
  <c r="H277" i="9241"/>
  <c r="H278" i="9241"/>
  <c r="H279" i="9241"/>
  <c r="H280" i="9241"/>
  <c r="H281" i="9241"/>
  <c r="H282" i="9241"/>
  <c r="H283" i="9241"/>
  <c r="C286" i="9241"/>
  <c r="C287" i="9241"/>
  <c r="C288" i="9241"/>
  <c r="C289" i="9241"/>
  <c r="C290" i="9241"/>
  <c r="C291" i="9241"/>
  <c r="C292" i="9241"/>
  <c r="C293" i="9241"/>
  <c r="C294" i="9241"/>
  <c r="C296" i="9241"/>
  <c r="C228" i="9241"/>
  <c r="D286" i="9241"/>
  <c r="D228" i="9241" s="1"/>
  <c r="D287" i="9241"/>
  <c r="D288" i="9241"/>
  <c r="D289" i="9241"/>
  <c r="D290" i="9241"/>
  <c r="D291" i="9241"/>
  <c r="D292" i="9241"/>
  <c r="D293" i="9241"/>
  <c r="D294" i="9241"/>
  <c r="D296" i="9241"/>
  <c r="E286" i="9241"/>
  <c r="E228" i="9241" s="1"/>
  <c r="E287" i="9241"/>
  <c r="E288" i="9241"/>
  <c r="E289" i="9241"/>
  <c r="E290" i="9241"/>
  <c r="E291" i="9241"/>
  <c r="E292" i="9241"/>
  <c r="E293" i="9241"/>
  <c r="E294" i="9241"/>
  <c r="E296" i="9241"/>
  <c r="F286" i="9241"/>
  <c r="F287" i="9241"/>
  <c r="F228" i="9241" s="1"/>
  <c r="F288" i="9241"/>
  <c r="F289" i="9241"/>
  <c r="F290" i="9241"/>
  <c r="F291" i="9241"/>
  <c r="F292" i="9241"/>
  <c r="F293" i="9241"/>
  <c r="F294" i="9241"/>
  <c r="F296" i="9241"/>
  <c r="G286" i="9241"/>
  <c r="G287" i="9241"/>
  <c r="G288" i="9241"/>
  <c r="G289" i="9241"/>
  <c r="G290" i="9241"/>
  <c r="G291" i="9241"/>
  <c r="G292" i="9241"/>
  <c r="G293" i="9241"/>
  <c r="G294" i="9241"/>
  <c r="G296" i="9241"/>
  <c r="G228" i="9241"/>
  <c r="H286" i="9241"/>
  <c r="H228" i="9241" s="1"/>
  <c r="H287" i="9241"/>
  <c r="H288" i="9241"/>
  <c r="H289" i="9241"/>
  <c r="H290" i="9241"/>
  <c r="H291" i="9241"/>
  <c r="H292" i="9241"/>
  <c r="H293" i="9241"/>
  <c r="H294" i="9241"/>
  <c r="H296" i="9241"/>
  <c r="C299" i="9241"/>
  <c r="C229" i="9241" s="1"/>
  <c r="C300" i="9241"/>
  <c r="C301" i="9241"/>
  <c r="D299" i="9241"/>
  <c r="D229" i="9241" s="1"/>
  <c r="D300" i="9241"/>
  <c r="D301" i="9241"/>
  <c r="E299" i="9241"/>
  <c r="E229" i="9241" s="1"/>
  <c r="E300" i="9241"/>
  <c r="E301" i="9241"/>
  <c r="F299" i="9241"/>
  <c r="F229" i="9241" s="1"/>
  <c r="F300" i="9241"/>
  <c r="F301" i="9241"/>
  <c r="G299" i="9241"/>
  <c r="G229" i="9241" s="1"/>
  <c r="G300" i="9241"/>
  <c r="G301" i="9241"/>
  <c r="H299" i="9241"/>
  <c r="H229" i="9241" s="1"/>
  <c r="H300" i="9241"/>
  <c r="H301" i="9241"/>
  <c r="C304" i="9241"/>
  <c r="C230" i="9241" s="1"/>
  <c r="C305" i="9241"/>
  <c r="D304" i="9241"/>
  <c r="D305" i="9241"/>
  <c r="D230" i="9241" s="1"/>
  <c r="E304" i="9241"/>
  <c r="E305" i="9241"/>
  <c r="E230" i="9241"/>
  <c r="F304" i="9241"/>
  <c r="F230" i="9241" s="1"/>
  <c r="F305" i="9241"/>
  <c r="G304" i="9241"/>
  <c r="G230" i="9241" s="1"/>
  <c r="G305" i="9241"/>
  <c r="H304" i="9241"/>
  <c r="H305" i="9241"/>
  <c r="H230" i="9241" s="1"/>
  <c r="C308" i="9241"/>
  <c r="C309" i="9241"/>
  <c r="C310" i="9241"/>
  <c r="C231" i="9241" s="1"/>
  <c r="C311" i="9241"/>
  <c r="D308" i="9241"/>
  <c r="D309" i="9241"/>
  <c r="D231" i="9241" s="1"/>
  <c r="D310" i="9241"/>
  <c r="D311" i="9241"/>
  <c r="E308" i="9241"/>
  <c r="E309" i="9241"/>
  <c r="E310" i="9241"/>
  <c r="E311" i="9241"/>
  <c r="E231" i="9241"/>
  <c r="F308" i="9241"/>
  <c r="F309" i="9241"/>
  <c r="F310" i="9241"/>
  <c r="F311" i="9241"/>
  <c r="F231" i="9241" s="1"/>
  <c r="G308" i="9241"/>
  <c r="G309" i="9241"/>
  <c r="G310" i="9241"/>
  <c r="G231" i="9241" s="1"/>
  <c r="G311" i="9241"/>
  <c r="H308" i="9241"/>
  <c r="H309" i="9241"/>
  <c r="H231" i="9241" s="1"/>
  <c r="H310" i="9241"/>
  <c r="H311" i="9241"/>
  <c r="C314" i="9241"/>
  <c r="C315" i="9241"/>
  <c r="C316" i="9241"/>
  <c r="C317" i="9241"/>
  <c r="C232" i="9241"/>
  <c r="D314" i="9241"/>
  <c r="D315" i="9241"/>
  <c r="D316" i="9241"/>
  <c r="D317" i="9241"/>
  <c r="D232" i="9241" s="1"/>
  <c r="E314" i="9241"/>
  <c r="E315" i="9241"/>
  <c r="E316" i="9241"/>
  <c r="E232" i="9241" s="1"/>
  <c r="E317" i="9241"/>
  <c r="F314" i="9241"/>
  <c r="F315" i="9241"/>
  <c r="F232" i="9241" s="1"/>
  <c r="F316" i="9241"/>
  <c r="F317" i="9241"/>
  <c r="G314" i="9241"/>
  <c r="G315" i="9241"/>
  <c r="G316" i="9241"/>
  <c r="G317" i="9241"/>
  <c r="G232" i="9241"/>
  <c r="H314" i="9241"/>
  <c r="H315" i="9241"/>
  <c r="H316" i="9241"/>
  <c r="H317" i="9241"/>
  <c r="H232" i="9241" s="1"/>
  <c r="C320" i="9241"/>
  <c r="C321" i="9241"/>
  <c r="C322" i="9241"/>
  <c r="C233" i="9241" s="1"/>
  <c r="C323" i="9241"/>
  <c r="D320" i="9241"/>
  <c r="D321" i="9241"/>
  <c r="D233" i="9241" s="1"/>
  <c r="D322" i="9241"/>
  <c r="D323" i="9241"/>
  <c r="E320" i="9241"/>
  <c r="E321" i="9241"/>
  <c r="E322" i="9241"/>
  <c r="E323" i="9241"/>
  <c r="E233" i="9241"/>
  <c r="F320" i="9241"/>
  <c r="F321" i="9241"/>
  <c r="F322" i="9241"/>
  <c r="F323" i="9241"/>
  <c r="F233" i="9241" s="1"/>
  <c r="G320" i="9241"/>
  <c r="G321" i="9241"/>
  <c r="G322" i="9241"/>
  <c r="G233" i="9241" s="1"/>
  <c r="G323" i="9241"/>
  <c r="H320" i="9241"/>
  <c r="H321" i="9241"/>
  <c r="H233" i="9241" s="1"/>
  <c r="H322" i="9241"/>
  <c r="H323" i="9241"/>
  <c r="C326" i="9241"/>
  <c r="C234" i="9241" s="1"/>
  <c r="C327" i="9241"/>
  <c r="C328" i="9241"/>
  <c r="C329" i="9241"/>
  <c r="C330" i="9241"/>
  <c r="C331" i="9241"/>
  <c r="C332" i="9241"/>
  <c r="C333" i="9241"/>
  <c r="C334" i="9241"/>
  <c r="C335" i="9241"/>
  <c r="C336" i="9241"/>
  <c r="C337" i="9241"/>
  <c r="C338" i="9241"/>
  <c r="C339" i="9241"/>
  <c r="D326" i="9241"/>
  <c r="D327" i="9241"/>
  <c r="D234" i="9241" s="1"/>
  <c r="D328" i="9241"/>
  <c r="D329" i="9241"/>
  <c r="D330" i="9241"/>
  <c r="D331" i="9241"/>
  <c r="D332" i="9241"/>
  <c r="D333" i="9241"/>
  <c r="D334" i="9241"/>
  <c r="D335" i="9241"/>
  <c r="D336" i="9241"/>
  <c r="D337" i="9241"/>
  <c r="D338" i="9241"/>
  <c r="D339" i="9241"/>
  <c r="E326" i="9241"/>
  <c r="E327" i="9241"/>
  <c r="E328" i="9241"/>
  <c r="E329" i="9241"/>
  <c r="E330" i="9241"/>
  <c r="E331" i="9241"/>
  <c r="E332" i="9241"/>
  <c r="E333" i="9241"/>
  <c r="E334" i="9241"/>
  <c r="E335" i="9241"/>
  <c r="E336" i="9241"/>
  <c r="E337" i="9241"/>
  <c r="E338" i="9241"/>
  <c r="E339" i="9241"/>
  <c r="E234" i="9241"/>
  <c r="F326" i="9241"/>
  <c r="F234" i="9241" s="1"/>
  <c r="F327" i="9241"/>
  <c r="F328" i="9241"/>
  <c r="F329" i="9241"/>
  <c r="F330" i="9241"/>
  <c r="F331" i="9241"/>
  <c r="F332" i="9241"/>
  <c r="F333" i="9241"/>
  <c r="F334" i="9241"/>
  <c r="F335" i="9241"/>
  <c r="F336" i="9241"/>
  <c r="F337" i="9241"/>
  <c r="F338" i="9241"/>
  <c r="F339" i="9241"/>
  <c r="G326" i="9241"/>
  <c r="G234" i="9241" s="1"/>
  <c r="G327" i="9241"/>
  <c r="G328" i="9241"/>
  <c r="G329" i="9241"/>
  <c r="G330" i="9241"/>
  <c r="G331" i="9241"/>
  <c r="G332" i="9241"/>
  <c r="G333" i="9241"/>
  <c r="G334" i="9241"/>
  <c r="G335" i="9241"/>
  <c r="G336" i="9241"/>
  <c r="G337" i="9241"/>
  <c r="G338" i="9241"/>
  <c r="G339" i="9241"/>
  <c r="H326" i="9241"/>
  <c r="H327" i="9241"/>
  <c r="H234" i="9241" s="1"/>
  <c r="H328" i="9241"/>
  <c r="H329" i="9241"/>
  <c r="H330" i="9241"/>
  <c r="H331" i="9241"/>
  <c r="H332" i="9241"/>
  <c r="H333" i="9241"/>
  <c r="H334" i="9241"/>
  <c r="H335" i="9241"/>
  <c r="H336" i="9241"/>
  <c r="H337" i="9241"/>
  <c r="H338" i="9241"/>
  <c r="H339" i="9241"/>
  <c r="C342" i="9241"/>
  <c r="C343" i="9241"/>
  <c r="C344" i="9241"/>
  <c r="C235" i="9241" s="1"/>
  <c r="C345" i="9241"/>
  <c r="C346" i="9241"/>
  <c r="C347" i="9241"/>
  <c r="C348" i="9241"/>
  <c r="C349" i="9241"/>
  <c r="C350" i="9241"/>
  <c r="C351" i="9241"/>
  <c r="C352" i="9241"/>
  <c r="C353" i="9241"/>
  <c r="C354" i="9241"/>
  <c r="C355" i="9241"/>
  <c r="C356" i="9241"/>
  <c r="C357" i="9241"/>
  <c r="C358" i="9241"/>
  <c r="C359" i="9241"/>
  <c r="C360" i="9241"/>
  <c r="D342" i="9241"/>
  <c r="D343" i="9241"/>
  <c r="D344" i="9241"/>
  <c r="D235" i="9241" s="1"/>
  <c r="D345" i="9241"/>
  <c r="D346" i="9241"/>
  <c r="D347" i="9241"/>
  <c r="D348" i="9241"/>
  <c r="D349" i="9241"/>
  <c r="D350" i="9241"/>
  <c r="D351" i="9241"/>
  <c r="D352" i="9241"/>
  <c r="D353" i="9241"/>
  <c r="D354" i="9241"/>
  <c r="D355" i="9241"/>
  <c r="D356" i="9241"/>
  <c r="D357" i="9241"/>
  <c r="D358" i="9241"/>
  <c r="D359" i="9241"/>
  <c r="D360" i="9241"/>
  <c r="E342" i="9241"/>
  <c r="E343" i="9241"/>
  <c r="E344" i="9241"/>
  <c r="E235" i="9241" s="1"/>
  <c r="E345" i="9241"/>
  <c r="E346" i="9241"/>
  <c r="E347" i="9241"/>
  <c r="E348" i="9241"/>
  <c r="E349" i="9241"/>
  <c r="E350" i="9241"/>
  <c r="E351" i="9241"/>
  <c r="E352" i="9241"/>
  <c r="E353" i="9241"/>
  <c r="E354" i="9241"/>
  <c r="E355" i="9241"/>
  <c r="E356" i="9241"/>
  <c r="E357" i="9241"/>
  <c r="E358" i="9241"/>
  <c r="E359" i="9241"/>
  <c r="E360" i="9241"/>
  <c r="F342" i="9241"/>
  <c r="F343" i="9241"/>
  <c r="F344" i="9241"/>
  <c r="F235" i="9241" s="1"/>
  <c r="F345" i="9241"/>
  <c r="F346" i="9241"/>
  <c r="F347" i="9241"/>
  <c r="F348" i="9241"/>
  <c r="F349" i="9241"/>
  <c r="F350" i="9241"/>
  <c r="F351" i="9241"/>
  <c r="F352" i="9241"/>
  <c r="F353" i="9241"/>
  <c r="F354" i="9241"/>
  <c r="F355" i="9241"/>
  <c r="F356" i="9241"/>
  <c r="F357" i="9241"/>
  <c r="F358" i="9241"/>
  <c r="F359" i="9241"/>
  <c r="F360" i="9241"/>
  <c r="G342" i="9241"/>
  <c r="G343" i="9241"/>
  <c r="G344" i="9241"/>
  <c r="G235" i="9241" s="1"/>
  <c r="G345" i="9241"/>
  <c r="G346" i="9241"/>
  <c r="G347" i="9241"/>
  <c r="G348" i="9241"/>
  <c r="G349" i="9241"/>
  <c r="G350" i="9241"/>
  <c r="G351" i="9241"/>
  <c r="G352" i="9241"/>
  <c r="G353" i="9241"/>
  <c r="G354" i="9241"/>
  <c r="G355" i="9241"/>
  <c r="G356" i="9241"/>
  <c r="G357" i="9241"/>
  <c r="G358" i="9241"/>
  <c r="G359" i="9241"/>
  <c r="G360" i="9241"/>
  <c r="H342" i="9241"/>
  <c r="H343" i="9241"/>
  <c r="H344" i="9241"/>
  <c r="H235" i="9241" s="1"/>
  <c r="H345" i="9241"/>
  <c r="H346" i="9241"/>
  <c r="H347" i="9241"/>
  <c r="H348" i="9241"/>
  <c r="H349" i="9241"/>
  <c r="H350" i="9241"/>
  <c r="H351" i="9241"/>
  <c r="H352" i="9241"/>
  <c r="H353" i="9241"/>
  <c r="H354" i="9241"/>
  <c r="H355" i="9241"/>
  <c r="H356" i="9241"/>
  <c r="H357" i="9241"/>
  <c r="H358" i="9241"/>
  <c r="H359" i="9241"/>
  <c r="H360" i="9241"/>
  <c r="C363" i="9241"/>
  <c r="C364" i="9241"/>
  <c r="C365" i="9241"/>
  <c r="C236" i="9241" s="1"/>
  <c r="C366" i="9241"/>
  <c r="C367" i="9241"/>
  <c r="C368" i="9241"/>
  <c r="C369" i="9241"/>
  <c r="C370" i="9241"/>
  <c r="C371" i="9241"/>
  <c r="C372" i="9241"/>
  <c r="C373" i="9241"/>
  <c r="C374" i="9241"/>
  <c r="C375" i="9241"/>
  <c r="C376" i="9241"/>
  <c r="C377" i="9241"/>
  <c r="D363" i="9241"/>
  <c r="D364" i="9241"/>
  <c r="D365" i="9241"/>
  <c r="D236" i="9241" s="1"/>
  <c r="D366" i="9241"/>
  <c r="D367" i="9241"/>
  <c r="D368" i="9241"/>
  <c r="D369" i="9241"/>
  <c r="D370" i="9241"/>
  <c r="D371" i="9241"/>
  <c r="D372" i="9241"/>
  <c r="D373" i="9241"/>
  <c r="D374" i="9241"/>
  <c r="D375" i="9241"/>
  <c r="D376" i="9241"/>
  <c r="D377" i="9241"/>
  <c r="E363" i="9241"/>
  <c r="E364" i="9241"/>
  <c r="E365" i="9241"/>
  <c r="E236" i="9241" s="1"/>
  <c r="E366" i="9241"/>
  <c r="E367" i="9241"/>
  <c r="E368" i="9241"/>
  <c r="E369" i="9241"/>
  <c r="E370" i="9241"/>
  <c r="E371" i="9241"/>
  <c r="E372" i="9241"/>
  <c r="E373" i="9241"/>
  <c r="E374" i="9241"/>
  <c r="E375" i="9241"/>
  <c r="E376" i="9241"/>
  <c r="E377" i="9241"/>
  <c r="F363" i="9241"/>
  <c r="F364" i="9241"/>
  <c r="F365" i="9241"/>
  <c r="F236" i="9241" s="1"/>
  <c r="F366" i="9241"/>
  <c r="F367" i="9241"/>
  <c r="F368" i="9241"/>
  <c r="F369" i="9241"/>
  <c r="F370" i="9241"/>
  <c r="F371" i="9241"/>
  <c r="F372" i="9241"/>
  <c r="F373" i="9241"/>
  <c r="F374" i="9241"/>
  <c r="F375" i="9241"/>
  <c r="F376" i="9241"/>
  <c r="F377" i="9241"/>
  <c r="G363" i="9241"/>
  <c r="G364" i="9241"/>
  <c r="G365" i="9241"/>
  <c r="G236" i="9241" s="1"/>
  <c r="G366" i="9241"/>
  <c r="G367" i="9241"/>
  <c r="G368" i="9241"/>
  <c r="G369" i="9241"/>
  <c r="G370" i="9241"/>
  <c r="G371" i="9241"/>
  <c r="G372" i="9241"/>
  <c r="G373" i="9241"/>
  <c r="G374" i="9241"/>
  <c r="G375" i="9241"/>
  <c r="G376" i="9241"/>
  <c r="G377" i="9241"/>
  <c r="H363" i="9241"/>
  <c r="H364" i="9241"/>
  <c r="H365" i="9241"/>
  <c r="H236" i="9241" s="1"/>
  <c r="H366" i="9241"/>
  <c r="H367" i="9241"/>
  <c r="H368" i="9241"/>
  <c r="H369" i="9241"/>
  <c r="H370" i="9241"/>
  <c r="H371" i="9241"/>
  <c r="H372" i="9241"/>
  <c r="H373" i="9241"/>
  <c r="H374" i="9241"/>
  <c r="H375" i="9241"/>
  <c r="H376" i="9241"/>
  <c r="H377" i="9241"/>
  <c r="C380" i="9241"/>
  <c r="C381" i="9241"/>
  <c r="C382" i="9241"/>
  <c r="C383" i="9241"/>
  <c r="C384" i="9241"/>
  <c r="C385" i="9241"/>
  <c r="C386" i="9241"/>
  <c r="C387" i="9241"/>
  <c r="C388" i="9241"/>
  <c r="C389" i="9241"/>
  <c r="C237" i="9241"/>
  <c r="D380" i="9241"/>
  <c r="D237" i="9241" s="1"/>
  <c r="D381" i="9241"/>
  <c r="D382" i="9241"/>
  <c r="D383" i="9241"/>
  <c r="D384" i="9241"/>
  <c r="D385" i="9241"/>
  <c r="D386" i="9241"/>
  <c r="D387" i="9241"/>
  <c r="D388" i="9241"/>
  <c r="D389" i="9241"/>
  <c r="E380" i="9241"/>
  <c r="E237" i="9241" s="1"/>
  <c r="E381" i="9241"/>
  <c r="E382" i="9241"/>
  <c r="E383" i="9241"/>
  <c r="E384" i="9241"/>
  <c r="E385" i="9241"/>
  <c r="E386" i="9241"/>
  <c r="E387" i="9241"/>
  <c r="E388" i="9241"/>
  <c r="E389" i="9241"/>
  <c r="F380" i="9241"/>
  <c r="F237" i="9241" s="1"/>
  <c r="F381" i="9241"/>
  <c r="F382" i="9241"/>
  <c r="F383" i="9241"/>
  <c r="F384" i="9241"/>
  <c r="F385" i="9241"/>
  <c r="F386" i="9241"/>
  <c r="F387" i="9241"/>
  <c r="F388" i="9241"/>
  <c r="F389" i="9241"/>
  <c r="G380" i="9241"/>
  <c r="G381" i="9241"/>
  <c r="G382" i="9241"/>
  <c r="G383" i="9241"/>
  <c r="G384" i="9241"/>
  <c r="G385" i="9241"/>
  <c r="G386" i="9241"/>
  <c r="G387" i="9241"/>
  <c r="G388" i="9241"/>
  <c r="G389" i="9241"/>
  <c r="G237" i="9241"/>
  <c r="H380" i="9241"/>
  <c r="H381" i="9241"/>
  <c r="H382" i="9241"/>
  <c r="H383" i="9241"/>
  <c r="H237" i="9241" s="1"/>
  <c r="H384" i="9241"/>
  <c r="H385" i="9241"/>
  <c r="H386" i="9241"/>
  <c r="H387" i="9241"/>
  <c r="H388" i="9241"/>
  <c r="H389" i="9241"/>
  <c r="C392" i="9241"/>
  <c r="C393" i="9241"/>
  <c r="C394" i="9241"/>
  <c r="C395" i="9241"/>
  <c r="C396" i="9241"/>
  <c r="C397" i="9241"/>
  <c r="C398" i="9241"/>
  <c r="C399" i="9241"/>
  <c r="C400" i="9241"/>
  <c r="C401" i="9241"/>
  <c r="C402" i="9241"/>
  <c r="C403" i="9241"/>
  <c r="C404" i="9241"/>
  <c r="C405" i="9241"/>
  <c r="C406" i="9241"/>
  <c r="C407" i="9241"/>
  <c r="C408" i="9241"/>
  <c r="C409" i="9241"/>
  <c r="C410" i="9241"/>
  <c r="C411" i="9241"/>
  <c r="C412" i="9241"/>
  <c r="C413" i="9241"/>
  <c r="C414" i="9241"/>
  <c r="C415" i="9241"/>
  <c r="C416" i="9241"/>
  <c r="C417" i="9241"/>
  <c r="C418" i="9241"/>
  <c r="C419" i="9241"/>
  <c r="C420" i="9241"/>
  <c r="C421" i="9241"/>
  <c r="C422" i="9241"/>
  <c r="C423" i="9241"/>
  <c r="C424" i="9241"/>
  <c r="C425" i="9241"/>
  <c r="C426" i="9241"/>
  <c r="C427" i="9241"/>
  <c r="C428" i="9241"/>
  <c r="C429" i="9241"/>
  <c r="C430" i="9241"/>
  <c r="C431" i="9241"/>
  <c r="C238" i="9241"/>
  <c r="D392" i="9241"/>
  <c r="D393" i="9241"/>
  <c r="D394" i="9241"/>
  <c r="D395" i="9241"/>
  <c r="D238" i="9241" s="1"/>
  <c r="D396" i="9241"/>
  <c r="D397" i="9241"/>
  <c r="D398" i="9241"/>
  <c r="D399" i="9241"/>
  <c r="D400" i="9241"/>
  <c r="D401" i="9241"/>
  <c r="D402" i="9241"/>
  <c r="D403" i="9241"/>
  <c r="D404" i="9241"/>
  <c r="D405" i="9241"/>
  <c r="D406" i="9241"/>
  <c r="D407" i="9241"/>
  <c r="D408" i="9241"/>
  <c r="D409" i="9241"/>
  <c r="D410" i="9241"/>
  <c r="D411" i="9241"/>
  <c r="D412" i="9241"/>
  <c r="D413" i="9241"/>
  <c r="D414" i="9241"/>
  <c r="D415" i="9241"/>
  <c r="D416" i="9241"/>
  <c r="D417" i="9241"/>
  <c r="D418" i="9241"/>
  <c r="D419" i="9241"/>
  <c r="D420" i="9241"/>
  <c r="D421" i="9241"/>
  <c r="D422" i="9241"/>
  <c r="D423" i="9241"/>
  <c r="D424" i="9241"/>
  <c r="D425" i="9241"/>
  <c r="D426" i="9241"/>
  <c r="D427" i="9241"/>
  <c r="D428" i="9241"/>
  <c r="D429" i="9241"/>
  <c r="D430" i="9241"/>
  <c r="D431" i="9241"/>
  <c r="E392" i="9241"/>
  <c r="E393" i="9241"/>
  <c r="E238" i="9241" s="1"/>
  <c r="E394" i="9241"/>
  <c r="E395" i="9241"/>
  <c r="E396" i="9241"/>
  <c r="E397" i="9241"/>
  <c r="E398" i="9241"/>
  <c r="E399" i="9241"/>
  <c r="E400" i="9241"/>
  <c r="E401" i="9241"/>
  <c r="E402" i="9241"/>
  <c r="E403" i="9241"/>
  <c r="E404" i="9241"/>
  <c r="E405" i="9241"/>
  <c r="E406" i="9241"/>
  <c r="E407" i="9241"/>
  <c r="E408" i="9241"/>
  <c r="E409" i="9241"/>
  <c r="E410" i="9241"/>
  <c r="E411" i="9241"/>
  <c r="E412" i="9241"/>
  <c r="E413" i="9241"/>
  <c r="E414" i="9241"/>
  <c r="E415" i="9241"/>
  <c r="E416" i="9241"/>
  <c r="E417" i="9241"/>
  <c r="E418" i="9241"/>
  <c r="E419" i="9241"/>
  <c r="E420" i="9241"/>
  <c r="E421" i="9241"/>
  <c r="E422" i="9241"/>
  <c r="E423" i="9241"/>
  <c r="E424" i="9241"/>
  <c r="E425" i="9241"/>
  <c r="E426" i="9241"/>
  <c r="E427" i="9241"/>
  <c r="E428" i="9241"/>
  <c r="E429" i="9241"/>
  <c r="E430" i="9241"/>
  <c r="E431" i="9241"/>
  <c r="F392" i="9241"/>
  <c r="F393" i="9241"/>
  <c r="F238" i="9241" s="1"/>
  <c r="F394" i="9241"/>
  <c r="F395" i="9241"/>
  <c r="F396" i="9241"/>
  <c r="F397" i="9241"/>
  <c r="F398" i="9241"/>
  <c r="F399" i="9241"/>
  <c r="F400" i="9241"/>
  <c r="F401" i="9241"/>
  <c r="F402" i="9241"/>
  <c r="F403" i="9241"/>
  <c r="F404" i="9241"/>
  <c r="F405" i="9241"/>
  <c r="F406" i="9241"/>
  <c r="F407" i="9241"/>
  <c r="F408" i="9241"/>
  <c r="F409" i="9241"/>
  <c r="F410" i="9241"/>
  <c r="F411" i="9241"/>
  <c r="F412" i="9241"/>
  <c r="F413" i="9241"/>
  <c r="F414" i="9241"/>
  <c r="F415" i="9241"/>
  <c r="F416" i="9241"/>
  <c r="F417" i="9241"/>
  <c r="F418" i="9241"/>
  <c r="F419" i="9241"/>
  <c r="F420" i="9241"/>
  <c r="F421" i="9241"/>
  <c r="F422" i="9241"/>
  <c r="F423" i="9241"/>
  <c r="F424" i="9241"/>
  <c r="F425" i="9241"/>
  <c r="F426" i="9241"/>
  <c r="F427" i="9241"/>
  <c r="F428" i="9241"/>
  <c r="F429" i="9241"/>
  <c r="F430" i="9241"/>
  <c r="F431" i="9241"/>
  <c r="G392" i="9241"/>
  <c r="G393" i="9241"/>
  <c r="G394" i="9241"/>
  <c r="G395" i="9241"/>
  <c r="G396" i="9241"/>
  <c r="G397" i="9241"/>
  <c r="G398" i="9241"/>
  <c r="G399" i="9241"/>
  <c r="G400" i="9241"/>
  <c r="G401" i="9241"/>
  <c r="G402" i="9241"/>
  <c r="G403" i="9241"/>
  <c r="G404" i="9241"/>
  <c r="G405" i="9241"/>
  <c r="G406" i="9241"/>
  <c r="G407" i="9241"/>
  <c r="G408" i="9241"/>
  <c r="G409" i="9241"/>
  <c r="G410" i="9241"/>
  <c r="G411" i="9241"/>
  <c r="G412" i="9241"/>
  <c r="G413" i="9241"/>
  <c r="G414" i="9241"/>
  <c r="G415" i="9241"/>
  <c r="G416" i="9241"/>
  <c r="G417" i="9241"/>
  <c r="G418" i="9241"/>
  <c r="G419" i="9241"/>
  <c r="G420" i="9241"/>
  <c r="G421" i="9241"/>
  <c r="G422" i="9241"/>
  <c r="G423" i="9241"/>
  <c r="G424" i="9241"/>
  <c r="G425" i="9241"/>
  <c r="G426" i="9241"/>
  <c r="G427" i="9241"/>
  <c r="G428" i="9241"/>
  <c r="G429" i="9241"/>
  <c r="G430" i="9241"/>
  <c r="G431" i="9241"/>
  <c r="G238" i="9241"/>
  <c r="H392" i="9241"/>
  <c r="H393" i="9241"/>
  <c r="H394" i="9241"/>
  <c r="H395" i="9241"/>
  <c r="H238" i="9241" s="1"/>
  <c r="H396" i="9241"/>
  <c r="H397" i="9241"/>
  <c r="H398" i="9241"/>
  <c r="H399" i="9241"/>
  <c r="H400" i="9241"/>
  <c r="H401" i="9241"/>
  <c r="H402" i="9241"/>
  <c r="H403" i="9241"/>
  <c r="H404" i="9241"/>
  <c r="H405" i="9241"/>
  <c r="H406" i="9241"/>
  <c r="H407" i="9241"/>
  <c r="H408" i="9241"/>
  <c r="H409" i="9241"/>
  <c r="H410" i="9241"/>
  <c r="H411" i="9241"/>
  <c r="H412" i="9241"/>
  <c r="H413" i="9241"/>
  <c r="H414" i="9241"/>
  <c r="H415" i="9241"/>
  <c r="H416" i="9241"/>
  <c r="H417" i="9241"/>
  <c r="H418" i="9241"/>
  <c r="H419" i="9241"/>
  <c r="H420" i="9241"/>
  <c r="H421" i="9241"/>
  <c r="H422" i="9241"/>
  <c r="H423" i="9241"/>
  <c r="H424" i="9241"/>
  <c r="H425" i="9241"/>
  <c r="H426" i="9241"/>
  <c r="H427" i="9241"/>
  <c r="H428" i="9241"/>
  <c r="H429" i="9241"/>
  <c r="H430" i="9241"/>
  <c r="H431" i="9241"/>
  <c r="C434" i="9241"/>
  <c r="C435" i="9241"/>
  <c r="C239" i="9241" s="1"/>
  <c r="C436" i="9241"/>
  <c r="C437" i="9241"/>
  <c r="C438" i="9241"/>
  <c r="C439" i="9241"/>
  <c r="C440" i="9241"/>
  <c r="C441" i="9241"/>
  <c r="C442" i="9241"/>
  <c r="C443" i="9241"/>
  <c r="C444" i="9241"/>
  <c r="C445" i="9241"/>
  <c r="C446" i="9241"/>
  <c r="C447" i="9241"/>
  <c r="C448" i="9241"/>
  <c r="C449" i="9241"/>
  <c r="C450" i="9241"/>
  <c r="C451" i="9241"/>
  <c r="C452" i="9241"/>
  <c r="C453" i="9241"/>
  <c r="C454" i="9241"/>
  <c r="C455" i="9241"/>
  <c r="C456" i="9241"/>
  <c r="C457" i="9241"/>
  <c r="C458" i="9241"/>
  <c r="C459" i="9241"/>
  <c r="C460" i="9241"/>
  <c r="C461" i="9241"/>
  <c r="C462" i="9241"/>
  <c r="C463" i="9241"/>
  <c r="C464" i="9241"/>
  <c r="C465" i="9241"/>
  <c r="C466" i="9241"/>
  <c r="C467" i="9241"/>
  <c r="C468" i="9241"/>
  <c r="C469" i="9241"/>
  <c r="C470" i="9241"/>
  <c r="C471" i="9241"/>
  <c r="C472" i="9241"/>
  <c r="C473" i="9241"/>
  <c r="D434" i="9241"/>
  <c r="D435" i="9241"/>
  <c r="D239" i="9241" s="1"/>
  <c r="D436" i="9241"/>
  <c r="D437" i="9241"/>
  <c r="D438" i="9241"/>
  <c r="D439" i="9241"/>
  <c r="D440" i="9241"/>
  <c r="D441" i="9241"/>
  <c r="D442" i="9241"/>
  <c r="D443" i="9241"/>
  <c r="D444" i="9241"/>
  <c r="D445" i="9241"/>
  <c r="D446" i="9241"/>
  <c r="D447" i="9241"/>
  <c r="D448" i="9241"/>
  <c r="D449" i="9241"/>
  <c r="D450" i="9241"/>
  <c r="D451" i="9241"/>
  <c r="D452" i="9241"/>
  <c r="D453" i="9241"/>
  <c r="D454" i="9241"/>
  <c r="D455" i="9241"/>
  <c r="D456" i="9241"/>
  <c r="D457" i="9241"/>
  <c r="D458" i="9241"/>
  <c r="D459" i="9241"/>
  <c r="D460" i="9241"/>
  <c r="D461" i="9241"/>
  <c r="D462" i="9241"/>
  <c r="D463" i="9241"/>
  <c r="D464" i="9241"/>
  <c r="D465" i="9241"/>
  <c r="D466" i="9241"/>
  <c r="D467" i="9241"/>
  <c r="D468" i="9241"/>
  <c r="D469" i="9241"/>
  <c r="D470" i="9241"/>
  <c r="D471" i="9241"/>
  <c r="D472" i="9241"/>
  <c r="D473" i="9241"/>
  <c r="E434" i="9241"/>
  <c r="E435" i="9241"/>
  <c r="E436" i="9241"/>
  <c r="E437" i="9241"/>
  <c r="E438" i="9241"/>
  <c r="E439" i="9241"/>
  <c r="E440" i="9241"/>
  <c r="E441" i="9241"/>
  <c r="E442" i="9241"/>
  <c r="E443" i="9241"/>
  <c r="E444" i="9241"/>
  <c r="E445" i="9241"/>
  <c r="E446" i="9241"/>
  <c r="E447" i="9241"/>
  <c r="E448" i="9241"/>
  <c r="E449" i="9241"/>
  <c r="E450" i="9241"/>
  <c r="E451" i="9241"/>
  <c r="E452" i="9241"/>
  <c r="E453" i="9241"/>
  <c r="E454" i="9241"/>
  <c r="E455" i="9241"/>
  <c r="E456" i="9241"/>
  <c r="E457" i="9241"/>
  <c r="E458" i="9241"/>
  <c r="E459" i="9241"/>
  <c r="E460" i="9241"/>
  <c r="E461" i="9241"/>
  <c r="E462" i="9241"/>
  <c r="E463" i="9241"/>
  <c r="E464" i="9241"/>
  <c r="E465" i="9241"/>
  <c r="E466" i="9241"/>
  <c r="E467" i="9241"/>
  <c r="E468" i="9241"/>
  <c r="E469" i="9241"/>
  <c r="E470" i="9241"/>
  <c r="E471" i="9241"/>
  <c r="E472" i="9241"/>
  <c r="E473" i="9241"/>
  <c r="E239" i="9241"/>
  <c r="F434" i="9241"/>
  <c r="F435" i="9241"/>
  <c r="F436" i="9241"/>
  <c r="F437" i="9241"/>
  <c r="F239" i="9241" s="1"/>
  <c r="F438" i="9241"/>
  <c r="F439" i="9241"/>
  <c r="F440" i="9241"/>
  <c r="F441" i="9241"/>
  <c r="F442" i="9241"/>
  <c r="F443" i="9241"/>
  <c r="F444" i="9241"/>
  <c r="F445" i="9241"/>
  <c r="F446" i="9241"/>
  <c r="F447" i="9241"/>
  <c r="F448" i="9241"/>
  <c r="F449" i="9241"/>
  <c r="F450" i="9241"/>
  <c r="F451" i="9241"/>
  <c r="F452" i="9241"/>
  <c r="F453" i="9241"/>
  <c r="F454" i="9241"/>
  <c r="F455" i="9241"/>
  <c r="F456" i="9241"/>
  <c r="F457" i="9241"/>
  <c r="F458" i="9241"/>
  <c r="F459" i="9241"/>
  <c r="F460" i="9241"/>
  <c r="F461" i="9241"/>
  <c r="F462" i="9241"/>
  <c r="F463" i="9241"/>
  <c r="F464" i="9241"/>
  <c r="F465" i="9241"/>
  <c r="F466" i="9241"/>
  <c r="F467" i="9241"/>
  <c r="F468" i="9241"/>
  <c r="F469" i="9241"/>
  <c r="F470" i="9241"/>
  <c r="F471" i="9241"/>
  <c r="F472" i="9241"/>
  <c r="F473" i="9241"/>
  <c r="G434" i="9241"/>
  <c r="G435" i="9241"/>
  <c r="G239" i="9241" s="1"/>
  <c r="G436" i="9241"/>
  <c r="G437" i="9241"/>
  <c r="G438" i="9241"/>
  <c r="G439" i="9241"/>
  <c r="G440" i="9241"/>
  <c r="G441" i="9241"/>
  <c r="G442" i="9241"/>
  <c r="G443" i="9241"/>
  <c r="G444" i="9241"/>
  <c r="G445" i="9241"/>
  <c r="G446" i="9241"/>
  <c r="G447" i="9241"/>
  <c r="G448" i="9241"/>
  <c r="G449" i="9241"/>
  <c r="G450" i="9241"/>
  <c r="G451" i="9241"/>
  <c r="G452" i="9241"/>
  <c r="G453" i="9241"/>
  <c r="G454" i="9241"/>
  <c r="G455" i="9241"/>
  <c r="G456" i="9241"/>
  <c r="G457" i="9241"/>
  <c r="G458" i="9241"/>
  <c r="G459" i="9241"/>
  <c r="G460" i="9241"/>
  <c r="G461" i="9241"/>
  <c r="G462" i="9241"/>
  <c r="G463" i="9241"/>
  <c r="G464" i="9241"/>
  <c r="G465" i="9241"/>
  <c r="G466" i="9241"/>
  <c r="G467" i="9241"/>
  <c r="G468" i="9241"/>
  <c r="G469" i="9241"/>
  <c r="G470" i="9241"/>
  <c r="G471" i="9241"/>
  <c r="G472" i="9241"/>
  <c r="G473" i="9241"/>
  <c r="H434" i="9241"/>
  <c r="H435" i="9241"/>
  <c r="H239" i="9241" s="1"/>
  <c r="H436" i="9241"/>
  <c r="H437" i="9241"/>
  <c r="H438" i="9241"/>
  <c r="H439" i="9241"/>
  <c r="H440" i="9241"/>
  <c r="H441" i="9241"/>
  <c r="H442" i="9241"/>
  <c r="H443" i="9241"/>
  <c r="H444" i="9241"/>
  <c r="H445" i="9241"/>
  <c r="H446" i="9241"/>
  <c r="H447" i="9241"/>
  <c r="H448" i="9241"/>
  <c r="H449" i="9241"/>
  <c r="H450" i="9241"/>
  <c r="H451" i="9241"/>
  <c r="H452" i="9241"/>
  <c r="H453" i="9241"/>
  <c r="H454" i="9241"/>
  <c r="H455" i="9241"/>
  <c r="H456" i="9241"/>
  <c r="H457" i="9241"/>
  <c r="H458" i="9241"/>
  <c r="H459" i="9241"/>
  <c r="H460" i="9241"/>
  <c r="H461" i="9241"/>
  <c r="H462" i="9241"/>
  <c r="H463" i="9241"/>
  <c r="H464" i="9241"/>
  <c r="H465" i="9241"/>
  <c r="H466" i="9241"/>
  <c r="H467" i="9241"/>
  <c r="H468" i="9241"/>
  <c r="H469" i="9241"/>
  <c r="H470" i="9241"/>
  <c r="H471" i="9241"/>
  <c r="H472" i="9241"/>
  <c r="H473" i="9241"/>
  <c r="C479" i="9241"/>
  <c r="C240" i="9241" s="1"/>
  <c r="C480" i="9241"/>
  <c r="C481" i="9241"/>
  <c r="C482" i="9241"/>
  <c r="C483" i="9241"/>
  <c r="C484" i="9241"/>
  <c r="C485" i="9241"/>
  <c r="C486" i="9241"/>
  <c r="C487" i="9241"/>
  <c r="C488" i="9241"/>
  <c r="C489" i="9241"/>
  <c r="C490" i="9241"/>
  <c r="C491" i="9241"/>
  <c r="C492" i="9241"/>
  <c r="C493" i="9241"/>
  <c r="C494" i="9241"/>
  <c r="C495" i="9241"/>
  <c r="C496" i="9241"/>
  <c r="D479" i="9241"/>
  <c r="D480" i="9241"/>
  <c r="D240" i="9241" s="1"/>
  <c r="D481" i="9241"/>
  <c r="D482" i="9241"/>
  <c r="D483" i="9241"/>
  <c r="D484" i="9241"/>
  <c r="D485" i="9241"/>
  <c r="D486" i="9241"/>
  <c r="D487" i="9241"/>
  <c r="D488" i="9241"/>
  <c r="D489" i="9241"/>
  <c r="D490" i="9241"/>
  <c r="D491" i="9241"/>
  <c r="D492" i="9241"/>
  <c r="D493" i="9241"/>
  <c r="D494" i="9241"/>
  <c r="D495" i="9241"/>
  <c r="D496" i="9241"/>
  <c r="E479" i="9241"/>
  <c r="E480" i="9241"/>
  <c r="E481" i="9241"/>
  <c r="E482" i="9241"/>
  <c r="E483" i="9241"/>
  <c r="E484" i="9241"/>
  <c r="E485" i="9241"/>
  <c r="E486" i="9241"/>
  <c r="E487" i="9241"/>
  <c r="E488" i="9241"/>
  <c r="E489" i="9241"/>
  <c r="E490" i="9241"/>
  <c r="E491" i="9241"/>
  <c r="E492" i="9241"/>
  <c r="E493" i="9241"/>
  <c r="E494" i="9241"/>
  <c r="E495" i="9241"/>
  <c r="E496" i="9241"/>
  <c r="E240" i="9241"/>
  <c r="F479" i="9241"/>
  <c r="F240" i="9241" s="1"/>
  <c r="F480" i="9241"/>
  <c r="F481" i="9241"/>
  <c r="F482" i="9241"/>
  <c r="F483" i="9241"/>
  <c r="F484" i="9241"/>
  <c r="F485" i="9241"/>
  <c r="F486" i="9241"/>
  <c r="F487" i="9241"/>
  <c r="F488" i="9241"/>
  <c r="F489" i="9241"/>
  <c r="F490" i="9241"/>
  <c r="F491" i="9241"/>
  <c r="F492" i="9241"/>
  <c r="F493" i="9241"/>
  <c r="F494" i="9241"/>
  <c r="F495" i="9241"/>
  <c r="F496" i="9241"/>
  <c r="G479" i="9241"/>
  <c r="G240" i="9241" s="1"/>
  <c r="G480" i="9241"/>
  <c r="G481" i="9241"/>
  <c r="G482" i="9241"/>
  <c r="G483" i="9241"/>
  <c r="G484" i="9241"/>
  <c r="G485" i="9241"/>
  <c r="G486" i="9241"/>
  <c r="G487" i="9241"/>
  <c r="G488" i="9241"/>
  <c r="G489" i="9241"/>
  <c r="G490" i="9241"/>
  <c r="G491" i="9241"/>
  <c r="G492" i="9241"/>
  <c r="G493" i="9241"/>
  <c r="G494" i="9241"/>
  <c r="G495" i="9241"/>
  <c r="G496" i="9241"/>
  <c r="H479" i="9241"/>
  <c r="H480" i="9241"/>
  <c r="H240" i="9241" s="1"/>
  <c r="H481" i="9241"/>
  <c r="H482" i="9241"/>
  <c r="H483" i="9241"/>
  <c r="H484" i="9241"/>
  <c r="H485" i="9241"/>
  <c r="H486" i="9241"/>
  <c r="H487" i="9241"/>
  <c r="H488" i="9241"/>
  <c r="H489" i="9241"/>
  <c r="H490" i="9241"/>
  <c r="H491" i="9241"/>
  <c r="H492" i="9241"/>
  <c r="H493" i="9241"/>
  <c r="H494" i="9241"/>
  <c r="H495" i="9241"/>
  <c r="H496" i="9241"/>
  <c r="C500" i="9241"/>
  <c r="C501" i="9241"/>
  <c r="C502" i="9241"/>
  <c r="C241" i="9241" s="1"/>
  <c r="C503" i="9241"/>
  <c r="C504" i="9241"/>
  <c r="D500" i="9241"/>
  <c r="D501" i="9241"/>
  <c r="D502" i="9241"/>
  <c r="D503" i="9241"/>
  <c r="D504" i="9241"/>
  <c r="E500" i="9241"/>
  <c r="E501" i="9241"/>
  <c r="E502" i="9241"/>
  <c r="E241" i="9241" s="1"/>
  <c r="E503" i="9241"/>
  <c r="E504" i="9241"/>
  <c r="F500" i="9241"/>
  <c r="F501" i="9241"/>
  <c r="F502" i="9241"/>
  <c r="F503" i="9241"/>
  <c r="F504" i="9241"/>
  <c r="G500" i="9241"/>
  <c r="G501" i="9241"/>
  <c r="G502" i="9241"/>
  <c r="G241" i="9241" s="1"/>
  <c r="G503" i="9241"/>
  <c r="G504" i="9241"/>
  <c r="H500" i="9241"/>
  <c r="H501" i="9241"/>
  <c r="H502" i="9241"/>
  <c r="H503" i="9241"/>
  <c r="H504" i="9241"/>
  <c r="C507" i="9241"/>
  <c r="C508" i="9241"/>
  <c r="C509" i="9241"/>
  <c r="C510" i="9241"/>
  <c r="C511" i="9241"/>
  <c r="C512" i="9241"/>
  <c r="C242" i="9241"/>
  <c r="D507" i="9241"/>
  <c r="D242" i="9241" s="1"/>
  <c r="D508" i="9241"/>
  <c r="D509" i="9241"/>
  <c r="D510" i="9241"/>
  <c r="D511" i="9241"/>
  <c r="D512" i="9241"/>
  <c r="E507" i="9241"/>
  <c r="E508" i="9241"/>
  <c r="E509" i="9241"/>
  <c r="E510" i="9241"/>
  <c r="E511" i="9241"/>
  <c r="E512" i="9241"/>
  <c r="F507" i="9241"/>
  <c r="F508" i="9241"/>
  <c r="F509" i="9241"/>
  <c r="F510" i="9241"/>
  <c r="F511" i="9241"/>
  <c r="F512" i="9241"/>
  <c r="G507" i="9241"/>
  <c r="G508" i="9241"/>
  <c r="G509" i="9241"/>
  <c r="G510" i="9241"/>
  <c r="G511" i="9241"/>
  <c r="G512" i="9241"/>
  <c r="G242" i="9241"/>
  <c r="H507" i="9241"/>
  <c r="H508" i="9241"/>
  <c r="H509" i="9241"/>
  <c r="H510" i="9241"/>
  <c r="H511" i="9241"/>
  <c r="H512" i="9241"/>
  <c r="C515" i="9241"/>
  <c r="C516" i="9241"/>
  <c r="C517" i="9241"/>
  <c r="C518" i="9241"/>
  <c r="C519" i="9241"/>
  <c r="C520" i="9241"/>
  <c r="C521" i="9241"/>
  <c r="D515" i="9241"/>
  <c r="D516" i="9241"/>
  <c r="D517" i="9241"/>
  <c r="D518" i="9241"/>
  <c r="D519" i="9241"/>
  <c r="D520" i="9241"/>
  <c r="D521" i="9241"/>
  <c r="E515" i="9241"/>
  <c r="E516" i="9241"/>
  <c r="E517" i="9241"/>
  <c r="E518" i="9241"/>
  <c r="E519" i="9241"/>
  <c r="E520" i="9241"/>
  <c r="E521" i="9241"/>
  <c r="F515" i="9241"/>
  <c r="F516" i="9241"/>
  <c r="F517" i="9241"/>
  <c r="F518" i="9241"/>
  <c r="F519" i="9241"/>
  <c r="F520" i="9241"/>
  <c r="F521" i="9241"/>
  <c r="G515" i="9241"/>
  <c r="G516" i="9241"/>
  <c r="G517" i="9241"/>
  <c r="G518" i="9241"/>
  <c r="G519" i="9241"/>
  <c r="G520" i="9241"/>
  <c r="G521" i="9241"/>
  <c r="H515" i="9241"/>
  <c r="H516" i="9241"/>
  <c r="H517" i="9241"/>
  <c r="H518" i="9241"/>
  <c r="H519" i="9241"/>
  <c r="H520" i="9241"/>
  <c r="H521" i="9241"/>
  <c r="C244" i="9241"/>
  <c r="D244" i="9241"/>
  <c r="E244" i="9241"/>
  <c r="F244" i="9241"/>
  <c r="G244" i="9241"/>
  <c r="B521" i="3"/>
  <c r="B75" i="3"/>
  <c r="B76" i="3"/>
  <c r="B77" i="3"/>
  <c r="B78" i="3"/>
  <c r="K511" i="3" s="1"/>
  <c r="B79" i="3"/>
  <c r="B80" i="3"/>
  <c r="B81" i="3"/>
  <c r="B82" i="3"/>
  <c r="B83" i="3"/>
  <c r="B84" i="3"/>
  <c r="B85" i="3"/>
  <c r="B86" i="3"/>
  <c r="B87" i="3"/>
  <c r="B89" i="3"/>
  <c r="B90" i="3"/>
  <c r="B91" i="3"/>
  <c r="B92" i="3"/>
  <c r="B94" i="3"/>
  <c r="B95" i="3"/>
  <c r="B96" i="3"/>
  <c r="B97" i="3"/>
  <c r="B98" i="3"/>
  <c r="B99" i="3"/>
  <c r="B100" i="3"/>
  <c r="B101" i="3"/>
  <c r="B102" i="3"/>
  <c r="B103" i="3"/>
  <c r="B104" i="3"/>
  <c r="K386" i="3" s="1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L521" i="3"/>
  <c r="B520" i="3"/>
  <c r="B519" i="3"/>
  <c r="L519" i="3" s="1"/>
  <c r="B518" i="3"/>
  <c r="L518" i="3"/>
  <c r="B517" i="3"/>
  <c r="L517" i="3" s="1"/>
  <c r="B516" i="3"/>
  <c r="L516" i="3"/>
  <c r="B515" i="3"/>
  <c r="L515" i="3" s="1"/>
  <c r="B512" i="3"/>
  <c r="B160" i="3"/>
  <c r="B161" i="3"/>
  <c r="K374" i="3" s="1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511" i="3"/>
  <c r="L511" i="3"/>
  <c r="B510" i="3"/>
  <c r="B509" i="3"/>
  <c r="L509" i="3" s="1"/>
  <c r="B508" i="3"/>
  <c r="L508" i="3"/>
  <c r="B507" i="3"/>
  <c r="K507" i="3" s="1"/>
  <c r="B504" i="3"/>
  <c r="B184" i="3"/>
  <c r="B185" i="3"/>
  <c r="B186" i="3"/>
  <c r="B187" i="3"/>
  <c r="B503" i="3"/>
  <c r="L503" i="3"/>
  <c r="B502" i="3"/>
  <c r="B501" i="3"/>
  <c r="L501" i="3" s="1"/>
  <c r="B500" i="3"/>
  <c r="B496" i="3"/>
  <c r="L496" i="3"/>
  <c r="B495" i="3"/>
  <c r="B494" i="3"/>
  <c r="K494" i="3" s="1"/>
  <c r="B493" i="3"/>
  <c r="B492" i="3"/>
  <c r="L492" i="3"/>
  <c r="B491" i="3"/>
  <c r="B490" i="3"/>
  <c r="L490" i="3" s="1"/>
  <c r="B489" i="3"/>
  <c r="B488" i="3"/>
  <c r="L488" i="3"/>
  <c r="B487" i="3"/>
  <c r="L487" i="3"/>
  <c r="B486" i="3"/>
  <c r="L486" i="3"/>
  <c r="B485" i="3"/>
  <c r="L485" i="3"/>
  <c r="B484" i="3"/>
  <c r="L484" i="3"/>
  <c r="B483" i="3"/>
  <c r="L483" i="3"/>
  <c r="B482" i="3"/>
  <c r="L482" i="3"/>
  <c r="B481" i="3"/>
  <c r="L481" i="3"/>
  <c r="B480" i="3"/>
  <c r="L480" i="3"/>
  <c r="B479" i="3"/>
  <c r="L479" i="3"/>
  <c r="B473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472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L472" i="3"/>
  <c r="B471" i="3"/>
  <c r="L471" i="3"/>
  <c r="B470" i="3"/>
  <c r="K470" i="3" s="1"/>
  <c r="L470" i="3"/>
  <c r="B469" i="3"/>
  <c r="L469" i="3"/>
  <c r="B468" i="3"/>
  <c r="L468" i="3"/>
  <c r="B467" i="3"/>
  <c r="L467" i="3"/>
  <c r="B466" i="3"/>
  <c r="K466" i="3" s="1"/>
  <c r="L466" i="3"/>
  <c r="B465" i="3"/>
  <c r="L465" i="3"/>
  <c r="B464" i="3"/>
  <c r="L464" i="3"/>
  <c r="B463" i="3"/>
  <c r="L463" i="3"/>
  <c r="B462" i="3"/>
  <c r="K462" i="3" s="1"/>
  <c r="L462" i="3"/>
  <c r="B461" i="3"/>
  <c r="L461" i="3"/>
  <c r="B460" i="3"/>
  <c r="L460" i="3"/>
  <c r="B459" i="3"/>
  <c r="L459" i="3"/>
  <c r="B458" i="3"/>
  <c r="K458" i="3" s="1"/>
  <c r="L458" i="3"/>
  <c r="B457" i="3"/>
  <c r="L457" i="3"/>
  <c r="B456" i="3"/>
  <c r="L456" i="3"/>
  <c r="B455" i="3"/>
  <c r="L455" i="3"/>
  <c r="B454" i="3"/>
  <c r="K454" i="3" s="1"/>
  <c r="L454" i="3"/>
  <c r="B453" i="3"/>
  <c r="L453" i="3"/>
  <c r="B452" i="3"/>
  <c r="L452" i="3"/>
  <c r="B451" i="3"/>
  <c r="L451" i="3"/>
  <c r="B450" i="3"/>
  <c r="K450" i="3" s="1"/>
  <c r="L450" i="3"/>
  <c r="B449" i="3"/>
  <c r="L449" i="3"/>
  <c r="B448" i="3"/>
  <c r="L448" i="3"/>
  <c r="B447" i="3"/>
  <c r="L447" i="3"/>
  <c r="B446" i="3"/>
  <c r="K446" i="3" s="1"/>
  <c r="L446" i="3"/>
  <c r="B445" i="3"/>
  <c r="L445" i="3"/>
  <c r="B444" i="3"/>
  <c r="L444" i="3"/>
  <c r="B443" i="3"/>
  <c r="L443" i="3"/>
  <c r="B442" i="3"/>
  <c r="K442" i="3" s="1"/>
  <c r="L442" i="3"/>
  <c r="B441" i="3"/>
  <c r="L441" i="3"/>
  <c r="B440" i="3"/>
  <c r="L440" i="3"/>
  <c r="B439" i="3"/>
  <c r="L439" i="3"/>
  <c r="B438" i="3"/>
  <c r="K438" i="3" s="1"/>
  <c r="L438" i="3"/>
  <c r="B437" i="3"/>
  <c r="L437" i="3"/>
  <c r="B436" i="3"/>
  <c r="L436" i="3"/>
  <c r="B435" i="3"/>
  <c r="L435" i="3"/>
  <c r="B434" i="3"/>
  <c r="K434" i="3" s="1"/>
  <c r="K239" i="3" s="1"/>
  <c r="L434" i="3"/>
  <c r="B431" i="3"/>
  <c r="L431" i="3"/>
  <c r="B430" i="3"/>
  <c r="L430" i="3"/>
  <c r="B429" i="3"/>
  <c r="L429" i="3"/>
  <c r="B428" i="3"/>
  <c r="L428" i="3"/>
  <c r="B427" i="3"/>
  <c r="L427" i="3"/>
  <c r="B426" i="3"/>
  <c r="L426" i="3"/>
  <c r="B425" i="3"/>
  <c r="L425" i="3"/>
  <c r="B424" i="3"/>
  <c r="L424" i="3"/>
  <c r="B423" i="3"/>
  <c r="L423" i="3"/>
  <c r="B422" i="3"/>
  <c r="L422" i="3"/>
  <c r="B421" i="3"/>
  <c r="L421" i="3"/>
  <c r="B420" i="3"/>
  <c r="L420" i="3"/>
  <c r="B419" i="3"/>
  <c r="L419" i="3"/>
  <c r="B418" i="3"/>
  <c r="L418" i="3"/>
  <c r="B417" i="3"/>
  <c r="L417" i="3"/>
  <c r="B416" i="3"/>
  <c r="L416" i="3"/>
  <c r="B415" i="3"/>
  <c r="L415" i="3"/>
  <c r="B414" i="3"/>
  <c r="L414" i="3"/>
  <c r="B413" i="3"/>
  <c r="L413" i="3"/>
  <c r="B412" i="3"/>
  <c r="L412" i="3"/>
  <c r="B411" i="3"/>
  <c r="L411" i="3"/>
  <c r="B410" i="3"/>
  <c r="L410" i="3"/>
  <c r="B409" i="3"/>
  <c r="L409" i="3"/>
  <c r="B408" i="3"/>
  <c r="L408" i="3"/>
  <c r="B407" i="3"/>
  <c r="L407" i="3"/>
  <c r="B406" i="3"/>
  <c r="L406" i="3"/>
  <c r="B405" i="3"/>
  <c r="L405" i="3"/>
  <c r="B404" i="3"/>
  <c r="L404" i="3"/>
  <c r="B403" i="3"/>
  <c r="L403" i="3"/>
  <c r="B402" i="3"/>
  <c r="L402" i="3"/>
  <c r="B401" i="3"/>
  <c r="L401" i="3"/>
  <c r="B400" i="3"/>
  <c r="L400" i="3"/>
  <c r="B399" i="3"/>
  <c r="L399" i="3"/>
  <c r="B398" i="3"/>
  <c r="L398" i="3"/>
  <c r="B397" i="3"/>
  <c r="L397" i="3"/>
  <c r="B396" i="3"/>
  <c r="L396" i="3"/>
  <c r="B395" i="3"/>
  <c r="L395" i="3"/>
  <c r="B394" i="3"/>
  <c r="L394" i="3"/>
  <c r="B393" i="3"/>
  <c r="L393" i="3"/>
  <c r="B392" i="3"/>
  <c r="L392" i="3"/>
  <c r="B389" i="3"/>
  <c r="L389" i="3"/>
  <c r="B388" i="3"/>
  <c r="L388" i="3"/>
  <c r="B387" i="3"/>
  <c r="L387" i="3"/>
  <c r="B386" i="3"/>
  <c r="L386" i="3"/>
  <c r="B385" i="3"/>
  <c r="L385" i="3"/>
  <c r="B384" i="3"/>
  <c r="L384" i="3"/>
  <c r="B383" i="3"/>
  <c r="L383" i="3"/>
  <c r="B382" i="3"/>
  <c r="L382" i="3"/>
  <c r="B381" i="3"/>
  <c r="L381" i="3"/>
  <c r="B380" i="3"/>
  <c r="L380" i="3"/>
  <c r="L237" i="3" s="1"/>
  <c r="B377" i="3"/>
  <c r="L377" i="3"/>
  <c r="B376" i="3"/>
  <c r="L376" i="3"/>
  <c r="B375" i="3"/>
  <c r="L375" i="3"/>
  <c r="B374" i="3"/>
  <c r="L374" i="3"/>
  <c r="B373" i="3"/>
  <c r="L373" i="3"/>
  <c r="B372" i="3"/>
  <c r="L372" i="3"/>
  <c r="B371" i="3"/>
  <c r="L371" i="3"/>
  <c r="B370" i="3"/>
  <c r="L370" i="3"/>
  <c r="B369" i="3"/>
  <c r="L369" i="3"/>
  <c r="B368" i="3"/>
  <c r="L368" i="3"/>
  <c r="B367" i="3"/>
  <c r="L367" i="3"/>
  <c r="B366" i="3"/>
  <c r="L366" i="3"/>
  <c r="B365" i="3"/>
  <c r="L365" i="3"/>
  <c r="B364" i="3"/>
  <c r="L364" i="3"/>
  <c r="B363" i="3"/>
  <c r="L363" i="3"/>
  <c r="B360" i="3"/>
  <c r="L360" i="3"/>
  <c r="B359" i="3"/>
  <c r="L359" i="3"/>
  <c r="B358" i="3"/>
  <c r="L358" i="3"/>
  <c r="B357" i="3"/>
  <c r="L357" i="3"/>
  <c r="B356" i="3"/>
  <c r="L356" i="3"/>
  <c r="B355" i="3"/>
  <c r="L355" i="3"/>
  <c r="B354" i="3"/>
  <c r="L354" i="3"/>
  <c r="B353" i="3"/>
  <c r="L353" i="3"/>
  <c r="B352" i="3"/>
  <c r="L352" i="3"/>
  <c r="B351" i="3"/>
  <c r="L351" i="3"/>
  <c r="B350" i="3"/>
  <c r="L350" i="3"/>
  <c r="B349" i="3"/>
  <c r="L349" i="3"/>
  <c r="B348" i="3"/>
  <c r="L348" i="3"/>
  <c r="B347" i="3"/>
  <c r="L347" i="3"/>
  <c r="B346" i="3"/>
  <c r="L346" i="3"/>
  <c r="B345" i="3"/>
  <c r="L345" i="3"/>
  <c r="B344" i="3"/>
  <c r="L344" i="3"/>
  <c r="B343" i="3"/>
  <c r="L343" i="3"/>
  <c r="B342" i="3"/>
  <c r="L342" i="3"/>
  <c r="L235" i="3" s="1"/>
  <c r="B339" i="3"/>
  <c r="L339" i="3"/>
  <c r="B338" i="3"/>
  <c r="L338" i="3"/>
  <c r="B337" i="3"/>
  <c r="L337" i="3"/>
  <c r="B336" i="3"/>
  <c r="L336" i="3"/>
  <c r="B335" i="3"/>
  <c r="L335" i="3"/>
  <c r="B334" i="3"/>
  <c r="L334" i="3"/>
  <c r="B333" i="3"/>
  <c r="L333" i="3"/>
  <c r="B332" i="3"/>
  <c r="L332" i="3"/>
  <c r="B331" i="3"/>
  <c r="L331" i="3"/>
  <c r="B330" i="3"/>
  <c r="L330" i="3"/>
  <c r="B329" i="3"/>
  <c r="L329" i="3"/>
  <c r="B328" i="3"/>
  <c r="L328" i="3"/>
  <c r="B327" i="3"/>
  <c r="L327" i="3"/>
  <c r="B326" i="3"/>
  <c r="L326" i="3"/>
  <c r="B323" i="3"/>
  <c r="L323" i="3"/>
  <c r="B322" i="3"/>
  <c r="L322" i="3"/>
  <c r="B321" i="3"/>
  <c r="L321" i="3"/>
  <c r="B320" i="3"/>
  <c r="L320" i="3"/>
  <c r="L233" i="3" s="1"/>
  <c r="B317" i="3"/>
  <c r="L317" i="3"/>
  <c r="B316" i="3"/>
  <c r="L316" i="3"/>
  <c r="B315" i="3"/>
  <c r="L315" i="3"/>
  <c r="B314" i="3"/>
  <c r="L314" i="3"/>
  <c r="B311" i="3"/>
  <c r="L311" i="3"/>
  <c r="B310" i="3"/>
  <c r="L310" i="3"/>
  <c r="B309" i="3"/>
  <c r="L309" i="3"/>
  <c r="B308" i="3"/>
  <c r="L308" i="3"/>
  <c r="L231" i="3" s="1"/>
  <c r="B305" i="3"/>
  <c r="L305" i="3"/>
  <c r="B304" i="3"/>
  <c r="L304" i="3"/>
  <c r="B301" i="3"/>
  <c r="L301" i="3"/>
  <c r="B300" i="3"/>
  <c r="L300" i="3"/>
  <c r="B299" i="3"/>
  <c r="L299" i="3"/>
  <c r="L229" i="3" s="1"/>
  <c r="B296" i="3"/>
  <c r="L296" i="3"/>
  <c r="L295" i="3"/>
  <c r="B294" i="3"/>
  <c r="J294" i="3" s="1"/>
  <c r="B293" i="3"/>
  <c r="L293" i="3" s="1"/>
  <c r="B292" i="3"/>
  <c r="L292" i="3"/>
  <c r="B291" i="3"/>
  <c r="L291" i="3" s="1"/>
  <c r="B290" i="3"/>
  <c r="L290" i="3" s="1"/>
  <c r="B289" i="3"/>
  <c r="L289" i="3" s="1"/>
  <c r="B288" i="3"/>
  <c r="L288" i="3"/>
  <c r="B287" i="3"/>
  <c r="L287" i="3" s="1"/>
  <c r="B286" i="3"/>
  <c r="J286" i="3" s="1"/>
  <c r="B283" i="3"/>
  <c r="L283" i="3" s="1"/>
  <c r="B282" i="3"/>
  <c r="L282" i="3" s="1"/>
  <c r="B281" i="3"/>
  <c r="L281" i="3" s="1"/>
  <c r="B280" i="3"/>
  <c r="J280" i="3" s="1"/>
  <c r="B279" i="3"/>
  <c r="L279" i="3" s="1"/>
  <c r="B278" i="3"/>
  <c r="L278" i="3" s="1"/>
  <c r="B277" i="3"/>
  <c r="L277" i="3" s="1"/>
  <c r="B276" i="3"/>
  <c r="J276" i="3" s="1"/>
  <c r="B275" i="3"/>
  <c r="L275" i="3" s="1"/>
  <c r="B274" i="3"/>
  <c r="L274" i="3" s="1"/>
  <c r="B273" i="3"/>
  <c r="L273" i="3" s="1"/>
  <c r="B272" i="3"/>
  <c r="J272" i="3" s="1"/>
  <c r="B271" i="3"/>
  <c r="L271" i="3" s="1"/>
  <c r="B270" i="3"/>
  <c r="L270" i="3" s="1"/>
  <c r="B269" i="3"/>
  <c r="L269" i="3" s="1"/>
  <c r="B268" i="3"/>
  <c r="J268" i="3" s="1"/>
  <c r="B267" i="3"/>
  <c r="L267" i="3" s="1"/>
  <c r="B266" i="3"/>
  <c r="L266" i="3" s="1"/>
  <c r="B265" i="3"/>
  <c r="L265" i="3" s="1"/>
  <c r="B264" i="3"/>
  <c r="J264" i="3" s="1"/>
  <c r="B263" i="3"/>
  <c r="L263" i="3" s="1"/>
  <c r="B262" i="3"/>
  <c r="L262" i="3" s="1"/>
  <c r="B261" i="3"/>
  <c r="L261" i="3" s="1"/>
  <c r="B260" i="3"/>
  <c r="J260" i="3" s="1"/>
  <c r="B259" i="3"/>
  <c r="L259" i="3" s="1"/>
  <c r="B258" i="3"/>
  <c r="L258" i="3" s="1"/>
  <c r="B257" i="3"/>
  <c r="L257" i="3" s="1"/>
  <c r="B256" i="3"/>
  <c r="J256" i="3" s="1"/>
  <c r="B255" i="3"/>
  <c r="L255" i="3" s="1"/>
  <c r="B254" i="3"/>
  <c r="L254" i="3" s="1"/>
  <c r="B253" i="3"/>
  <c r="L253" i="3" s="1"/>
  <c r="B252" i="3"/>
  <c r="J252" i="3" s="1"/>
  <c r="B251" i="3"/>
  <c r="L251" i="3" s="1"/>
  <c r="L244" i="3"/>
  <c r="L238" i="3"/>
  <c r="L236" i="3"/>
  <c r="L234" i="3"/>
  <c r="L232" i="3"/>
  <c r="L230" i="3"/>
  <c r="K244" i="3"/>
  <c r="K516" i="3"/>
  <c r="K518" i="3"/>
  <c r="K520" i="3"/>
  <c r="K521" i="3"/>
  <c r="K508" i="3"/>
  <c r="K510" i="3"/>
  <c r="K512" i="3"/>
  <c r="K500" i="3"/>
  <c r="K502" i="3"/>
  <c r="K503" i="3"/>
  <c r="K504" i="3"/>
  <c r="K479" i="3"/>
  <c r="K480" i="3"/>
  <c r="K481" i="3"/>
  <c r="K482" i="3"/>
  <c r="K483" i="3"/>
  <c r="K484" i="3"/>
  <c r="K485" i="3"/>
  <c r="K487" i="3"/>
  <c r="K488" i="3"/>
  <c r="K489" i="3"/>
  <c r="K491" i="3"/>
  <c r="K492" i="3"/>
  <c r="K493" i="3"/>
  <c r="K495" i="3"/>
  <c r="K496" i="3"/>
  <c r="K435" i="3"/>
  <c r="K436" i="3"/>
  <c r="K437" i="3"/>
  <c r="K439" i="3"/>
  <c r="K440" i="3"/>
  <c r="K441" i="3"/>
  <c r="K443" i="3"/>
  <c r="K444" i="3"/>
  <c r="K445" i="3"/>
  <c r="K447" i="3"/>
  <c r="K448" i="3"/>
  <c r="K449" i="3"/>
  <c r="K451" i="3"/>
  <c r="K452" i="3"/>
  <c r="K453" i="3"/>
  <c r="K455" i="3"/>
  <c r="K456" i="3"/>
  <c r="K457" i="3"/>
  <c r="K459" i="3"/>
  <c r="K460" i="3"/>
  <c r="K461" i="3"/>
  <c r="K463" i="3"/>
  <c r="K464" i="3"/>
  <c r="K465" i="3"/>
  <c r="K467" i="3"/>
  <c r="K468" i="3"/>
  <c r="K469" i="3"/>
  <c r="K471" i="3"/>
  <c r="K472" i="3"/>
  <c r="K473" i="3"/>
  <c r="K392" i="3"/>
  <c r="K393" i="3"/>
  <c r="K394" i="3"/>
  <c r="K395" i="3"/>
  <c r="K396" i="3"/>
  <c r="K397" i="3"/>
  <c r="K398" i="3"/>
  <c r="K400" i="3"/>
  <c r="K401" i="3"/>
  <c r="K402" i="3"/>
  <c r="K404" i="3"/>
  <c r="K405" i="3"/>
  <c r="K406" i="3"/>
  <c r="K408" i="3"/>
  <c r="K409" i="3"/>
  <c r="K410" i="3"/>
  <c r="K412" i="3"/>
  <c r="K413" i="3"/>
  <c r="K414" i="3"/>
  <c r="K416" i="3"/>
  <c r="K417" i="3"/>
  <c r="K418" i="3"/>
  <c r="K420" i="3"/>
  <c r="K421" i="3"/>
  <c r="K422" i="3"/>
  <c r="K424" i="3"/>
  <c r="K425" i="3"/>
  <c r="K426" i="3"/>
  <c r="K428" i="3"/>
  <c r="K429" i="3"/>
  <c r="K430" i="3"/>
  <c r="K380" i="3"/>
  <c r="K237" i="3" s="1"/>
  <c r="K381" i="3"/>
  <c r="K382" i="3"/>
  <c r="K383" i="3"/>
  <c r="K384" i="3"/>
  <c r="K385" i="3"/>
  <c r="K387" i="3"/>
  <c r="K388" i="3"/>
  <c r="K389" i="3"/>
  <c r="K363" i="3"/>
  <c r="K236" i="3" s="1"/>
  <c r="K364" i="3"/>
  <c r="K365" i="3"/>
  <c r="K366" i="3"/>
  <c r="K367" i="3"/>
  <c r="K368" i="3"/>
  <c r="K369" i="3"/>
  <c r="K370" i="3"/>
  <c r="K371" i="3"/>
  <c r="K372" i="3"/>
  <c r="K373" i="3"/>
  <c r="K375" i="3"/>
  <c r="K376" i="3"/>
  <c r="K377" i="3"/>
  <c r="K342" i="3"/>
  <c r="K343" i="3"/>
  <c r="K344" i="3"/>
  <c r="K345" i="3"/>
  <c r="K346" i="3"/>
  <c r="K347" i="3"/>
  <c r="K348" i="3"/>
  <c r="K349" i="3"/>
  <c r="K350" i="3"/>
  <c r="K351" i="3"/>
  <c r="K352" i="3"/>
  <c r="K354" i="3"/>
  <c r="K355" i="3"/>
  <c r="K356" i="3"/>
  <c r="K358" i="3"/>
  <c r="K359" i="3"/>
  <c r="K360" i="3"/>
  <c r="K326" i="3"/>
  <c r="K327" i="3"/>
  <c r="K328" i="3"/>
  <c r="K329" i="3"/>
  <c r="K330" i="3"/>
  <c r="K331" i="3"/>
  <c r="K332" i="3"/>
  <c r="K333" i="3"/>
  <c r="K334" i="3"/>
  <c r="K335" i="3"/>
  <c r="K336" i="3"/>
  <c r="K338" i="3"/>
  <c r="K339" i="3"/>
  <c r="K320" i="3"/>
  <c r="K321" i="3"/>
  <c r="K233" i="3" s="1"/>
  <c r="K322" i="3"/>
  <c r="K323" i="3"/>
  <c r="K314" i="3"/>
  <c r="K315" i="3"/>
  <c r="K316" i="3"/>
  <c r="K232" i="3" s="1"/>
  <c r="K317" i="3"/>
  <c r="K308" i="3"/>
  <c r="K309" i="3"/>
  <c r="K231" i="3" s="1"/>
  <c r="K310" i="3"/>
  <c r="K311" i="3"/>
  <c r="K304" i="3"/>
  <c r="K230" i="3" s="1"/>
  <c r="K305" i="3"/>
  <c r="K299" i="3"/>
  <c r="K300" i="3"/>
  <c r="K229" i="3" s="1"/>
  <c r="K301" i="3"/>
  <c r="K287" i="3"/>
  <c r="K288" i="3"/>
  <c r="K289" i="3"/>
  <c r="K291" i="3"/>
  <c r="K292" i="3"/>
  <c r="K293" i="3"/>
  <c r="K295" i="3"/>
  <c r="K296" i="3"/>
  <c r="K252" i="3"/>
  <c r="K254" i="3"/>
  <c r="K256" i="3"/>
  <c r="K258" i="3"/>
  <c r="K260" i="3"/>
  <c r="K262" i="3"/>
  <c r="K264" i="3"/>
  <c r="K266" i="3"/>
  <c r="K268" i="3"/>
  <c r="K270" i="3"/>
  <c r="K272" i="3"/>
  <c r="K274" i="3"/>
  <c r="K276" i="3"/>
  <c r="K278" i="3"/>
  <c r="K280" i="3"/>
  <c r="K282" i="3"/>
  <c r="J295" i="3"/>
  <c r="I295" i="3"/>
  <c r="H295" i="3"/>
  <c r="G295" i="3"/>
  <c r="F295" i="3"/>
  <c r="E295" i="3"/>
  <c r="D295" i="3"/>
  <c r="C295" i="3"/>
  <c r="B433" i="3"/>
  <c r="B391" i="3"/>
  <c r="B379" i="3"/>
  <c r="B362" i="3"/>
  <c r="B341" i="3"/>
  <c r="B325" i="3"/>
  <c r="B319" i="3"/>
  <c r="B313" i="3"/>
  <c r="B307" i="3"/>
  <c r="B303" i="3"/>
  <c r="B298" i="3"/>
  <c r="B285" i="3"/>
  <c r="B250" i="3"/>
  <c r="B244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J515" i="3"/>
  <c r="J243" i="3" s="1"/>
  <c r="J516" i="3"/>
  <c r="J517" i="3"/>
  <c r="J518" i="3"/>
  <c r="J519" i="3"/>
  <c r="J520" i="3"/>
  <c r="J521" i="3"/>
  <c r="J512" i="3"/>
  <c r="J511" i="3"/>
  <c r="J510" i="3"/>
  <c r="J509" i="3"/>
  <c r="J508" i="3"/>
  <c r="J507" i="3"/>
  <c r="J504" i="3"/>
  <c r="J503" i="3"/>
  <c r="J502" i="3"/>
  <c r="J501" i="3"/>
  <c r="J500" i="3"/>
  <c r="J241" i="3" s="1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239" i="3" s="1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89" i="3"/>
  <c r="J388" i="3"/>
  <c r="J387" i="3"/>
  <c r="J386" i="3"/>
  <c r="J385" i="3"/>
  <c r="J384" i="3"/>
  <c r="J383" i="3"/>
  <c r="J382" i="3"/>
  <c r="J381" i="3"/>
  <c r="J380" i="3"/>
  <c r="J237" i="3" s="1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235" i="3" s="1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3" i="3"/>
  <c r="J322" i="3"/>
  <c r="J321" i="3"/>
  <c r="J320" i="3"/>
  <c r="J233" i="3" s="1"/>
  <c r="J317" i="3"/>
  <c r="J316" i="3"/>
  <c r="J315" i="3"/>
  <c r="J314" i="3"/>
  <c r="J311" i="3"/>
  <c r="J310" i="3"/>
  <c r="J309" i="3"/>
  <c r="J308" i="3"/>
  <c r="J231" i="3" s="1"/>
  <c r="J305" i="3"/>
  <c r="J304" i="3"/>
  <c r="J301" i="3"/>
  <c r="J300" i="3"/>
  <c r="J299" i="3"/>
  <c r="J229" i="3" s="1"/>
  <c r="J296" i="3"/>
  <c r="J293" i="3"/>
  <c r="J292" i="3"/>
  <c r="J291" i="3"/>
  <c r="J289" i="3"/>
  <c r="J288" i="3"/>
  <c r="J287" i="3"/>
  <c r="J283" i="3"/>
  <c r="J282" i="3"/>
  <c r="J281" i="3"/>
  <c r="J279" i="3"/>
  <c r="J278" i="3"/>
  <c r="J277" i="3"/>
  <c r="J275" i="3"/>
  <c r="J274" i="3"/>
  <c r="J273" i="3"/>
  <c r="J271" i="3"/>
  <c r="J270" i="3"/>
  <c r="J269" i="3"/>
  <c r="J267" i="3"/>
  <c r="J266" i="3"/>
  <c r="J265" i="3"/>
  <c r="J263" i="3"/>
  <c r="J262" i="3"/>
  <c r="J261" i="3"/>
  <c r="J259" i="3"/>
  <c r="J258" i="3"/>
  <c r="J257" i="3"/>
  <c r="J255" i="3"/>
  <c r="J254" i="3"/>
  <c r="J253" i="3"/>
  <c r="J251" i="3"/>
  <c r="J227" i="3" s="1"/>
  <c r="J230" i="3"/>
  <c r="J232" i="3"/>
  <c r="J234" i="3"/>
  <c r="J236" i="3"/>
  <c r="J238" i="3"/>
  <c r="J240" i="3"/>
  <c r="J242" i="3"/>
  <c r="J244" i="3"/>
  <c r="I251" i="3"/>
  <c r="I521" i="3"/>
  <c r="I520" i="3"/>
  <c r="I519" i="3"/>
  <c r="I518" i="3"/>
  <c r="I517" i="3"/>
  <c r="I516" i="3"/>
  <c r="I515" i="3"/>
  <c r="I512" i="3"/>
  <c r="I511" i="3"/>
  <c r="I510" i="3"/>
  <c r="I509" i="3"/>
  <c r="I508" i="3"/>
  <c r="I507" i="3"/>
  <c r="I504" i="3"/>
  <c r="I503" i="3"/>
  <c r="I502" i="3"/>
  <c r="I501" i="3"/>
  <c r="I500" i="3"/>
  <c r="I241" i="3" s="1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239" i="3" s="1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89" i="3"/>
  <c r="I388" i="3"/>
  <c r="I387" i="3"/>
  <c r="I386" i="3"/>
  <c r="I385" i="3"/>
  <c r="I384" i="3"/>
  <c r="I383" i="3"/>
  <c r="I382" i="3"/>
  <c r="I381" i="3"/>
  <c r="I380" i="3"/>
  <c r="I237" i="3" s="1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235" i="3" s="1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3" i="3"/>
  <c r="I322" i="3"/>
  <c r="I321" i="3"/>
  <c r="I320" i="3"/>
  <c r="I233" i="3" s="1"/>
  <c r="I317" i="3"/>
  <c r="I316" i="3"/>
  <c r="I315" i="3"/>
  <c r="I314" i="3"/>
  <c r="I311" i="3"/>
  <c r="I310" i="3"/>
  <c r="I309" i="3"/>
  <c r="I308" i="3"/>
  <c r="I231" i="3" s="1"/>
  <c r="I305" i="3"/>
  <c r="I304" i="3"/>
  <c r="I301" i="3"/>
  <c r="I300" i="3"/>
  <c r="I299" i="3"/>
  <c r="I229" i="3" s="1"/>
  <c r="I296" i="3"/>
  <c r="I294" i="3"/>
  <c r="I293" i="3"/>
  <c r="I292" i="3"/>
  <c r="I291" i="3"/>
  <c r="I290" i="3"/>
  <c r="I289" i="3"/>
  <c r="I288" i="3"/>
  <c r="I287" i="3"/>
  <c r="I286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27" i="3" s="1"/>
  <c r="I252" i="3"/>
  <c r="I244" i="3"/>
  <c r="I243" i="3"/>
  <c r="I242" i="3"/>
  <c r="I240" i="3"/>
  <c r="I238" i="3"/>
  <c r="I236" i="3"/>
  <c r="I234" i="3"/>
  <c r="I232" i="3"/>
  <c r="I230" i="3"/>
  <c r="I228" i="3"/>
  <c r="C251" i="3"/>
  <c r="C227" i="3" s="1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D251" i="3"/>
  <c r="D227" i="3" s="1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E251" i="3"/>
  <c r="E227" i="3" s="1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F251" i="3"/>
  <c r="F227" i="3" s="1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G251" i="3"/>
  <c r="G227" i="3" s="1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H251" i="3"/>
  <c r="H227" i="3" s="1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C286" i="3"/>
  <c r="C287" i="3"/>
  <c r="C288" i="3"/>
  <c r="C289" i="3"/>
  <c r="C290" i="3"/>
  <c r="C291" i="3"/>
  <c r="C292" i="3"/>
  <c r="C293" i="3"/>
  <c r="C294" i="3"/>
  <c r="C296" i="3"/>
  <c r="C228" i="3"/>
  <c r="D286" i="3"/>
  <c r="D228" i="3" s="1"/>
  <c r="D287" i="3"/>
  <c r="D288" i="3"/>
  <c r="D289" i="3"/>
  <c r="D290" i="3"/>
  <c r="D291" i="3"/>
  <c r="D292" i="3"/>
  <c r="D293" i="3"/>
  <c r="D294" i="3"/>
  <c r="D296" i="3"/>
  <c r="E286" i="3"/>
  <c r="E287" i="3"/>
  <c r="E288" i="3"/>
  <c r="E289" i="3"/>
  <c r="E290" i="3"/>
  <c r="E291" i="3"/>
  <c r="E292" i="3"/>
  <c r="E293" i="3"/>
  <c r="E294" i="3"/>
  <c r="E228" i="3" s="1"/>
  <c r="E296" i="3"/>
  <c r="F286" i="3"/>
  <c r="F287" i="3"/>
  <c r="F228" i="3" s="1"/>
  <c r="F288" i="3"/>
  <c r="F289" i="3"/>
  <c r="F290" i="3"/>
  <c r="F291" i="3"/>
  <c r="F292" i="3"/>
  <c r="F293" i="3"/>
  <c r="F294" i="3"/>
  <c r="F296" i="3"/>
  <c r="G286" i="3"/>
  <c r="G287" i="3"/>
  <c r="G288" i="3"/>
  <c r="G289" i="3"/>
  <c r="G290" i="3"/>
  <c r="G291" i="3"/>
  <c r="G292" i="3"/>
  <c r="G293" i="3"/>
  <c r="G294" i="3"/>
  <c r="G296" i="3"/>
  <c r="G228" i="3"/>
  <c r="H286" i="3"/>
  <c r="H228" i="3" s="1"/>
  <c r="H287" i="3"/>
  <c r="H288" i="3"/>
  <c r="H289" i="3"/>
  <c r="H290" i="3"/>
  <c r="H291" i="3"/>
  <c r="H292" i="3"/>
  <c r="H293" i="3"/>
  <c r="H294" i="3"/>
  <c r="H296" i="3"/>
  <c r="C299" i="3"/>
  <c r="C229" i="3" s="1"/>
  <c r="C300" i="3"/>
  <c r="C301" i="3"/>
  <c r="D299" i="3"/>
  <c r="D229" i="3" s="1"/>
  <c r="D300" i="3"/>
  <c r="D301" i="3"/>
  <c r="E299" i="3"/>
  <c r="E229" i="3" s="1"/>
  <c r="E300" i="3"/>
  <c r="E301" i="3"/>
  <c r="F299" i="3"/>
  <c r="F229" i="3" s="1"/>
  <c r="F300" i="3"/>
  <c r="F301" i="3"/>
  <c r="G299" i="3"/>
  <c r="G229" i="3" s="1"/>
  <c r="G300" i="3"/>
  <c r="G301" i="3"/>
  <c r="H299" i="3"/>
  <c r="H229" i="3" s="1"/>
  <c r="H300" i="3"/>
  <c r="H301" i="3"/>
  <c r="C304" i="3"/>
  <c r="C305" i="3"/>
  <c r="C230" i="3"/>
  <c r="D304" i="3"/>
  <c r="D305" i="3"/>
  <c r="D230" i="3" s="1"/>
  <c r="E304" i="3"/>
  <c r="E230" i="3" s="1"/>
  <c r="E305" i="3"/>
  <c r="F304" i="3"/>
  <c r="F230" i="3" s="1"/>
  <c r="F305" i="3"/>
  <c r="G304" i="3"/>
  <c r="G305" i="3"/>
  <c r="G230" i="3"/>
  <c r="H304" i="3"/>
  <c r="H305" i="3"/>
  <c r="H230" i="3" s="1"/>
  <c r="C308" i="3"/>
  <c r="C309" i="3"/>
  <c r="C310" i="3"/>
  <c r="C311" i="3"/>
  <c r="C231" i="3"/>
  <c r="D308" i="3"/>
  <c r="D309" i="3"/>
  <c r="D231" i="3" s="1"/>
  <c r="D310" i="3"/>
  <c r="D311" i="3"/>
  <c r="E308" i="3"/>
  <c r="E309" i="3"/>
  <c r="E310" i="3"/>
  <c r="E231" i="3" s="1"/>
  <c r="E311" i="3"/>
  <c r="F308" i="3"/>
  <c r="F309" i="3"/>
  <c r="F231" i="3" s="1"/>
  <c r="F310" i="3"/>
  <c r="F311" i="3"/>
  <c r="G308" i="3"/>
  <c r="G309" i="3"/>
  <c r="G310" i="3"/>
  <c r="G311" i="3"/>
  <c r="G231" i="3"/>
  <c r="H308" i="3"/>
  <c r="H309" i="3"/>
  <c r="H231" i="3" s="1"/>
  <c r="H310" i="3"/>
  <c r="H311" i="3"/>
  <c r="C314" i="3"/>
  <c r="C315" i="3"/>
  <c r="C316" i="3"/>
  <c r="C232" i="3" s="1"/>
  <c r="C317" i="3"/>
  <c r="D314" i="3"/>
  <c r="D315" i="3"/>
  <c r="D232" i="3" s="1"/>
  <c r="D316" i="3"/>
  <c r="D317" i="3"/>
  <c r="E314" i="3"/>
  <c r="E315" i="3"/>
  <c r="E316" i="3"/>
  <c r="E317" i="3"/>
  <c r="E232" i="3"/>
  <c r="F314" i="3"/>
  <c r="F315" i="3"/>
  <c r="F232" i="3" s="1"/>
  <c r="F316" i="3"/>
  <c r="F317" i="3"/>
  <c r="G314" i="3"/>
  <c r="G315" i="3"/>
  <c r="G316" i="3"/>
  <c r="G232" i="3" s="1"/>
  <c r="G317" i="3"/>
  <c r="H314" i="3"/>
  <c r="H315" i="3"/>
  <c r="H232" i="3" s="1"/>
  <c r="H316" i="3"/>
  <c r="H317" i="3"/>
  <c r="C320" i="3"/>
  <c r="C321" i="3"/>
  <c r="C322" i="3"/>
  <c r="C323" i="3"/>
  <c r="C233" i="3"/>
  <c r="D320" i="3"/>
  <c r="D321" i="3"/>
  <c r="D233" i="3" s="1"/>
  <c r="D322" i="3"/>
  <c r="D323" i="3"/>
  <c r="E320" i="3"/>
  <c r="E321" i="3"/>
  <c r="E322" i="3"/>
  <c r="E233" i="3" s="1"/>
  <c r="E323" i="3"/>
  <c r="F320" i="3"/>
  <c r="F321" i="3"/>
  <c r="F233" i="3" s="1"/>
  <c r="F322" i="3"/>
  <c r="F323" i="3"/>
  <c r="G320" i="3"/>
  <c r="G321" i="3"/>
  <c r="G322" i="3"/>
  <c r="G323" i="3"/>
  <c r="G233" i="3"/>
  <c r="H320" i="3"/>
  <c r="H321" i="3"/>
  <c r="H233" i="3" s="1"/>
  <c r="H322" i="3"/>
  <c r="H323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234" i="3"/>
  <c r="D326" i="3"/>
  <c r="D327" i="3"/>
  <c r="D234" i="3" s="1"/>
  <c r="D328" i="3"/>
  <c r="D329" i="3"/>
  <c r="D330" i="3"/>
  <c r="D331" i="3"/>
  <c r="D332" i="3"/>
  <c r="D333" i="3"/>
  <c r="D334" i="3"/>
  <c r="D335" i="3"/>
  <c r="D336" i="3"/>
  <c r="D337" i="3"/>
  <c r="D338" i="3"/>
  <c r="D339" i="3"/>
  <c r="E326" i="3"/>
  <c r="E327" i="3"/>
  <c r="E328" i="3"/>
  <c r="E329" i="3"/>
  <c r="E330" i="3"/>
  <c r="E331" i="3"/>
  <c r="E332" i="3"/>
  <c r="E333" i="3"/>
  <c r="E334" i="3"/>
  <c r="E234" i="3" s="1"/>
  <c r="E335" i="3"/>
  <c r="E336" i="3"/>
  <c r="E337" i="3"/>
  <c r="E338" i="3"/>
  <c r="E339" i="3"/>
  <c r="F326" i="3"/>
  <c r="F234" i="3" s="1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234" i="3"/>
  <c r="H326" i="3"/>
  <c r="H327" i="3"/>
  <c r="H234" i="3" s="1"/>
  <c r="H328" i="3"/>
  <c r="H329" i="3"/>
  <c r="H330" i="3"/>
  <c r="H331" i="3"/>
  <c r="H332" i="3"/>
  <c r="H333" i="3"/>
  <c r="H334" i="3"/>
  <c r="H335" i="3"/>
  <c r="H336" i="3"/>
  <c r="H337" i="3"/>
  <c r="H338" i="3"/>
  <c r="H339" i="3"/>
  <c r="C342" i="3"/>
  <c r="C235" i="3" s="1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D342" i="3"/>
  <c r="D235" i="3" s="1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E342" i="3"/>
  <c r="E235" i="3" s="1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F342" i="3"/>
  <c r="F235" i="3" s="1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G342" i="3"/>
  <c r="G235" i="3" s="1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H342" i="3"/>
  <c r="H235" i="3" s="1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C363" i="3"/>
  <c r="C236" i="3" s="1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D363" i="3"/>
  <c r="D236" i="3" s="1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E363" i="3"/>
  <c r="E236" i="3" s="1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F363" i="3"/>
  <c r="F236" i="3" s="1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G363" i="3"/>
  <c r="G236" i="3" s="1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H363" i="3"/>
  <c r="H236" i="3" s="1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C380" i="3"/>
  <c r="C381" i="3"/>
  <c r="C382" i="3"/>
  <c r="C383" i="3"/>
  <c r="C384" i="3"/>
  <c r="C385" i="3"/>
  <c r="C386" i="3"/>
  <c r="C387" i="3"/>
  <c r="C388" i="3"/>
  <c r="C389" i="3"/>
  <c r="C237" i="3"/>
  <c r="D380" i="3"/>
  <c r="D237" i="3" s="1"/>
  <c r="D381" i="3"/>
  <c r="D382" i="3"/>
  <c r="D383" i="3"/>
  <c r="D384" i="3"/>
  <c r="D385" i="3"/>
  <c r="D386" i="3"/>
  <c r="D387" i="3"/>
  <c r="D388" i="3"/>
  <c r="D389" i="3"/>
  <c r="E380" i="3"/>
  <c r="E381" i="3"/>
  <c r="E382" i="3"/>
  <c r="E383" i="3"/>
  <c r="E384" i="3"/>
  <c r="E385" i="3"/>
  <c r="E386" i="3"/>
  <c r="E387" i="3"/>
  <c r="E388" i="3"/>
  <c r="E237" i="3" s="1"/>
  <c r="E389" i="3"/>
  <c r="F380" i="3"/>
  <c r="F381" i="3"/>
  <c r="F237" i="3" s="1"/>
  <c r="F382" i="3"/>
  <c r="F383" i="3"/>
  <c r="F384" i="3"/>
  <c r="F385" i="3"/>
  <c r="F386" i="3"/>
  <c r="F387" i="3"/>
  <c r="F388" i="3"/>
  <c r="F389" i="3"/>
  <c r="G380" i="3"/>
  <c r="G381" i="3"/>
  <c r="G382" i="3"/>
  <c r="G383" i="3"/>
  <c r="G384" i="3"/>
  <c r="G385" i="3"/>
  <c r="G386" i="3"/>
  <c r="G387" i="3"/>
  <c r="G388" i="3"/>
  <c r="G389" i="3"/>
  <c r="G237" i="3"/>
  <c r="H380" i="3"/>
  <c r="H237" i="3" s="1"/>
  <c r="H381" i="3"/>
  <c r="H382" i="3"/>
  <c r="H383" i="3"/>
  <c r="H384" i="3"/>
  <c r="H385" i="3"/>
  <c r="H386" i="3"/>
  <c r="H387" i="3"/>
  <c r="H388" i="3"/>
  <c r="H389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238" i="3" s="1"/>
  <c r="C427" i="3"/>
  <c r="C428" i="3"/>
  <c r="C429" i="3"/>
  <c r="C430" i="3"/>
  <c r="C431" i="3"/>
  <c r="D392" i="3"/>
  <c r="D393" i="3"/>
  <c r="D238" i="3" s="1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238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238" i="3" s="1"/>
  <c r="G427" i="3"/>
  <c r="G428" i="3"/>
  <c r="G429" i="3"/>
  <c r="G430" i="3"/>
  <c r="G43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239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239" i="3"/>
  <c r="F434" i="3"/>
  <c r="F435" i="3"/>
  <c r="F239" i="3" s="1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239" i="3" s="1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C479" i="3"/>
  <c r="C480" i="3"/>
  <c r="C240" i="3" s="1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240" i="3"/>
  <c r="E479" i="3"/>
  <c r="E240" i="3" s="1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240" i="3"/>
  <c r="H479" i="3"/>
  <c r="H480" i="3"/>
  <c r="H240" i="3" s="1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C500" i="3"/>
  <c r="C501" i="3"/>
  <c r="C502" i="3"/>
  <c r="C503" i="3"/>
  <c r="C504" i="3"/>
  <c r="D500" i="3"/>
  <c r="D501" i="3"/>
  <c r="D502" i="3"/>
  <c r="D503" i="3"/>
  <c r="D504" i="3"/>
  <c r="D241" i="3"/>
  <c r="E500" i="3"/>
  <c r="E501" i="3"/>
  <c r="E502" i="3"/>
  <c r="E503" i="3"/>
  <c r="E504" i="3"/>
  <c r="F500" i="3"/>
  <c r="F241" i="3" s="1"/>
  <c r="F501" i="3"/>
  <c r="F502" i="3"/>
  <c r="F503" i="3"/>
  <c r="F504" i="3"/>
  <c r="G500" i="3"/>
  <c r="G501" i="3"/>
  <c r="G502" i="3"/>
  <c r="G503" i="3"/>
  <c r="G504" i="3"/>
  <c r="H500" i="3"/>
  <c r="H501" i="3"/>
  <c r="H502" i="3"/>
  <c r="H503" i="3"/>
  <c r="H504" i="3"/>
  <c r="H241" i="3"/>
  <c r="C507" i="3"/>
  <c r="C242" i="3" s="1"/>
  <c r="C508" i="3"/>
  <c r="C509" i="3"/>
  <c r="C510" i="3"/>
  <c r="C511" i="3"/>
  <c r="C512" i="3"/>
  <c r="D507" i="3"/>
  <c r="D508" i="3"/>
  <c r="D509" i="3"/>
  <c r="D510" i="3"/>
  <c r="D511" i="3"/>
  <c r="D512" i="3"/>
  <c r="E507" i="3"/>
  <c r="E508" i="3"/>
  <c r="E509" i="3"/>
  <c r="E510" i="3"/>
  <c r="E511" i="3"/>
  <c r="E512" i="3"/>
  <c r="E242" i="3"/>
  <c r="F507" i="3"/>
  <c r="F508" i="3"/>
  <c r="F242" i="3" s="1"/>
  <c r="F509" i="3"/>
  <c r="F510" i="3"/>
  <c r="F511" i="3"/>
  <c r="F512" i="3"/>
  <c r="G507" i="3"/>
  <c r="G242" i="3" s="1"/>
  <c r="G508" i="3"/>
  <c r="G509" i="3"/>
  <c r="G510" i="3"/>
  <c r="G511" i="3"/>
  <c r="G512" i="3"/>
  <c r="H507" i="3"/>
  <c r="H508" i="3"/>
  <c r="H509" i="3"/>
  <c r="H510" i="3"/>
  <c r="H511" i="3"/>
  <c r="H512" i="3"/>
  <c r="C515" i="3"/>
  <c r="C516" i="3"/>
  <c r="C517" i="3"/>
  <c r="C518" i="3"/>
  <c r="C519" i="3"/>
  <c r="C520" i="3"/>
  <c r="C521" i="3"/>
  <c r="D515" i="3"/>
  <c r="D516" i="3"/>
  <c r="D517" i="3"/>
  <c r="D518" i="3"/>
  <c r="D519" i="3"/>
  <c r="D520" i="3"/>
  <c r="D521" i="3"/>
  <c r="E515" i="3"/>
  <c r="E516" i="3"/>
  <c r="E517" i="3"/>
  <c r="E518" i="3"/>
  <c r="E519" i="3"/>
  <c r="E520" i="3"/>
  <c r="E521" i="3"/>
  <c r="F515" i="3"/>
  <c r="F516" i="3"/>
  <c r="F517" i="3"/>
  <c r="F518" i="3"/>
  <c r="F519" i="3"/>
  <c r="F520" i="3"/>
  <c r="F521" i="3"/>
  <c r="G515" i="3"/>
  <c r="G516" i="3"/>
  <c r="G517" i="3"/>
  <c r="G518" i="3"/>
  <c r="G519" i="3"/>
  <c r="G520" i="3"/>
  <c r="G521" i="3"/>
  <c r="H515" i="3"/>
  <c r="H516" i="3"/>
  <c r="H517" i="3"/>
  <c r="H518" i="3"/>
  <c r="H519" i="3"/>
  <c r="H520" i="3"/>
  <c r="H521" i="3"/>
  <c r="C244" i="3"/>
  <c r="D244" i="3"/>
  <c r="E244" i="3"/>
  <c r="F244" i="3"/>
  <c r="G244" i="3"/>
  <c r="H244" i="3"/>
  <c r="B521" i="9240"/>
  <c r="B75" i="9240"/>
  <c r="B76" i="9240"/>
  <c r="B77" i="9240"/>
  <c r="L280" i="9240" s="1"/>
  <c r="B78" i="9240"/>
  <c r="B79" i="9240"/>
  <c r="B80" i="9240"/>
  <c r="B81" i="9240"/>
  <c r="K301" i="9240" s="1"/>
  <c r="B82" i="9240"/>
  <c r="B83" i="9240"/>
  <c r="B84" i="9240"/>
  <c r="B85" i="9240"/>
  <c r="B86" i="9240"/>
  <c r="B87" i="9240"/>
  <c r="B89" i="9240"/>
  <c r="B90" i="9240"/>
  <c r="B91" i="9240"/>
  <c r="B92" i="9240"/>
  <c r="B94" i="9240"/>
  <c r="B95" i="9240"/>
  <c r="B96" i="9240"/>
  <c r="B97" i="9240"/>
  <c r="B98" i="9240"/>
  <c r="B99" i="9240"/>
  <c r="B100" i="9240"/>
  <c r="B101" i="9240"/>
  <c r="B102" i="9240"/>
  <c r="B103" i="9240"/>
  <c r="B104" i="9240"/>
  <c r="B105" i="9240"/>
  <c r="B106" i="9240"/>
  <c r="B107" i="9240"/>
  <c r="B108" i="9240"/>
  <c r="B109" i="9240"/>
  <c r="B110" i="9240"/>
  <c r="B111" i="9240"/>
  <c r="B112" i="9240"/>
  <c r="B113" i="9240"/>
  <c r="B114" i="9240"/>
  <c r="B115" i="9240"/>
  <c r="B116" i="9240"/>
  <c r="B117" i="9240"/>
  <c r="B118" i="9240"/>
  <c r="B119" i="9240"/>
  <c r="B120" i="9240"/>
  <c r="B121" i="9240"/>
  <c r="B122" i="9240"/>
  <c r="B123" i="9240"/>
  <c r="B124" i="9240"/>
  <c r="B125" i="9240"/>
  <c r="B126" i="9240"/>
  <c r="B127" i="9240"/>
  <c r="B128" i="9240"/>
  <c r="B129" i="9240"/>
  <c r="B130" i="9240"/>
  <c r="B131" i="9240"/>
  <c r="B132" i="9240"/>
  <c r="B133" i="9240"/>
  <c r="B134" i="9240"/>
  <c r="B135" i="9240"/>
  <c r="B136" i="9240"/>
  <c r="B137" i="9240"/>
  <c r="B138" i="9240"/>
  <c r="B139" i="9240"/>
  <c r="B140" i="9240"/>
  <c r="B141" i="9240"/>
  <c r="B142" i="9240"/>
  <c r="B143" i="9240"/>
  <c r="B144" i="9240"/>
  <c r="B145" i="9240"/>
  <c r="B146" i="9240"/>
  <c r="B147" i="9240"/>
  <c r="B148" i="9240"/>
  <c r="B149" i="9240"/>
  <c r="B150" i="9240"/>
  <c r="B151" i="9240"/>
  <c r="B152" i="9240"/>
  <c r="B153" i="9240"/>
  <c r="B154" i="9240"/>
  <c r="B155" i="9240"/>
  <c r="B156" i="9240"/>
  <c r="B157" i="9240"/>
  <c r="B158" i="9240"/>
  <c r="B159" i="9240"/>
  <c r="B520" i="9240"/>
  <c r="B519" i="9240"/>
  <c r="K519" i="9240" s="1"/>
  <c r="B518" i="9240"/>
  <c r="L518" i="9240"/>
  <c r="B517" i="9240"/>
  <c r="K517" i="9240" s="1"/>
  <c r="B516" i="9240"/>
  <c r="L516" i="9240"/>
  <c r="B515" i="9240"/>
  <c r="L515" i="9240" s="1"/>
  <c r="B512" i="9240"/>
  <c r="B160" i="9240"/>
  <c r="B161" i="9240"/>
  <c r="B162" i="9240"/>
  <c r="B163" i="9240"/>
  <c r="B164" i="9240"/>
  <c r="B165" i="9240"/>
  <c r="B166" i="9240"/>
  <c r="B167" i="9240"/>
  <c r="B168" i="9240"/>
  <c r="B169" i="9240"/>
  <c r="B170" i="9240"/>
  <c r="B171" i="9240"/>
  <c r="B172" i="9240"/>
  <c r="B173" i="9240"/>
  <c r="B174" i="9240"/>
  <c r="B175" i="9240"/>
  <c r="B176" i="9240"/>
  <c r="B177" i="9240"/>
  <c r="B178" i="9240"/>
  <c r="B179" i="9240"/>
  <c r="B180" i="9240"/>
  <c r="B181" i="9240"/>
  <c r="B182" i="9240"/>
  <c r="B183" i="9240"/>
  <c r="B511" i="9240"/>
  <c r="L511" i="9240" s="1"/>
  <c r="B510" i="9240"/>
  <c r="B509" i="9240"/>
  <c r="K509" i="9240" s="1"/>
  <c r="B508" i="9240"/>
  <c r="L508" i="9240"/>
  <c r="B507" i="9240"/>
  <c r="L507" i="9240" s="1"/>
  <c r="B504" i="9240"/>
  <c r="B184" i="9240"/>
  <c r="B185" i="9240"/>
  <c r="L431" i="9240" s="1"/>
  <c r="B186" i="9240"/>
  <c r="B187" i="9240"/>
  <c r="B503" i="9240"/>
  <c r="L503" i="9240" s="1"/>
  <c r="B502" i="9240"/>
  <c r="B501" i="9240"/>
  <c r="K501" i="9240" s="1"/>
  <c r="B500" i="9240"/>
  <c r="B496" i="9240"/>
  <c r="L496" i="9240" s="1"/>
  <c r="B495" i="9240"/>
  <c r="B494" i="9240"/>
  <c r="K494" i="9240" s="1"/>
  <c r="B493" i="9240"/>
  <c r="B492" i="9240"/>
  <c r="L492" i="9240" s="1"/>
  <c r="B491" i="9240"/>
  <c r="B490" i="9240"/>
  <c r="K490" i="9240" s="1"/>
  <c r="B489" i="9240"/>
  <c r="B488" i="9240"/>
  <c r="L488" i="9240" s="1"/>
  <c r="B487" i="9240"/>
  <c r="B486" i="9240"/>
  <c r="K486" i="9240" s="1"/>
  <c r="B485" i="9240"/>
  <c r="B484" i="9240"/>
  <c r="K484" i="9240" s="1"/>
  <c r="B483" i="9240"/>
  <c r="L483" i="9240"/>
  <c r="B482" i="9240"/>
  <c r="K482" i="9240" s="1"/>
  <c r="B481" i="9240"/>
  <c r="L481" i="9240"/>
  <c r="B480" i="9240"/>
  <c r="L480" i="9240" s="1"/>
  <c r="B479" i="9240"/>
  <c r="L479" i="9240"/>
  <c r="B473" i="9240"/>
  <c r="K473" i="9240" s="1"/>
  <c r="B188" i="9240"/>
  <c r="B189" i="9240"/>
  <c r="B190" i="9240"/>
  <c r="B191" i="9240"/>
  <c r="K469" i="9240" s="1"/>
  <c r="B192" i="9240"/>
  <c r="B193" i="9240"/>
  <c r="B194" i="9240"/>
  <c r="B195" i="9240"/>
  <c r="B196" i="9240"/>
  <c r="B197" i="9240"/>
  <c r="B198" i="9240"/>
  <c r="B199" i="9240"/>
  <c r="B200" i="9240"/>
  <c r="B201" i="9240"/>
  <c r="B202" i="9240"/>
  <c r="B203" i="9240"/>
  <c r="B204" i="9240"/>
  <c r="B205" i="9240"/>
  <c r="B206" i="9240"/>
  <c r="B207" i="9240"/>
  <c r="B208" i="9240"/>
  <c r="B209" i="9240"/>
  <c r="B210" i="9240"/>
  <c r="L473" i="9240"/>
  <c r="B472" i="9240"/>
  <c r="B211" i="9240"/>
  <c r="B212" i="9240"/>
  <c r="B213" i="9240"/>
  <c r="B214" i="9240"/>
  <c r="B215" i="9240"/>
  <c r="B216" i="9240"/>
  <c r="B217" i="9240"/>
  <c r="B218" i="9240"/>
  <c r="B219" i="9240"/>
  <c r="B220" i="9240"/>
  <c r="B221" i="9240"/>
  <c r="B222" i="9240"/>
  <c r="B223" i="9240"/>
  <c r="B224" i="9240"/>
  <c r="B225" i="9240"/>
  <c r="B471" i="9240"/>
  <c r="B470" i="9240"/>
  <c r="L470" i="9240" s="1"/>
  <c r="B469" i="9240"/>
  <c r="B468" i="9240"/>
  <c r="L468" i="9240" s="1"/>
  <c r="B467" i="9240"/>
  <c r="B466" i="9240"/>
  <c r="L466" i="9240" s="1"/>
  <c r="B465" i="9240"/>
  <c r="B464" i="9240"/>
  <c r="L464" i="9240" s="1"/>
  <c r="B463" i="9240"/>
  <c r="B462" i="9240"/>
  <c r="L462" i="9240" s="1"/>
  <c r="B461" i="9240"/>
  <c r="B460" i="9240"/>
  <c r="L460" i="9240" s="1"/>
  <c r="B459" i="9240"/>
  <c r="B458" i="9240"/>
  <c r="L458" i="9240" s="1"/>
  <c r="B457" i="9240"/>
  <c r="B456" i="9240"/>
  <c r="L456" i="9240" s="1"/>
  <c r="B455" i="9240"/>
  <c r="B454" i="9240"/>
  <c r="L454" i="9240" s="1"/>
  <c r="B453" i="9240"/>
  <c r="B452" i="9240"/>
  <c r="L452" i="9240" s="1"/>
  <c r="B451" i="9240"/>
  <c r="B450" i="9240"/>
  <c r="L450" i="9240" s="1"/>
  <c r="B449" i="9240"/>
  <c r="L449" i="9240"/>
  <c r="B448" i="9240"/>
  <c r="L448" i="9240" s="1"/>
  <c r="B447" i="9240"/>
  <c r="L447" i="9240"/>
  <c r="B446" i="9240"/>
  <c r="L446" i="9240" s="1"/>
  <c r="B445" i="9240"/>
  <c r="L445" i="9240"/>
  <c r="B444" i="9240"/>
  <c r="L444" i="9240" s="1"/>
  <c r="B443" i="9240"/>
  <c r="L443" i="9240"/>
  <c r="B442" i="9240"/>
  <c r="L442" i="9240" s="1"/>
  <c r="B441" i="9240"/>
  <c r="L441" i="9240"/>
  <c r="B440" i="9240"/>
  <c r="L440" i="9240" s="1"/>
  <c r="B439" i="9240"/>
  <c r="L439" i="9240"/>
  <c r="B438" i="9240"/>
  <c r="L438" i="9240" s="1"/>
  <c r="B437" i="9240"/>
  <c r="L437" i="9240"/>
  <c r="B436" i="9240"/>
  <c r="L436" i="9240" s="1"/>
  <c r="B435" i="9240"/>
  <c r="L435" i="9240"/>
  <c r="B434" i="9240"/>
  <c r="L434" i="9240" s="1"/>
  <c r="B431" i="9240"/>
  <c r="B430" i="9240"/>
  <c r="K430" i="9240" s="1"/>
  <c r="B429" i="9240"/>
  <c r="B428" i="9240"/>
  <c r="L428" i="9240" s="1"/>
  <c r="B427" i="9240"/>
  <c r="B426" i="9240"/>
  <c r="K426" i="9240" s="1"/>
  <c r="B425" i="9240"/>
  <c r="L425" i="9240"/>
  <c r="B424" i="9240"/>
  <c r="L424" i="9240" s="1"/>
  <c r="B423" i="9240"/>
  <c r="L423" i="9240"/>
  <c r="B422" i="9240"/>
  <c r="K422" i="9240" s="1"/>
  <c r="B421" i="9240"/>
  <c r="L421" i="9240"/>
  <c r="B420" i="9240"/>
  <c r="L420" i="9240" s="1"/>
  <c r="B419" i="9240"/>
  <c r="L419" i="9240"/>
  <c r="B418" i="9240"/>
  <c r="K418" i="9240" s="1"/>
  <c r="B417" i="9240"/>
  <c r="L417" i="9240"/>
  <c r="B416" i="9240"/>
  <c r="L416" i="9240" s="1"/>
  <c r="B415" i="9240"/>
  <c r="L415" i="9240"/>
  <c r="B414" i="9240"/>
  <c r="K414" i="9240" s="1"/>
  <c r="B413" i="9240"/>
  <c r="L413" i="9240"/>
  <c r="B412" i="9240"/>
  <c r="L412" i="9240" s="1"/>
  <c r="B411" i="9240"/>
  <c r="L411" i="9240"/>
  <c r="B410" i="9240"/>
  <c r="K410" i="9240" s="1"/>
  <c r="B409" i="9240"/>
  <c r="L409" i="9240"/>
  <c r="B408" i="9240"/>
  <c r="L408" i="9240" s="1"/>
  <c r="B407" i="9240"/>
  <c r="L407" i="9240"/>
  <c r="B406" i="9240"/>
  <c r="K406" i="9240" s="1"/>
  <c r="B405" i="9240"/>
  <c r="L405" i="9240"/>
  <c r="B404" i="9240"/>
  <c r="L404" i="9240" s="1"/>
  <c r="B403" i="9240"/>
  <c r="L403" i="9240"/>
  <c r="B402" i="9240"/>
  <c r="K402" i="9240" s="1"/>
  <c r="B401" i="9240"/>
  <c r="L401" i="9240"/>
  <c r="B400" i="9240"/>
  <c r="L400" i="9240" s="1"/>
  <c r="B399" i="9240"/>
  <c r="L399" i="9240"/>
  <c r="B398" i="9240"/>
  <c r="K398" i="9240" s="1"/>
  <c r="B397" i="9240"/>
  <c r="L397" i="9240"/>
  <c r="B396" i="9240"/>
  <c r="L396" i="9240" s="1"/>
  <c r="B395" i="9240"/>
  <c r="L395" i="9240"/>
  <c r="B394" i="9240"/>
  <c r="K394" i="9240" s="1"/>
  <c r="B393" i="9240"/>
  <c r="L393" i="9240"/>
  <c r="B392" i="9240"/>
  <c r="K392" i="9240" s="1"/>
  <c r="B389" i="9240"/>
  <c r="L389" i="9240"/>
  <c r="B388" i="9240"/>
  <c r="L388" i="9240" s="1"/>
  <c r="B387" i="9240"/>
  <c r="L387" i="9240"/>
  <c r="B386" i="9240"/>
  <c r="K386" i="9240" s="1"/>
  <c r="B385" i="9240"/>
  <c r="L385" i="9240"/>
  <c r="B384" i="9240"/>
  <c r="L384" i="9240" s="1"/>
  <c r="B383" i="9240"/>
  <c r="L383" i="9240"/>
  <c r="B382" i="9240"/>
  <c r="K382" i="9240" s="1"/>
  <c r="B381" i="9240"/>
  <c r="L381" i="9240"/>
  <c r="B380" i="9240"/>
  <c r="L380" i="9240" s="1"/>
  <c r="B377" i="9240"/>
  <c r="L377" i="9240"/>
  <c r="B376" i="9240"/>
  <c r="K376" i="9240" s="1"/>
  <c r="B375" i="9240"/>
  <c r="L375" i="9240"/>
  <c r="B374" i="9240"/>
  <c r="L374" i="9240" s="1"/>
  <c r="B373" i="9240"/>
  <c r="L373" i="9240"/>
  <c r="B372" i="9240"/>
  <c r="K372" i="9240" s="1"/>
  <c r="B371" i="9240"/>
  <c r="L371" i="9240"/>
  <c r="B370" i="9240"/>
  <c r="L370" i="9240" s="1"/>
  <c r="B369" i="9240"/>
  <c r="L369" i="9240"/>
  <c r="B368" i="9240"/>
  <c r="K368" i="9240" s="1"/>
  <c r="B367" i="9240"/>
  <c r="L367" i="9240"/>
  <c r="B366" i="9240"/>
  <c r="L366" i="9240" s="1"/>
  <c r="B365" i="9240"/>
  <c r="L365" i="9240"/>
  <c r="B364" i="9240"/>
  <c r="K364" i="9240" s="1"/>
  <c r="B363" i="9240"/>
  <c r="L363" i="9240"/>
  <c r="B360" i="9240"/>
  <c r="L360" i="9240" s="1"/>
  <c r="B359" i="9240"/>
  <c r="L359" i="9240"/>
  <c r="B358" i="9240"/>
  <c r="L358" i="9240" s="1"/>
  <c r="B357" i="9240"/>
  <c r="L357" i="9240"/>
  <c r="B356" i="9240"/>
  <c r="L356" i="9240" s="1"/>
  <c r="B355" i="9240"/>
  <c r="L355" i="9240"/>
  <c r="B354" i="9240"/>
  <c r="L354" i="9240" s="1"/>
  <c r="B353" i="9240"/>
  <c r="L353" i="9240"/>
  <c r="B352" i="9240"/>
  <c r="L352" i="9240" s="1"/>
  <c r="B351" i="9240"/>
  <c r="L351" i="9240"/>
  <c r="B350" i="9240"/>
  <c r="L350" i="9240" s="1"/>
  <c r="B349" i="9240"/>
  <c r="L349" i="9240"/>
  <c r="B348" i="9240"/>
  <c r="L348" i="9240" s="1"/>
  <c r="B347" i="9240"/>
  <c r="L347" i="9240"/>
  <c r="B346" i="9240"/>
  <c r="L346" i="9240" s="1"/>
  <c r="B345" i="9240"/>
  <c r="L345" i="9240"/>
  <c r="B344" i="9240"/>
  <c r="L344" i="9240" s="1"/>
  <c r="B343" i="9240"/>
  <c r="L343" i="9240"/>
  <c r="B342" i="9240"/>
  <c r="L342" i="9240" s="1"/>
  <c r="B339" i="9240"/>
  <c r="L339" i="9240"/>
  <c r="B338" i="9240"/>
  <c r="L338" i="9240" s="1"/>
  <c r="B337" i="9240"/>
  <c r="L337" i="9240"/>
  <c r="B336" i="9240"/>
  <c r="L336" i="9240" s="1"/>
  <c r="B335" i="9240"/>
  <c r="L335" i="9240"/>
  <c r="B334" i="9240"/>
  <c r="L334" i="9240" s="1"/>
  <c r="B333" i="9240"/>
  <c r="L333" i="9240"/>
  <c r="B332" i="9240"/>
  <c r="L332" i="9240" s="1"/>
  <c r="B331" i="9240"/>
  <c r="L331" i="9240"/>
  <c r="B330" i="9240"/>
  <c r="L330" i="9240" s="1"/>
  <c r="B329" i="9240"/>
  <c r="L329" i="9240"/>
  <c r="B328" i="9240"/>
  <c r="L328" i="9240" s="1"/>
  <c r="B327" i="9240"/>
  <c r="L327" i="9240"/>
  <c r="B326" i="9240"/>
  <c r="L326" i="9240" s="1"/>
  <c r="B323" i="9240"/>
  <c r="L323" i="9240"/>
  <c r="B322" i="9240"/>
  <c r="K322" i="9240" s="1"/>
  <c r="K233" i="9240" s="1"/>
  <c r="B321" i="9240"/>
  <c r="L321" i="9240"/>
  <c r="B320" i="9240"/>
  <c r="L320" i="9240" s="1"/>
  <c r="B317" i="9240"/>
  <c r="L317" i="9240"/>
  <c r="B316" i="9240"/>
  <c r="L316" i="9240" s="1"/>
  <c r="B315" i="9240"/>
  <c r="L315" i="9240"/>
  <c r="B314" i="9240"/>
  <c r="L314" i="9240" s="1"/>
  <c r="L232" i="9240" s="1"/>
  <c r="B311" i="9240"/>
  <c r="L311" i="9240"/>
  <c r="B310" i="9240"/>
  <c r="L310" i="9240" s="1"/>
  <c r="B309" i="9240"/>
  <c r="L309" i="9240"/>
  <c r="B308" i="9240"/>
  <c r="K308" i="9240" s="1"/>
  <c r="B305" i="9240"/>
  <c r="L305" i="9240"/>
  <c r="B304" i="9240"/>
  <c r="L304" i="9240" s="1"/>
  <c r="L230" i="9240" s="1"/>
  <c r="B301" i="9240"/>
  <c r="L301" i="9240"/>
  <c r="B300" i="9240"/>
  <c r="L300" i="9240" s="1"/>
  <c r="B299" i="9240"/>
  <c r="L299" i="9240"/>
  <c r="L229" i="9240" s="1"/>
  <c r="B296" i="9240"/>
  <c r="L296" i="9240" s="1"/>
  <c r="L295" i="9240"/>
  <c r="B294" i="9240"/>
  <c r="L294" i="9240" s="1"/>
  <c r="B293" i="9240"/>
  <c r="B292" i="9240"/>
  <c r="L292" i="9240"/>
  <c r="B291" i="9240"/>
  <c r="L291" i="9240" s="1"/>
  <c r="B290" i="9240"/>
  <c r="L290" i="9240"/>
  <c r="B289" i="9240"/>
  <c r="L289" i="9240" s="1"/>
  <c r="B288" i="9240"/>
  <c r="L288" i="9240" s="1"/>
  <c r="B287" i="9240"/>
  <c r="L287" i="9240" s="1"/>
  <c r="B286" i="9240"/>
  <c r="L286" i="9240" s="1"/>
  <c r="B283" i="9240"/>
  <c r="B282" i="9240"/>
  <c r="L282" i="9240"/>
  <c r="B281" i="9240"/>
  <c r="L281" i="9240" s="1"/>
  <c r="B280" i="9240"/>
  <c r="B279" i="9240"/>
  <c r="L279" i="9240" s="1"/>
  <c r="B278" i="9240"/>
  <c r="K278" i="9240" s="1"/>
  <c r="B277" i="9240"/>
  <c r="B276" i="9240"/>
  <c r="L276" i="9240" s="1"/>
  <c r="B275" i="9240"/>
  <c r="B274" i="9240"/>
  <c r="L274" i="9240"/>
  <c r="B273" i="9240"/>
  <c r="L273" i="9240" s="1"/>
  <c r="B272" i="9240"/>
  <c r="B271" i="9240"/>
  <c r="L271" i="9240" s="1"/>
  <c r="B270" i="9240"/>
  <c r="K270" i="9240" s="1"/>
  <c r="B269" i="9240"/>
  <c r="B268" i="9240"/>
  <c r="L268" i="9240" s="1"/>
  <c r="B267" i="9240"/>
  <c r="B266" i="9240"/>
  <c r="L266" i="9240"/>
  <c r="B265" i="9240"/>
  <c r="L265" i="9240" s="1"/>
  <c r="B264" i="9240"/>
  <c r="L264" i="9240"/>
  <c r="B263" i="9240"/>
  <c r="L263" i="9240" s="1"/>
  <c r="B262" i="9240"/>
  <c r="K262" i="9240" s="1"/>
  <c r="B261" i="9240"/>
  <c r="L261" i="9240" s="1"/>
  <c r="B260" i="9240"/>
  <c r="L260" i="9240" s="1"/>
  <c r="B259" i="9240"/>
  <c r="L259" i="9240" s="1"/>
  <c r="B258" i="9240"/>
  <c r="L258" i="9240"/>
  <c r="B257" i="9240"/>
  <c r="L257" i="9240" s="1"/>
  <c r="B256" i="9240"/>
  <c r="L256" i="9240"/>
  <c r="B255" i="9240"/>
  <c r="L255" i="9240" s="1"/>
  <c r="B254" i="9240"/>
  <c r="K254" i="9240" s="1"/>
  <c r="B253" i="9240"/>
  <c r="L253" i="9240" s="1"/>
  <c r="B252" i="9240"/>
  <c r="L252" i="9240" s="1"/>
  <c r="B251" i="9240"/>
  <c r="L251" i="9240" s="1"/>
  <c r="K515" i="9240"/>
  <c r="K516" i="9240"/>
  <c r="K518" i="9240"/>
  <c r="K520" i="9240"/>
  <c r="K508" i="9240"/>
  <c r="K510" i="9240"/>
  <c r="K511" i="9240"/>
  <c r="K479" i="9240"/>
  <c r="K480" i="9240"/>
  <c r="K481" i="9240"/>
  <c r="K483" i="9240"/>
  <c r="K485" i="9240"/>
  <c r="K487" i="9240"/>
  <c r="K491" i="9240"/>
  <c r="K492" i="9240"/>
  <c r="K496" i="9240"/>
  <c r="K393" i="9240"/>
  <c r="K395" i="9240"/>
  <c r="K396" i="9240"/>
  <c r="K397" i="9240"/>
  <c r="K399" i="9240"/>
  <c r="K400" i="9240"/>
  <c r="K403" i="9240"/>
  <c r="K404" i="9240"/>
  <c r="K407" i="9240"/>
  <c r="K408" i="9240"/>
  <c r="K411" i="9240"/>
  <c r="K412" i="9240"/>
  <c r="K415" i="9240"/>
  <c r="K416" i="9240"/>
  <c r="K419" i="9240"/>
  <c r="K420" i="9240"/>
  <c r="K423" i="9240"/>
  <c r="K424" i="9240"/>
  <c r="K427" i="9240"/>
  <c r="K428" i="9240"/>
  <c r="K431" i="9240"/>
  <c r="K363" i="9240"/>
  <c r="K365" i="9240"/>
  <c r="K366" i="9240"/>
  <c r="K367" i="9240"/>
  <c r="K369" i="9240"/>
  <c r="K370" i="9240"/>
  <c r="K373" i="9240"/>
  <c r="K374" i="9240"/>
  <c r="K377" i="9240"/>
  <c r="K343" i="9240"/>
  <c r="K344" i="9240"/>
  <c r="K345" i="9240"/>
  <c r="K347" i="9240"/>
  <c r="K348" i="9240"/>
  <c r="K349" i="9240"/>
  <c r="K352" i="9240"/>
  <c r="K353" i="9240"/>
  <c r="K356" i="9240"/>
  <c r="K357" i="9240"/>
  <c r="K360" i="9240"/>
  <c r="K327" i="9240"/>
  <c r="K328" i="9240"/>
  <c r="K329" i="9240"/>
  <c r="K332" i="9240"/>
  <c r="K333" i="9240"/>
  <c r="K336" i="9240"/>
  <c r="K337" i="9240"/>
  <c r="K320" i="9240"/>
  <c r="K321" i="9240"/>
  <c r="K323" i="9240"/>
  <c r="K315" i="9240"/>
  <c r="K316" i="9240"/>
  <c r="K317" i="9240"/>
  <c r="K309" i="9240"/>
  <c r="K310" i="9240"/>
  <c r="K299" i="9240"/>
  <c r="K229" i="9240" s="1"/>
  <c r="K300" i="9240"/>
  <c r="K286" i="9240"/>
  <c r="K287" i="9240"/>
  <c r="K290" i="9240"/>
  <c r="K291" i="9240"/>
  <c r="K292" i="9240"/>
  <c r="K294" i="9240"/>
  <c r="K295" i="9240"/>
  <c r="K251" i="9240"/>
  <c r="K253" i="9240"/>
  <c r="K255" i="9240"/>
  <c r="K256" i="9240"/>
  <c r="K258" i="9240"/>
  <c r="K259" i="9240"/>
  <c r="K261" i="9240"/>
  <c r="K263" i="9240"/>
  <c r="K264" i="9240"/>
  <c r="K267" i="9240"/>
  <c r="K269" i="9240"/>
  <c r="K271" i="9240"/>
  <c r="K272" i="9240"/>
  <c r="K275" i="9240"/>
  <c r="K277" i="9240"/>
  <c r="K279" i="9240"/>
  <c r="K280" i="9240"/>
  <c r="K283" i="9240"/>
  <c r="K500" i="9240"/>
  <c r="K241" i="9240" s="1"/>
  <c r="K502" i="9240"/>
  <c r="K503" i="9240"/>
  <c r="K504" i="9240"/>
  <c r="K434" i="9240"/>
  <c r="K435" i="9240"/>
  <c r="K437" i="9240"/>
  <c r="K438" i="9240"/>
  <c r="K439" i="9240"/>
  <c r="K441" i="9240"/>
  <c r="K442" i="9240"/>
  <c r="K443" i="9240"/>
  <c r="K445" i="9240"/>
  <c r="K446" i="9240"/>
  <c r="K447" i="9240"/>
  <c r="K449" i="9240"/>
  <c r="K450" i="9240"/>
  <c r="K451" i="9240"/>
  <c r="K453" i="9240"/>
  <c r="K454" i="9240"/>
  <c r="K455" i="9240"/>
  <c r="K457" i="9240"/>
  <c r="K458" i="9240"/>
  <c r="K459" i="9240"/>
  <c r="K461" i="9240"/>
  <c r="K462" i="9240"/>
  <c r="K463" i="9240"/>
  <c r="K465" i="9240"/>
  <c r="K466" i="9240"/>
  <c r="K467" i="9240"/>
  <c r="K470" i="9240"/>
  <c r="K471" i="9240"/>
  <c r="K380" i="9240"/>
  <c r="K237" i="9240" s="1"/>
  <c r="K381" i="9240"/>
  <c r="K383" i="9240"/>
  <c r="K384" i="9240"/>
  <c r="K385" i="9240"/>
  <c r="K387" i="9240"/>
  <c r="K388" i="9240"/>
  <c r="K389" i="9240"/>
  <c r="K304" i="9240"/>
  <c r="K230" i="9240" s="1"/>
  <c r="K305" i="9240"/>
  <c r="J295" i="9240"/>
  <c r="I295" i="9240"/>
  <c r="H295" i="9240"/>
  <c r="G295" i="9240"/>
  <c r="F295" i="9240"/>
  <c r="E295" i="9240"/>
  <c r="D295" i="9240"/>
  <c r="C295" i="9240"/>
  <c r="B433" i="9240"/>
  <c r="B391" i="9240"/>
  <c r="B379" i="9240"/>
  <c r="B362" i="9240"/>
  <c r="B341" i="9240"/>
  <c r="B325" i="9240"/>
  <c r="B319" i="9240"/>
  <c r="B313" i="9240"/>
  <c r="B307" i="9240"/>
  <c r="B303" i="9240"/>
  <c r="B298" i="9240"/>
  <c r="B285" i="9240"/>
  <c r="B250" i="9240"/>
  <c r="B244" i="9240"/>
  <c r="B239" i="9240"/>
  <c r="B238" i="9240"/>
  <c r="B237" i="9240"/>
  <c r="B236" i="9240"/>
  <c r="B235" i="9240"/>
  <c r="B234" i="9240"/>
  <c r="B233" i="9240"/>
  <c r="B232" i="9240"/>
  <c r="B231" i="9240"/>
  <c r="B230" i="9240"/>
  <c r="B229" i="9240"/>
  <c r="B228" i="9240"/>
  <c r="B227" i="9240"/>
  <c r="J521" i="9240"/>
  <c r="J520" i="9240"/>
  <c r="J519" i="9240"/>
  <c r="J518" i="9240"/>
  <c r="J517" i="9240"/>
  <c r="J516" i="9240"/>
  <c r="J515" i="9240"/>
  <c r="J243" i="9240" s="1"/>
  <c r="J512" i="9240"/>
  <c r="J511" i="9240"/>
  <c r="J510" i="9240"/>
  <c r="J509" i="9240"/>
  <c r="J508" i="9240"/>
  <c r="J507" i="9240"/>
  <c r="J504" i="9240"/>
  <c r="J503" i="9240"/>
  <c r="J502" i="9240"/>
  <c r="J501" i="9240"/>
  <c r="J500" i="9240"/>
  <c r="J496" i="9240"/>
  <c r="J495" i="9240"/>
  <c r="J494" i="9240"/>
  <c r="J493" i="9240"/>
  <c r="J492" i="9240"/>
  <c r="J491" i="9240"/>
  <c r="J490" i="9240"/>
  <c r="J489" i="9240"/>
  <c r="J488" i="9240"/>
  <c r="J487" i="9240"/>
  <c r="J486" i="9240"/>
  <c r="J485" i="9240"/>
  <c r="J484" i="9240"/>
  <c r="J483" i="9240"/>
  <c r="J482" i="9240"/>
  <c r="J481" i="9240"/>
  <c r="J480" i="9240"/>
  <c r="J240" i="9240" s="1"/>
  <c r="J479" i="9240"/>
  <c r="J473" i="9240"/>
  <c r="J472" i="9240"/>
  <c r="J471" i="9240"/>
  <c r="J470" i="9240"/>
  <c r="J469" i="9240"/>
  <c r="J468" i="9240"/>
  <c r="J467" i="9240"/>
  <c r="J466" i="9240"/>
  <c r="J465" i="9240"/>
  <c r="J464" i="9240"/>
  <c r="J463" i="9240"/>
  <c r="J462" i="9240"/>
  <c r="J461" i="9240"/>
  <c r="J460" i="9240"/>
  <c r="J459" i="9240"/>
  <c r="J458" i="9240"/>
  <c r="J457" i="9240"/>
  <c r="J456" i="9240"/>
  <c r="J455" i="9240"/>
  <c r="J454" i="9240"/>
  <c r="J453" i="9240"/>
  <c r="J452" i="9240"/>
  <c r="J451" i="9240"/>
  <c r="J450" i="9240"/>
  <c r="J449" i="9240"/>
  <c r="J448" i="9240"/>
  <c r="J447" i="9240"/>
  <c r="J446" i="9240"/>
  <c r="J445" i="9240"/>
  <c r="J444" i="9240"/>
  <c r="J443" i="9240"/>
  <c r="J442" i="9240"/>
  <c r="J441" i="9240"/>
  <c r="J440" i="9240"/>
  <c r="J439" i="9240"/>
  <c r="J438" i="9240"/>
  <c r="J437" i="9240"/>
  <c r="J436" i="9240"/>
  <c r="J435" i="9240"/>
  <c r="J239" i="9240" s="1"/>
  <c r="J434" i="9240"/>
  <c r="J431" i="9240"/>
  <c r="J430" i="9240"/>
  <c r="J429" i="9240"/>
  <c r="J428" i="9240"/>
  <c r="J427" i="9240"/>
  <c r="J426" i="9240"/>
  <c r="J425" i="9240"/>
  <c r="J424" i="9240"/>
  <c r="J423" i="9240"/>
  <c r="J422" i="9240"/>
  <c r="J421" i="9240"/>
  <c r="J420" i="9240"/>
  <c r="J419" i="9240"/>
  <c r="J418" i="9240"/>
  <c r="J417" i="9240"/>
  <c r="J416" i="9240"/>
  <c r="J415" i="9240"/>
  <c r="J414" i="9240"/>
  <c r="J413" i="9240"/>
  <c r="J412" i="9240"/>
  <c r="J411" i="9240"/>
  <c r="J410" i="9240"/>
  <c r="J409" i="9240"/>
  <c r="J408" i="9240"/>
  <c r="J407" i="9240"/>
  <c r="J406" i="9240"/>
  <c r="J405" i="9240"/>
  <c r="J404" i="9240"/>
  <c r="J403" i="9240"/>
  <c r="J402" i="9240"/>
  <c r="J401" i="9240"/>
  <c r="J400" i="9240"/>
  <c r="J399" i="9240"/>
  <c r="J398" i="9240"/>
  <c r="J397" i="9240"/>
  <c r="J396" i="9240"/>
  <c r="J395" i="9240"/>
  <c r="J394" i="9240"/>
  <c r="J393" i="9240"/>
  <c r="J392" i="9240"/>
  <c r="J389" i="9240"/>
  <c r="J388" i="9240"/>
  <c r="J387" i="9240"/>
  <c r="J386" i="9240"/>
  <c r="J385" i="9240"/>
  <c r="J384" i="9240"/>
  <c r="J383" i="9240"/>
  <c r="J382" i="9240"/>
  <c r="J381" i="9240"/>
  <c r="J380" i="9240"/>
  <c r="J377" i="9240"/>
  <c r="J376" i="9240"/>
  <c r="J375" i="9240"/>
  <c r="J374" i="9240"/>
  <c r="J373" i="9240"/>
  <c r="J372" i="9240"/>
  <c r="J371" i="9240"/>
  <c r="J370" i="9240"/>
  <c r="J369" i="9240"/>
  <c r="J368" i="9240"/>
  <c r="J367" i="9240"/>
  <c r="J366" i="9240"/>
  <c r="J365" i="9240"/>
  <c r="J236" i="9240" s="1"/>
  <c r="J364" i="9240"/>
  <c r="J363" i="9240"/>
  <c r="J360" i="9240"/>
  <c r="J359" i="9240"/>
  <c r="J358" i="9240"/>
  <c r="J357" i="9240"/>
  <c r="J356" i="9240"/>
  <c r="J355" i="9240"/>
  <c r="J354" i="9240"/>
  <c r="J353" i="9240"/>
  <c r="J352" i="9240"/>
  <c r="J351" i="9240"/>
  <c r="J350" i="9240"/>
  <c r="J349" i="9240"/>
  <c r="J348" i="9240"/>
  <c r="J347" i="9240"/>
  <c r="J346" i="9240"/>
  <c r="J345" i="9240"/>
  <c r="J344" i="9240"/>
  <c r="J343" i="9240"/>
  <c r="J235" i="9240" s="1"/>
  <c r="J342" i="9240"/>
  <c r="J339" i="9240"/>
  <c r="J338" i="9240"/>
  <c r="J337" i="9240"/>
  <c r="J336" i="9240"/>
  <c r="J335" i="9240"/>
  <c r="J334" i="9240"/>
  <c r="J333" i="9240"/>
  <c r="J332" i="9240"/>
  <c r="J331" i="9240"/>
  <c r="J330" i="9240"/>
  <c r="J329" i="9240"/>
  <c r="J328" i="9240"/>
  <c r="J327" i="9240"/>
  <c r="J326" i="9240"/>
  <c r="J323" i="9240"/>
  <c r="J322" i="9240"/>
  <c r="J321" i="9240"/>
  <c r="J320" i="9240"/>
  <c r="J317" i="9240"/>
  <c r="J232" i="9240" s="1"/>
  <c r="J316" i="9240"/>
  <c r="J315" i="9240"/>
  <c r="J314" i="9240"/>
  <c r="J311" i="9240"/>
  <c r="J310" i="9240"/>
  <c r="J309" i="9240"/>
  <c r="J308" i="9240"/>
  <c r="J305" i="9240"/>
  <c r="J304" i="9240"/>
  <c r="J301" i="9240"/>
  <c r="J300" i="9240"/>
  <c r="J299" i="9240"/>
  <c r="J229" i="9240" s="1"/>
  <c r="J296" i="9240"/>
  <c r="J294" i="9240"/>
  <c r="J293" i="9240"/>
  <c r="J292" i="9240"/>
  <c r="J291" i="9240"/>
  <c r="J290" i="9240"/>
  <c r="J288" i="9240"/>
  <c r="J287" i="9240"/>
  <c r="J286" i="9240"/>
  <c r="J283" i="9240"/>
  <c r="J282" i="9240"/>
  <c r="J281" i="9240"/>
  <c r="J280" i="9240"/>
  <c r="J278" i="9240"/>
  <c r="J277" i="9240"/>
  <c r="J276" i="9240"/>
  <c r="J275" i="9240"/>
  <c r="J274" i="9240"/>
  <c r="J273" i="9240"/>
  <c r="J272" i="9240"/>
  <c r="J270" i="9240"/>
  <c r="J269" i="9240"/>
  <c r="J268" i="9240"/>
  <c r="J267" i="9240"/>
  <c r="J266" i="9240"/>
  <c r="J265" i="9240"/>
  <c r="J264" i="9240"/>
  <c r="J262" i="9240"/>
  <c r="J261" i="9240"/>
  <c r="J260" i="9240"/>
  <c r="J259" i="9240"/>
  <c r="J258" i="9240"/>
  <c r="J257" i="9240"/>
  <c r="J256" i="9240"/>
  <c r="J254" i="9240"/>
  <c r="J253" i="9240"/>
  <c r="J252" i="9240"/>
  <c r="J251" i="9240"/>
  <c r="J231" i="9240"/>
  <c r="I521" i="9240"/>
  <c r="I520" i="9240"/>
  <c r="I519" i="9240"/>
  <c r="I518" i="9240"/>
  <c r="I517" i="9240"/>
  <c r="I243" i="9240" s="1"/>
  <c r="I516" i="9240"/>
  <c r="I515" i="9240"/>
  <c r="I512" i="9240"/>
  <c r="I511" i="9240"/>
  <c r="I510" i="9240"/>
  <c r="I509" i="9240"/>
  <c r="I508" i="9240"/>
  <c r="I507" i="9240"/>
  <c r="I504" i="9240"/>
  <c r="I503" i="9240"/>
  <c r="I502" i="9240"/>
  <c r="I501" i="9240"/>
  <c r="I500" i="9240"/>
  <c r="I496" i="9240"/>
  <c r="I495" i="9240"/>
  <c r="I494" i="9240"/>
  <c r="I493" i="9240"/>
  <c r="I492" i="9240"/>
  <c r="I491" i="9240"/>
  <c r="I490" i="9240"/>
  <c r="I489" i="9240"/>
  <c r="I488" i="9240"/>
  <c r="I487" i="9240"/>
  <c r="I486" i="9240"/>
  <c r="I485" i="9240"/>
  <c r="I484" i="9240"/>
  <c r="I483" i="9240"/>
  <c r="I482" i="9240"/>
  <c r="I481" i="9240"/>
  <c r="I480" i="9240"/>
  <c r="I479" i="9240"/>
  <c r="I240" i="9240" s="1"/>
  <c r="I473" i="9240"/>
  <c r="I472" i="9240"/>
  <c r="I471" i="9240"/>
  <c r="I470" i="9240"/>
  <c r="I469" i="9240"/>
  <c r="I468" i="9240"/>
  <c r="I467" i="9240"/>
  <c r="I466" i="9240"/>
  <c r="I465" i="9240"/>
  <c r="I464" i="9240"/>
  <c r="I463" i="9240"/>
  <c r="I462" i="9240"/>
  <c r="I461" i="9240"/>
  <c r="I460" i="9240"/>
  <c r="I459" i="9240"/>
  <c r="I458" i="9240"/>
  <c r="I457" i="9240"/>
  <c r="I456" i="9240"/>
  <c r="I455" i="9240"/>
  <c r="I454" i="9240"/>
  <c r="I453" i="9240"/>
  <c r="I452" i="9240"/>
  <c r="I451" i="9240"/>
  <c r="I450" i="9240"/>
  <c r="I449" i="9240"/>
  <c r="I448" i="9240"/>
  <c r="I447" i="9240"/>
  <c r="I446" i="9240"/>
  <c r="I445" i="9240"/>
  <c r="I444" i="9240"/>
  <c r="I443" i="9240"/>
  <c r="I442" i="9240"/>
  <c r="I441" i="9240"/>
  <c r="I440" i="9240"/>
  <c r="I439" i="9240"/>
  <c r="I438" i="9240"/>
  <c r="I437" i="9240"/>
  <c r="I436" i="9240"/>
  <c r="I435" i="9240"/>
  <c r="I434" i="9240"/>
  <c r="I239" i="9240" s="1"/>
  <c r="I431" i="9240"/>
  <c r="I430" i="9240"/>
  <c r="I429" i="9240"/>
  <c r="I428" i="9240"/>
  <c r="I427" i="9240"/>
  <c r="I426" i="9240"/>
  <c r="I425" i="9240"/>
  <c r="I424" i="9240"/>
  <c r="I423" i="9240"/>
  <c r="I422" i="9240"/>
  <c r="I421" i="9240"/>
  <c r="I420" i="9240"/>
  <c r="I419" i="9240"/>
  <c r="I418" i="9240"/>
  <c r="I417" i="9240"/>
  <c r="I416" i="9240"/>
  <c r="I415" i="9240"/>
  <c r="I414" i="9240"/>
  <c r="I413" i="9240"/>
  <c r="I412" i="9240"/>
  <c r="I411" i="9240"/>
  <c r="I410" i="9240"/>
  <c r="I409" i="9240"/>
  <c r="I408" i="9240"/>
  <c r="I407" i="9240"/>
  <c r="I406" i="9240"/>
  <c r="I405" i="9240"/>
  <c r="I404" i="9240"/>
  <c r="I403" i="9240"/>
  <c r="I402" i="9240"/>
  <c r="I401" i="9240"/>
  <c r="I400" i="9240"/>
  <c r="I399" i="9240"/>
  <c r="I398" i="9240"/>
  <c r="I397" i="9240"/>
  <c r="I396" i="9240"/>
  <c r="I395" i="9240"/>
  <c r="I394" i="9240"/>
  <c r="I393" i="9240"/>
  <c r="I392" i="9240"/>
  <c r="I389" i="9240"/>
  <c r="I388" i="9240"/>
  <c r="I387" i="9240"/>
  <c r="I386" i="9240"/>
  <c r="I385" i="9240"/>
  <c r="I384" i="9240"/>
  <c r="I383" i="9240"/>
  <c r="I382" i="9240"/>
  <c r="I237" i="9240" s="1"/>
  <c r="I381" i="9240"/>
  <c r="I380" i="9240"/>
  <c r="I377" i="9240"/>
  <c r="I376" i="9240"/>
  <c r="I375" i="9240"/>
  <c r="I374" i="9240"/>
  <c r="I373" i="9240"/>
  <c r="I372" i="9240"/>
  <c r="I371" i="9240"/>
  <c r="I370" i="9240"/>
  <c r="I369" i="9240"/>
  <c r="I368" i="9240"/>
  <c r="I367" i="9240"/>
  <c r="I366" i="9240"/>
  <c r="I365" i="9240"/>
  <c r="I364" i="9240"/>
  <c r="I363" i="9240"/>
  <c r="I236" i="9240" s="1"/>
  <c r="I360" i="9240"/>
  <c r="I359" i="9240"/>
  <c r="I358" i="9240"/>
  <c r="I357" i="9240"/>
  <c r="I356" i="9240"/>
  <c r="I355" i="9240"/>
  <c r="I354" i="9240"/>
  <c r="I353" i="9240"/>
  <c r="I352" i="9240"/>
  <c r="I351" i="9240"/>
  <c r="I350" i="9240"/>
  <c r="I349" i="9240"/>
  <c r="I348" i="9240"/>
  <c r="I347" i="9240"/>
  <c r="I346" i="9240"/>
  <c r="I345" i="9240"/>
  <c r="I344" i="9240"/>
  <c r="I343" i="9240"/>
  <c r="I342" i="9240"/>
  <c r="I235" i="9240" s="1"/>
  <c r="I339" i="9240"/>
  <c r="I338" i="9240"/>
  <c r="I337" i="9240"/>
  <c r="I336" i="9240"/>
  <c r="I335" i="9240"/>
  <c r="I334" i="9240"/>
  <c r="I333" i="9240"/>
  <c r="I332" i="9240"/>
  <c r="I331" i="9240"/>
  <c r="I330" i="9240"/>
  <c r="I329" i="9240"/>
  <c r="I328" i="9240"/>
  <c r="I234" i="9240" s="1"/>
  <c r="I327" i="9240"/>
  <c r="I326" i="9240"/>
  <c r="I323" i="9240"/>
  <c r="I322" i="9240"/>
  <c r="I321" i="9240"/>
  <c r="I320" i="9240"/>
  <c r="I317" i="9240"/>
  <c r="I316" i="9240"/>
  <c r="I315" i="9240"/>
  <c r="I232" i="9240" s="1"/>
  <c r="I314" i="9240"/>
  <c r="I311" i="9240"/>
  <c r="I310" i="9240"/>
  <c r="I309" i="9240"/>
  <c r="I231" i="9240" s="1"/>
  <c r="I308" i="9240"/>
  <c r="I305" i="9240"/>
  <c r="I304" i="9240"/>
  <c r="I301" i="9240"/>
  <c r="I300" i="9240"/>
  <c r="I299" i="9240"/>
  <c r="I296" i="9240"/>
  <c r="I294" i="9240"/>
  <c r="I293" i="9240"/>
  <c r="I292" i="9240"/>
  <c r="I291" i="9240"/>
  <c r="I290" i="9240"/>
  <c r="I289" i="9240"/>
  <c r="I288" i="9240"/>
  <c r="I287" i="9240"/>
  <c r="I286" i="9240"/>
  <c r="I228" i="9240" s="1"/>
  <c r="I283" i="9240"/>
  <c r="I282" i="9240"/>
  <c r="I281" i="9240"/>
  <c r="I280" i="9240"/>
  <c r="I279" i="9240"/>
  <c r="I278" i="9240"/>
  <c r="I277" i="9240"/>
  <c r="I276" i="9240"/>
  <c r="I275" i="9240"/>
  <c r="I274" i="9240"/>
  <c r="I273" i="9240"/>
  <c r="I272" i="9240"/>
  <c r="I271" i="9240"/>
  <c r="I270" i="9240"/>
  <c r="I269" i="9240"/>
  <c r="I268" i="9240"/>
  <c r="I267" i="9240"/>
  <c r="I266" i="9240"/>
  <c r="I265" i="9240"/>
  <c r="I264" i="9240"/>
  <c r="I263" i="9240"/>
  <c r="I262" i="9240"/>
  <c r="I261" i="9240"/>
  <c r="I260" i="9240"/>
  <c r="I259" i="9240"/>
  <c r="I258" i="9240"/>
  <c r="I257" i="9240"/>
  <c r="I256" i="9240"/>
  <c r="I255" i="9240"/>
  <c r="I254" i="9240"/>
  <c r="I253" i="9240"/>
  <c r="I252" i="9240"/>
  <c r="I251" i="9240"/>
  <c r="I242" i="9240"/>
  <c r="I241" i="9240"/>
  <c r="I238" i="9240"/>
  <c r="I233" i="9240"/>
  <c r="I230" i="9240"/>
  <c r="I229" i="9240"/>
  <c r="C251" i="9240"/>
  <c r="C252" i="9240"/>
  <c r="C253" i="9240"/>
  <c r="C254" i="9240"/>
  <c r="C255" i="9240"/>
  <c r="C256" i="9240"/>
  <c r="C257" i="9240"/>
  <c r="C258" i="9240"/>
  <c r="C259" i="9240"/>
  <c r="C260" i="9240"/>
  <c r="C261" i="9240"/>
  <c r="C262" i="9240"/>
  <c r="C263" i="9240"/>
  <c r="C264" i="9240"/>
  <c r="C265" i="9240"/>
  <c r="C266" i="9240"/>
  <c r="C267" i="9240"/>
  <c r="C268" i="9240"/>
  <c r="C269" i="9240"/>
  <c r="C270" i="9240"/>
  <c r="C271" i="9240"/>
  <c r="C272" i="9240"/>
  <c r="C273" i="9240"/>
  <c r="C274" i="9240"/>
  <c r="C275" i="9240"/>
  <c r="C276" i="9240"/>
  <c r="C277" i="9240"/>
  <c r="C278" i="9240"/>
  <c r="C279" i="9240"/>
  <c r="C280" i="9240"/>
  <c r="C281" i="9240"/>
  <c r="C282" i="9240"/>
  <c r="C283" i="9240"/>
  <c r="C227" i="9240"/>
  <c r="D251" i="9240"/>
  <c r="D252" i="9240"/>
  <c r="D253" i="9240"/>
  <c r="D254" i="9240"/>
  <c r="D255" i="9240"/>
  <c r="D256" i="9240"/>
  <c r="D257" i="9240"/>
  <c r="D258" i="9240"/>
  <c r="D259" i="9240"/>
  <c r="D260" i="9240"/>
  <c r="D261" i="9240"/>
  <c r="D262" i="9240"/>
  <c r="D263" i="9240"/>
  <c r="D264" i="9240"/>
  <c r="D265" i="9240"/>
  <c r="D266" i="9240"/>
  <c r="D267" i="9240"/>
  <c r="D268" i="9240"/>
  <c r="D269" i="9240"/>
  <c r="D270" i="9240"/>
  <c r="D271" i="9240"/>
  <c r="D272" i="9240"/>
  <c r="D273" i="9240"/>
  <c r="D274" i="9240"/>
  <c r="D275" i="9240"/>
  <c r="D276" i="9240"/>
  <c r="D277" i="9240"/>
  <c r="D278" i="9240"/>
  <c r="D279" i="9240"/>
  <c r="D280" i="9240"/>
  <c r="D281" i="9240"/>
  <c r="D282" i="9240"/>
  <c r="D283" i="9240"/>
  <c r="E251" i="9240"/>
  <c r="E252" i="9240"/>
  <c r="E253" i="9240"/>
  <c r="E254" i="9240"/>
  <c r="E255" i="9240"/>
  <c r="E256" i="9240"/>
  <c r="E257" i="9240"/>
  <c r="E258" i="9240"/>
  <c r="E259" i="9240"/>
  <c r="E260" i="9240"/>
  <c r="E261" i="9240"/>
  <c r="E262" i="9240"/>
  <c r="E263" i="9240"/>
  <c r="E264" i="9240"/>
  <c r="E265" i="9240"/>
  <c r="E266" i="9240"/>
  <c r="E267" i="9240"/>
  <c r="E268" i="9240"/>
  <c r="E269" i="9240"/>
  <c r="E270" i="9240"/>
  <c r="E271" i="9240"/>
  <c r="E272" i="9240"/>
  <c r="E273" i="9240"/>
  <c r="E274" i="9240"/>
  <c r="E275" i="9240"/>
  <c r="E276" i="9240"/>
  <c r="E277" i="9240"/>
  <c r="E278" i="9240"/>
  <c r="E279" i="9240"/>
  <c r="E280" i="9240"/>
  <c r="E281" i="9240"/>
  <c r="E282" i="9240"/>
  <c r="E283" i="9240"/>
  <c r="E227" i="9240" s="1"/>
  <c r="F251" i="9240"/>
  <c r="F252" i="9240"/>
  <c r="F253" i="9240"/>
  <c r="F254" i="9240"/>
  <c r="F255" i="9240"/>
  <c r="F256" i="9240"/>
  <c r="F257" i="9240"/>
  <c r="F258" i="9240"/>
  <c r="F259" i="9240"/>
  <c r="F260" i="9240"/>
  <c r="F261" i="9240"/>
  <c r="F262" i="9240"/>
  <c r="F263" i="9240"/>
  <c r="F264" i="9240"/>
  <c r="F265" i="9240"/>
  <c r="F266" i="9240"/>
  <c r="F267" i="9240"/>
  <c r="F268" i="9240"/>
  <c r="F269" i="9240"/>
  <c r="F270" i="9240"/>
  <c r="F271" i="9240"/>
  <c r="F272" i="9240"/>
  <c r="F273" i="9240"/>
  <c r="F274" i="9240"/>
  <c r="F275" i="9240"/>
  <c r="F276" i="9240"/>
  <c r="F277" i="9240"/>
  <c r="F278" i="9240"/>
  <c r="F279" i="9240"/>
  <c r="F280" i="9240"/>
  <c r="F281" i="9240"/>
  <c r="F282" i="9240"/>
  <c r="F283" i="9240"/>
  <c r="G251" i="9240"/>
  <c r="G227" i="9240" s="1"/>
  <c r="G252" i="9240"/>
  <c r="G253" i="9240"/>
  <c r="G254" i="9240"/>
  <c r="G255" i="9240"/>
  <c r="G256" i="9240"/>
  <c r="G257" i="9240"/>
  <c r="G258" i="9240"/>
  <c r="G259" i="9240"/>
  <c r="G260" i="9240"/>
  <c r="G261" i="9240"/>
  <c r="G262" i="9240"/>
  <c r="G263" i="9240"/>
  <c r="G264" i="9240"/>
  <c r="G265" i="9240"/>
  <c r="G266" i="9240"/>
  <c r="G267" i="9240"/>
  <c r="G268" i="9240"/>
  <c r="G269" i="9240"/>
  <c r="G270" i="9240"/>
  <c r="G271" i="9240"/>
  <c r="G272" i="9240"/>
  <c r="G273" i="9240"/>
  <c r="G274" i="9240"/>
  <c r="G275" i="9240"/>
  <c r="G276" i="9240"/>
  <c r="G277" i="9240"/>
  <c r="G278" i="9240"/>
  <c r="G279" i="9240"/>
  <c r="G280" i="9240"/>
  <c r="G281" i="9240"/>
  <c r="G282" i="9240"/>
  <c r="G283" i="9240"/>
  <c r="H251" i="9240"/>
  <c r="H252" i="9240"/>
  <c r="H253" i="9240"/>
  <c r="H254" i="9240"/>
  <c r="H255" i="9240"/>
  <c r="H256" i="9240"/>
  <c r="H257" i="9240"/>
  <c r="H258" i="9240"/>
  <c r="H259" i="9240"/>
  <c r="H260" i="9240"/>
  <c r="H261" i="9240"/>
  <c r="H262" i="9240"/>
  <c r="H263" i="9240"/>
  <c r="H264" i="9240"/>
  <c r="H265" i="9240"/>
  <c r="H266" i="9240"/>
  <c r="H267" i="9240"/>
  <c r="H268" i="9240"/>
  <c r="H269" i="9240"/>
  <c r="H270" i="9240"/>
  <c r="H271" i="9240"/>
  <c r="H272" i="9240"/>
  <c r="H273" i="9240"/>
  <c r="H274" i="9240"/>
  <c r="H275" i="9240"/>
  <c r="H276" i="9240"/>
  <c r="H277" i="9240"/>
  <c r="H278" i="9240"/>
  <c r="H279" i="9240"/>
  <c r="H280" i="9240"/>
  <c r="H281" i="9240"/>
  <c r="H282" i="9240"/>
  <c r="H283" i="9240"/>
  <c r="C286" i="9240"/>
  <c r="C287" i="9240"/>
  <c r="C288" i="9240"/>
  <c r="C289" i="9240"/>
  <c r="C290" i="9240"/>
  <c r="C291" i="9240"/>
  <c r="C292" i="9240"/>
  <c r="C293" i="9240"/>
  <c r="C294" i="9240"/>
  <c r="C296" i="9240"/>
  <c r="D286" i="9240"/>
  <c r="D287" i="9240"/>
  <c r="D288" i="9240"/>
  <c r="D289" i="9240"/>
  <c r="D290" i="9240"/>
  <c r="D291" i="9240"/>
  <c r="D292" i="9240"/>
  <c r="D293" i="9240"/>
  <c r="D294" i="9240"/>
  <c r="D296" i="9240"/>
  <c r="D228" i="9240"/>
  <c r="E286" i="9240"/>
  <c r="E287" i="9240"/>
  <c r="E288" i="9240"/>
  <c r="E289" i="9240"/>
  <c r="E228" i="9240" s="1"/>
  <c r="E290" i="9240"/>
  <c r="E291" i="9240"/>
  <c r="E292" i="9240"/>
  <c r="E293" i="9240"/>
  <c r="E294" i="9240"/>
  <c r="E296" i="9240"/>
  <c r="F286" i="9240"/>
  <c r="F287" i="9240"/>
  <c r="F288" i="9240"/>
  <c r="F289" i="9240"/>
  <c r="F290" i="9240"/>
  <c r="F291" i="9240"/>
  <c r="F292" i="9240"/>
  <c r="F293" i="9240"/>
  <c r="F294" i="9240"/>
  <c r="F296" i="9240"/>
  <c r="G286" i="9240"/>
  <c r="G287" i="9240"/>
  <c r="G288" i="9240"/>
  <c r="G289" i="9240"/>
  <c r="G290" i="9240"/>
  <c r="G291" i="9240"/>
  <c r="G292" i="9240"/>
  <c r="G293" i="9240"/>
  <c r="G294" i="9240"/>
  <c r="G296" i="9240"/>
  <c r="H286" i="9240"/>
  <c r="H287" i="9240"/>
  <c r="H228" i="9240" s="1"/>
  <c r="H288" i="9240"/>
  <c r="H289" i="9240"/>
  <c r="H290" i="9240"/>
  <c r="H291" i="9240"/>
  <c r="H292" i="9240"/>
  <c r="H293" i="9240"/>
  <c r="H294" i="9240"/>
  <c r="H296" i="9240"/>
  <c r="C299" i="9240"/>
  <c r="C300" i="9240"/>
  <c r="C301" i="9240"/>
  <c r="C229" i="9240" s="1"/>
  <c r="D299" i="9240"/>
  <c r="D300" i="9240"/>
  <c r="D301" i="9240"/>
  <c r="D229" i="9240" s="1"/>
  <c r="E299" i="9240"/>
  <c r="E300" i="9240"/>
  <c r="E301" i="9240"/>
  <c r="E229" i="9240" s="1"/>
  <c r="F299" i="9240"/>
  <c r="F300" i="9240"/>
  <c r="F301" i="9240"/>
  <c r="F229" i="9240" s="1"/>
  <c r="G299" i="9240"/>
  <c r="G300" i="9240"/>
  <c r="G301" i="9240"/>
  <c r="G229" i="9240" s="1"/>
  <c r="H299" i="9240"/>
  <c r="H300" i="9240"/>
  <c r="H301" i="9240"/>
  <c r="H229" i="9240" s="1"/>
  <c r="C304" i="9240"/>
  <c r="C305" i="9240"/>
  <c r="C230" i="9240"/>
  <c r="D304" i="9240"/>
  <c r="D230" i="9240" s="1"/>
  <c r="D305" i="9240"/>
  <c r="E304" i="9240"/>
  <c r="E230" i="9240" s="1"/>
  <c r="E305" i="9240"/>
  <c r="F304" i="9240"/>
  <c r="F305" i="9240"/>
  <c r="F230" i="9240"/>
  <c r="G304" i="9240"/>
  <c r="G305" i="9240"/>
  <c r="G230" i="9240"/>
  <c r="H304" i="9240"/>
  <c r="H230" i="9240" s="1"/>
  <c r="H305" i="9240"/>
  <c r="C308" i="9240"/>
  <c r="C309" i="9240"/>
  <c r="C231" i="9240" s="1"/>
  <c r="C310" i="9240"/>
  <c r="C311" i="9240"/>
  <c r="D308" i="9240"/>
  <c r="D309" i="9240"/>
  <c r="D310" i="9240"/>
  <c r="D311" i="9240"/>
  <c r="D231" i="9240"/>
  <c r="E308" i="9240"/>
  <c r="E309" i="9240"/>
  <c r="E310" i="9240"/>
  <c r="E231" i="9240" s="1"/>
  <c r="E311" i="9240"/>
  <c r="F308" i="9240"/>
  <c r="F309" i="9240"/>
  <c r="F231" i="9240" s="1"/>
  <c r="F310" i="9240"/>
  <c r="F311" i="9240"/>
  <c r="G308" i="9240"/>
  <c r="G309" i="9240"/>
  <c r="G231" i="9240" s="1"/>
  <c r="G310" i="9240"/>
  <c r="G311" i="9240"/>
  <c r="H308" i="9240"/>
  <c r="H309" i="9240"/>
  <c r="H310" i="9240"/>
  <c r="H311" i="9240"/>
  <c r="H231" i="9240"/>
  <c r="C314" i="9240"/>
  <c r="C315" i="9240"/>
  <c r="C316" i="9240"/>
  <c r="C232" i="9240" s="1"/>
  <c r="C317" i="9240"/>
  <c r="D314" i="9240"/>
  <c r="D315" i="9240"/>
  <c r="D232" i="9240" s="1"/>
  <c r="D316" i="9240"/>
  <c r="D317" i="9240"/>
  <c r="E314" i="9240"/>
  <c r="E315" i="9240"/>
  <c r="E232" i="9240" s="1"/>
  <c r="E316" i="9240"/>
  <c r="E317" i="9240"/>
  <c r="F314" i="9240"/>
  <c r="F315" i="9240"/>
  <c r="F316" i="9240"/>
  <c r="F317" i="9240"/>
  <c r="F232" i="9240"/>
  <c r="G314" i="9240"/>
  <c r="G315" i="9240"/>
  <c r="G316" i="9240"/>
  <c r="G232" i="9240" s="1"/>
  <c r="G317" i="9240"/>
  <c r="H314" i="9240"/>
  <c r="H315" i="9240"/>
  <c r="H232" i="9240" s="1"/>
  <c r="H316" i="9240"/>
  <c r="H317" i="9240"/>
  <c r="C320" i="9240"/>
  <c r="C321" i="9240"/>
  <c r="C233" i="9240" s="1"/>
  <c r="C322" i="9240"/>
  <c r="C323" i="9240"/>
  <c r="D320" i="9240"/>
  <c r="D321" i="9240"/>
  <c r="D322" i="9240"/>
  <c r="D323" i="9240"/>
  <c r="D233" i="9240"/>
  <c r="E320" i="9240"/>
  <c r="E321" i="9240"/>
  <c r="E322" i="9240"/>
  <c r="E233" i="9240" s="1"/>
  <c r="E323" i="9240"/>
  <c r="F320" i="9240"/>
  <c r="F321" i="9240"/>
  <c r="F233" i="9240" s="1"/>
  <c r="F322" i="9240"/>
  <c r="F323" i="9240"/>
  <c r="G320" i="9240"/>
  <c r="G321" i="9240"/>
  <c r="G233" i="9240" s="1"/>
  <c r="G322" i="9240"/>
  <c r="G323" i="9240"/>
  <c r="H320" i="9240"/>
  <c r="H321" i="9240"/>
  <c r="H322" i="9240"/>
  <c r="H323" i="9240"/>
  <c r="H233" i="9240"/>
  <c r="C326" i="9240"/>
  <c r="C327" i="9240"/>
  <c r="C328" i="9240"/>
  <c r="C329" i="9240"/>
  <c r="C234" i="9240" s="1"/>
  <c r="C330" i="9240"/>
  <c r="C331" i="9240"/>
  <c r="C332" i="9240"/>
  <c r="C333" i="9240"/>
  <c r="C334" i="9240"/>
  <c r="C335" i="9240"/>
  <c r="C336" i="9240"/>
  <c r="C337" i="9240"/>
  <c r="C338" i="9240"/>
  <c r="C339" i="9240"/>
  <c r="D326" i="9240"/>
  <c r="D234" i="9240" s="1"/>
  <c r="D327" i="9240"/>
  <c r="D328" i="9240"/>
  <c r="D329" i="9240"/>
  <c r="D330" i="9240"/>
  <c r="D331" i="9240"/>
  <c r="D332" i="9240"/>
  <c r="D333" i="9240"/>
  <c r="D334" i="9240"/>
  <c r="D335" i="9240"/>
  <c r="D336" i="9240"/>
  <c r="D337" i="9240"/>
  <c r="D338" i="9240"/>
  <c r="D339" i="9240"/>
  <c r="E326" i="9240"/>
  <c r="E327" i="9240"/>
  <c r="E234" i="9240" s="1"/>
  <c r="E328" i="9240"/>
  <c r="E329" i="9240"/>
  <c r="E330" i="9240"/>
  <c r="E331" i="9240"/>
  <c r="E332" i="9240"/>
  <c r="E333" i="9240"/>
  <c r="E334" i="9240"/>
  <c r="E335" i="9240"/>
  <c r="E336" i="9240"/>
  <c r="E337" i="9240"/>
  <c r="E338" i="9240"/>
  <c r="E339" i="9240"/>
  <c r="F326" i="9240"/>
  <c r="F327" i="9240"/>
  <c r="F328" i="9240"/>
  <c r="F329" i="9240"/>
  <c r="F330" i="9240"/>
  <c r="F331" i="9240"/>
  <c r="F332" i="9240"/>
  <c r="F333" i="9240"/>
  <c r="F334" i="9240"/>
  <c r="F335" i="9240"/>
  <c r="F336" i="9240"/>
  <c r="F337" i="9240"/>
  <c r="F338" i="9240"/>
  <c r="F339" i="9240"/>
  <c r="F234" i="9240"/>
  <c r="G326" i="9240"/>
  <c r="G234" i="9240" s="1"/>
  <c r="G327" i="9240"/>
  <c r="G328" i="9240"/>
  <c r="G329" i="9240"/>
  <c r="G330" i="9240"/>
  <c r="G331" i="9240"/>
  <c r="G332" i="9240"/>
  <c r="G333" i="9240"/>
  <c r="G334" i="9240"/>
  <c r="G335" i="9240"/>
  <c r="G336" i="9240"/>
  <c r="G337" i="9240"/>
  <c r="G338" i="9240"/>
  <c r="G339" i="9240"/>
  <c r="H326" i="9240"/>
  <c r="H234" i="9240" s="1"/>
  <c r="H327" i="9240"/>
  <c r="H328" i="9240"/>
  <c r="H329" i="9240"/>
  <c r="H330" i="9240"/>
  <c r="H331" i="9240"/>
  <c r="H332" i="9240"/>
  <c r="H333" i="9240"/>
  <c r="H334" i="9240"/>
  <c r="H335" i="9240"/>
  <c r="H336" i="9240"/>
  <c r="H337" i="9240"/>
  <c r="H338" i="9240"/>
  <c r="H339" i="9240"/>
  <c r="C342" i="9240"/>
  <c r="C235" i="9240" s="1"/>
  <c r="C343" i="9240"/>
  <c r="C344" i="9240"/>
  <c r="C345" i="9240"/>
  <c r="C346" i="9240"/>
  <c r="C347" i="9240"/>
  <c r="C348" i="9240"/>
  <c r="C349" i="9240"/>
  <c r="C350" i="9240"/>
  <c r="C351" i="9240"/>
  <c r="C352" i="9240"/>
  <c r="C353" i="9240"/>
  <c r="C354" i="9240"/>
  <c r="C355" i="9240"/>
  <c r="C356" i="9240"/>
  <c r="C357" i="9240"/>
  <c r="C358" i="9240"/>
  <c r="C359" i="9240"/>
  <c r="C360" i="9240"/>
  <c r="D342" i="9240"/>
  <c r="D235" i="9240" s="1"/>
  <c r="D343" i="9240"/>
  <c r="D344" i="9240"/>
  <c r="D345" i="9240"/>
  <c r="D346" i="9240"/>
  <c r="D347" i="9240"/>
  <c r="D348" i="9240"/>
  <c r="D349" i="9240"/>
  <c r="D350" i="9240"/>
  <c r="D351" i="9240"/>
  <c r="D352" i="9240"/>
  <c r="D353" i="9240"/>
  <c r="D354" i="9240"/>
  <c r="D355" i="9240"/>
  <c r="D356" i="9240"/>
  <c r="D357" i="9240"/>
  <c r="D358" i="9240"/>
  <c r="D359" i="9240"/>
  <c r="D360" i="9240"/>
  <c r="E342" i="9240"/>
  <c r="E235" i="9240" s="1"/>
  <c r="E343" i="9240"/>
  <c r="E344" i="9240"/>
  <c r="E345" i="9240"/>
  <c r="E346" i="9240"/>
  <c r="E347" i="9240"/>
  <c r="E348" i="9240"/>
  <c r="E349" i="9240"/>
  <c r="E350" i="9240"/>
  <c r="E351" i="9240"/>
  <c r="E352" i="9240"/>
  <c r="E353" i="9240"/>
  <c r="E354" i="9240"/>
  <c r="E355" i="9240"/>
  <c r="E356" i="9240"/>
  <c r="E357" i="9240"/>
  <c r="E358" i="9240"/>
  <c r="E359" i="9240"/>
  <c r="E360" i="9240"/>
  <c r="F342" i="9240"/>
  <c r="F235" i="9240" s="1"/>
  <c r="F343" i="9240"/>
  <c r="F344" i="9240"/>
  <c r="F345" i="9240"/>
  <c r="F346" i="9240"/>
  <c r="F347" i="9240"/>
  <c r="F348" i="9240"/>
  <c r="F349" i="9240"/>
  <c r="F350" i="9240"/>
  <c r="F351" i="9240"/>
  <c r="F352" i="9240"/>
  <c r="F353" i="9240"/>
  <c r="F354" i="9240"/>
  <c r="F355" i="9240"/>
  <c r="F356" i="9240"/>
  <c r="F357" i="9240"/>
  <c r="F358" i="9240"/>
  <c r="F359" i="9240"/>
  <c r="F360" i="9240"/>
  <c r="G342" i="9240"/>
  <c r="G235" i="9240" s="1"/>
  <c r="G343" i="9240"/>
  <c r="G344" i="9240"/>
  <c r="G345" i="9240"/>
  <c r="G346" i="9240"/>
  <c r="G347" i="9240"/>
  <c r="G348" i="9240"/>
  <c r="G349" i="9240"/>
  <c r="G350" i="9240"/>
  <c r="G351" i="9240"/>
  <c r="G352" i="9240"/>
  <c r="G353" i="9240"/>
  <c r="G354" i="9240"/>
  <c r="G355" i="9240"/>
  <c r="G356" i="9240"/>
  <c r="G357" i="9240"/>
  <c r="G358" i="9240"/>
  <c r="G359" i="9240"/>
  <c r="G360" i="9240"/>
  <c r="H342" i="9240"/>
  <c r="H235" i="9240" s="1"/>
  <c r="H343" i="9240"/>
  <c r="H344" i="9240"/>
  <c r="H345" i="9240"/>
  <c r="H346" i="9240"/>
  <c r="H347" i="9240"/>
  <c r="H348" i="9240"/>
  <c r="H349" i="9240"/>
  <c r="H350" i="9240"/>
  <c r="H351" i="9240"/>
  <c r="H352" i="9240"/>
  <c r="H353" i="9240"/>
  <c r="H354" i="9240"/>
  <c r="H355" i="9240"/>
  <c r="H356" i="9240"/>
  <c r="H357" i="9240"/>
  <c r="H358" i="9240"/>
  <c r="H359" i="9240"/>
  <c r="H360" i="9240"/>
  <c r="C363" i="9240"/>
  <c r="C236" i="9240" s="1"/>
  <c r="C364" i="9240"/>
  <c r="C365" i="9240"/>
  <c r="C366" i="9240"/>
  <c r="C367" i="9240"/>
  <c r="C368" i="9240"/>
  <c r="C369" i="9240"/>
  <c r="C370" i="9240"/>
  <c r="C371" i="9240"/>
  <c r="C372" i="9240"/>
  <c r="C373" i="9240"/>
  <c r="C374" i="9240"/>
  <c r="C375" i="9240"/>
  <c r="C376" i="9240"/>
  <c r="C377" i="9240"/>
  <c r="D363" i="9240"/>
  <c r="D236" i="9240" s="1"/>
  <c r="D364" i="9240"/>
  <c r="D365" i="9240"/>
  <c r="D366" i="9240"/>
  <c r="D367" i="9240"/>
  <c r="D368" i="9240"/>
  <c r="D369" i="9240"/>
  <c r="D370" i="9240"/>
  <c r="D371" i="9240"/>
  <c r="D372" i="9240"/>
  <c r="D373" i="9240"/>
  <c r="D374" i="9240"/>
  <c r="D375" i="9240"/>
  <c r="D376" i="9240"/>
  <c r="D377" i="9240"/>
  <c r="E363" i="9240"/>
  <c r="E236" i="9240" s="1"/>
  <c r="E364" i="9240"/>
  <c r="E365" i="9240"/>
  <c r="E366" i="9240"/>
  <c r="E367" i="9240"/>
  <c r="E368" i="9240"/>
  <c r="E369" i="9240"/>
  <c r="E370" i="9240"/>
  <c r="E371" i="9240"/>
  <c r="E372" i="9240"/>
  <c r="E373" i="9240"/>
  <c r="E374" i="9240"/>
  <c r="E375" i="9240"/>
  <c r="E376" i="9240"/>
  <c r="E377" i="9240"/>
  <c r="F363" i="9240"/>
  <c r="F236" i="9240" s="1"/>
  <c r="F364" i="9240"/>
  <c r="F365" i="9240"/>
  <c r="F366" i="9240"/>
  <c r="F367" i="9240"/>
  <c r="F368" i="9240"/>
  <c r="F369" i="9240"/>
  <c r="F370" i="9240"/>
  <c r="F371" i="9240"/>
  <c r="F372" i="9240"/>
  <c r="F373" i="9240"/>
  <c r="F374" i="9240"/>
  <c r="F375" i="9240"/>
  <c r="F376" i="9240"/>
  <c r="F377" i="9240"/>
  <c r="G363" i="9240"/>
  <c r="G236" i="9240" s="1"/>
  <c r="G364" i="9240"/>
  <c r="G365" i="9240"/>
  <c r="G366" i="9240"/>
  <c r="G367" i="9240"/>
  <c r="G368" i="9240"/>
  <c r="G369" i="9240"/>
  <c r="G370" i="9240"/>
  <c r="G371" i="9240"/>
  <c r="G372" i="9240"/>
  <c r="G373" i="9240"/>
  <c r="G374" i="9240"/>
  <c r="G375" i="9240"/>
  <c r="G376" i="9240"/>
  <c r="G377" i="9240"/>
  <c r="H363" i="9240"/>
  <c r="H236" i="9240" s="1"/>
  <c r="H364" i="9240"/>
  <c r="H365" i="9240"/>
  <c r="H366" i="9240"/>
  <c r="H367" i="9240"/>
  <c r="H368" i="9240"/>
  <c r="H369" i="9240"/>
  <c r="H370" i="9240"/>
  <c r="H371" i="9240"/>
  <c r="H372" i="9240"/>
  <c r="H373" i="9240"/>
  <c r="H374" i="9240"/>
  <c r="H375" i="9240"/>
  <c r="H376" i="9240"/>
  <c r="H377" i="9240"/>
  <c r="C380" i="9240"/>
  <c r="C381" i="9240"/>
  <c r="C237" i="9240" s="1"/>
  <c r="C382" i="9240"/>
  <c r="C383" i="9240"/>
  <c r="C384" i="9240"/>
  <c r="C385" i="9240"/>
  <c r="C386" i="9240"/>
  <c r="C387" i="9240"/>
  <c r="C388" i="9240"/>
  <c r="C389" i="9240"/>
  <c r="D380" i="9240"/>
  <c r="D381" i="9240"/>
  <c r="D382" i="9240"/>
  <c r="D383" i="9240"/>
  <c r="D384" i="9240"/>
  <c r="D385" i="9240"/>
  <c r="D386" i="9240"/>
  <c r="D387" i="9240"/>
  <c r="D388" i="9240"/>
  <c r="D389" i="9240"/>
  <c r="D237" i="9240"/>
  <c r="E380" i="9240"/>
  <c r="E237" i="9240" s="1"/>
  <c r="E381" i="9240"/>
  <c r="E382" i="9240"/>
  <c r="E383" i="9240"/>
  <c r="E384" i="9240"/>
  <c r="E385" i="9240"/>
  <c r="E386" i="9240"/>
  <c r="E387" i="9240"/>
  <c r="E388" i="9240"/>
  <c r="E389" i="9240"/>
  <c r="F380" i="9240"/>
  <c r="F237" i="9240" s="1"/>
  <c r="F381" i="9240"/>
  <c r="F382" i="9240"/>
  <c r="F383" i="9240"/>
  <c r="F384" i="9240"/>
  <c r="F385" i="9240"/>
  <c r="F386" i="9240"/>
  <c r="F387" i="9240"/>
  <c r="F388" i="9240"/>
  <c r="F389" i="9240"/>
  <c r="G380" i="9240"/>
  <c r="G381" i="9240"/>
  <c r="G237" i="9240" s="1"/>
  <c r="G382" i="9240"/>
  <c r="G383" i="9240"/>
  <c r="G384" i="9240"/>
  <c r="G385" i="9240"/>
  <c r="G386" i="9240"/>
  <c r="G387" i="9240"/>
  <c r="G388" i="9240"/>
  <c r="G389" i="9240"/>
  <c r="H380" i="9240"/>
  <c r="H381" i="9240"/>
  <c r="H382" i="9240"/>
  <c r="H383" i="9240"/>
  <c r="H384" i="9240"/>
  <c r="H385" i="9240"/>
  <c r="H386" i="9240"/>
  <c r="H387" i="9240"/>
  <c r="H388" i="9240"/>
  <c r="H389" i="9240"/>
  <c r="H237" i="9240"/>
  <c r="C392" i="9240"/>
  <c r="C393" i="9240"/>
  <c r="C394" i="9240"/>
  <c r="C395" i="9240"/>
  <c r="C238" i="9240" s="1"/>
  <c r="C396" i="9240"/>
  <c r="C397" i="9240"/>
  <c r="C398" i="9240"/>
  <c r="C399" i="9240"/>
  <c r="C400" i="9240"/>
  <c r="C401" i="9240"/>
  <c r="C402" i="9240"/>
  <c r="C403" i="9240"/>
  <c r="C404" i="9240"/>
  <c r="C405" i="9240"/>
  <c r="C406" i="9240"/>
  <c r="C407" i="9240"/>
  <c r="C408" i="9240"/>
  <c r="C409" i="9240"/>
  <c r="C410" i="9240"/>
  <c r="C411" i="9240"/>
  <c r="C412" i="9240"/>
  <c r="C413" i="9240"/>
  <c r="C414" i="9240"/>
  <c r="C415" i="9240"/>
  <c r="C416" i="9240"/>
  <c r="C417" i="9240"/>
  <c r="C418" i="9240"/>
  <c r="C419" i="9240"/>
  <c r="C420" i="9240"/>
  <c r="C421" i="9240"/>
  <c r="C422" i="9240"/>
  <c r="C423" i="9240"/>
  <c r="C424" i="9240"/>
  <c r="C425" i="9240"/>
  <c r="C426" i="9240"/>
  <c r="C427" i="9240"/>
  <c r="C428" i="9240"/>
  <c r="C429" i="9240"/>
  <c r="C430" i="9240"/>
  <c r="C431" i="9240"/>
  <c r="D392" i="9240"/>
  <c r="D393" i="9240"/>
  <c r="D238" i="9240" s="1"/>
  <c r="D394" i="9240"/>
  <c r="D395" i="9240"/>
  <c r="D396" i="9240"/>
  <c r="D397" i="9240"/>
  <c r="D398" i="9240"/>
  <c r="D399" i="9240"/>
  <c r="D400" i="9240"/>
  <c r="D401" i="9240"/>
  <c r="D402" i="9240"/>
  <c r="D403" i="9240"/>
  <c r="D404" i="9240"/>
  <c r="D405" i="9240"/>
  <c r="D406" i="9240"/>
  <c r="D407" i="9240"/>
  <c r="D408" i="9240"/>
  <c r="D409" i="9240"/>
  <c r="D410" i="9240"/>
  <c r="D411" i="9240"/>
  <c r="D412" i="9240"/>
  <c r="D413" i="9240"/>
  <c r="D414" i="9240"/>
  <c r="D415" i="9240"/>
  <c r="D416" i="9240"/>
  <c r="D417" i="9240"/>
  <c r="D418" i="9240"/>
  <c r="D419" i="9240"/>
  <c r="D420" i="9240"/>
  <c r="D421" i="9240"/>
  <c r="D422" i="9240"/>
  <c r="D423" i="9240"/>
  <c r="D424" i="9240"/>
  <c r="D425" i="9240"/>
  <c r="D426" i="9240"/>
  <c r="D427" i="9240"/>
  <c r="D428" i="9240"/>
  <c r="D429" i="9240"/>
  <c r="D430" i="9240"/>
  <c r="D431" i="9240"/>
  <c r="E392" i="9240"/>
  <c r="E393" i="9240"/>
  <c r="E238" i="9240" s="1"/>
  <c r="E394" i="9240"/>
  <c r="E395" i="9240"/>
  <c r="E396" i="9240"/>
  <c r="E397" i="9240"/>
  <c r="E398" i="9240"/>
  <c r="E399" i="9240"/>
  <c r="E400" i="9240"/>
  <c r="E401" i="9240"/>
  <c r="E402" i="9240"/>
  <c r="E403" i="9240"/>
  <c r="E404" i="9240"/>
  <c r="E405" i="9240"/>
  <c r="E406" i="9240"/>
  <c r="E407" i="9240"/>
  <c r="E408" i="9240"/>
  <c r="E409" i="9240"/>
  <c r="E410" i="9240"/>
  <c r="E411" i="9240"/>
  <c r="E412" i="9240"/>
  <c r="E413" i="9240"/>
  <c r="E414" i="9240"/>
  <c r="E415" i="9240"/>
  <c r="E416" i="9240"/>
  <c r="E417" i="9240"/>
  <c r="E418" i="9240"/>
  <c r="E419" i="9240"/>
  <c r="E420" i="9240"/>
  <c r="E421" i="9240"/>
  <c r="E422" i="9240"/>
  <c r="E423" i="9240"/>
  <c r="E424" i="9240"/>
  <c r="E425" i="9240"/>
  <c r="E426" i="9240"/>
  <c r="E427" i="9240"/>
  <c r="E428" i="9240"/>
  <c r="E429" i="9240"/>
  <c r="E430" i="9240"/>
  <c r="E431" i="9240"/>
  <c r="F392" i="9240"/>
  <c r="F393" i="9240"/>
  <c r="F394" i="9240"/>
  <c r="F395" i="9240"/>
  <c r="F396" i="9240"/>
  <c r="F397" i="9240"/>
  <c r="F398" i="9240"/>
  <c r="F399" i="9240"/>
  <c r="F400" i="9240"/>
  <c r="F401" i="9240"/>
  <c r="F402" i="9240"/>
  <c r="F403" i="9240"/>
  <c r="F404" i="9240"/>
  <c r="F405" i="9240"/>
  <c r="F406" i="9240"/>
  <c r="F407" i="9240"/>
  <c r="F408" i="9240"/>
  <c r="F409" i="9240"/>
  <c r="F410" i="9240"/>
  <c r="F411" i="9240"/>
  <c r="F412" i="9240"/>
  <c r="F413" i="9240"/>
  <c r="F414" i="9240"/>
  <c r="F415" i="9240"/>
  <c r="F416" i="9240"/>
  <c r="F417" i="9240"/>
  <c r="F418" i="9240"/>
  <c r="F419" i="9240"/>
  <c r="F420" i="9240"/>
  <c r="F421" i="9240"/>
  <c r="F422" i="9240"/>
  <c r="F423" i="9240"/>
  <c r="F424" i="9240"/>
  <c r="F425" i="9240"/>
  <c r="F426" i="9240"/>
  <c r="F427" i="9240"/>
  <c r="F428" i="9240"/>
  <c r="F429" i="9240"/>
  <c r="F430" i="9240"/>
  <c r="F431" i="9240"/>
  <c r="F238" i="9240"/>
  <c r="G392" i="9240"/>
  <c r="G393" i="9240"/>
  <c r="G394" i="9240"/>
  <c r="G395" i="9240"/>
  <c r="G238" i="9240" s="1"/>
  <c r="G396" i="9240"/>
  <c r="G397" i="9240"/>
  <c r="G398" i="9240"/>
  <c r="G399" i="9240"/>
  <c r="G400" i="9240"/>
  <c r="G401" i="9240"/>
  <c r="G402" i="9240"/>
  <c r="G403" i="9240"/>
  <c r="G404" i="9240"/>
  <c r="G405" i="9240"/>
  <c r="G406" i="9240"/>
  <c r="G407" i="9240"/>
  <c r="G408" i="9240"/>
  <c r="G409" i="9240"/>
  <c r="G410" i="9240"/>
  <c r="G411" i="9240"/>
  <c r="G412" i="9240"/>
  <c r="G413" i="9240"/>
  <c r="G414" i="9240"/>
  <c r="G415" i="9240"/>
  <c r="G416" i="9240"/>
  <c r="G417" i="9240"/>
  <c r="G418" i="9240"/>
  <c r="G419" i="9240"/>
  <c r="G420" i="9240"/>
  <c r="G421" i="9240"/>
  <c r="G422" i="9240"/>
  <c r="G423" i="9240"/>
  <c r="G424" i="9240"/>
  <c r="G425" i="9240"/>
  <c r="G426" i="9240"/>
  <c r="G427" i="9240"/>
  <c r="G428" i="9240"/>
  <c r="G429" i="9240"/>
  <c r="G430" i="9240"/>
  <c r="G431" i="9240"/>
  <c r="H392" i="9240"/>
  <c r="H393" i="9240"/>
  <c r="H238" i="9240" s="1"/>
  <c r="H394" i="9240"/>
  <c r="H395" i="9240"/>
  <c r="H396" i="9240"/>
  <c r="H397" i="9240"/>
  <c r="H398" i="9240"/>
  <c r="H399" i="9240"/>
  <c r="H400" i="9240"/>
  <c r="H401" i="9240"/>
  <c r="H402" i="9240"/>
  <c r="H403" i="9240"/>
  <c r="H404" i="9240"/>
  <c r="H405" i="9240"/>
  <c r="H406" i="9240"/>
  <c r="H407" i="9240"/>
  <c r="H408" i="9240"/>
  <c r="H409" i="9240"/>
  <c r="H410" i="9240"/>
  <c r="H411" i="9240"/>
  <c r="H412" i="9240"/>
  <c r="H413" i="9240"/>
  <c r="H414" i="9240"/>
  <c r="H415" i="9240"/>
  <c r="H416" i="9240"/>
  <c r="H417" i="9240"/>
  <c r="H418" i="9240"/>
  <c r="H419" i="9240"/>
  <c r="H420" i="9240"/>
  <c r="H421" i="9240"/>
  <c r="H422" i="9240"/>
  <c r="H423" i="9240"/>
  <c r="H424" i="9240"/>
  <c r="H425" i="9240"/>
  <c r="H426" i="9240"/>
  <c r="H427" i="9240"/>
  <c r="H428" i="9240"/>
  <c r="H429" i="9240"/>
  <c r="H430" i="9240"/>
  <c r="H431" i="9240"/>
  <c r="C434" i="9240"/>
  <c r="C435" i="9240"/>
  <c r="C239" i="9240" s="1"/>
  <c r="C436" i="9240"/>
  <c r="C437" i="9240"/>
  <c r="C438" i="9240"/>
  <c r="C439" i="9240"/>
  <c r="C440" i="9240"/>
  <c r="C441" i="9240"/>
  <c r="C442" i="9240"/>
  <c r="C443" i="9240"/>
  <c r="C444" i="9240"/>
  <c r="C445" i="9240"/>
  <c r="C446" i="9240"/>
  <c r="C447" i="9240"/>
  <c r="C448" i="9240"/>
  <c r="C449" i="9240"/>
  <c r="C450" i="9240"/>
  <c r="C451" i="9240"/>
  <c r="C452" i="9240"/>
  <c r="C453" i="9240"/>
  <c r="C454" i="9240"/>
  <c r="C455" i="9240"/>
  <c r="C456" i="9240"/>
  <c r="C457" i="9240"/>
  <c r="C458" i="9240"/>
  <c r="C459" i="9240"/>
  <c r="C460" i="9240"/>
  <c r="C461" i="9240"/>
  <c r="C462" i="9240"/>
  <c r="C463" i="9240"/>
  <c r="C464" i="9240"/>
  <c r="C465" i="9240"/>
  <c r="C466" i="9240"/>
  <c r="C467" i="9240"/>
  <c r="C468" i="9240"/>
  <c r="C469" i="9240"/>
  <c r="C470" i="9240"/>
  <c r="C471" i="9240"/>
  <c r="C472" i="9240"/>
  <c r="C473" i="9240"/>
  <c r="D434" i="9240"/>
  <c r="D435" i="9240"/>
  <c r="D436" i="9240"/>
  <c r="D437" i="9240"/>
  <c r="D438" i="9240"/>
  <c r="D439" i="9240"/>
  <c r="D440" i="9240"/>
  <c r="D441" i="9240"/>
  <c r="D442" i="9240"/>
  <c r="D443" i="9240"/>
  <c r="D444" i="9240"/>
  <c r="D445" i="9240"/>
  <c r="D446" i="9240"/>
  <c r="D447" i="9240"/>
  <c r="D448" i="9240"/>
  <c r="D449" i="9240"/>
  <c r="D450" i="9240"/>
  <c r="D451" i="9240"/>
  <c r="D452" i="9240"/>
  <c r="D453" i="9240"/>
  <c r="D454" i="9240"/>
  <c r="D455" i="9240"/>
  <c r="D456" i="9240"/>
  <c r="D457" i="9240"/>
  <c r="D458" i="9240"/>
  <c r="D459" i="9240"/>
  <c r="D460" i="9240"/>
  <c r="D461" i="9240"/>
  <c r="D462" i="9240"/>
  <c r="D239" i="9240" s="1"/>
  <c r="D463" i="9240"/>
  <c r="D464" i="9240"/>
  <c r="D465" i="9240"/>
  <c r="D466" i="9240"/>
  <c r="D467" i="9240"/>
  <c r="D468" i="9240"/>
  <c r="D469" i="9240"/>
  <c r="D470" i="9240"/>
  <c r="D471" i="9240"/>
  <c r="D472" i="9240"/>
  <c r="D473" i="9240"/>
  <c r="E434" i="9240"/>
  <c r="E435" i="9240"/>
  <c r="E436" i="9240"/>
  <c r="E437" i="9240"/>
  <c r="E438" i="9240"/>
  <c r="E439" i="9240"/>
  <c r="E440" i="9240"/>
  <c r="E441" i="9240"/>
  <c r="E442" i="9240"/>
  <c r="E443" i="9240"/>
  <c r="E444" i="9240"/>
  <c r="E445" i="9240"/>
  <c r="E446" i="9240"/>
  <c r="E447" i="9240"/>
  <c r="E448" i="9240"/>
  <c r="E449" i="9240"/>
  <c r="E450" i="9240"/>
  <c r="E451" i="9240"/>
  <c r="E452" i="9240"/>
  <c r="E453" i="9240"/>
  <c r="E454" i="9240"/>
  <c r="E455" i="9240"/>
  <c r="E456" i="9240"/>
  <c r="E457" i="9240"/>
  <c r="E458" i="9240"/>
  <c r="E459" i="9240"/>
  <c r="E460" i="9240"/>
  <c r="E461" i="9240"/>
  <c r="E462" i="9240"/>
  <c r="E463" i="9240"/>
  <c r="E464" i="9240"/>
  <c r="E465" i="9240"/>
  <c r="E466" i="9240"/>
  <c r="E467" i="9240"/>
  <c r="E468" i="9240"/>
  <c r="E469" i="9240"/>
  <c r="E470" i="9240"/>
  <c r="E471" i="9240"/>
  <c r="E472" i="9240"/>
  <c r="E473" i="9240"/>
  <c r="E239" i="9240"/>
  <c r="F434" i="9240"/>
  <c r="F435" i="9240"/>
  <c r="F239" i="9240" s="1"/>
  <c r="F436" i="9240"/>
  <c r="F437" i="9240"/>
  <c r="F438" i="9240"/>
  <c r="F439" i="9240"/>
  <c r="F440" i="9240"/>
  <c r="F441" i="9240"/>
  <c r="F442" i="9240"/>
  <c r="F443" i="9240"/>
  <c r="F444" i="9240"/>
  <c r="F445" i="9240"/>
  <c r="F446" i="9240"/>
  <c r="F447" i="9240"/>
  <c r="F448" i="9240"/>
  <c r="F449" i="9240"/>
  <c r="F450" i="9240"/>
  <c r="F451" i="9240"/>
  <c r="F452" i="9240"/>
  <c r="F453" i="9240"/>
  <c r="F454" i="9240"/>
  <c r="F455" i="9240"/>
  <c r="F456" i="9240"/>
  <c r="F457" i="9240"/>
  <c r="F458" i="9240"/>
  <c r="F459" i="9240"/>
  <c r="F460" i="9240"/>
  <c r="F461" i="9240"/>
  <c r="F462" i="9240"/>
  <c r="F463" i="9240"/>
  <c r="F464" i="9240"/>
  <c r="F465" i="9240"/>
  <c r="F466" i="9240"/>
  <c r="F467" i="9240"/>
  <c r="F468" i="9240"/>
  <c r="F469" i="9240"/>
  <c r="F470" i="9240"/>
  <c r="F471" i="9240"/>
  <c r="F472" i="9240"/>
  <c r="F473" i="9240"/>
  <c r="G434" i="9240"/>
  <c r="G435" i="9240"/>
  <c r="G239" i="9240" s="1"/>
  <c r="G436" i="9240"/>
  <c r="G437" i="9240"/>
  <c r="G438" i="9240"/>
  <c r="G439" i="9240"/>
  <c r="G440" i="9240"/>
  <c r="G441" i="9240"/>
  <c r="G442" i="9240"/>
  <c r="G443" i="9240"/>
  <c r="G444" i="9240"/>
  <c r="G445" i="9240"/>
  <c r="G446" i="9240"/>
  <c r="G447" i="9240"/>
  <c r="G448" i="9240"/>
  <c r="G449" i="9240"/>
  <c r="G450" i="9240"/>
  <c r="G451" i="9240"/>
  <c r="G452" i="9240"/>
  <c r="G453" i="9240"/>
  <c r="G454" i="9240"/>
  <c r="G455" i="9240"/>
  <c r="G456" i="9240"/>
  <c r="G457" i="9240"/>
  <c r="G458" i="9240"/>
  <c r="G459" i="9240"/>
  <c r="G460" i="9240"/>
  <c r="G461" i="9240"/>
  <c r="G462" i="9240"/>
  <c r="G463" i="9240"/>
  <c r="G464" i="9240"/>
  <c r="G465" i="9240"/>
  <c r="G466" i="9240"/>
  <c r="G467" i="9240"/>
  <c r="G468" i="9240"/>
  <c r="G469" i="9240"/>
  <c r="G470" i="9240"/>
  <c r="G471" i="9240"/>
  <c r="G472" i="9240"/>
  <c r="G473" i="9240"/>
  <c r="H434" i="9240"/>
  <c r="H435" i="9240"/>
  <c r="H239" i="9240" s="1"/>
  <c r="H436" i="9240"/>
  <c r="H437" i="9240"/>
  <c r="H438" i="9240"/>
  <c r="H439" i="9240"/>
  <c r="H440" i="9240"/>
  <c r="H441" i="9240"/>
  <c r="H442" i="9240"/>
  <c r="H443" i="9240"/>
  <c r="H444" i="9240"/>
  <c r="H445" i="9240"/>
  <c r="H446" i="9240"/>
  <c r="H447" i="9240"/>
  <c r="H448" i="9240"/>
  <c r="H449" i="9240"/>
  <c r="H450" i="9240"/>
  <c r="H451" i="9240"/>
  <c r="H452" i="9240"/>
  <c r="H453" i="9240"/>
  <c r="H454" i="9240"/>
  <c r="H455" i="9240"/>
  <c r="H456" i="9240"/>
  <c r="H457" i="9240"/>
  <c r="H458" i="9240"/>
  <c r="H459" i="9240"/>
  <c r="H460" i="9240"/>
  <c r="H461" i="9240"/>
  <c r="H462" i="9240"/>
  <c r="H463" i="9240"/>
  <c r="H464" i="9240"/>
  <c r="H465" i="9240"/>
  <c r="H466" i="9240"/>
  <c r="H467" i="9240"/>
  <c r="H468" i="9240"/>
  <c r="H469" i="9240"/>
  <c r="H470" i="9240"/>
  <c r="H471" i="9240"/>
  <c r="H472" i="9240"/>
  <c r="H473" i="9240"/>
  <c r="C479" i="9240"/>
  <c r="C240" i="9240" s="1"/>
  <c r="C480" i="9240"/>
  <c r="C481" i="9240"/>
  <c r="C482" i="9240"/>
  <c r="C483" i="9240"/>
  <c r="C484" i="9240"/>
  <c r="C485" i="9240"/>
  <c r="C486" i="9240"/>
  <c r="C487" i="9240"/>
  <c r="C488" i="9240"/>
  <c r="C489" i="9240"/>
  <c r="C490" i="9240"/>
  <c r="C491" i="9240"/>
  <c r="C492" i="9240"/>
  <c r="C493" i="9240"/>
  <c r="C494" i="9240"/>
  <c r="C495" i="9240"/>
  <c r="C496" i="9240"/>
  <c r="D479" i="9240"/>
  <c r="D240" i="9240" s="1"/>
  <c r="D480" i="9240"/>
  <c r="D481" i="9240"/>
  <c r="D482" i="9240"/>
  <c r="D483" i="9240"/>
  <c r="D484" i="9240"/>
  <c r="D485" i="9240"/>
  <c r="D486" i="9240"/>
  <c r="D487" i="9240"/>
  <c r="D488" i="9240"/>
  <c r="D489" i="9240"/>
  <c r="D490" i="9240"/>
  <c r="D491" i="9240"/>
  <c r="D492" i="9240"/>
  <c r="D493" i="9240"/>
  <c r="D494" i="9240"/>
  <c r="D495" i="9240"/>
  <c r="D496" i="9240"/>
  <c r="E479" i="9240"/>
  <c r="E480" i="9240"/>
  <c r="E481" i="9240"/>
  <c r="E482" i="9240"/>
  <c r="E483" i="9240"/>
  <c r="E484" i="9240"/>
  <c r="E485" i="9240"/>
  <c r="E240" i="9240" s="1"/>
  <c r="E486" i="9240"/>
  <c r="E487" i="9240"/>
  <c r="E488" i="9240"/>
  <c r="E489" i="9240"/>
  <c r="E490" i="9240"/>
  <c r="E491" i="9240"/>
  <c r="E492" i="9240"/>
  <c r="E493" i="9240"/>
  <c r="E494" i="9240"/>
  <c r="E495" i="9240"/>
  <c r="E496" i="9240"/>
  <c r="F479" i="9240"/>
  <c r="F480" i="9240"/>
  <c r="F481" i="9240"/>
  <c r="F482" i="9240"/>
  <c r="F240" i="9240" s="1"/>
  <c r="F483" i="9240"/>
  <c r="F484" i="9240"/>
  <c r="F485" i="9240"/>
  <c r="F486" i="9240"/>
  <c r="F487" i="9240"/>
  <c r="F488" i="9240"/>
  <c r="F489" i="9240"/>
  <c r="F490" i="9240"/>
  <c r="F491" i="9240"/>
  <c r="F492" i="9240"/>
  <c r="F493" i="9240"/>
  <c r="F494" i="9240"/>
  <c r="F495" i="9240"/>
  <c r="F496" i="9240"/>
  <c r="G479" i="9240"/>
  <c r="G240" i="9240" s="1"/>
  <c r="G480" i="9240"/>
  <c r="G481" i="9240"/>
  <c r="G482" i="9240"/>
  <c r="G483" i="9240"/>
  <c r="G484" i="9240"/>
  <c r="G485" i="9240"/>
  <c r="G486" i="9240"/>
  <c r="G487" i="9240"/>
  <c r="G488" i="9240"/>
  <c r="G489" i="9240"/>
  <c r="G490" i="9240"/>
  <c r="G491" i="9240"/>
  <c r="G492" i="9240"/>
  <c r="G493" i="9240"/>
  <c r="G494" i="9240"/>
  <c r="G495" i="9240"/>
  <c r="G496" i="9240"/>
  <c r="H479" i="9240"/>
  <c r="H240" i="9240" s="1"/>
  <c r="H480" i="9240"/>
  <c r="H481" i="9240"/>
  <c r="H482" i="9240"/>
  <c r="H483" i="9240"/>
  <c r="H484" i="9240"/>
  <c r="H485" i="9240"/>
  <c r="H486" i="9240"/>
  <c r="H487" i="9240"/>
  <c r="H488" i="9240"/>
  <c r="H489" i="9240"/>
  <c r="H490" i="9240"/>
  <c r="H491" i="9240"/>
  <c r="H492" i="9240"/>
  <c r="H493" i="9240"/>
  <c r="H494" i="9240"/>
  <c r="H495" i="9240"/>
  <c r="H496" i="9240"/>
  <c r="C500" i="9240"/>
  <c r="C501" i="9240"/>
  <c r="C241" i="9240" s="1"/>
  <c r="C502" i="9240"/>
  <c r="C503" i="9240"/>
  <c r="C504" i="9240"/>
  <c r="D500" i="9240"/>
  <c r="D241" i="9240" s="1"/>
  <c r="D501" i="9240"/>
  <c r="D502" i="9240"/>
  <c r="D503" i="9240"/>
  <c r="D504" i="9240"/>
  <c r="E500" i="9240"/>
  <c r="E501" i="9240"/>
  <c r="E241" i="9240" s="1"/>
  <c r="E502" i="9240"/>
  <c r="E503" i="9240"/>
  <c r="E504" i="9240"/>
  <c r="F500" i="9240"/>
  <c r="F241" i="9240" s="1"/>
  <c r="F501" i="9240"/>
  <c r="F502" i="9240"/>
  <c r="F503" i="9240"/>
  <c r="F504" i="9240"/>
  <c r="G500" i="9240"/>
  <c r="G501" i="9240"/>
  <c r="G241" i="9240" s="1"/>
  <c r="G502" i="9240"/>
  <c r="G503" i="9240"/>
  <c r="G504" i="9240"/>
  <c r="H500" i="9240"/>
  <c r="H241" i="9240" s="1"/>
  <c r="H501" i="9240"/>
  <c r="H502" i="9240"/>
  <c r="H503" i="9240"/>
  <c r="H504" i="9240"/>
  <c r="C507" i="9240"/>
  <c r="C508" i="9240"/>
  <c r="C509" i="9240"/>
  <c r="C242" i="9240" s="1"/>
  <c r="C510" i="9240"/>
  <c r="C511" i="9240"/>
  <c r="C512" i="9240"/>
  <c r="D507" i="9240"/>
  <c r="D508" i="9240"/>
  <c r="D509" i="9240"/>
  <c r="D242" i="9240" s="1"/>
  <c r="D510" i="9240"/>
  <c r="D511" i="9240"/>
  <c r="D512" i="9240"/>
  <c r="E507" i="9240"/>
  <c r="E242" i="9240" s="1"/>
  <c r="E508" i="9240"/>
  <c r="E509" i="9240"/>
  <c r="E510" i="9240"/>
  <c r="E511" i="9240"/>
  <c r="E512" i="9240"/>
  <c r="F507" i="9240"/>
  <c r="F242" i="9240" s="1"/>
  <c r="F508" i="9240"/>
  <c r="F509" i="9240"/>
  <c r="F510" i="9240"/>
  <c r="F511" i="9240"/>
  <c r="F512" i="9240"/>
  <c r="G507" i="9240"/>
  <c r="G508" i="9240"/>
  <c r="G509" i="9240"/>
  <c r="G242" i="9240" s="1"/>
  <c r="G510" i="9240"/>
  <c r="G511" i="9240"/>
  <c r="G512" i="9240"/>
  <c r="H507" i="9240"/>
  <c r="H508" i="9240"/>
  <c r="H509" i="9240"/>
  <c r="H242" i="9240" s="1"/>
  <c r="H510" i="9240"/>
  <c r="H511" i="9240"/>
  <c r="H512" i="9240"/>
  <c r="C515" i="9240"/>
  <c r="C243" i="9240" s="1"/>
  <c r="C516" i="9240"/>
  <c r="C517" i="9240"/>
  <c r="C518" i="9240"/>
  <c r="C519" i="9240"/>
  <c r="C520" i="9240"/>
  <c r="C521" i="9240"/>
  <c r="D515" i="9240"/>
  <c r="D243" i="9240" s="1"/>
  <c r="D516" i="9240"/>
  <c r="D517" i="9240"/>
  <c r="D518" i="9240"/>
  <c r="D519" i="9240"/>
  <c r="D520" i="9240"/>
  <c r="D521" i="9240"/>
  <c r="E515" i="9240"/>
  <c r="E243" i="9240" s="1"/>
  <c r="E516" i="9240"/>
  <c r="E517" i="9240"/>
  <c r="E518" i="9240"/>
  <c r="E519" i="9240"/>
  <c r="E520" i="9240"/>
  <c r="E521" i="9240"/>
  <c r="F515" i="9240"/>
  <c r="F243" i="9240" s="1"/>
  <c r="F516" i="9240"/>
  <c r="F517" i="9240"/>
  <c r="F518" i="9240"/>
  <c r="F519" i="9240"/>
  <c r="F520" i="9240"/>
  <c r="F521" i="9240"/>
  <c r="G515" i="9240"/>
  <c r="G243" i="9240" s="1"/>
  <c r="G516" i="9240"/>
  <c r="G517" i="9240"/>
  <c r="G518" i="9240"/>
  <c r="G519" i="9240"/>
  <c r="G520" i="9240"/>
  <c r="G521" i="9240"/>
  <c r="H515" i="9240"/>
  <c r="H243" i="9240" s="1"/>
  <c r="H516" i="9240"/>
  <c r="H517" i="9240"/>
  <c r="H518" i="9240"/>
  <c r="H519" i="9240"/>
  <c r="H520" i="9240"/>
  <c r="H521" i="9240"/>
  <c r="C244" i="9240"/>
  <c r="D244" i="9240"/>
  <c r="E244" i="9240"/>
  <c r="F244" i="9240"/>
  <c r="G244" i="9240"/>
  <c r="G228" i="9240" l="1"/>
  <c r="F227" i="9240"/>
  <c r="I227" i="9240"/>
  <c r="J230" i="9240"/>
  <c r="J233" i="9240"/>
  <c r="J234" i="9240"/>
  <c r="J237" i="9240"/>
  <c r="J238" i="9240"/>
  <c r="J241" i="9240"/>
  <c r="J242" i="9240"/>
  <c r="L235" i="9240"/>
  <c r="F228" i="9240"/>
  <c r="C228" i="9240"/>
  <c r="H227" i="9240"/>
  <c r="D227" i="9240"/>
  <c r="L234" i="9240"/>
  <c r="K472" i="9240"/>
  <c r="K468" i="9240"/>
  <c r="K464" i="9240"/>
  <c r="K460" i="9240"/>
  <c r="K456" i="9240"/>
  <c r="K452" i="9240"/>
  <c r="K448" i="9240"/>
  <c r="K444" i="9240"/>
  <c r="K440" i="9240"/>
  <c r="K436" i="9240"/>
  <c r="K281" i="9240"/>
  <c r="K273" i="9240"/>
  <c r="K265" i="9240"/>
  <c r="K257" i="9240"/>
  <c r="K296" i="9240"/>
  <c r="K288" i="9240"/>
  <c r="K228" i="9240" s="1"/>
  <c r="K311" i="9240"/>
  <c r="K231" i="9240" s="1"/>
  <c r="K314" i="9240"/>
  <c r="K232" i="9240" s="1"/>
  <c r="K338" i="9240"/>
  <c r="K334" i="9240"/>
  <c r="K330" i="9240"/>
  <c r="K326" i="9240"/>
  <c r="K358" i="9240"/>
  <c r="K354" i="9240"/>
  <c r="K350" i="9240"/>
  <c r="K346" i="9240"/>
  <c r="K342" i="9240"/>
  <c r="K375" i="9240"/>
  <c r="K371" i="9240"/>
  <c r="K236" i="9240" s="1"/>
  <c r="K429" i="9240"/>
  <c r="K425" i="9240"/>
  <c r="K421" i="9240"/>
  <c r="K417" i="9240"/>
  <c r="K413" i="9240"/>
  <c r="K409" i="9240"/>
  <c r="K405" i="9240"/>
  <c r="K401" i="9240"/>
  <c r="K238" i="9240" s="1"/>
  <c r="K493" i="9240"/>
  <c r="K488" i="9240"/>
  <c r="K240" i="9240" s="1"/>
  <c r="K512" i="9240"/>
  <c r="K507" i="9240"/>
  <c r="L254" i="9240"/>
  <c r="L227" i="9240" s="1"/>
  <c r="L262" i="9240"/>
  <c r="L267" i="9240"/>
  <c r="L270" i="9240"/>
  <c r="L275" i="9240"/>
  <c r="L278" i="9240"/>
  <c r="L283" i="9240"/>
  <c r="L293" i="9240"/>
  <c r="L228" i="9240" s="1"/>
  <c r="L308" i="9240"/>
  <c r="L231" i="9240" s="1"/>
  <c r="L322" i="9240"/>
  <c r="L233" i="9240" s="1"/>
  <c r="L364" i="9240"/>
  <c r="L368" i="9240"/>
  <c r="L372" i="9240"/>
  <c r="L376" i="9240"/>
  <c r="L382" i="9240"/>
  <c r="L237" i="9240" s="1"/>
  <c r="L386" i="9240"/>
  <c r="L392" i="9240"/>
  <c r="L394" i="9240"/>
  <c r="L398" i="9240"/>
  <c r="L402" i="9240"/>
  <c r="L406" i="9240"/>
  <c r="L410" i="9240"/>
  <c r="L414" i="9240"/>
  <c r="L418" i="9240"/>
  <c r="L422" i="9240"/>
  <c r="L426" i="9240"/>
  <c r="L430" i="9240"/>
  <c r="L472" i="9240"/>
  <c r="L482" i="9240"/>
  <c r="L484" i="9240"/>
  <c r="L486" i="9240"/>
  <c r="L490" i="9240"/>
  <c r="L494" i="9240"/>
  <c r="L501" i="9240"/>
  <c r="L509" i="9240"/>
  <c r="L242" i="9240" s="1"/>
  <c r="L517" i="9240"/>
  <c r="L243" i="9240" s="1"/>
  <c r="L519" i="9240"/>
  <c r="L521" i="9240"/>
  <c r="K521" i="9240"/>
  <c r="K243" i="9240" s="1"/>
  <c r="G243" i="3"/>
  <c r="C243" i="3"/>
  <c r="D239" i="3"/>
  <c r="K276" i="9240"/>
  <c r="K268" i="9240"/>
  <c r="K260" i="9240"/>
  <c r="K252" i="9240"/>
  <c r="K227" i="9240" s="1"/>
  <c r="H243" i="3"/>
  <c r="D243" i="3"/>
  <c r="D242" i="3"/>
  <c r="C241" i="3"/>
  <c r="F240" i="3"/>
  <c r="H239" i="3"/>
  <c r="H238" i="3"/>
  <c r="L236" i="9240"/>
  <c r="L427" i="9240"/>
  <c r="L429" i="9240"/>
  <c r="L451" i="9240"/>
  <c r="L239" i="9240" s="1"/>
  <c r="L453" i="9240"/>
  <c r="L455" i="9240"/>
  <c r="L457" i="9240"/>
  <c r="L459" i="9240"/>
  <c r="L461" i="9240"/>
  <c r="L463" i="9240"/>
  <c r="L465" i="9240"/>
  <c r="L467" i="9240"/>
  <c r="L469" i="9240"/>
  <c r="L471" i="9240"/>
  <c r="L485" i="9240"/>
  <c r="L240" i="9240" s="1"/>
  <c r="L487" i="9240"/>
  <c r="L489" i="9240"/>
  <c r="L491" i="9240"/>
  <c r="L493" i="9240"/>
  <c r="L495" i="9240"/>
  <c r="L500" i="9240"/>
  <c r="L502" i="9240"/>
  <c r="L504" i="9240"/>
  <c r="L510" i="9240"/>
  <c r="L512" i="9240"/>
  <c r="L520" i="9240"/>
  <c r="E243" i="3"/>
  <c r="H242" i="3"/>
  <c r="E241" i="3"/>
  <c r="F238" i="3"/>
  <c r="J255" i="9240"/>
  <c r="J263" i="9240"/>
  <c r="J271" i="9240"/>
  <c r="J279" i="9240"/>
  <c r="J289" i="9240"/>
  <c r="J228" i="9240" s="1"/>
  <c r="K282" i="9240"/>
  <c r="K274" i="9240"/>
  <c r="K266" i="9240"/>
  <c r="K293" i="9240"/>
  <c r="K289" i="9240"/>
  <c r="K339" i="9240"/>
  <c r="K335" i="9240"/>
  <c r="K331" i="9240"/>
  <c r="K359" i="9240"/>
  <c r="K355" i="9240"/>
  <c r="K351" i="9240"/>
  <c r="K495" i="9240"/>
  <c r="K489" i="9240"/>
  <c r="L269" i="9240"/>
  <c r="L272" i="9240"/>
  <c r="L277" i="9240"/>
  <c r="F243" i="3"/>
  <c r="G241" i="3"/>
  <c r="F243" i="9241"/>
  <c r="H241" i="9241"/>
  <c r="D241" i="9241"/>
  <c r="L228" i="9241"/>
  <c r="K283" i="3"/>
  <c r="K279" i="3"/>
  <c r="K275" i="3"/>
  <c r="K271" i="3"/>
  <c r="K267" i="3"/>
  <c r="K263" i="3"/>
  <c r="K259" i="3"/>
  <c r="K255" i="3"/>
  <c r="K251" i="3"/>
  <c r="K294" i="3"/>
  <c r="K290" i="3"/>
  <c r="K286" i="3"/>
  <c r="K509" i="3"/>
  <c r="K242" i="3" s="1"/>
  <c r="K517" i="3"/>
  <c r="L252" i="3"/>
  <c r="L227" i="3" s="1"/>
  <c r="L256" i="3"/>
  <c r="L260" i="3"/>
  <c r="L264" i="3"/>
  <c r="L268" i="3"/>
  <c r="L272" i="3"/>
  <c r="L276" i="3"/>
  <c r="L280" i="3"/>
  <c r="L286" i="3"/>
  <c r="L294" i="3"/>
  <c r="L473" i="3"/>
  <c r="L239" i="3" s="1"/>
  <c r="L494" i="3"/>
  <c r="L507" i="3"/>
  <c r="G243" i="9241"/>
  <c r="C243" i="9241"/>
  <c r="L232" i="9241"/>
  <c r="L234" i="9241"/>
  <c r="L236" i="9241"/>
  <c r="H243" i="9241"/>
  <c r="D243" i="9241"/>
  <c r="E242" i="9241"/>
  <c r="F241" i="9241"/>
  <c r="L235" i="9241"/>
  <c r="J290" i="3"/>
  <c r="J228" i="3" s="1"/>
  <c r="K281" i="3"/>
  <c r="K277" i="3"/>
  <c r="K273" i="3"/>
  <c r="K269" i="3"/>
  <c r="K265" i="3"/>
  <c r="K261" i="3"/>
  <c r="K257" i="3"/>
  <c r="K253" i="3"/>
  <c r="K337" i="3"/>
  <c r="K234" i="3" s="1"/>
  <c r="K357" i="3"/>
  <c r="K353" i="3"/>
  <c r="K235" i="3" s="1"/>
  <c r="K431" i="3"/>
  <c r="K427" i="3"/>
  <c r="K423" i="3"/>
  <c r="K419" i="3"/>
  <c r="K415" i="3"/>
  <c r="K411" i="3"/>
  <c r="K407" i="3"/>
  <c r="K403" i="3"/>
  <c r="K399" i="3"/>
  <c r="K490" i="3"/>
  <c r="K486" i="3"/>
  <c r="K240" i="3" s="1"/>
  <c r="K501" i="3"/>
  <c r="K241" i="3" s="1"/>
  <c r="K519" i="3"/>
  <c r="K515" i="3"/>
  <c r="K243" i="3" s="1"/>
  <c r="L520" i="3"/>
  <c r="L243" i="3" s="1"/>
  <c r="L512" i="3"/>
  <c r="L510" i="3"/>
  <c r="L504" i="3"/>
  <c r="L502" i="3"/>
  <c r="L500" i="3"/>
  <c r="L495" i="3"/>
  <c r="L493" i="3"/>
  <c r="L491" i="3"/>
  <c r="L489" i="3"/>
  <c r="E243" i="9241"/>
  <c r="H242" i="9241"/>
  <c r="F242" i="9241"/>
  <c r="L227" i="9241"/>
  <c r="L229" i="9241"/>
  <c r="L231" i="9241"/>
  <c r="L233" i="9241"/>
  <c r="G242" i="512"/>
  <c r="L236" i="512"/>
  <c r="E240" i="512"/>
  <c r="L230" i="512"/>
  <c r="L235" i="512"/>
  <c r="L504" i="9241"/>
  <c r="L519" i="9241"/>
  <c r="L243" i="9241" s="1"/>
  <c r="L229" i="512"/>
  <c r="L237" i="512"/>
  <c r="L427" i="9241"/>
  <c r="L238" i="9241" s="1"/>
  <c r="L469" i="9241"/>
  <c r="L239" i="9241" s="1"/>
  <c r="L491" i="9241"/>
  <c r="L240" i="9241" s="1"/>
  <c r="L502" i="9241"/>
  <c r="L241" i="9241" s="1"/>
  <c r="L512" i="9241"/>
  <c r="L242" i="9241" s="1"/>
  <c r="C242" i="512"/>
  <c r="G240" i="512"/>
  <c r="D240" i="512"/>
  <c r="L496" i="512"/>
  <c r="L509" i="512"/>
  <c r="L512" i="512"/>
  <c r="F229" i="176"/>
  <c r="K311" i="512"/>
  <c r="K231" i="512" s="1"/>
  <c r="K321" i="512"/>
  <c r="K233" i="512" s="1"/>
  <c r="K363" i="512"/>
  <c r="K236" i="512" s="1"/>
  <c r="K383" i="512"/>
  <c r="K237" i="512" s="1"/>
  <c r="K412" i="512"/>
  <c r="K404" i="512"/>
  <c r="K396" i="512"/>
  <c r="K392" i="512"/>
  <c r="K443" i="512"/>
  <c r="K435" i="512"/>
  <c r="L406" i="512"/>
  <c r="L238" i="512" s="1"/>
  <c r="L414" i="512"/>
  <c r="L422" i="512"/>
  <c r="L430" i="512"/>
  <c r="L448" i="512"/>
  <c r="L239" i="512" s="1"/>
  <c r="L456" i="512"/>
  <c r="L464" i="512"/>
  <c r="L486" i="512"/>
  <c r="L240" i="512" s="1"/>
  <c r="L494" i="512"/>
  <c r="L521" i="512"/>
  <c r="L472" i="512"/>
  <c r="L418" i="512"/>
  <c r="L426" i="512"/>
  <c r="L452" i="512"/>
  <c r="L460" i="512"/>
  <c r="L468" i="512"/>
  <c r="L490" i="512"/>
  <c r="L501" i="512"/>
  <c r="L241" i="512" s="1"/>
  <c r="L511" i="512"/>
  <c r="L520" i="512"/>
  <c r="L243" i="512" s="1"/>
  <c r="I229" i="176"/>
  <c r="L233" i="176"/>
  <c r="L407" i="176"/>
  <c r="K407" i="176"/>
  <c r="L495" i="176"/>
  <c r="L229" i="176"/>
  <c r="L415" i="176"/>
  <c r="K415" i="176"/>
  <c r="L438" i="176"/>
  <c r="K438" i="176"/>
  <c r="L454" i="176"/>
  <c r="K454" i="176"/>
  <c r="L465" i="176"/>
  <c r="L492" i="176"/>
  <c r="K492" i="176"/>
  <c r="L496" i="176"/>
  <c r="L506" i="176"/>
  <c r="L237" i="176"/>
  <c r="L462" i="176"/>
  <c r="K462" i="176"/>
  <c r="L466" i="176"/>
  <c r="L473" i="176"/>
  <c r="L503" i="176"/>
  <c r="K503" i="176"/>
  <c r="K243" i="176" s="1"/>
  <c r="L399" i="176"/>
  <c r="K399" i="176"/>
  <c r="L446" i="176"/>
  <c r="K446" i="176"/>
  <c r="K241" i="176" s="1"/>
  <c r="L470" i="176"/>
  <c r="K470" i="176"/>
  <c r="L484" i="176"/>
  <c r="K484" i="176"/>
  <c r="K242" i="176" s="1"/>
  <c r="L513" i="176"/>
  <c r="K513" i="176"/>
  <c r="L519" i="176"/>
  <c r="K519" i="176"/>
  <c r="K429" i="176"/>
  <c r="K425" i="176"/>
  <c r="G39" i="1"/>
  <c r="K474" i="176"/>
  <c r="K466" i="176"/>
  <c r="K458" i="176"/>
  <c r="K450" i="176"/>
  <c r="K498" i="176"/>
  <c r="K494" i="176"/>
  <c r="K490" i="176"/>
  <c r="K505" i="176"/>
  <c r="K511" i="176"/>
  <c r="K244" i="176" s="1"/>
  <c r="K523" i="176"/>
  <c r="L377" i="176"/>
  <c r="L387" i="176"/>
  <c r="L405" i="176"/>
  <c r="L413" i="176"/>
  <c r="L421" i="176"/>
  <c r="L429" i="176"/>
  <c r="L455" i="176"/>
  <c r="L463" i="176"/>
  <c r="L471" i="176"/>
  <c r="L474" i="176"/>
  <c r="L493" i="176"/>
  <c r="L504" i="176"/>
  <c r="L514" i="176"/>
  <c r="D8" i="1"/>
  <c r="L370" i="176"/>
  <c r="L375" i="176"/>
  <c r="L378" i="176"/>
  <c r="L385" i="176"/>
  <c r="L239" i="176" s="1"/>
  <c r="L388" i="176"/>
  <c r="L403" i="176"/>
  <c r="L406" i="176"/>
  <c r="L411" i="176"/>
  <c r="L414" i="176"/>
  <c r="L419" i="176"/>
  <c r="L422" i="176"/>
  <c r="L427" i="176"/>
  <c r="L430" i="176"/>
  <c r="L453" i="176"/>
  <c r="L456" i="176"/>
  <c r="L461" i="176"/>
  <c r="L464" i="176"/>
  <c r="L469" i="176"/>
  <c r="L472" i="176"/>
  <c r="L475" i="176"/>
  <c r="L491" i="176"/>
  <c r="L494" i="176"/>
  <c r="L502" i="176"/>
  <c r="L243" i="176" s="1"/>
  <c r="L505" i="176"/>
  <c r="L512" i="176"/>
  <c r="L244" i="176" s="1"/>
  <c r="L521" i="176"/>
  <c r="L523" i="176"/>
  <c r="K421" i="176"/>
  <c r="K417" i="176"/>
  <c r="K413" i="176"/>
  <c r="K409" i="176"/>
  <c r="K405" i="176"/>
  <c r="K401" i="176"/>
  <c r="K472" i="176"/>
  <c r="K468" i="176"/>
  <c r="K464" i="176"/>
  <c r="K460" i="176"/>
  <c r="K456" i="176"/>
  <c r="K452" i="176"/>
  <c r="K496" i="176"/>
  <c r="K488" i="176"/>
  <c r="L373" i="176"/>
  <c r="L391" i="176"/>
  <c r="L401" i="176"/>
  <c r="L409" i="176"/>
  <c r="L417" i="176"/>
  <c r="L425" i="176"/>
  <c r="L433" i="176"/>
  <c r="L451" i="176"/>
  <c r="L241" i="176" s="1"/>
  <c r="L459" i="176"/>
  <c r="L467" i="176"/>
  <c r="L489" i="176"/>
  <c r="L497" i="176"/>
  <c r="L522" i="176"/>
  <c r="E7" i="1"/>
  <c r="B7" i="1"/>
  <c r="C7" i="1"/>
  <c r="F7" i="1"/>
  <c r="F8" i="1"/>
  <c r="C8" i="1"/>
  <c r="E8" i="1"/>
  <c r="I8" i="1" s="1"/>
  <c r="F10" i="1"/>
  <c r="F12" i="1" s="1"/>
  <c r="D9" i="1"/>
  <c r="D12" i="1" s="1"/>
  <c r="C10" i="1"/>
  <c r="C12" i="1" s="1"/>
  <c r="B9" i="1"/>
  <c r="I9" i="1" s="1"/>
  <c r="G8" i="1" l="1"/>
  <c r="F6" i="1"/>
  <c r="D6" i="1"/>
  <c r="L240" i="176"/>
  <c r="K239" i="512"/>
  <c r="L242" i="512"/>
  <c r="K238" i="3"/>
  <c r="K228" i="3"/>
  <c r="L241" i="9240"/>
  <c r="K242" i="9240"/>
  <c r="I7" i="1"/>
  <c r="E6" i="1"/>
  <c r="G9" i="1"/>
  <c r="B12" i="1"/>
  <c r="C6" i="1"/>
  <c r="L238" i="176"/>
  <c r="K245" i="176"/>
  <c r="G10" i="1"/>
  <c r="L240" i="3"/>
  <c r="L241" i="3"/>
  <c r="L242" i="3"/>
  <c r="L228" i="3"/>
  <c r="B6" i="1"/>
  <c r="G7" i="1"/>
  <c r="L245" i="176"/>
  <c r="L242" i="176"/>
  <c r="K238" i="512"/>
  <c r="K235" i="9240"/>
  <c r="K240" i="176"/>
  <c r="K227" i="3"/>
  <c r="J227" i="9240"/>
  <c r="L238" i="9240"/>
  <c r="K234" i="9240"/>
  <c r="K239" i="9240"/>
  <c r="G6" i="1" l="1"/>
  <c r="C5" i="1"/>
  <c r="C11" i="1"/>
  <c r="I6" i="1"/>
  <c r="E5" i="1"/>
  <c r="E11" i="1"/>
  <c r="B11" i="1"/>
  <c r="B5" i="1"/>
  <c r="D5" i="1"/>
  <c r="D11" i="1"/>
  <c r="F5" i="1"/>
  <c r="F11" i="1"/>
  <c r="G12" i="1"/>
  <c r="G5" i="1" l="1"/>
  <c r="G11" i="1"/>
  <c r="H6" i="1"/>
  <c r="I5" i="1"/>
  <c r="H5" i="1" l="1"/>
  <c r="H8" i="1"/>
  <c r="H10" i="1"/>
  <c r="H9" i="1"/>
  <c r="H7" i="1"/>
</calcChain>
</file>

<file path=xl/sharedStrings.xml><?xml version="1.0" encoding="utf-8"?>
<sst xmlns="http://schemas.openxmlformats.org/spreadsheetml/2006/main" count="669" uniqueCount="302">
  <si>
    <t>OJO</t>
  </si>
  <si>
    <t>Código</t>
  </si>
  <si>
    <t>País</t>
  </si>
  <si>
    <t>Bélgica-Luxemburgo</t>
  </si>
  <si>
    <t>Afganistán</t>
  </si>
  <si>
    <t>Islas Canarias se suma a 2454 España</t>
  </si>
  <si>
    <t>Albania</t>
  </si>
  <si>
    <t>otros destinos cambia a 999 no identificados</t>
  </si>
  <si>
    <t>Alboran Perejil Isla</t>
  </si>
  <si>
    <t>Ptos del caribe cambia a 909904 otros caribe</t>
  </si>
  <si>
    <t>Alemania</t>
  </si>
  <si>
    <t>No identificado</t>
  </si>
  <si>
    <t>NI</t>
  </si>
  <si>
    <t>Aruba</t>
  </si>
  <si>
    <t>Mauricio y dependencias</t>
  </si>
  <si>
    <t>Bosnia-Herzegovina</t>
  </si>
  <si>
    <t>Alto Volta</t>
  </si>
  <si>
    <t>Andorra</t>
  </si>
  <si>
    <t>Centroamerica pasa a</t>
  </si>
  <si>
    <t>Otros Caribe</t>
  </si>
  <si>
    <t>Angola</t>
  </si>
  <si>
    <t>Anguila</t>
  </si>
  <si>
    <t>Omán</t>
  </si>
  <si>
    <t>Antigua</t>
  </si>
  <si>
    <t>Antillas Holandesas</t>
  </si>
  <si>
    <t>San  Eustoquio</t>
  </si>
  <si>
    <t>San Martín del Sur</t>
  </si>
  <si>
    <t>Arabia Saudita</t>
  </si>
  <si>
    <t>Argelia</t>
  </si>
  <si>
    <t>Argentina</t>
  </si>
  <si>
    <t>Australia</t>
  </si>
  <si>
    <t>Austria</t>
  </si>
  <si>
    <t>Azerbaidjan</t>
  </si>
  <si>
    <t>Bahamas</t>
  </si>
  <si>
    <t>Bahrein</t>
  </si>
  <si>
    <t>Bangladesh</t>
  </si>
  <si>
    <t>Barbados</t>
  </si>
  <si>
    <t>Belice</t>
  </si>
  <si>
    <t>Bermudas</t>
  </si>
  <si>
    <t>País Desconocido 3</t>
  </si>
  <si>
    <t>Birmania</t>
  </si>
  <si>
    <t>Bolivia</t>
  </si>
  <si>
    <t>No identificados</t>
  </si>
  <si>
    <t>Bonaire  Islas</t>
  </si>
  <si>
    <t>Botswana</t>
  </si>
  <si>
    <t>Brasil</t>
  </si>
  <si>
    <t>Brunei</t>
  </si>
  <si>
    <t>Bulgaria</t>
  </si>
  <si>
    <t>Burundi</t>
  </si>
  <si>
    <t xml:space="preserve">Bután Reino de </t>
  </si>
  <si>
    <t>Caimán  Isla</t>
  </si>
  <si>
    <t>Camboya</t>
  </si>
  <si>
    <t>Camerún</t>
  </si>
  <si>
    <t>Canadá</t>
  </si>
  <si>
    <t>Canal Islas (Normanda)</t>
  </si>
  <si>
    <t>Ceilán</t>
  </si>
  <si>
    <t>Cocos</t>
  </si>
  <si>
    <t>Colombia</t>
  </si>
  <si>
    <t>Congo</t>
  </si>
  <si>
    <t>Corea del Norte</t>
  </si>
  <si>
    <t>Corea del Sur</t>
  </si>
  <si>
    <t>Costa Rica</t>
  </si>
  <si>
    <t>Croacia</t>
  </si>
  <si>
    <t>Cuba</t>
  </si>
  <si>
    <t>Curazao  Islas</t>
  </si>
  <si>
    <t>Chile</t>
  </si>
  <si>
    <t>China Continental</t>
  </si>
  <si>
    <t>China-Taiwan (Formosa)</t>
  </si>
  <si>
    <t>Chipre</t>
  </si>
  <si>
    <t>Dahomey</t>
  </si>
  <si>
    <t>Dinamarca</t>
  </si>
  <si>
    <t>Dominica</t>
  </si>
  <si>
    <t>Ecuador</t>
  </si>
  <si>
    <t>Egipto</t>
  </si>
  <si>
    <t>El Salvador</t>
  </si>
  <si>
    <t>Emiratos Arabes Unidos</t>
  </si>
  <si>
    <t>España</t>
  </si>
  <si>
    <t>Eslovaquia</t>
  </si>
  <si>
    <t>Eslovenia</t>
  </si>
  <si>
    <t>Estados Unidos</t>
  </si>
  <si>
    <t>Estonia</t>
  </si>
  <si>
    <t>Etiopía</t>
  </si>
  <si>
    <t>Soledad Isla</t>
  </si>
  <si>
    <t>Filipinas</t>
  </si>
  <si>
    <t>Finlandia</t>
  </si>
  <si>
    <t>Francia</t>
  </si>
  <si>
    <t>Gabón</t>
  </si>
  <si>
    <t>Gambia</t>
  </si>
  <si>
    <t>Georgia</t>
  </si>
  <si>
    <t>Ghana</t>
  </si>
  <si>
    <t>GIBRALTAR</t>
  </si>
  <si>
    <t>Granada</t>
  </si>
  <si>
    <t>Grecia</t>
  </si>
  <si>
    <t>Guadalupe</t>
  </si>
  <si>
    <t>Guatemala</t>
  </si>
  <si>
    <t>Guyana Francesa</t>
  </si>
  <si>
    <t>Guinea</t>
  </si>
  <si>
    <t>Guinea Ecuatorial</t>
  </si>
  <si>
    <t>Guyana</t>
  </si>
  <si>
    <t>Haití</t>
  </si>
  <si>
    <t>Honduras</t>
  </si>
  <si>
    <t>Hong Kong</t>
  </si>
  <si>
    <t>Hungría</t>
  </si>
  <si>
    <t>India</t>
  </si>
  <si>
    <t>Indonesia</t>
  </si>
  <si>
    <t>Irak</t>
  </si>
  <si>
    <t>Irán</t>
  </si>
  <si>
    <t>Irlanda</t>
  </si>
  <si>
    <t>Islandia</t>
  </si>
  <si>
    <t>Israel</t>
  </si>
  <si>
    <t>Italia</t>
  </si>
  <si>
    <t>Jamaica</t>
  </si>
  <si>
    <t>Johnston  Islas</t>
  </si>
  <si>
    <t>Japón</t>
  </si>
  <si>
    <t>Jordania</t>
  </si>
  <si>
    <t>Kazakstan</t>
  </si>
  <si>
    <t>Kenia</t>
  </si>
  <si>
    <t>Kiribati</t>
  </si>
  <si>
    <t>Kuwait</t>
  </si>
  <si>
    <t xml:space="preserve">Laos, Reino de </t>
  </si>
  <si>
    <t>Letonia</t>
  </si>
  <si>
    <t>Líbano</t>
  </si>
  <si>
    <t>Liberia</t>
  </si>
  <si>
    <t>Libia</t>
  </si>
  <si>
    <t>Lituania</t>
  </si>
  <si>
    <t>Macao</t>
  </si>
  <si>
    <t>Macedonia</t>
  </si>
  <si>
    <t>Madagascar</t>
  </si>
  <si>
    <t>Malasia</t>
  </si>
  <si>
    <t>Malawi</t>
  </si>
  <si>
    <t>Maldiva</t>
  </si>
  <si>
    <t>Malí</t>
  </si>
  <si>
    <t>Malta</t>
  </si>
  <si>
    <t>Marruecos</t>
  </si>
  <si>
    <t>Martinica</t>
  </si>
  <si>
    <t>MASCATE Y OMAN</t>
  </si>
  <si>
    <t>Mauricio y Dep</t>
  </si>
  <si>
    <t>Mauritania</t>
  </si>
  <si>
    <t>México</t>
  </si>
  <si>
    <t>Mongolia</t>
  </si>
  <si>
    <t>No Identificado</t>
  </si>
  <si>
    <t>Montserrat</t>
  </si>
  <si>
    <t>Mozambique</t>
  </si>
  <si>
    <t>Namibia</t>
  </si>
  <si>
    <t>Nepal</t>
  </si>
  <si>
    <t>Nicaragua</t>
  </si>
  <si>
    <t>Níger</t>
  </si>
  <si>
    <t>Nigeria</t>
  </si>
  <si>
    <t>Islas  Norfolk</t>
  </si>
  <si>
    <t>Noruega</t>
  </si>
  <si>
    <t>Nueva Calcedonia</t>
  </si>
  <si>
    <t>Nueva Guinea</t>
  </si>
  <si>
    <t>Nueva Zelandia</t>
  </si>
  <si>
    <t>Nueva Hebridas</t>
  </si>
  <si>
    <t>Se/Orios de Abu Dhab</t>
  </si>
  <si>
    <t>Holanda</t>
  </si>
  <si>
    <t>Pakistán</t>
  </si>
  <si>
    <t>Panamá (Excluye Canal)</t>
  </si>
  <si>
    <t>Territorio de Papua</t>
  </si>
  <si>
    <t>Paraguay</t>
  </si>
  <si>
    <t>Perú</t>
  </si>
  <si>
    <t>Polinesia Francesa</t>
  </si>
  <si>
    <t>Polonia</t>
  </si>
  <si>
    <t>Portugal</t>
  </si>
  <si>
    <t>Puerto Rico</t>
  </si>
  <si>
    <t>Qatar</t>
  </si>
  <si>
    <t>Reino Unido</t>
  </si>
  <si>
    <t>Rep. Centro Africana</t>
  </si>
  <si>
    <t>República Checa</t>
  </si>
  <si>
    <t>República Dominicana</t>
  </si>
  <si>
    <t>Reunión, Islas</t>
  </si>
  <si>
    <t>Zimbabwe (Rodhesia)</t>
  </si>
  <si>
    <t>Rumania</t>
  </si>
  <si>
    <t>Ruanda</t>
  </si>
  <si>
    <t>Rusia</t>
  </si>
  <si>
    <t>Saba</t>
  </si>
  <si>
    <t>Sahara Español</t>
  </si>
  <si>
    <t>San Cristóbal Nieves</t>
  </si>
  <si>
    <t>San Martín Isla</t>
  </si>
  <si>
    <t>Langlade  Miquelon y San Pedro  Islas</t>
  </si>
  <si>
    <t>San Vicente</t>
  </si>
  <si>
    <t>Santa Elena</t>
  </si>
  <si>
    <t>Santa Lucia</t>
  </si>
  <si>
    <t xml:space="preserve">Santo Tome </t>
  </si>
  <si>
    <t>Senegal</t>
  </si>
  <si>
    <t>Singapur</t>
  </si>
  <si>
    <t>Siria</t>
  </si>
  <si>
    <t>Somalia</t>
  </si>
  <si>
    <t>Sry Lanka</t>
  </si>
  <si>
    <t>Sudáfrica</t>
  </si>
  <si>
    <t>Sudan</t>
  </si>
  <si>
    <t>Suecia</t>
  </si>
  <si>
    <t>Suiza</t>
  </si>
  <si>
    <t>Surinam</t>
  </si>
  <si>
    <t>Swazilandia</t>
  </si>
  <si>
    <t>Tailandia</t>
  </si>
  <si>
    <t>Tanzania</t>
  </si>
  <si>
    <t>Togo</t>
  </si>
  <si>
    <t>Trinidad y Tobago</t>
  </si>
  <si>
    <t>Túnez</t>
  </si>
  <si>
    <t>Caicos y Turcas Isla</t>
  </si>
  <si>
    <t>Turquía</t>
  </si>
  <si>
    <t>Ucrania</t>
  </si>
  <si>
    <t>Uganda</t>
  </si>
  <si>
    <t>Uruguay</t>
  </si>
  <si>
    <t>Venezuela</t>
  </si>
  <si>
    <t>Vietnam Rep. Democrática</t>
  </si>
  <si>
    <t>Vietnam del Sur Rep.</t>
  </si>
  <si>
    <t>Islas Vírgenes (UK)</t>
  </si>
  <si>
    <t>Islas Vírgenes (USA)</t>
  </si>
  <si>
    <t>Islas Vitti Fidji</t>
  </si>
  <si>
    <t>Yemen</t>
  </si>
  <si>
    <t>Yugoslavia</t>
  </si>
  <si>
    <t>Congo (Zaire), República Democrática del</t>
  </si>
  <si>
    <t>Zambia</t>
  </si>
  <si>
    <t>Balboa y Cristóbal</t>
  </si>
  <si>
    <t>Resto África</t>
  </si>
  <si>
    <t>Resto América</t>
  </si>
  <si>
    <t>Costa de Marfil</t>
  </si>
  <si>
    <t>Guayana Holandesa</t>
  </si>
  <si>
    <t>Isla Roda</t>
  </si>
  <si>
    <t>Mediterráneo</t>
  </si>
  <si>
    <t>Norte de Europa</t>
  </si>
  <si>
    <t>San Eustaquio</t>
  </si>
  <si>
    <t>Resto Antillas Francesas</t>
  </si>
  <si>
    <t>Resto Asia</t>
  </si>
  <si>
    <t>Resto Antillas Holandesas</t>
  </si>
  <si>
    <t>ALCA</t>
  </si>
  <si>
    <t>ALADI</t>
  </si>
  <si>
    <t>TLC</t>
  </si>
  <si>
    <t>G-3</t>
  </si>
  <si>
    <t>MCCA</t>
  </si>
  <si>
    <t>CAN</t>
  </si>
  <si>
    <t>Mercosur</t>
  </si>
  <si>
    <t>Unión Europea</t>
  </si>
  <si>
    <t>Caribe Resto</t>
  </si>
  <si>
    <t>Caricom</t>
  </si>
  <si>
    <t>OPEP</t>
  </si>
  <si>
    <t>Africa</t>
  </si>
  <si>
    <t>Asia</t>
  </si>
  <si>
    <t>G-15</t>
  </si>
  <si>
    <t>G-15 Asia</t>
  </si>
  <si>
    <t>G-15 África</t>
  </si>
  <si>
    <t>G-15 América</t>
  </si>
  <si>
    <t>Mundo</t>
  </si>
  <si>
    <t>(Millones de US$)</t>
  </si>
  <si>
    <t>Países</t>
  </si>
  <si>
    <t>Dirección de Economía de Hidrocarburos, MEM / OCEI</t>
  </si>
  <si>
    <t>1999*</t>
  </si>
  <si>
    <t>Gerencia de Planificación y Economia Minera, MEM</t>
  </si>
  <si>
    <t>(*) Cifras de importación y exportación no tradicional sujetas a revisión</t>
  </si>
  <si>
    <t>1997*</t>
  </si>
  <si>
    <t>TOTAL</t>
  </si>
  <si>
    <t>Balanza Comercial</t>
  </si>
  <si>
    <t>Venezuela -</t>
  </si>
  <si>
    <t>Balanzas Disponibles por país</t>
  </si>
  <si>
    <t xml:space="preserve">o por bloque de integración </t>
  </si>
  <si>
    <t>PART%</t>
  </si>
  <si>
    <t>Intercambio Comercial</t>
  </si>
  <si>
    <t>Exportaciones Totales</t>
  </si>
  <si>
    <t>Petróleo y derivados</t>
  </si>
  <si>
    <t>Mineral de hierro</t>
  </si>
  <si>
    <t xml:space="preserve">Otras exportaciones </t>
  </si>
  <si>
    <t>Importaciones</t>
  </si>
  <si>
    <t>Saldo</t>
  </si>
  <si>
    <t>Part% País/mundo</t>
  </si>
  <si>
    <t>Fuente:</t>
  </si>
  <si>
    <t>XNT+M V-mundo</t>
  </si>
  <si>
    <t>Luxemburgo</t>
  </si>
  <si>
    <t>No identificado 2</t>
  </si>
  <si>
    <t>U.R.R.S. (Rusia)</t>
  </si>
  <si>
    <t>Gibraltar</t>
  </si>
  <si>
    <t>Uzbequistan</t>
  </si>
  <si>
    <t>CIUDAD DEL VATICANO</t>
  </si>
  <si>
    <t>Notas:</t>
  </si>
  <si>
    <t>Guam</t>
  </si>
  <si>
    <t>Tadjikistan</t>
  </si>
  <si>
    <t>Cook, Islas</t>
  </si>
  <si>
    <t>Pitcairn, Islas</t>
  </si>
  <si>
    <t>2002*</t>
  </si>
  <si>
    <t>INE</t>
  </si>
  <si>
    <t>(*) Cifras sujetas a revisión</t>
  </si>
  <si>
    <t>Part% País/mundo: Intercambio no tradicional "Vzla-país" dentro del "Vzla-mundo"</t>
  </si>
  <si>
    <t xml:space="preserve">             Cifras de importación 2002 y 2003 sin incluir las registradas por la aduana de "La Guaira"</t>
  </si>
  <si>
    <t>Cifras actualizadas hasta diciembre de 2003, excluye combustible para naves</t>
  </si>
  <si>
    <t>(**) Exportaciones No Tradicionales actualizadas hasta diciembre de 2003</t>
  </si>
  <si>
    <t>2004sep</t>
  </si>
  <si>
    <t>(**) Exportaciones petroleo privado actualizadas hasta septiembre de 2004</t>
  </si>
  <si>
    <t>Valor de las Exportaciones No Tradicionales 1995/2004sep</t>
  </si>
  <si>
    <t>(**) Exportaciones No Tradicionales actualizadas hasta septiembre de 2004</t>
  </si>
  <si>
    <t>Valor de las Importaciones 1995/2004sep</t>
  </si>
  <si>
    <t>2004JUN</t>
  </si>
  <si>
    <t>Valor de las Exportaciones de Petróleo 1995/2004JUN</t>
  </si>
  <si>
    <t>Valor de las Exportaciones de Hierro 1995/2004sep</t>
  </si>
  <si>
    <t>(**) Exportaciones de mineral de hierro actualizadas hasta septiembre de 2004</t>
  </si>
  <si>
    <t>INSTITUTO NACIONAL DE ESTADISTICAS "INE"</t>
  </si>
  <si>
    <t>MINISTERIO DE ENERGIA Y MINAS "MEM"</t>
  </si>
  <si>
    <t>(**) Cifras de petróleo correspondientes al período enero/junio</t>
  </si>
  <si>
    <t xml:space="preserve">             Cifras de "Mineral de Hierro" y "Otras Exportaciones"  correspondientes al período enero/septiembre</t>
  </si>
  <si>
    <t>2004sep**</t>
  </si>
  <si>
    <t>VAR 03/00</t>
  </si>
  <si>
    <t>Actualización; 28-2-2005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</si>
</sst>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9" formatCode="_(* #,##0.00_);_(* \(#,##0.00\);_(* &quot;-&quot;??_);_(@_)"/>
    <numFmt numFmtId="197" formatCode="0.0%"/>
    <numFmt numFmtId="199" formatCode="0000"/>
    <numFmt numFmtId="203" formatCode="###,###,###,###,###,###,###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9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7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/>
    <xf numFmtId="0" fontId="3" fillId="0" borderId="0" xfId="0" applyFont="1"/>
    <xf numFmtId="199" fontId="0" fillId="0" borderId="0" xfId="0" applyNumberFormat="1"/>
    <xf numFmtId="0" fontId="0" fillId="0" borderId="0" xfId="0" applyBorder="1"/>
    <xf numFmtId="199" fontId="0" fillId="0" borderId="0" xfId="0" applyNumberFormat="1" applyBorder="1"/>
    <xf numFmtId="1" fontId="0" fillId="0" borderId="0" xfId="0" applyNumberFormat="1"/>
    <xf numFmtId="3" fontId="3" fillId="0" borderId="0" xfId="0" applyNumberFormat="1" applyFont="1" applyBorder="1"/>
    <xf numFmtId="0" fontId="0" fillId="0" borderId="1" xfId="0" applyBorder="1"/>
    <xf numFmtId="0" fontId="2" fillId="0" borderId="0" xfId="0" applyFont="1" applyBorder="1" applyAlignment="1">
      <alignment horizontal="left"/>
    </xf>
    <xf numFmtId="0" fontId="3" fillId="0" borderId="0" xfId="0" applyFont="1" applyBorder="1"/>
    <xf numFmtId="3" fontId="3" fillId="0" borderId="0" xfId="0" applyNumberFormat="1" applyFont="1"/>
    <xf numFmtId="3" fontId="2" fillId="0" borderId="0" xfId="0" applyNumberFormat="1" applyFont="1" applyBorder="1" applyAlignment="1">
      <alignment horizontal="center"/>
    </xf>
    <xf numFmtId="1" fontId="3" fillId="0" borderId="0" xfId="0" applyNumberFormat="1" applyFont="1"/>
    <xf numFmtId="0" fontId="2" fillId="0" borderId="0" xfId="0" applyFont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179" fontId="3" fillId="0" borderId="0" xfId="1" applyFont="1" applyBorder="1"/>
    <xf numFmtId="179" fontId="1" fillId="0" borderId="0" xfId="1"/>
    <xf numFmtId="179" fontId="3" fillId="0" borderId="0" xfId="1" applyFont="1" applyAlignment="1">
      <alignment horizontal="center"/>
    </xf>
    <xf numFmtId="179" fontId="0" fillId="0" borderId="0" xfId="0" applyNumberFormat="1"/>
    <xf numFmtId="179" fontId="3" fillId="0" borderId="0" xfId="1" applyFont="1"/>
    <xf numFmtId="3" fontId="0" fillId="0" borderId="0" xfId="0" applyNumberFormat="1"/>
    <xf numFmtId="37" fontId="3" fillId="0" borderId="0" xfId="0" applyNumberFormat="1" applyFont="1" applyBorder="1" applyAlignment="1" applyProtection="1">
      <alignment horizontal="left"/>
    </xf>
    <xf numFmtId="3" fontId="0" fillId="0" borderId="2" xfId="0" applyNumberFormat="1" applyBorder="1"/>
    <xf numFmtId="3" fontId="2" fillId="0" borderId="0" xfId="0" applyNumberFormat="1" applyFont="1" applyBorder="1"/>
    <xf numFmtId="179" fontId="3" fillId="0" borderId="0" xfId="1" applyFont="1" applyBorder="1" applyAlignment="1">
      <alignment horizontal="right"/>
    </xf>
    <xf numFmtId="0" fontId="2" fillId="0" borderId="0" xfId="0" applyFont="1" applyBorder="1"/>
    <xf numFmtId="3" fontId="3" fillId="0" borderId="0" xfId="1" applyNumberFormat="1" applyFont="1" applyBorder="1"/>
    <xf numFmtId="3" fontId="2" fillId="0" borderId="0" xfId="0" applyNumberFormat="1" applyFont="1"/>
    <xf numFmtId="3" fontId="0" fillId="0" borderId="0" xfId="0" applyNumberFormat="1" applyBorder="1"/>
    <xf numFmtId="0" fontId="0" fillId="0" borderId="0" xfId="0" applyAlignment="1" applyProtection="1">
      <alignment vertical="top"/>
      <protection locked="0"/>
    </xf>
    <xf numFmtId="0" fontId="2" fillId="0" borderId="0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3" fontId="5" fillId="0" borderId="0" xfId="0" applyNumberFormat="1" applyFont="1"/>
    <xf numFmtId="0" fontId="6" fillId="0" borderId="0" xfId="0" applyFont="1"/>
    <xf numFmtId="0" fontId="7" fillId="0" borderId="3" xfId="0" applyFont="1" applyBorder="1" applyAlignment="1"/>
    <xf numFmtId="3" fontId="8" fillId="0" borderId="4" xfId="0" applyNumberFormat="1" applyFont="1" applyBorder="1" applyAlignment="1">
      <alignment horizontal="center"/>
    </xf>
    <xf numFmtId="3" fontId="8" fillId="0" borderId="5" xfId="0" applyNumberFormat="1" applyFont="1" applyBorder="1" applyAlignment="1">
      <alignment horizontal="center"/>
    </xf>
    <xf numFmtId="0" fontId="7" fillId="0" borderId="3" xfId="0" applyFont="1" applyBorder="1"/>
    <xf numFmtId="3" fontId="7" fillId="0" borderId="4" xfId="0" applyNumberFormat="1" applyFont="1" applyBorder="1"/>
    <xf numFmtId="3" fontId="7" fillId="0" borderId="6" xfId="0" applyNumberFormat="1" applyFont="1" applyBorder="1"/>
    <xf numFmtId="3" fontId="7" fillId="0" borderId="7" xfId="0" applyNumberFormat="1" applyFont="1" applyBorder="1"/>
    <xf numFmtId="197" fontId="7" fillId="0" borderId="8" xfId="2" applyNumberFormat="1" applyFont="1" applyBorder="1"/>
    <xf numFmtId="9" fontId="7" fillId="0" borderId="9" xfId="2" applyFont="1" applyBorder="1"/>
    <xf numFmtId="0" fontId="7" fillId="0" borderId="10" xfId="0" applyFont="1" applyBorder="1"/>
    <xf numFmtId="3" fontId="7" fillId="0" borderId="8" xfId="0" applyNumberFormat="1" applyFont="1" applyBorder="1"/>
    <xf numFmtId="3" fontId="7" fillId="0" borderId="11" xfId="0" applyNumberFormat="1" applyFont="1" applyBorder="1"/>
    <xf numFmtId="0" fontId="7" fillId="0" borderId="12" xfId="0" applyFont="1" applyBorder="1"/>
    <xf numFmtId="3" fontId="7" fillId="0" borderId="2" xfId="0" applyNumberFormat="1" applyFont="1" applyBorder="1"/>
    <xf numFmtId="3" fontId="7" fillId="0" borderId="0" xfId="0" applyNumberFormat="1" applyFont="1" applyBorder="1"/>
    <xf numFmtId="3" fontId="7" fillId="0" borderId="13" xfId="0" applyNumberFormat="1" applyFont="1" applyBorder="1"/>
    <xf numFmtId="3" fontId="7" fillId="0" borderId="14" xfId="0" applyNumberFormat="1" applyFont="1" applyBorder="1"/>
    <xf numFmtId="197" fontId="9" fillId="2" borderId="2" xfId="2" applyNumberFormat="1" applyFont="1" applyFill="1" applyBorder="1"/>
    <xf numFmtId="9" fontId="7" fillId="0" borderId="15" xfId="2" applyFont="1" applyBorder="1"/>
    <xf numFmtId="197" fontId="7" fillId="0" borderId="2" xfId="2" applyNumberFormat="1" applyFont="1" applyBorder="1"/>
    <xf numFmtId="0" fontId="7" fillId="0" borderId="16" xfId="0" applyFont="1" applyBorder="1"/>
    <xf numFmtId="3" fontId="7" fillId="0" borderId="17" xfId="0" applyNumberFormat="1" applyFont="1" applyBorder="1"/>
    <xf numFmtId="3" fontId="7" fillId="0" borderId="18" xfId="0" applyNumberFormat="1" applyFont="1" applyBorder="1"/>
    <xf numFmtId="197" fontId="7" fillId="3" borderId="17" xfId="2" applyNumberFormat="1" applyFont="1" applyFill="1" applyBorder="1"/>
    <xf numFmtId="3" fontId="7" fillId="0" borderId="19" xfId="0" applyNumberFormat="1" applyFont="1" applyBorder="1"/>
    <xf numFmtId="3" fontId="7" fillId="0" borderId="20" xfId="0" applyNumberFormat="1" applyFont="1" applyBorder="1"/>
    <xf numFmtId="197" fontId="7" fillId="0" borderId="21" xfId="2" applyNumberFormat="1" applyFont="1" applyBorder="1"/>
    <xf numFmtId="9" fontId="7" fillId="0" borderId="22" xfId="2" applyFont="1" applyBorder="1"/>
    <xf numFmtId="197" fontId="7" fillId="0" borderId="6" xfId="0" applyNumberFormat="1" applyFont="1" applyBorder="1"/>
    <xf numFmtId="3" fontId="7" fillId="0" borderId="22" xfId="0" applyNumberFormat="1" applyFont="1" applyBorder="1"/>
    <xf numFmtId="197" fontId="7" fillId="0" borderId="4" xfId="2" applyNumberFormat="1" applyFont="1" applyBorder="1"/>
    <xf numFmtId="197" fontId="7" fillId="0" borderId="22" xfId="2" applyNumberFormat="1" applyFont="1" applyBorder="1"/>
    <xf numFmtId="0" fontId="7" fillId="0" borderId="0" xfId="0" applyFont="1"/>
    <xf numFmtId="0" fontId="8" fillId="0" borderId="0" xfId="0" applyFont="1"/>
    <xf numFmtId="1" fontId="5" fillId="0" borderId="0" xfId="0" applyNumberFormat="1" applyFont="1"/>
    <xf numFmtId="0" fontId="10" fillId="0" borderId="0" xfId="0" applyFont="1"/>
    <xf numFmtId="10" fontId="7" fillId="0" borderId="23" xfId="2" applyNumberFormat="1" applyFont="1" applyBorder="1"/>
    <xf numFmtId="0" fontId="10" fillId="0" borderId="0" xfId="0" applyFont="1" applyBorder="1"/>
    <xf numFmtId="179" fontId="3" fillId="0" borderId="0" xfId="1" applyFont="1" applyBorder="1" applyAlignment="1">
      <alignment horizontal="center"/>
    </xf>
    <xf numFmtId="203" fontId="0" fillId="0" borderId="0" xfId="0" applyNumberFormat="1"/>
    <xf numFmtId="3" fontId="3" fillId="0" borderId="0" xfId="0" applyNumberFormat="1" applyFont="1" applyFill="1" applyBorder="1" applyAlignment="1">
      <alignment horizontal="center"/>
    </xf>
    <xf numFmtId="3" fontId="7" fillId="0" borderId="9" xfId="0" applyNumberFormat="1" applyFont="1" applyBorder="1"/>
    <xf numFmtId="3" fontId="7" fillId="0" borderId="15" xfId="0" applyNumberFormat="1" applyFont="1" applyBorder="1"/>
    <xf numFmtId="3" fontId="7" fillId="0" borderId="23" xfId="0" applyNumberFormat="1" applyFont="1" applyBorder="1"/>
    <xf numFmtId="197" fontId="7" fillId="0" borderId="6" xfId="2" applyNumberFormat="1" applyFont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07547169811321"/>
          <c:y val="7.2464195445747975E-2"/>
          <c:w val="0.84325108853410746"/>
          <c:h val="0.73671932036510446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Balanzas!$A$11</c:f>
              <c:strCache>
                <c:ptCount val="1"/>
                <c:pt idx="0">
                  <c:v>Saldo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Balanzas!$B$4:$F$4</c:f>
              <c:strCache>
                <c:ptCount val="5"/>
                <c:pt idx="0">
                  <c:v>2.000</c:v>
                </c:pt>
                <c:pt idx="1">
                  <c:v>2.001</c:v>
                </c:pt>
                <c:pt idx="2">
                  <c:v>2002*</c:v>
                </c:pt>
                <c:pt idx="3">
                  <c:v>2.003</c:v>
                </c:pt>
                <c:pt idx="4">
                  <c:v>2004sep**</c:v>
                </c:pt>
              </c:strCache>
            </c:strRef>
          </c:cat>
          <c:val>
            <c:numRef>
              <c:f>Balanzas!$B$11:$F$11</c:f>
              <c:numCache>
                <c:formatCode>#,##0</c:formatCode>
                <c:ptCount val="5"/>
                <c:pt idx="0">
                  <c:v>13.650355000000673</c:v>
                </c:pt>
                <c:pt idx="1">
                  <c:v>-1566.2573570000004</c:v>
                </c:pt>
                <c:pt idx="2">
                  <c:v>-569.57345900000018</c:v>
                </c:pt>
                <c:pt idx="3">
                  <c:v>389.85313599999972</c:v>
                </c:pt>
                <c:pt idx="4">
                  <c:v>-848.94974797999976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5-43A9-8335-21C3111BE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629608"/>
        <c:axId val="1"/>
      </c:barChart>
      <c:lineChart>
        <c:grouping val="standard"/>
        <c:varyColors val="0"/>
        <c:ser>
          <c:idx val="0"/>
          <c:order val="0"/>
          <c:tx>
            <c:strRef>
              <c:f>Balanzas!$A$5</c:f>
              <c:strCache>
                <c:ptCount val="1"/>
                <c:pt idx="0">
                  <c:v>Intercambio Comercial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Balanzas!$B$4:$F$4</c:f>
              <c:strCache>
                <c:ptCount val="5"/>
                <c:pt idx="0">
                  <c:v>2.000</c:v>
                </c:pt>
                <c:pt idx="1">
                  <c:v>2.001</c:v>
                </c:pt>
                <c:pt idx="2">
                  <c:v>2002*</c:v>
                </c:pt>
                <c:pt idx="3">
                  <c:v>2.003</c:v>
                </c:pt>
                <c:pt idx="4">
                  <c:v>2004sep**</c:v>
                </c:pt>
              </c:strCache>
            </c:strRef>
          </c:cat>
          <c:val>
            <c:numRef>
              <c:f>Balanzas!$B$5:$F$5</c:f>
              <c:numCache>
                <c:formatCode>#,##0</c:formatCode>
                <c:ptCount val="5"/>
                <c:pt idx="0">
                  <c:v>6602.7020930000008</c:v>
                </c:pt>
                <c:pt idx="1">
                  <c:v>6916.5512930000004</c:v>
                </c:pt>
                <c:pt idx="2">
                  <c:v>5057.1725070000002</c:v>
                </c:pt>
                <c:pt idx="3">
                  <c:v>4525.8366580000002</c:v>
                </c:pt>
                <c:pt idx="4">
                  <c:v>5847.2893720199991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05-43A9-8335-21C3111BE390}"/>
            </c:ext>
          </c:extLst>
        </c:ser>
        <c:ser>
          <c:idx val="1"/>
          <c:order val="1"/>
          <c:tx>
            <c:strRef>
              <c:f>Balanzas!$A$6</c:f>
              <c:strCache>
                <c:ptCount val="1"/>
                <c:pt idx="0">
                  <c:v>Exportaciones Totales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Balanzas!$B$4:$F$4</c:f>
              <c:strCache>
                <c:ptCount val="5"/>
                <c:pt idx="0">
                  <c:v>2.000</c:v>
                </c:pt>
                <c:pt idx="1">
                  <c:v>2.001</c:v>
                </c:pt>
                <c:pt idx="2">
                  <c:v>2002*</c:v>
                </c:pt>
                <c:pt idx="3">
                  <c:v>2.003</c:v>
                </c:pt>
                <c:pt idx="4">
                  <c:v>2004sep**</c:v>
                </c:pt>
              </c:strCache>
            </c:strRef>
          </c:cat>
          <c:val>
            <c:numRef>
              <c:f>Balanzas!$B$6:$F$6</c:f>
              <c:numCache>
                <c:formatCode>#,##0</c:formatCode>
                <c:ptCount val="5"/>
                <c:pt idx="0">
                  <c:v>3308.1762240000007</c:v>
                </c:pt>
                <c:pt idx="1">
                  <c:v>2675.146968</c:v>
                </c:pt>
                <c:pt idx="2">
                  <c:v>2243.799524</c:v>
                </c:pt>
                <c:pt idx="3">
                  <c:v>2457.8448969999999</c:v>
                </c:pt>
                <c:pt idx="4">
                  <c:v>2499.1698120199999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05-43A9-8335-21C3111BE390}"/>
            </c:ext>
          </c:extLst>
        </c:ser>
        <c:ser>
          <c:idx val="2"/>
          <c:order val="2"/>
          <c:tx>
            <c:strRef>
              <c:f>Balanzas!$A$10</c:f>
              <c:strCache>
                <c:ptCount val="1"/>
                <c:pt idx="0">
                  <c:v>Importaciones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Balanzas!$B$4:$F$4</c:f>
              <c:strCache>
                <c:ptCount val="5"/>
                <c:pt idx="0">
                  <c:v>2.000</c:v>
                </c:pt>
                <c:pt idx="1">
                  <c:v>2.001</c:v>
                </c:pt>
                <c:pt idx="2">
                  <c:v>2002*</c:v>
                </c:pt>
                <c:pt idx="3">
                  <c:v>2.003</c:v>
                </c:pt>
                <c:pt idx="4">
                  <c:v>2004sep**</c:v>
                </c:pt>
              </c:strCache>
            </c:strRef>
          </c:cat>
          <c:val>
            <c:numRef>
              <c:f>Balanzas!$B$10:$F$10</c:f>
              <c:numCache>
                <c:formatCode>#,##0</c:formatCode>
                <c:ptCount val="5"/>
                <c:pt idx="0">
                  <c:v>3294.5258690000001</c:v>
                </c:pt>
                <c:pt idx="1">
                  <c:v>4241.4043250000004</c:v>
                </c:pt>
                <c:pt idx="2">
                  <c:v>2813.3729830000002</c:v>
                </c:pt>
                <c:pt idx="3">
                  <c:v>2067.9917610000002</c:v>
                </c:pt>
                <c:pt idx="4">
                  <c:v>3348.1195599999996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05-43A9-8335-21C3111BE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7629608"/>
        <c:axId val="1"/>
      </c:lineChart>
      <c:catAx>
        <c:axId val="847629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V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VE"/>
                  <a:t>MMUS$</a:t>
                </a:r>
              </a:p>
            </c:rich>
          </c:tx>
          <c:layout>
            <c:manualLayout>
              <c:xMode val="edge"/>
              <c:yMode val="edge"/>
              <c:x val="2.7576197387518146E-2"/>
              <c:y val="0.3768138163178895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VE"/>
          </a:p>
        </c:txPr>
        <c:crossAx val="84762960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207547169811321"/>
          <c:y val="0.9178798089794743"/>
          <c:w val="0.84325108853410746"/>
          <c:h val="6.03868295381233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VE"/>
    </a:p>
  </c:txPr>
  <c:printSettings>
    <c:headerFooter alignWithMargins="0"/>
    <c:pageMargins b="1" l="0.75" r="0.7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573734409391062E-2"/>
          <c:y val="9.9635479951397321E-2"/>
          <c:w val="0.48569332355099049"/>
          <c:h val="0.80437424058323204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024-425E-A77D-2DABED4BC54D}"/>
              </c:ext>
            </c:extLst>
          </c:dPt>
          <c:dPt>
            <c:idx val="1"/>
            <c:bubble3D val="0"/>
            <c:spPr>
              <a:pattFill prst="wdDnDiag">
                <a:fgClr>
                  <a:srgbClr xmlns:mc="http://schemas.openxmlformats.org/markup-compatibility/2006" xmlns:a14="http://schemas.microsoft.com/office/drawing/2010/main" val="993366" mc:Ignorable="a14" a14:legacySpreadsheetColorIndex="25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024-425E-A77D-2DABED4BC54D}"/>
              </c:ext>
            </c:extLst>
          </c:dPt>
          <c:dPt>
            <c:idx val="2"/>
            <c:bubble3D val="0"/>
            <c:spPr>
              <a:solidFill>
                <a:srgbClr val="C0C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024-425E-A77D-2DABED4BC54D}"/>
              </c:ext>
            </c:extLst>
          </c:dPt>
          <c:dPt>
            <c:idx val="3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024-425E-A77D-2DABED4BC54D}"/>
              </c:ext>
            </c:extLst>
          </c:dPt>
          <c:cat>
            <c:strRef>
              <c:f>Balanzas!$A$7:$A$10</c:f>
              <c:strCache>
                <c:ptCount val="4"/>
                <c:pt idx="0">
                  <c:v>Petróleo y derivados</c:v>
                </c:pt>
                <c:pt idx="1">
                  <c:v>Mineral de hierro</c:v>
                </c:pt>
                <c:pt idx="2">
                  <c:v>Otras exportaciones </c:v>
                </c:pt>
                <c:pt idx="3">
                  <c:v>Importaciones</c:v>
                </c:pt>
              </c:strCache>
            </c:strRef>
          </c:cat>
          <c:val>
            <c:numRef>
              <c:f>Balanzas!$G$7:$G$10</c:f>
              <c:numCache>
                <c:formatCode>#,##0</c:formatCode>
                <c:ptCount val="4"/>
                <c:pt idx="0">
                  <c:v>5526.3863750199998</c:v>
                </c:pt>
                <c:pt idx="1">
                  <c:v>3.861961</c:v>
                </c:pt>
                <c:pt idx="2">
                  <c:v>7653.8890890000002</c:v>
                </c:pt>
                <c:pt idx="3">
                  <c:v>15765.414498000002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24-425E-A77D-2DABED4BC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5297138664710197"/>
          <c:y val="0.22357229647630619"/>
          <c:w val="0.33308877476155541"/>
          <c:h val="0.556500607533414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VE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VE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15240</xdr:rowOff>
    </xdr:from>
    <xdr:to>
      <xdr:col>3</xdr:col>
      <xdr:colOff>906780</xdr:colOff>
      <xdr:row>26</xdr:row>
      <xdr:rowOff>182880</xdr:rowOff>
    </xdr:to>
    <xdr:graphicFrame macro="">
      <xdr:nvGraphicFramePr>
        <xdr:cNvPr id="3073" name="Gráfico 1">
          <a:extLst>
            <a:ext uri="{FF2B5EF4-FFF2-40B4-BE49-F238E27FC236}">
              <a16:creationId xmlns:a16="http://schemas.microsoft.com/office/drawing/2014/main" id="{8666A94B-395B-409C-A79E-7DAB7FEC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13</xdr:row>
      <xdr:rowOff>15240</xdr:rowOff>
    </xdr:from>
    <xdr:to>
      <xdr:col>8</xdr:col>
      <xdr:colOff>1120140</xdr:colOff>
      <xdr:row>26</xdr:row>
      <xdr:rowOff>167640</xdr:rowOff>
    </xdr:to>
    <xdr:graphicFrame macro="">
      <xdr:nvGraphicFramePr>
        <xdr:cNvPr id="3074" name="Gráfico 2">
          <a:extLst>
            <a:ext uri="{FF2B5EF4-FFF2-40B4-BE49-F238E27FC236}">
              <a16:creationId xmlns:a16="http://schemas.microsoft.com/office/drawing/2014/main" id="{66DF01C4-95A1-4AD8-A8B2-540D4F263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213360</xdr:colOff>
      <xdr:row>0</xdr:row>
      <xdr:rowOff>53340</xdr:rowOff>
    </xdr:from>
    <xdr:to>
      <xdr:col>8</xdr:col>
      <xdr:colOff>982980</xdr:colOff>
      <xdr:row>2</xdr:row>
      <xdr:rowOff>76200</xdr:rowOff>
    </xdr:to>
    <xdr:pic>
      <xdr:nvPicPr>
        <xdr:cNvPr id="3076" name="Picture 4">
          <a:extLst>
            <a:ext uri="{FF2B5EF4-FFF2-40B4-BE49-F238E27FC236}">
              <a16:creationId xmlns:a16="http://schemas.microsoft.com/office/drawing/2014/main" id="{B3CF4867-00A0-4BFE-9C05-E171DF2B1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6240" y="53340"/>
          <a:ext cx="27051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Informacion_general\Balanzas%20comerciales\Bases%20de%20Datos\XM\m%20MERCADO%2002%20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6">
          <cell r="M6">
            <v>135</v>
          </cell>
          <cell r="N6">
            <v>9.2531000000000002E-2</v>
          </cell>
          <cell r="O6">
            <v>1.1047E-2</v>
          </cell>
        </row>
        <row r="7">
          <cell r="M7">
            <v>174</v>
          </cell>
          <cell r="N7">
            <v>1.3387E-2</v>
          </cell>
          <cell r="O7">
            <v>1.7240999999999999E-2</v>
          </cell>
        </row>
        <row r="8">
          <cell r="M8">
            <v>234</v>
          </cell>
          <cell r="N8">
            <v>536.63343099999997</v>
          </cell>
          <cell r="O8">
            <v>280.06559199999998</v>
          </cell>
        </row>
        <row r="9">
          <cell r="M9">
            <v>266</v>
          </cell>
          <cell r="N9">
            <v>0.128577</v>
          </cell>
          <cell r="O9">
            <v>2.627E-3</v>
          </cell>
        </row>
        <row r="10">
          <cell r="M10">
            <v>272</v>
          </cell>
          <cell r="N10">
            <v>39.699328999999999</v>
          </cell>
          <cell r="O10">
            <v>7.2334800000000001</v>
          </cell>
        </row>
        <row r="11">
          <cell r="M11">
            <v>294</v>
          </cell>
          <cell r="N11">
            <v>3.1703000000000002E-2</v>
          </cell>
        </row>
        <row r="12">
          <cell r="M12">
            <v>317</v>
          </cell>
          <cell r="N12">
            <v>9.1006000000000004E-2</v>
          </cell>
        </row>
        <row r="13">
          <cell r="M13">
            <v>407</v>
          </cell>
          <cell r="N13">
            <v>0.13032299999999999</v>
          </cell>
          <cell r="O13">
            <v>2.1794999999999998E-2</v>
          </cell>
        </row>
        <row r="14">
          <cell r="M14">
            <v>412</v>
          </cell>
          <cell r="O14">
            <v>1.6000000000000001E-4</v>
          </cell>
        </row>
        <row r="15">
          <cell r="M15">
            <v>432</v>
          </cell>
          <cell r="O15">
            <v>6.7780000000000007E-2</v>
          </cell>
        </row>
        <row r="16">
          <cell r="M16">
            <v>472</v>
          </cell>
          <cell r="N16">
            <v>169.89390499999999</v>
          </cell>
          <cell r="O16">
            <v>17.664183999999999</v>
          </cell>
        </row>
        <row r="17">
          <cell r="M17">
            <v>535</v>
          </cell>
          <cell r="N17">
            <v>0.62708299999999995</v>
          </cell>
          <cell r="O17">
            <v>2.2547000000000001E-2</v>
          </cell>
        </row>
        <row r="18">
          <cell r="M18">
            <v>597</v>
          </cell>
          <cell r="O18">
            <v>0.19475999999999999</v>
          </cell>
        </row>
        <row r="19">
          <cell r="M19">
            <v>633</v>
          </cell>
          <cell r="N19">
            <v>139.91310899999999</v>
          </cell>
          <cell r="O19">
            <v>115.855941</v>
          </cell>
        </row>
        <row r="20">
          <cell r="M20">
            <v>698</v>
          </cell>
          <cell r="N20">
            <v>7.3606420000000004</v>
          </cell>
          <cell r="O20">
            <v>4.2677209999999999</v>
          </cell>
        </row>
        <row r="21">
          <cell r="M21">
            <v>724</v>
          </cell>
          <cell r="N21">
            <v>24.171254999999999</v>
          </cell>
          <cell r="O21">
            <v>74.817988</v>
          </cell>
        </row>
        <row r="22">
          <cell r="M22">
            <v>772</v>
          </cell>
          <cell r="O22">
            <v>0.39104</v>
          </cell>
        </row>
        <row r="23">
          <cell r="M23">
            <v>805</v>
          </cell>
          <cell r="N23">
            <v>1.456E-3</v>
          </cell>
          <cell r="O23">
            <v>8.8800000000000001E-4</v>
          </cell>
        </row>
        <row r="24">
          <cell r="M24">
            <v>817</v>
          </cell>
          <cell r="N24">
            <v>0.19939899999999999</v>
          </cell>
          <cell r="O24">
            <v>0.12145499999999999</v>
          </cell>
        </row>
        <row r="25">
          <cell r="M25">
            <v>832</v>
          </cell>
          <cell r="N25">
            <v>0.82377599999999995</v>
          </cell>
          <cell r="O25">
            <v>2.0400000000000001E-3</v>
          </cell>
        </row>
        <row r="26">
          <cell r="M26">
            <v>874</v>
          </cell>
          <cell r="N26">
            <v>100.253726</v>
          </cell>
          <cell r="O26">
            <v>58.089599</v>
          </cell>
        </row>
        <row r="27">
          <cell r="M27">
            <v>882</v>
          </cell>
          <cell r="N27">
            <v>0.79363499999999998</v>
          </cell>
          <cell r="O27">
            <v>0.29337299999999999</v>
          </cell>
        </row>
        <row r="28">
          <cell r="M28">
            <v>902</v>
          </cell>
          <cell r="N28">
            <v>3.3966000000000003E-2</v>
          </cell>
          <cell r="O28">
            <v>3.3965320000000001</v>
          </cell>
        </row>
        <row r="29">
          <cell r="M29">
            <v>935</v>
          </cell>
          <cell r="N29">
            <v>4.8891999999999998E-2</v>
          </cell>
        </row>
        <row r="30">
          <cell r="M30">
            <v>973</v>
          </cell>
          <cell r="N30">
            <v>158.714733</v>
          </cell>
          <cell r="O30">
            <v>129.865914</v>
          </cell>
        </row>
        <row r="31">
          <cell r="M31">
            <v>1002</v>
          </cell>
          <cell r="N31">
            <v>0.90121700000000005</v>
          </cell>
          <cell r="O31">
            <v>0.664273</v>
          </cell>
        </row>
        <row r="32">
          <cell r="M32">
            <v>1053</v>
          </cell>
          <cell r="N32">
            <v>708.69493799999998</v>
          </cell>
          <cell r="O32">
            <v>469.100435</v>
          </cell>
        </row>
        <row r="33">
          <cell r="M33">
            <v>1085</v>
          </cell>
          <cell r="N33">
            <v>6.3599999999999996E-4</v>
          </cell>
        </row>
        <row r="34">
          <cell r="M34">
            <v>1114</v>
          </cell>
          <cell r="N34">
            <v>0.87053800000000003</v>
          </cell>
          <cell r="O34">
            <v>1.8360270000000001</v>
          </cell>
        </row>
        <row r="35">
          <cell r="M35">
            <v>1372</v>
          </cell>
          <cell r="N35">
            <v>2.0642000000000001E-2</v>
          </cell>
          <cell r="O35">
            <v>4.2300000000000004</v>
          </cell>
        </row>
        <row r="36">
          <cell r="M36">
            <v>1457</v>
          </cell>
          <cell r="N36">
            <v>0.34665499999999999</v>
          </cell>
          <cell r="O36">
            <v>0.21118500000000001</v>
          </cell>
        </row>
        <row r="37">
          <cell r="M37">
            <v>1491</v>
          </cell>
          <cell r="N37">
            <v>294.31189000000001</v>
          </cell>
          <cell r="O37">
            <v>186.993999</v>
          </cell>
        </row>
        <row r="38">
          <cell r="M38">
            <v>1534</v>
          </cell>
          <cell r="O38">
            <v>3.2720000000000002E-3</v>
          </cell>
        </row>
        <row r="39">
          <cell r="M39">
            <v>1594</v>
          </cell>
          <cell r="N39">
            <v>2.63E-4</v>
          </cell>
        </row>
        <row r="40">
          <cell r="M40">
            <v>1693</v>
          </cell>
          <cell r="N40">
            <v>942.85951</v>
          </cell>
          <cell r="O40">
            <v>627.629863</v>
          </cell>
        </row>
        <row r="41">
          <cell r="M41">
            <v>1838</v>
          </cell>
          <cell r="N41">
            <v>2.2912999999999999E-2</v>
          </cell>
        </row>
        <row r="42">
          <cell r="M42">
            <v>1875</v>
          </cell>
          <cell r="N42">
            <v>0.95625700000000002</v>
          </cell>
        </row>
        <row r="43">
          <cell r="M43">
            <v>1905</v>
          </cell>
          <cell r="N43">
            <v>215.60431600000001</v>
          </cell>
          <cell r="O43">
            <v>68.152631999999997</v>
          </cell>
        </row>
        <row r="44">
          <cell r="M44">
            <v>1937</v>
          </cell>
          <cell r="N44">
            <v>4.9657E-2</v>
          </cell>
          <cell r="O44">
            <v>2.9867000000000001E-2</v>
          </cell>
        </row>
        <row r="45">
          <cell r="M45">
            <v>1962</v>
          </cell>
          <cell r="N45">
            <v>18.990062999999999</v>
          </cell>
          <cell r="O45">
            <v>10.854483</v>
          </cell>
        </row>
        <row r="46">
          <cell r="M46">
            <v>1984</v>
          </cell>
          <cell r="N46">
            <v>0.17005999999999999</v>
          </cell>
          <cell r="O46">
            <v>0.30354799999999998</v>
          </cell>
        </row>
        <row r="47">
          <cell r="M47">
            <v>1992</v>
          </cell>
          <cell r="N47">
            <v>4.6363750000000001</v>
          </cell>
          <cell r="O47">
            <v>87.859692999999993</v>
          </cell>
        </row>
        <row r="48">
          <cell r="M48">
            <v>2012</v>
          </cell>
          <cell r="N48">
            <v>85.914608999999999</v>
          </cell>
          <cell r="O48">
            <v>2.508953</v>
          </cell>
        </row>
        <row r="49">
          <cell r="M49">
            <v>2113</v>
          </cell>
          <cell r="N49">
            <v>164.29892899999999</v>
          </cell>
          <cell r="O49">
            <v>112.424701</v>
          </cell>
        </row>
        <row r="50">
          <cell r="M50">
            <v>2155</v>
          </cell>
          <cell r="N50">
            <v>180.13910200000001</v>
          </cell>
          <cell r="O50">
            <v>140.63099700000001</v>
          </cell>
        </row>
        <row r="51">
          <cell r="M51">
            <v>2185</v>
          </cell>
          <cell r="N51">
            <v>59.286552</v>
          </cell>
          <cell r="O51">
            <v>40.503933000000004</v>
          </cell>
        </row>
        <row r="52">
          <cell r="M52">
            <v>2215</v>
          </cell>
          <cell r="N52">
            <v>5.0751160000000004</v>
          </cell>
        </row>
        <row r="53">
          <cell r="M53">
            <v>2297</v>
          </cell>
          <cell r="N53">
            <v>0.29621799999999998</v>
          </cell>
          <cell r="O53">
            <v>0.48796099999999998</v>
          </cell>
        </row>
        <row r="54">
          <cell r="M54">
            <v>2324</v>
          </cell>
          <cell r="N54">
            <v>36.020274000000001</v>
          </cell>
          <cell r="O54">
            <v>26.703182999999999</v>
          </cell>
        </row>
        <row r="55">
          <cell r="M55">
            <v>2352</v>
          </cell>
          <cell r="N55">
            <v>5.9011000000000001E-2</v>
          </cell>
          <cell r="O55">
            <v>5.9381000000000003E-2</v>
          </cell>
        </row>
        <row r="56">
          <cell r="M56">
            <v>2393</v>
          </cell>
          <cell r="N56">
            <v>50.327447999999997</v>
          </cell>
          <cell r="O56">
            <v>46.133237000000001</v>
          </cell>
        </row>
        <row r="57">
          <cell r="M57">
            <v>2407</v>
          </cell>
          <cell r="N57">
            <v>0.94344499999999998</v>
          </cell>
          <cell r="O57">
            <v>0.456374</v>
          </cell>
        </row>
        <row r="58">
          <cell r="M58">
            <v>2422</v>
          </cell>
          <cell r="N58">
            <v>2.7619769999999999</v>
          </cell>
          <cell r="O58">
            <v>2.5331579999999998</v>
          </cell>
        </row>
        <row r="59">
          <cell r="M59">
            <v>2445</v>
          </cell>
          <cell r="N59">
            <v>0.54523699999999997</v>
          </cell>
          <cell r="O59">
            <v>2.965573</v>
          </cell>
        </row>
        <row r="60">
          <cell r="M60">
            <v>2454</v>
          </cell>
          <cell r="N60">
            <v>273.69796400000001</v>
          </cell>
          <cell r="O60">
            <v>289.94003600000002</v>
          </cell>
        </row>
        <row r="61">
          <cell r="M61">
            <v>2464</v>
          </cell>
          <cell r="N61">
            <v>0.322154</v>
          </cell>
          <cell r="O61">
            <v>2.878E-2</v>
          </cell>
        </row>
        <row r="62">
          <cell r="M62">
            <v>2474</v>
          </cell>
          <cell r="N62">
            <v>0.83583300000000005</v>
          </cell>
          <cell r="O62">
            <v>0.60656100000000002</v>
          </cell>
        </row>
        <row r="63">
          <cell r="M63">
            <v>2491</v>
          </cell>
          <cell r="N63">
            <v>3540.5071469999998</v>
          </cell>
          <cell r="O63">
            <v>2283.9258960000002</v>
          </cell>
        </row>
        <row r="64">
          <cell r="M64">
            <v>2516</v>
          </cell>
          <cell r="N64">
            <v>0.56784900000000005</v>
          </cell>
          <cell r="O64">
            <v>0.289352</v>
          </cell>
        </row>
        <row r="65">
          <cell r="M65">
            <v>2537</v>
          </cell>
          <cell r="N65">
            <v>0.02</v>
          </cell>
        </row>
        <row r="66">
          <cell r="M66">
            <v>2675</v>
          </cell>
          <cell r="N66">
            <v>0.93853900000000001</v>
          </cell>
          <cell r="O66">
            <v>0.56881400000000004</v>
          </cell>
        </row>
        <row r="67">
          <cell r="M67">
            <v>2714</v>
          </cell>
          <cell r="N67">
            <v>33.327302000000003</v>
          </cell>
          <cell r="O67">
            <v>26.310604000000001</v>
          </cell>
        </row>
        <row r="68">
          <cell r="M68">
            <v>2754</v>
          </cell>
          <cell r="N68">
            <v>199.863991</v>
          </cell>
          <cell r="O68">
            <v>198.90240800000001</v>
          </cell>
        </row>
        <row r="69">
          <cell r="M69">
            <v>2897</v>
          </cell>
          <cell r="O69">
            <v>1.46E-4</v>
          </cell>
        </row>
        <row r="70">
          <cell r="M70">
            <v>2934</v>
          </cell>
          <cell r="N70">
            <v>6.5949999999999995E-2</v>
          </cell>
        </row>
        <row r="71">
          <cell r="M71">
            <v>2972</v>
          </cell>
          <cell r="N71">
            <v>4.6999999999999997E-5</v>
          </cell>
        </row>
        <row r="72">
          <cell r="M72">
            <v>3014</v>
          </cell>
          <cell r="N72">
            <v>1.6182030000000001</v>
          </cell>
          <cell r="O72">
            <v>2.022208</v>
          </cell>
        </row>
        <row r="73">
          <cell r="M73">
            <v>3092</v>
          </cell>
          <cell r="N73">
            <v>2.7944E-2</v>
          </cell>
          <cell r="O73">
            <v>1.2937000000000001E-2</v>
          </cell>
        </row>
        <row r="74">
          <cell r="M74">
            <v>3172</v>
          </cell>
          <cell r="N74">
            <v>16.374188</v>
          </cell>
          <cell r="O74">
            <v>4.7188790000000003</v>
          </cell>
        </row>
        <row r="75">
          <cell r="M75">
            <v>3253</v>
          </cell>
          <cell r="N75">
            <v>3.2745000000000003E-2</v>
          </cell>
          <cell r="O75">
            <v>6.9300000000000004E-3</v>
          </cell>
        </row>
        <row r="76">
          <cell r="M76">
            <v>3297</v>
          </cell>
          <cell r="O76">
            <v>2.1349E-2</v>
          </cell>
        </row>
        <row r="77">
          <cell r="M77">
            <v>3317</v>
          </cell>
          <cell r="O77">
            <v>0.02</v>
          </cell>
        </row>
        <row r="78">
          <cell r="M78">
            <v>3373</v>
          </cell>
          <cell r="N78">
            <v>1.670277</v>
          </cell>
          <cell r="O78">
            <v>0.75436400000000003</v>
          </cell>
        </row>
        <row r="79">
          <cell r="M79">
            <v>3412</v>
          </cell>
          <cell r="N79">
            <v>2.679E-3</v>
          </cell>
        </row>
        <row r="80">
          <cell r="M80">
            <v>3452</v>
          </cell>
          <cell r="N80">
            <v>0.36674299999999999</v>
          </cell>
          <cell r="O80">
            <v>2.0970179999999998</v>
          </cell>
        </row>
        <row r="81">
          <cell r="M81">
            <v>3515</v>
          </cell>
          <cell r="N81">
            <v>56.137079</v>
          </cell>
          <cell r="O81">
            <v>23.728971999999999</v>
          </cell>
        </row>
        <row r="82">
          <cell r="M82">
            <v>3554</v>
          </cell>
          <cell r="N82">
            <v>2.9540899999999999</v>
          </cell>
          <cell r="O82">
            <v>1.7946820000000001</v>
          </cell>
        </row>
        <row r="83">
          <cell r="M83">
            <v>3615</v>
          </cell>
          <cell r="N83">
            <v>29.137557000000001</v>
          </cell>
          <cell r="O83">
            <v>22.342089000000001</v>
          </cell>
        </row>
        <row r="84">
          <cell r="M84">
            <v>3655</v>
          </cell>
          <cell r="N84">
            <v>18.404585000000001</v>
          </cell>
          <cell r="O84">
            <v>21.334311</v>
          </cell>
        </row>
        <row r="85">
          <cell r="M85">
            <v>3695</v>
          </cell>
          <cell r="N85">
            <v>2.3168999999999999E-2</v>
          </cell>
        </row>
        <row r="86">
          <cell r="M86">
            <v>3725</v>
          </cell>
          <cell r="N86">
            <v>0.35227599999999998</v>
          </cell>
          <cell r="O86">
            <v>0.50975800000000004</v>
          </cell>
        </row>
        <row r="87">
          <cell r="M87">
            <v>3754</v>
          </cell>
          <cell r="N87">
            <v>27.366081000000001</v>
          </cell>
          <cell r="O87">
            <v>28.603221000000001</v>
          </cell>
        </row>
        <row r="88">
          <cell r="M88">
            <v>3794</v>
          </cell>
          <cell r="O88">
            <v>5.8500000000000002E-3</v>
          </cell>
        </row>
        <row r="89">
          <cell r="M89">
            <v>3835</v>
          </cell>
          <cell r="N89">
            <v>14.263596</v>
          </cell>
          <cell r="O89">
            <v>13.423304</v>
          </cell>
        </row>
        <row r="90">
          <cell r="M90">
            <v>3864</v>
          </cell>
          <cell r="N90">
            <v>435.97630800000002</v>
          </cell>
          <cell r="O90">
            <v>210.15895899999998</v>
          </cell>
        </row>
        <row r="91">
          <cell r="M91">
            <v>3912</v>
          </cell>
          <cell r="N91">
            <v>4.7899700000000003</v>
          </cell>
          <cell r="O91">
            <v>3.7950270000000002</v>
          </cell>
        </row>
        <row r="92">
          <cell r="M92">
            <v>3995</v>
          </cell>
          <cell r="N92">
            <v>409.27520700000002</v>
          </cell>
          <cell r="O92">
            <v>161.92418499999999</v>
          </cell>
        </row>
        <row r="93">
          <cell r="M93">
            <v>4035</v>
          </cell>
          <cell r="N93">
            <v>1.5266999999999999E-2</v>
          </cell>
          <cell r="O93">
            <v>1.25E-3</v>
          </cell>
        </row>
        <row r="94">
          <cell r="M94">
            <v>4066</v>
          </cell>
          <cell r="O94">
            <v>1.0186000000000001E-2</v>
          </cell>
        </row>
        <row r="95">
          <cell r="M95">
            <v>4107</v>
          </cell>
          <cell r="N95">
            <v>0.48201899999999998</v>
          </cell>
          <cell r="O95">
            <v>7.927E-3</v>
          </cell>
        </row>
        <row r="96">
          <cell r="M96">
            <v>4135</v>
          </cell>
          <cell r="N96">
            <v>4.0920000000000002E-3</v>
          </cell>
          <cell r="O96">
            <v>3.9969999999999997E-3</v>
          </cell>
        </row>
        <row r="97">
          <cell r="M97">
            <v>4315</v>
          </cell>
          <cell r="N97">
            <v>0.16380400000000001</v>
          </cell>
          <cell r="O97">
            <v>0.28103800000000001</v>
          </cell>
        </row>
        <row r="98">
          <cell r="M98">
            <v>4347</v>
          </cell>
          <cell r="O98">
            <v>6.6265299999999998</v>
          </cell>
        </row>
        <row r="99">
          <cell r="M99">
            <v>4387</v>
          </cell>
          <cell r="N99">
            <v>2.130131</v>
          </cell>
        </row>
        <row r="100">
          <cell r="M100">
            <v>4436</v>
          </cell>
          <cell r="N100">
            <v>1.5748999999999999E-2</v>
          </cell>
        </row>
        <row r="101">
          <cell r="M101">
            <v>4475</v>
          </cell>
          <cell r="O101">
            <v>3.836E-3</v>
          </cell>
        </row>
        <row r="102">
          <cell r="M102">
            <v>4484</v>
          </cell>
          <cell r="O102">
            <v>3.9979999999999998E-3</v>
          </cell>
        </row>
        <row r="103">
          <cell r="M103">
            <v>4507</v>
          </cell>
          <cell r="N103">
            <v>1.534E-3</v>
          </cell>
          <cell r="O103">
            <v>2.7078000000000001E-2</v>
          </cell>
        </row>
        <row r="104">
          <cell r="M104">
            <v>4555</v>
          </cell>
          <cell r="N104">
            <v>8.1285249999999998</v>
          </cell>
          <cell r="O104">
            <v>7.3029719999999996</v>
          </cell>
        </row>
        <row r="105">
          <cell r="M105">
            <v>4587</v>
          </cell>
          <cell r="N105">
            <v>7.9464000000000007E-2</v>
          </cell>
        </row>
        <row r="106">
          <cell r="M106">
            <v>4647</v>
          </cell>
          <cell r="N106">
            <v>0.159279</v>
          </cell>
        </row>
        <row r="107">
          <cell r="M107">
            <v>4674</v>
          </cell>
          <cell r="N107">
            <v>3.916E-2</v>
          </cell>
          <cell r="O107">
            <v>1.6899000000000001E-2</v>
          </cell>
        </row>
        <row r="108">
          <cell r="M108">
            <v>4747</v>
          </cell>
          <cell r="N108">
            <v>0.37990499999999999</v>
          </cell>
          <cell r="O108">
            <v>1.1576010000000001</v>
          </cell>
        </row>
        <row r="109">
          <cell r="M109">
            <v>4772</v>
          </cell>
          <cell r="N109">
            <v>2.14E-4</v>
          </cell>
        </row>
        <row r="110">
          <cell r="M110">
            <v>4815</v>
          </cell>
          <cell r="N110">
            <v>8.0369999999999997E-2</v>
          </cell>
        </row>
        <row r="111">
          <cell r="M111">
            <v>4931</v>
          </cell>
          <cell r="N111">
            <v>493.960825</v>
          </cell>
          <cell r="O111">
            <v>346.69565699999998</v>
          </cell>
        </row>
        <row r="112">
          <cell r="M112">
            <v>4984</v>
          </cell>
          <cell r="N112">
            <v>1.0146000000000001E-2</v>
          </cell>
        </row>
        <row r="113">
          <cell r="M113">
            <v>5012</v>
          </cell>
          <cell r="O113">
            <v>2.4090000000000001E-3</v>
          </cell>
        </row>
        <row r="114">
          <cell r="M114">
            <v>5077</v>
          </cell>
          <cell r="O114">
            <v>2.0537E-2</v>
          </cell>
        </row>
        <row r="115">
          <cell r="M115">
            <v>5175</v>
          </cell>
          <cell r="N115">
            <v>3.1224999999999999E-2</v>
          </cell>
        </row>
        <row r="116">
          <cell r="M116">
            <v>5212</v>
          </cell>
          <cell r="N116">
            <v>2.2010839999999998</v>
          </cell>
          <cell r="O116">
            <v>0.59193200000000001</v>
          </cell>
        </row>
        <row r="117">
          <cell r="M117">
            <v>5257</v>
          </cell>
          <cell r="N117">
            <v>4.2400000000000001E-4</v>
          </cell>
        </row>
        <row r="118">
          <cell r="M118">
            <v>5287</v>
          </cell>
          <cell r="N118">
            <v>5.8759709999999998</v>
          </cell>
          <cell r="O118">
            <v>1.199406</v>
          </cell>
        </row>
        <row r="119">
          <cell r="M119">
            <v>5384</v>
          </cell>
          <cell r="N119">
            <v>17.274332999999999</v>
          </cell>
          <cell r="O119">
            <v>25.200229</v>
          </cell>
        </row>
        <row r="120">
          <cell r="M120">
            <v>5458</v>
          </cell>
          <cell r="N120">
            <v>8.7349999999999997E-3</v>
          </cell>
        </row>
        <row r="121">
          <cell r="M121">
            <v>5488</v>
          </cell>
          <cell r="N121">
            <v>30.944436</v>
          </cell>
          <cell r="O121">
            <v>50.119306000000002</v>
          </cell>
        </row>
        <row r="122">
          <cell r="M122">
            <v>5565</v>
          </cell>
          <cell r="N122">
            <v>0.25609900000000002</v>
          </cell>
        </row>
        <row r="123">
          <cell r="M123">
            <v>5734</v>
          </cell>
          <cell r="N123">
            <v>111.375666</v>
          </cell>
          <cell r="O123">
            <v>73.556989000000002</v>
          </cell>
        </row>
        <row r="124">
          <cell r="M124">
            <v>5765</v>
          </cell>
          <cell r="N124">
            <v>3.4020769999999998</v>
          </cell>
          <cell r="O124">
            <v>0.925091</v>
          </cell>
        </row>
        <row r="125">
          <cell r="M125">
            <v>5802</v>
          </cell>
          <cell r="N125">
            <v>171.24058099999999</v>
          </cell>
          <cell r="O125">
            <v>99.945386999999997</v>
          </cell>
        </row>
        <row r="126">
          <cell r="M126">
            <v>5863</v>
          </cell>
          <cell r="N126">
            <v>36.105663999999997</v>
          </cell>
          <cell r="O126">
            <v>58.071603000000003</v>
          </cell>
        </row>
        <row r="127">
          <cell r="M127">
            <v>5893</v>
          </cell>
          <cell r="N127">
            <v>80.417849000000004</v>
          </cell>
          <cell r="O127">
            <v>59.641455000000001</v>
          </cell>
        </row>
        <row r="128">
          <cell r="M128">
            <v>5938</v>
          </cell>
          <cell r="N128">
            <v>9.1859999999999997E-3</v>
          </cell>
        </row>
        <row r="129">
          <cell r="M129">
            <v>6034</v>
          </cell>
          <cell r="N129">
            <v>12.55064</v>
          </cell>
          <cell r="O129">
            <v>5.1664979999999998</v>
          </cell>
        </row>
        <row r="130">
          <cell r="M130">
            <v>6074</v>
          </cell>
          <cell r="N130">
            <v>8.7484079999999995</v>
          </cell>
          <cell r="O130">
            <v>4.6654369999999998</v>
          </cell>
        </row>
        <row r="131">
          <cell r="M131">
            <v>6112</v>
          </cell>
          <cell r="N131">
            <v>26.005151000000001</v>
          </cell>
          <cell r="O131">
            <v>16.991499999999998</v>
          </cell>
        </row>
        <row r="132">
          <cell r="M132">
            <v>6185</v>
          </cell>
          <cell r="N132">
            <v>2.673E-3</v>
          </cell>
          <cell r="O132">
            <v>5.5000000000000003E-4</v>
          </cell>
        </row>
        <row r="133">
          <cell r="M133">
            <v>6284</v>
          </cell>
          <cell r="N133">
            <v>239.91573399999999</v>
          </cell>
          <cell r="O133">
            <v>190.519227</v>
          </cell>
        </row>
        <row r="134">
          <cell r="M134">
            <v>6444</v>
          </cell>
          <cell r="N134">
            <v>4.0446559999999998</v>
          </cell>
          <cell r="O134">
            <v>2.5453320000000001</v>
          </cell>
        </row>
        <row r="135">
          <cell r="M135">
            <v>6472</v>
          </cell>
          <cell r="N135">
            <v>4.2389669999999997</v>
          </cell>
          <cell r="O135">
            <v>1.838867</v>
          </cell>
        </row>
        <row r="136">
          <cell r="M136">
            <v>6704</v>
          </cell>
          <cell r="N136">
            <v>16.446224999999998</v>
          </cell>
          <cell r="O136">
            <v>1.5461720000000001</v>
          </cell>
        </row>
        <row r="137">
          <cell r="M137">
            <v>6766</v>
          </cell>
          <cell r="N137">
            <v>17.253671000000001</v>
          </cell>
          <cell r="O137">
            <v>18.629034999999998</v>
          </cell>
        </row>
        <row r="138">
          <cell r="M138">
            <v>6992</v>
          </cell>
          <cell r="N138">
            <v>1.3359999999999999E-3</v>
          </cell>
          <cell r="O138">
            <v>1.99E-3</v>
          </cell>
        </row>
        <row r="139">
          <cell r="M139">
            <v>7152</v>
          </cell>
          <cell r="N139">
            <v>9.2857999999999996E-2</v>
          </cell>
          <cell r="O139">
            <v>3.1779000000000002E-2</v>
          </cell>
        </row>
        <row r="140">
          <cell r="M140">
            <v>7415</v>
          </cell>
          <cell r="N140">
            <v>9.7107880000000009</v>
          </cell>
          <cell r="O140">
            <v>9.7062259999999991</v>
          </cell>
        </row>
        <row r="141">
          <cell r="M141">
            <v>7445</v>
          </cell>
          <cell r="N141">
            <v>0.89287700000000003</v>
          </cell>
          <cell r="O141">
            <v>0.445048</v>
          </cell>
        </row>
        <row r="142">
          <cell r="M142">
            <v>7487</v>
          </cell>
          <cell r="O142">
            <v>1.6653999999999999E-2</v>
          </cell>
        </row>
        <row r="143">
          <cell r="M143">
            <v>7505</v>
          </cell>
          <cell r="N143">
            <v>0.15667500000000001</v>
          </cell>
          <cell r="O143">
            <v>1.469E-2</v>
          </cell>
        </row>
        <row r="144">
          <cell r="M144">
            <v>7567</v>
          </cell>
          <cell r="N144">
            <v>13.853018</v>
          </cell>
          <cell r="O144">
            <v>6.0364810000000002</v>
          </cell>
        </row>
        <row r="145">
          <cell r="M145">
            <v>7597</v>
          </cell>
          <cell r="N145">
            <v>6.0000000000000002E-6</v>
          </cell>
          <cell r="O145">
            <v>0.76229999999999998</v>
          </cell>
        </row>
        <row r="146">
          <cell r="M146">
            <v>7644</v>
          </cell>
          <cell r="N146">
            <v>61.599730999999998</v>
          </cell>
          <cell r="O146">
            <v>41.748362</v>
          </cell>
        </row>
        <row r="147">
          <cell r="M147">
            <v>7674</v>
          </cell>
          <cell r="N147">
            <v>97.165780999999996</v>
          </cell>
          <cell r="O147">
            <v>81.146073000000001</v>
          </cell>
        </row>
        <row r="148">
          <cell r="M148">
            <v>7703</v>
          </cell>
          <cell r="N148">
            <v>0.15049899999999999</v>
          </cell>
          <cell r="O148">
            <v>9.5549999999999996E-2</v>
          </cell>
        </row>
        <row r="149">
          <cell r="M149">
            <v>7737</v>
          </cell>
          <cell r="N149">
            <v>6.5789999999999998E-3</v>
          </cell>
        </row>
        <row r="150">
          <cell r="M150">
            <v>7746</v>
          </cell>
          <cell r="N150">
            <v>1.1431999999999999E-2</v>
          </cell>
        </row>
        <row r="151">
          <cell r="M151">
            <v>7765</v>
          </cell>
          <cell r="N151">
            <v>14.585428</v>
          </cell>
          <cell r="O151">
            <v>7.7613339999999997</v>
          </cell>
        </row>
        <row r="152">
          <cell r="M152">
            <v>7807</v>
          </cell>
          <cell r="N152">
            <v>0.50094399999999994</v>
          </cell>
        </row>
        <row r="153">
          <cell r="M153">
            <v>8152</v>
          </cell>
          <cell r="N153">
            <v>140.897481</v>
          </cell>
          <cell r="O153">
            <v>22.843768000000001</v>
          </cell>
        </row>
        <row r="154">
          <cell r="M154">
            <v>8207</v>
          </cell>
          <cell r="N154">
            <v>0.11652800000000001</v>
          </cell>
          <cell r="O154">
            <v>0.24902099999999999</v>
          </cell>
        </row>
        <row r="155">
          <cell r="M155">
            <v>8232</v>
          </cell>
          <cell r="N155">
            <v>0.61568000000000001</v>
          </cell>
        </row>
        <row r="156">
          <cell r="M156">
            <v>8275</v>
          </cell>
          <cell r="N156">
            <v>8.4999800000000008</v>
          </cell>
          <cell r="O156">
            <v>13.644454</v>
          </cell>
        </row>
        <row r="157">
          <cell r="M157">
            <v>8306</v>
          </cell>
          <cell r="N157">
            <v>11.195447</v>
          </cell>
          <cell r="O157">
            <v>12.349371</v>
          </cell>
        </row>
        <row r="158">
          <cell r="M158">
            <v>8337</v>
          </cell>
          <cell r="N158">
            <v>1.0552189999999999</v>
          </cell>
        </row>
        <row r="159">
          <cell r="M159">
            <v>8453</v>
          </cell>
          <cell r="N159">
            <v>33.443603000000003</v>
          </cell>
          <cell r="O159">
            <v>14.713262</v>
          </cell>
        </row>
        <row r="160">
          <cell r="M160">
            <v>8476</v>
          </cell>
          <cell r="N160">
            <v>0.86693900000000002</v>
          </cell>
        </row>
        <row r="161">
          <cell r="M161">
            <v>8503</v>
          </cell>
          <cell r="N161">
            <v>12.162075</v>
          </cell>
          <cell r="O161">
            <v>6.4856040000000004</v>
          </cell>
        </row>
        <row r="162">
          <cell r="M162">
            <v>8555</v>
          </cell>
          <cell r="N162">
            <v>1.4616560000000001</v>
          </cell>
          <cell r="O162">
            <v>1.2799659999999999</v>
          </cell>
        </row>
        <row r="163">
          <cell r="M163">
            <v>8632</v>
          </cell>
          <cell r="N163">
            <v>1.1803250000000001</v>
          </cell>
          <cell r="O163">
            <v>0.112967</v>
          </cell>
        </row>
        <row r="164">
          <cell r="M164">
            <v>8662</v>
          </cell>
          <cell r="N164">
            <v>18.614425000000001</v>
          </cell>
        </row>
        <row r="165">
          <cell r="M165">
            <v>8708</v>
          </cell>
          <cell r="O165">
            <v>3.19E-4</v>
          </cell>
        </row>
        <row r="166">
          <cell r="M166">
            <v>8854</v>
          </cell>
          <cell r="N166">
            <v>7.9341999999999996E-2</v>
          </cell>
        </row>
        <row r="167">
          <cell r="M167">
            <v>8887</v>
          </cell>
          <cell r="N167">
            <v>6.3020000000000003E-3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7"/>
  <sheetViews>
    <sheetView tabSelected="1" zoomScale="50" workbookViewId="0">
      <selection activeCell="C1" sqref="C1"/>
    </sheetView>
  </sheetViews>
  <sheetFormatPr baseColWidth="10" defaultRowHeight="17.399999999999999" x14ac:dyDescent="0.3"/>
  <cols>
    <col min="1" max="1" width="31.109375" customWidth="1"/>
    <col min="2" max="2" width="18.33203125" style="21" customWidth="1"/>
    <col min="3" max="4" width="15.88671875" style="21" customWidth="1"/>
    <col min="5" max="5" width="16.44140625" style="21" customWidth="1"/>
    <col min="6" max="6" width="16.109375" style="21" customWidth="1"/>
    <col min="7" max="7" width="17.5546875" style="21" customWidth="1"/>
    <col min="8" max="8" width="10.6640625" style="21" customWidth="1"/>
    <col min="9" max="9" width="16.44140625" style="21" bestFit="1" customWidth="1"/>
    <col min="11" max="11" width="31.44140625" style="34" customWidth="1"/>
    <col min="12" max="12" width="29.6640625" style="34" customWidth="1"/>
  </cols>
  <sheetData>
    <row r="1" spans="1:13" ht="45.75" customHeight="1" x14ac:dyDescent="0.4">
      <c r="A1" s="32" t="s">
        <v>253</v>
      </c>
      <c r="B1" s="33" t="s">
        <v>254</v>
      </c>
      <c r="C1" s="34" t="s">
        <v>228</v>
      </c>
      <c r="K1" s="34" t="s">
        <v>255</v>
      </c>
    </row>
    <row r="2" spans="1:13" ht="18.75" customHeight="1" x14ac:dyDescent="0.4">
      <c r="A2" s="35" t="s">
        <v>245</v>
      </c>
      <c r="K2" s="34" t="s">
        <v>256</v>
      </c>
      <c r="M2" s="36"/>
    </row>
    <row r="3" spans="1:13" ht="15.75" customHeight="1" thickBot="1" x14ac:dyDescent="0.35"/>
    <row r="4" spans="1:13" ht="18" thickBot="1" x14ac:dyDescent="0.35">
      <c r="A4" s="37"/>
      <c r="B4" s="39">
        <v>2000</v>
      </c>
      <c r="C4" s="38">
        <v>2001</v>
      </c>
      <c r="D4" s="38" t="s">
        <v>279</v>
      </c>
      <c r="E4" s="39">
        <v>2003</v>
      </c>
      <c r="F4" s="39" t="s">
        <v>299</v>
      </c>
      <c r="G4" s="38" t="s">
        <v>252</v>
      </c>
      <c r="H4" s="38" t="s">
        <v>257</v>
      </c>
      <c r="I4" s="39" t="s">
        <v>300</v>
      </c>
      <c r="K4" s="34" t="s">
        <v>244</v>
      </c>
      <c r="L4" s="34" t="s">
        <v>238</v>
      </c>
    </row>
    <row r="5" spans="1:13" ht="18" thickBot="1" x14ac:dyDescent="0.35">
      <c r="A5" s="40" t="s">
        <v>258</v>
      </c>
      <c r="B5" s="41">
        <f>B6+B10</f>
        <v>6602.7020930000008</v>
      </c>
      <c r="C5" s="41">
        <f>C6+C10</f>
        <v>6916.5512930000004</v>
      </c>
      <c r="D5" s="41">
        <f>D6+D10</f>
        <v>5057.1725070000002</v>
      </c>
      <c r="E5" s="41">
        <f>E6+E10</f>
        <v>4525.8366580000002</v>
      </c>
      <c r="F5" s="42">
        <f>F6+F10</f>
        <v>5847.2893720199991</v>
      </c>
      <c r="G5" s="43">
        <f>SUM(B5:F5)</f>
        <v>28949.551923020001</v>
      </c>
      <c r="H5" s="44">
        <f t="shared" ref="H5:H10" si="0">G5/$G$5</f>
        <v>1</v>
      </c>
      <c r="I5" s="45">
        <f t="shared" ref="I5:I10" si="1">((E5/B5)^(1/3))-1</f>
        <v>-0.11829008544949016</v>
      </c>
      <c r="K5" s="34" t="s">
        <v>4</v>
      </c>
      <c r="L5" s="34" t="s">
        <v>228</v>
      </c>
    </row>
    <row r="6" spans="1:13" x14ac:dyDescent="0.3">
      <c r="A6" s="46" t="s">
        <v>259</v>
      </c>
      <c r="B6" s="47">
        <f>SUM(B7:B9)</f>
        <v>3308.1762240000007</v>
      </c>
      <c r="C6" s="47">
        <f>SUM(C7:C9)</f>
        <v>2675.146968</v>
      </c>
      <c r="D6" s="47">
        <f>SUM(D7:D9)</f>
        <v>2243.799524</v>
      </c>
      <c r="E6" s="48">
        <f>SUM(E7:E9)</f>
        <v>2457.8448969999999</v>
      </c>
      <c r="F6" s="78">
        <f>SUM(F7:F9)</f>
        <v>2499.1698120199999</v>
      </c>
      <c r="G6" s="43">
        <f>SUM(B6:F6)</f>
        <v>13184.137425020001</v>
      </c>
      <c r="H6" s="44">
        <f t="shared" si="0"/>
        <v>0.45541766795140914</v>
      </c>
      <c r="I6" s="45">
        <f t="shared" si="1"/>
        <v>-9.429114799380256E-2</v>
      </c>
      <c r="K6" s="34" t="s">
        <v>6</v>
      </c>
      <c r="L6" s="34" t="s">
        <v>227</v>
      </c>
    </row>
    <row r="7" spans="1:13" x14ac:dyDescent="0.3">
      <c r="A7" s="49" t="s">
        <v>260</v>
      </c>
      <c r="B7" s="50">
        <f>VLOOKUP($C$1,'X PET PUBLICO 95 2004JUN'!$B$4:$H$245,7,FALSE)+VLOOKUP($C$1,'X PET PRIVADO 95 2004sep'!$B$4:$H$245,7,FALSE)</f>
        <v>1791.1630000000002</v>
      </c>
      <c r="C7" s="50">
        <f>VLOOKUP($C$1,'X PET PUBLICO 95 2004JUN'!$B$4:$Z$245,8,FALSE)+VLOOKUP($C$1,'X PET PRIVADO 95 2004sep'!$B$4:$Z$245,8,FALSE)</f>
        <v>1018.86</v>
      </c>
      <c r="D7" s="52">
        <f>VLOOKUP($C$1,'X PET PUBLICO 95 2004JUN'!$B$4:$Z$245,9,FALSE)+VLOOKUP($C$1,'X PET PRIVADO 95 2004sep'!$B$4:$Z$245,9,FALSE)</f>
        <v>719.79533199999992</v>
      </c>
      <c r="E7" s="51">
        <f>VLOOKUP($C$1,'X PET PUBLICO 95 2004JUN'!$B$4:$Z$245,10,FALSE)+VLOOKUP($C$1,'X PET PRIVADO 95 2004sep'!$B$4:$Z$245,10,FALSE)</f>
        <v>1045.0405470000001</v>
      </c>
      <c r="F7" s="79">
        <f>VLOOKUP($C$1,'X PET PUBLICO 95 2004JUN'!$B$4:$Z$245,11,FALSE)+VLOOKUP($C$1,'X PET PRIVADO 95 2004sep'!$B$4:$Z$245,11,FALSE)</f>
        <v>951.52749602000006</v>
      </c>
      <c r="G7" s="53">
        <f t="shared" ref="G6:G11" si="2">SUM(B7:F7)</f>
        <v>5526.3863750199998</v>
      </c>
      <c r="H7" s="54">
        <f t="shared" si="0"/>
        <v>0.19089712993538763</v>
      </c>
      <c r="I7" s="55">
        <f t="shared" si="1"/>
        <v>-0.16439824413120963</v>
      </c>
      <c r="J7" s="21"/>
      <c r="K7" s="34" t="s">
        <v>8</v>
      </c>
      <c r="L7" s="34" t="s">
        <v>239</v>
      </c>
    </row>
    <row r="8" spans="1:13" x14ac:dyDescent="0.3">
      <c r="A8" s="49" t="s">
        <v>261</v>
      </c>
      <c r="B8" s="50">
        <f>VLOOKUP($C$1,'X HIERRO 95 2004sep'!$B$4:$H$245,7,FALSE)</f>
        <v>0.38108500000000001</v>
      </c>
      <c r="C8" s="50">
        <f>VLOOKUP($C$1,'X HIERRO 95 2004sep'!$B$4:$Z$245,8,FALSE)</f>
        <v>0</v>
      </c>
      <c r="D8" s="52">
        <f>VLOOKUP($C$1,'X HIERRO 95 2004sep'!$B$4:$Z$245,9,FALSE)</f>
        <v>0</v>
      </c>
      <c r="E8" s="51">
        <f>VLOOKUP($C$1,'X HIERRO 95 2004sep'!$B$4:$Z$245,10,FALSE)</f>
        <v>0.82104900000000003</v>
      </c>
      <c r="F8" s="79">
        <f>VLOOKUP($C$1,'X HIERRO 95 2004sep'!$B$4:$Z$245,11,FALSE)</f>
        <v>2.6598269999999999</v>
      </c>
      <c r="G8" s="53">
        <f t="shared" si="2"/>
        <v>3.861961</v>
      </c>
      <c r="H8" s="56">
        <f t="shared" si="0"/>
        <v>1.3340313557423525E-4</v>
      </c>
      <c r="I8" s="55">
        <f t="shared" si="1"/>
        <v>0.29156343270462348</v>
      </c>
      <c r="J8" s="21"/>
      <c r="K8" s="34" t="s">
        <v>10</v>
      </c>
      <c r="L8" s="34" t="s">
        <v>232</v>
      </c>
    </row>
    <row r="9" spans="1:13" ht="18" thickBot="1" x14ac:dyDescent="0.35">
      <c r="A9" s="57" t="s">
        <v>262</v>
      </c>
      <c r="B9" s="58">
        <f>VLOOKUP($C$1,'XNT 95 2004sep'!$B$4:$H$245,7,FALSE)-VLOOKUP($C$1,'X PET PRIVADO 95 2004sep'!$B$4:$H$245,7,FALSE)</f>
        <v>1516.6321390000003</v>
      </c>
      <c r="C9" s="58">
        <f>VLOOKUP($C$1,'XNT 95 2004sep'!$B$4:$Z$245,8,FALSE)-VLOOKUP($C$1,'X PET PRIVADO 95 2004sep'!$B$4:$Z$245,8,FALSE)</f>
        <v>1656.2869679999999</v>
      </c>
      <c r="D9" s="52">
        <f>VLOOKUP($C$1,'XNT 95 2004sep'!$B$4:$Z$245,9,FALSE)-VLOOKUP($C$1,'X PET PRIVADO 95 2004sep'!$B$4:$Z$245,9,FALSE)</f>
        <v>1524.0041920000001</v>
      </c>
      <c r="E9" s="51">
        <f>VLOOKUP($C$1,'XNT 95 2004sep'!$B$4:$Z$245,10,FALSE)-VLOOKUP($C$1,'X PET PRIVADO 95 2004sep'!$B$4:$Z$245,10,FALSE)</f>
        <v>1411.983301</v>
      </c>
      <c r="F9" s="80">
        <f>VLOOKUP($C$1,'XNT 95 2004sep'!$B$4:$Z$245,11,FALSE)-VLOOKUP($C$1,'X PET PRIVADO 95 2004sep'!$B$4:$Z$245,11,FALSE)</f>
        <v>1544.982489</v>
      </c>
      <c r="G9" s="59">
        <f t="shared" si="2"/>
        <v>7653.8890890000002</v>
      </c>
      <c r="H9" s="60">
        <f t="shared" si="0"/>
        <v>0.26438713488044724</v>
      </c>
      <c r="I9" s="73">
        <f t="shared" si="1"/>
        <v>-2.3550542342053338E-2</v>
      </c>
      <c r="J9" s="21"/>
      <c r="K9" s="34" t="s">
        <v>16</v>
      </c>
      <c r="L9" s="34" t="s">
        <v>235</v>
      </c>
    </row>
    <row r="10" spans="1:13" ht="18" thickBot="1" x14ac:dyDescent="0.35">
      <c r="A10" s="40" t="s">
        <v>263</v>
      </c>
      <c r="B10" s="41">
        <f>VLOOKUP($C$1,'M 95 2003DIC'!$B$4:$H$247,7,FALSE)</f>
        <v>3294.5258690000001</v>
      </c>
      <c r="C10" s="41">
        <f>VLOOKUP($C$1,'M 95 2003DIC'!$B$4:$Z$247,8,FALSE)</f>
        <v>4241.4043250000004</v>
      </c>
      <c r="D10" s="61">
        <f>VLOOKUP($C$1,'M 95 2003DIC'!$B$4:$Z$247,9,FALSE)</f>
        <v>2813.3729830000002</v>
      </c>
      <c r="E10" s="41">
        <f>VLOOKUP($C$1,'M 95 2003DIC'!$B$4:$Z$247,10,FALSE)</f>
        <v>2067.9917610000002</v>
      </c>
      <c r="F10" s="41">
        <f>VLOOKUP($C$1,'M 95 2003DIC'!$B$4:$Z$247,11,FALSE)</f>
        <v>3348.1195599999996</v>
      </c>
      <c r="G10" s="62">
        <f t="shared" si="2"/>
        <v>15765.414498000002</v>
      </c>
      <c r="H10" s="63">
        <f t="shared" si="0"/>
        <v>0.54458233204859097</v>
      </c>
      <c r="I10" s="64">
        <f t="shared" si="1"/>
        <v>-0.14378014594997979</v>
      </c>
      <c r="J10" s="21"/>
      <c r="K10" s="34" t="s">
        <v>17</v>
      </c>
      <c r="L10" s="34" t="s">
        <v>236</v>
      </c>
    </row>
    <row r="11" spans="1:13" ht="18" thickBot="1" x14ac:dyDescent="0.35">
      <c r="A11" s="40" t="s">
        <v>264</v>
      </c>
      <c r="B11" s="41">
        <f>B6-B10</f>
        <v>13.650355000000673</v>
      </c>
      <c r="C11" s="61">
        <f>C6-C10</f>
        <v>-1566.2573570000004</v>
      </c>
      <c r="D11" s="41">
        <f>D6-D10</f>
        <v>-569.57345900000018</v>
      </c>
      <c r="E11" s="41">
        <f>E6-E10</f>
        <v>389.85313599999972</v>
      </c>
      <c r="F11" s="41">
        <f>F6-F10</f>
        <v>-848.94974797999976</v>
      </c>
      <c r="G11" s="61">
        <f t="shared" si="2"/>
        <v>-2581.27707298</v>
      </c>
      <c r="H11" s="65"/>
      <c r="I11" s="66"/>
      <c r="J11" s="21"/>
      <c r="K11" s="34" t="s">
        <v>20</v>
      </c>
      <c r="L11" s="34" t="s">
        <v>240</v>
      </c>
    </row>
    <row r="12" spans="1:13" ht="18" thickBot="1" x14ac:dyDescent="0.35">
      <c r="A12" s="40" t="s">
        <v>265</v>
      </c>
      <c r="B12" s="81">
        <f t="shared" ref="B12:G12" si="3">(B10+B9)/B39</f>
        <v>0.25345175843606188</v>
      </c>
      <c r="C12" s="81">
        <f t="shared" si="3"/>
        <v>0.27538343419758843</v>
      </c>
      <c r="D12" s="81">
        <f t="shared" si="3"/>
        <v>0.27765315549334968</v>
      </c>
      <c r="E12" s="81">
        <f t="shared" si="3"/>
        <v>0.29801282231895981</v>
      </c>
      <c r="F12" s="81">
        <f t="shared" si="3"/>
        <v>0.33079685566364769</v>
      </c>
      <c r="G12" s="67">
        <f t="shared" si="3"/>
        <v>0.28390639362555026</v>
      </c>
      <c r="H12" s="65"/>
      <c r="I12" s="68"/>
      <c r="J12" s="21"/>
      <c r="K12" s="34" t="s">
        <v>21</v>
      </c>
      <c r="L12" s="34" t="s">
        <v>242</v>
      </c>
    </row>
    <row r="13" spans="1:13" x14ac:dyDescent="0.3">
      <c r="K13" s="34" t="s">
        <v>23</v>
      </c>
      <c r="L13" s="34" t="s">
        <v>243</v>
      </c>
    </row>
    <row r="14" spans="1:13" x14ac:dyDescent="0.3">
      <c r="K14" s="34" t="s">
        <v>24</v>
      </c>
      <c r="L14" s="34" t="s">
        <v>241</v>
      </c>
    </row>
    <row r="15" spans="1:13" x14ac:dyDescent="0.3">
      <c r="K15" s="34" t="s">
        <v>27</v>
      </c>
      <c r="L15" s="34" t="s">
        <v>230</v>
      </c>
    </row>
    <row r="16" spans="1:13" x14ac:dyDescent="0.3">
      <c r="K16" s="34" t="s">
        <v>28</v>
      </c>
      <c r="L16" s="34" t="s">
        <v>231</v>
      </c>
    </row>
    <row r="17" spans="1:12" x14ac:dyDescent="0.3">
      <c r="K17" s="34" t="s">
        <v>29</v>
      </c>
      <c r="L17" s="34" t="s">
        <v>233</v>
      </c>
    </row>
    <row r="18" spans="1:12" x14ac:dyDescent="0.3">
      <c r="K18" s="34" t="s">
        <v>13</v>
      </c>
      <c r="L18" s="34" t="s">
        <v>237</v>
      </c>
    </row>
    <row r="19" spans="1:12" x14ac:dyDescent="0.3">
      <c r="K19" s="34" t="s">
        <v>30</v>
      </c>
      <c r="L19" s="34" t="s">
        <v>229</v>
      </c>
    </row>
    <row r="20" spans="1:12" x14ac:dyDescent="0.3">
      <c r="K20" s="34" t="s">
        <v>31</v>
      </c>
      <c r="L20" s="34" t="s">
        <v>234</v>
      </c>
    </row>
    <row r="21" spans="1:12" x14ac:dyDescent="0.3">
      <c r="K21" s="34" t="s">
        <v>32</v>
      </c>
    </row>
    <row r="22" spans="1:12" x14ac:dyDescent="0.3">
      <c r="K22" s="34" t="s">
        <v>33</v>
      </c>
    </row>
    <row r="23" spans="1:12" x14ac:dyDescent="0.3">
      <c r="K23" s="34" t="s">
        <v>34</v>
      </c>
    </row>
    <row r="24" spans="1:12" x14ac:dyDescent="0.3">
      <c r="K24" s="34" t="s">
        <v>215</v>
      </c>
    </row>
    <row r="25" spans="1:12" x14ac:dyDescent="0.3">
      <c r="K25" s="34" t="s">
        <v>35</v>
      </c>
    </row>
    <row r="26" spans="1:12" x14ac:dyDescent="0.3">
      <c r="K26" s="34" t="s">
        <v>36</v>
      </c>
    </row>
    <row r="27" spans="1:12" x14ac:dyDescent="0.3">
      <c r="K27" s="34" t="s">
        <v>3</v>
      </c>
    </row>
    <row r="28" spans="1:12" x14ac:dyDescent="0.3">
      <c r="A28" s="69" t="s">
        <v>266</v>
      </c>
      <c r="B28" s="70" t="s">
        <v>295</v>
      </c>
      <c r="K28" s="34" t="s">
        <v>37</v>
      </c>
    </row>
    <row r="29" spans="1:12" x14ac:dyDescent="0.3">
      <c r="B29" s="70" t="s">
        <v>296</v>
      </c>
      <c r="K29" s="34" t="s">
        <v>38</v>
      </c>
    </row>
    <row r="30" spans="1:12" x14ac:dyDescent="0.3">
      <c r="A30" t="s">
        <v>274</v>
      </c>
      <c r="B30" s="70"/>
      <c r="K30" s="34" t="s">
        <v>40</v>
      </c>
    </row>
    <row r="31" spans="1:12" x14ac:dyDescent="0.3">
      <c r="A31" t="s">
        <v>281</v>
      </c>
      <c r="K31" s="34" t="s">
        <v>41</v>
      </c>
    </row>
    <row r="32" spans="1:12" x14ac:dyDescent="0.3">
      <c r="A32" s="72" t="s">
        <v>297</v>
      </c>
      <c r="K32" s="34" t="s">
        <v>43</v>
      </c>
    </row>
    <row r="33" spans="1:11" x14ac:dyDescent="0.3">
      <c r="A33" s="72" t="s">
        <v>298</v>
      </c>
      <c r="K33" s="34" t="s">
        <v>15</v>
      </c>
    </row>
    <row r="34" spans="1:11" x14ac:dyDescent="0.3">
      <c r="A34" s="72" t="s">
        <v>283</v>
      </c>
      <c r="K34" s="34" t="s">
        <v>44</v>
      </c>
    </row>
    <row r="35" spans="1:11" x14ac:dyDescent="0.3">
      <c r="A35" s="74" t="s">
        <v>282</v>
      </c>
      <c r="K35" s="34" t="s">
        <v>45</v>
      </c>
    </row>
    <row r="36" spans="1:11" x14ac:dyDescent="0.3">
      <c r="H36" s="72" t="s">
        <v>301</v>
      </c>
      <c r="K36" s="34" t="s">
        <v>46</v>
      </c>
    </row>
    <row r="37" spans="1:11" x14ac:dyDescent="0.3">
      <c r="K37" s="34" t="s">
        <v>47</v>
      </c>
    </row>
    <row r="38" spans="1:11" x14ac:dyDescent="0.3">
      <c r="K38" s="34" t="s">
        <v>48</v>
      </c>
    </row>
    <row r="39" spans="1:11" x14ac:dyDescent="0.3">
      <c r="A39" t="s">
        <v>267</v>
      </c>
      <c r="B39" s="21">
        <f>'XNT 95 2004sep'!H244+'M 95 2003DIC'!H246-'X PET PRIVADO 95 2004sep'!H244</f>
        <v>18982.539469000007</v>
      </c>
      <c r="C39" s="21">
        <f>'XNT 95 2004sep'!I244+'M 95 2003DIC'!I246-'X PET PRIVADO 95 2004sep'!I244</f>
        <v>21416.289292000001</v>
      </c>
      <c r="D39" s="21">
        <f>'XNT 95 2004sep'!J244+'M 95 2003DIC'!J246-'X PET PRIVADO 95 2004sep'!J244</f>
        <v>15621.566293000003</v>
      </c>
      <c r="E39" s="21">
        <f>'XNT 95 2004sep'!K244+'M 95 2003DIC'!K246-'X PET PRIVADO 95 2004sep'!K244</f>
        <v>11677.266216</v>
      </c>
      <c r="F39" s="21">
        <f>'XNT 95 2004sep'!L244+'M 95 2003DIC'!L246-'X PET PRIVADO 95 2004sep'!L244</f>
        <v>14791.863844000007</v>
      </c>
      <c r="G39" s="21">
        <f>SUM(B39:F39)</f>
        <v>82489.525114000018</v>
      </c>
      <c r="K39" s="34" t="s">
        <v>49</v>
      </c>
    </row>
    <row r="40" spans="1:11" x14ac:dyDescent="0.3">
      <c r="K40" s="34" t="s">
        <v>200</v>
      </c>
    </row>
    <row r="41" spans="1:11" x14ac:dyDescent="0.3">
      <c r="K41" s="34" t="s">
        <v>50</v>
      </c>
    </row>
    <row r="42" spans="1:11" x14ac:dyDescent="0.3">
      <c r="K42" s="34" t="s">
        <v>51</v>
      </c>
    </row>
    <row r="43" spans="1:11" x14ac:dyDescent="0.3">
      <c r="K43" s="34" t="s">
        <v>52</v>
      </c>
    </row>
    <row r="44" spans="1:11" x14ac:dyDescent="0.3">
      <c r="K44" s="34" t="s">
        <v>53</v>
      </c>
    </row>
    <row r="45" spans="1:11" x14ac:dyDescent="0.3">
      <c r="K45" s="34" t="s">
        <v>55</v>
      </c>
    </row>
    <row r="46" spans="1:11" x14ac:dyDescent="0.3">
      <c r="K46" s="34" t="s">
        <v>56</v>
      </c>
    </row>
    <row r="47" spans="1:11" x14ac:dyDescent="0.3">
      <c r="K47" s="34" t="s">
        <v>57</v>
      </c>
    </row>
    <row r="48" spans="1:11" x14ac:dyDescent="0.3">
      <c r="K48" s="34" t="s">
        <v>58</v>
      </c>
    </row>
    <row r="49" spans="11:11" x14ac:dyDescent="0.3">
      <c r="K49" s="71" t="s">
        <v>213</v>
      </c>
    </row>
    <row r="50" spans="11:11" x14ac:dyDescent="0.3">
      <c r="K50" s="34" t="s">
        <v>59</v>
      </c>
    </row>
    <row r="51" spans="11:11" x14ac:dyDescent="0.3">
      <c r="K51" s="34" t="s">
        <v>60</v>
      </c>
    </row>
    <row r="52" spans="11:11" x14ac:dyDescent="0.3">
      <c r="K52" s="34" t="s">
        <v>61</v>
      </c>
    </row>
    <row r="53" spans="11:11" x14ac:dyDescent="0.3">
      <c r="K53" s="34" t="s">
        <v>62</v>
      </c>
    </row>
    <row r="54" spans="11:11" x14ac:dyDescent="0.3">
      <c r="K54" s="34" t="s">
        <v>63</v>
      </c>
    </row>
    <row r="55" spans="11:11" x14ac:dyDescent="0.3">
      <c r="K55" s="34" t="s">
        <v>64</v>
      </c>
    </row>
    <row r="56" spans="11:11" x14ac:dyDescent="0.3">
      <c r="K56" s="34" t="s">
        <v>65</v>
      </c>
    </row>
    <row r="57" spans="11:11" x14ac:dyDescent="0.3">
      <c r="K57" s="34" t="s">
        <v>66</v>
      </c>
    </row>
    <row r="58" spans="11:11" x14ac:dyDescent="0.3">
      <c r="K58" s="34" t="s">
        <v>67</v>
      </c>
    </row>
    <row r="59" spans="11:11" x14ac:dyDescent="0.3">
      <c r="K59" s="34" t="s">
        <v>68</v>
      </c>
    </row>
    <row r="60" spans="11:11" x14ac:dyDescent="0.3">
      <c r="K60" s="34" t="s">
        <v>70</v>
      </c>
    </row>
    <row r="61" spans="11:11" x14ac:dyDescent="0.3">
      <c r="K61" s="34" t="s">
        <v>71</v>
      </c>
    </row>
    <row r="62" spans="11:11" x14ac:dyDescent="0.3">
      <c r="K62" s="34" t="s">
        <v>72</v>
      </c>
    </row>
    <row r="63" spans="11:11" x14ac:dyDescent="0.3">
      <c r="K63" s="34" t="s">
        <v>73</v>
      </c>
    </row>
    <row r="64" spans="11:11" x14ac:dyDescent="0.3">
      <c r="K64" s="34" t="s">
        <v>74</v>
      </c>
    </row>
    <row r="65" spans="11:11" x14ac:dyDescent="0.3">
      <c r="K65" s="34" t="s">
        <v>75</v>
      </c>
    </row>
    <row r="66" spans="11:11" x14ac:dyDescent="0.3">
      <c r="K66" s="34" t="s">
        <v>77</v>
      </c>
    </row>
    <row r="67" spans="11:11" x14ac:dyDescent="0.3">
      <c r="K67" s="34" t="s">
        <v>78</v>
      </c>
    </row>
    <row r="68" spans="11:11" x14ac:dyDescent="0.3">
      <c r="K68" s="34" t="s">
        <v>76</v>
      </c>
    </row>
    <row r="69" spans="11:11" x14ac:dyDescent="0.3">
      <c r="K69" s="34" t="s">
        <v>79</v>
      </c>
    </row>
    <row r="70" spans="11:11" x14ac:dyDescent="0.3">
      <c r="K70" s="34" t="s">
        <v>80</v>
      </c>
    </row>
    <row r="71" spans="11:11" x14ac:dyDescent="0.3">
      <c r="K71" s="34" t="s">
        <v>81</v>
      </c>
    </row>
    <row r="72" spans="11:11" x14ac:dyDescent="0.3">
      <c r="K72" s="34" t="s">
        <v>83</v>
      </c>
    </row>
    <row r="73" spans="11:11" x14ac:dyDescent="0.3">
      <c r="K73" s="34" t="s">
        <v>84</v>
      </c>
    </row>
    <row r="74" spans="11:11" x14ac:dyDescent="0.3">
      <c r="K74" s="34" t="s">
        <v>85</v>
      </c>
    </row>
    <row r="75" spans="11:11" x14ac:dyDescent="0.3">
      <c r="K75" s="34" t="s">
        <v>86</v>
      </c>
    </row>
    <row r="76" spans="11:11" x14ac:dyDescent="0.3">
      <c r="K76" s="34" t="s">
        <v>87</v>
      </c>
    </row>
    <row r="77" spans="11:11" x14ac:dyDescent="0.3">
      <c r="K77" s="34" t="s">
        <v>88</v>
      </c>
    </row>
    <row r="78" spans="11:11" x14ac:dyDescent="0.3">
      <c r="K78" s="34" t="s">
        <v>89</v>
      </c>
    </row>
    <row r="79" spans="11:11" x14ac:dyDescent="0.3">
      <c r="K79" s="34" t="s">
        <v>91</v>
      </c>
    </row>
    <row r="80" spans="11:11" x14ac:dyDescent="0.3">
      <c r="K80" s="34" t="s">
        <v>92</v>
      </c>
    </row>
    <row r="81" spans="11:11" x14ac:dyDescent="0.3">
      <c r="K81" s="34" t="s">
        <v>93</v>
      </c>
    </row>
    <row r="82" spans="11:11" x14ac:dyDescent="0.3">
      <c r="K82" s="34" t="s">
        <v>94</v>
      </c>
    </row>
    <row r="83" spans="11:11" x14ac:dyDescent="0.3">
      <c r="K83" s="34" t="s">
        <v>96</v>
      </c>
    </row>
    <row r="84" spans="11:11" x14ac:dyDescent="0.3">
      <c r="K84" s="34" t="s">
        <v>97</v>
      </c>
    </row>
    <row r="85" spans="11:11" x14ac:dyDescent="0.3">
      <c r="K85" s="34" t="s">
        <v>98</v>
      </c>
    </row>
    <row r="86" spans="11:11" x14ac:dyDescent="0.3">
      <c r="K86" s="34" t="s">
        <v>95</v>
      </c>
    </row>
    <row r="87" spans="11:11" x14ac:dyDescent="0.3">
      <c r="K87" s="34" t="s">
        <v>99</v>
      </c>
    </row>
    <row r="88" spans="11:11" x14ac:dyDescent="0.3">
      <c r="K88" s="34" t="s">
        <v>155</v>
      </c>
    </row>
    <row r="89" spans="11:11" x14ac:dyDescent="0.3">
      <c r="K89" s="34" t="s">
        <v>100</v>
      </c>
    </row>
    <row r="90" spans="11:11" x14ac:dyDescent="0.3">
      <c r="K90" s="34" t="s">
        <v>101</v>
      </c>
    </row>
    <row r="91" spans="11:11" x14ac:dyDescent="0.3">
      <c r="K91" s="34" t="s">
        <v>102</v>
      </c>
    </row>
    <row r="92" spans="11:11" x14ac:dyDescent="0.3">
      <c r="K92" s="34" t="s">
        <v>103</v>
      </c>
    </row>
    <row r="93" spans="11:11" x14ac:dyDescent="0.3">
      <c r="K93" s="34" t="s">
        <v>104</v>
      </c>
    </row>
    <row r="94" spans="11:11" x14ac:dyDescent="0.3">
      <c r="K94" s="34" t="s">
        <v>105</v>
      </c>
    </row>
    <row r="95" spans="11:11" x14ac:dyDescent="0.3">
      <c r="K95" s="34" t="s">
        <v>106</v>
      </c>
    </row>
    <row r="96" spans="11:11" x14ac:dyDescent="0.3">
      <c r="K96" s="34" t="s">
        <v>107</v>
      </c>
    </row>
    <row r="97" spans="11:11" x14ac:dyDescent="0.3">
      <c r="K97" s="34" t="s">
        <v>108</v>
      </c>
    </row>
    <row r="98" spans="11:11" x14ac:dyDescent="0.3">
      <c r="K98" s="34" t="s">
        <v>148</v>
      </c>
    </row>
    <row r="99" spans="11:11" x14ac:dyDescent="0.3">
      <c r="K99" s="34" t="s">
        <v>208</v>
      </c>
    </row>
    <row r="100" spans="11:11" x14ac:dyDescent="0.3">
      <c r="K100" s="34" t="s">
        <v>209</v>
      </c>
    </row>
    <row r="101" spans="11:11" x14ac:dyDescent="0.3">
      <c r="K101" s="34" t="s">
        <v>210</v>
      </c>
    </row>
    <row r="102" spans="11:11" x14ac:dyDescent="0.3">
      <c r="K102" s="34" t="s">
        <v>109</v>
      </c>
    </row>
    <row r="103" spans="11:11" x14ac:dyDescent="0.3">
      <c r="K103" s="34" t="s">
        <v>110</v>
      </c>
    </row>
    <row r="104" spans="11:11" x14ac:dyDescent="0.3">
      <c r="K104" s="34" t="s">
        <v>111</v>
      </c>
    </row>
    <row r="105" spans="11:11" x14ac:dyDescent="0.3">
      <c r="K105" s="34" t="s">
        <v>113</v>
      </c>
    </row>
    <row r="106" spans="11:11" x14ac:dyDescent="0.3">
      <c r="K106" s="34" t="s">
        <v>112</v>
      </c>
    </row>
    <row r="107" spans="11:11" x14ac:dyDescent="0.3">
      <c r="K107" s="34" t="s">
        <v>114</v>
      </c>
    </row>
    <row r="108" spans="11:11" x14ac:dyDescent="0.3">
      <c r="K108" s="34" t="s">
        <v>115</v>
      </c>
    </row>
    <row r="109" spans="11:11" x14ac:dyDescent="0.3">
      <c r="K109" s="34" t="s">
        <v>116</v>
      </c>
    </row>
    <row r="110" spans="11:11" x14ac:dyDescent="0.3">
      <c r="K110" s="34" t="s">
        <v>117</v>
      </c>
    </row>
    <row r="111" spans="11:11" x14ac:dyDescent="0.3">
      <c r="K111" s="34" t="s">
        <v>118</v>
      </c>
    </row>
    <row r="112" spans="11:11" x14ac:dyDescent="0.3">
      <c r="K112" s="34" t="s">
        <v>179</v>
      </c>
    </row>
    <row r="113" spans="11:11" x14ac:dyDescent="0.3">
      <c r="K113" s="71" t="s">
        <v>119</v>
      </c>
    </row>
    <row r="114" spans="11:11" x14ac:dyDescent="0.3">
      <c r="K114" s="34" t="s">
        <v>120</v>
      </c>
    </row>
    <row r="115" spans="11:11" x14ac:dyDescent="0.3">
      <c r="K115" s="34" t="s">
        <v>121</v>
      </c>
    </row>
    <row r="116" spans="11:11" x14ac:dyDescent="0.3">
      <c r="K116" s="34" t="s">
        <v>122</v>
      </c>
    </row>
    <row r="117" spans="11:11" x14ac:dyDescent="0.3">
      <c r="K117" s="34" t="s">
        <v>123</v>
      </c>
    </row>
    <row r="118" spans="11:11" x14ac:dyDescent="0.3">
      <c r="K118" s="34" t="s">
        <v>124</v>
      </c>
    </row>
    <row r="119" spans="11:11" x14ac:dyDescent="0.3">
      <c r="K119" s="34" t="s">
        <v>268</v>
      </c>
    </row>
    <row r="120" spans="11:11" x14ac:dyDescent="0.3">
      <c r="K120" s="34" t="s">
        <v>125</v>
      </c>
    </row>
    <row r="121" spans="11:11" x14ac:dyDescent="0.3">
      <c r="K121" s="34" t="s">
        <v>127</v>
      </c>
    </row>
    <row r="122" spans="11:11" x14ac:dyDescent="0.3">
      <c r="K122" s="34" t="s">
        <v>128</v>
      </c>
    </row>
    <row r="123" spans="11:11" x14ac:dyDescent="0.3">
      <c r="K123" s="34" t="s">
        <v>129</v>
      </c>
    </row>
    <row r="124" spans="11:11" x14ac:dyDescent="0.3">
      <c r="K124" s="34" t="s">
        <v>130</v>
      </c>
    </row>
    <row r="125" spans="11:11" x14ac:dyDescent="0.3">
      <c r="K125" s="34" t="s">
        <v>131</v>
      </c>
    </row>
    <row r="126" spans="11:11" x14ac:dyDescent="0.3">
      <c r="K126" s="34" t="s">
        <v>132</v>
      </c>
    </row>
    <row r="127" spans="11:11" x14ac:dyDescent="0.3">
      <c r="K127" s="34" t="s">
        <v>133</v>
      </c>
    </row>
    <row r="128" spans="11:11" x14ac:dyDescent="0.3">
      <c r="K128" s="34" t="s">
        <v>134</v>
      </c>
    </row>
    <row r="129" spans="11:11" x14ac:dyDescent="0.3">
      <c r="K129" s="34" t="s">
        <v>137</v>
      </c>
    </row>
    <row r="130" spans="11:11" x14ac:dyDescent="0.3">
      <c r="K130" s="34" t="s">
        <v>138</v>
      </c>
    </row>
    <row r="131" spans="11:11" x14ac:dyDescent="0.3">
      <c r="K131" s="34" t="s">
        <v>139</v>
      </c>
    </row>
    <row r="132" spans="11:11" x14ac:dyDescent="0.3">
      <c r="K132" s="34" t="s">
        <v>141</v>
      </c>
    </row>
    <row r="133" spans="11:11" x14ac:dyDescent="0.3">
      <c r="K133" s="34" t="s">
        <v>142</v>
      </c>
    </row>
    <row r="134" spans="11:11" x14ac:dyDescent="0.3">
      <c r="K134" s="34" t="s">
        <v>143</v>
      </c>
    </row>
    <row r="135" spans="11:11" x14ac:dyDescent="0.3">
      <c r="K135" s="34" t="s">
        <v>144</v>
      </c>
    </row>
    <row r="136" spans="11:11" x14ac:dyDescent="0.3">
      <c r="K136" s="34" t="s">
        <v>145</v>
      </c>
    </row>
    <row r="137" spans="11:11" x14ac:dyDescent="0.3">
      <c r="K137" s="34" t="s">
        <v>146</v>
      </c>
    </row>
    <row r="138" spans="11:11" x14ac:dyDescent="0.3">
      <c r="K138" s="34" t="s">
        <v>147</v>
      </c>
    </row>
    <row r="139" spans="11:11" x14ac:dyDescent="0.3">
      <c r="K139" s="34" t="s">
        <v>11</v>
      </c>
    </row>
    <row r="140" spans="11:11" x14ac:dyDescent="0.3">
      <c r="K140" s="34" t="s">
        <v>269</v>
      </c>
    </row>
    <row r="141" spans="11:11" x14ac:dyDescent="0.3">
      <c r="K141" s="34" t="s">
        <v>42</v>
      </c>
    </row>
    <row r="142" spans="11:11" x14ac:dyDescent="0.3">
      <c r="K142" s="34" t="s">
        <v>42</v>
      </c>
    </row>
    <row r="143" spans="11:11" x14ac:dyDescent="0.3">
      <c r="K143" s="34" t="s">
        <v>42</v>
      </c>
    </row>
    <row r="144" spans="11:11" x14ac:dyDescent="0.3">
      <c r="K144" s="34" t="s">
        <v>149</v>
      </c>
    </row>
    <row r="145" spans="11:11" x14ac:dyDescent="0.3">
      <c r="K145" s="34" t="s">
        <v>150</v>
      </c>
    </row>
    <row r="146" spans="11:11" x14ac:dyDescent="0.3">
      <c r="K146" s="34" t="s">
        <v>151</v>
      </c>
    </row>
    <row r="147" spans="11:11" x14ac:dyDescent="0.3">
      <c r="K147" s="34" t="s">
        <v>153</v>
      </c>
    </row>
    <row r="148" spans="11:11" x14ac:dyDescent="0.3">
      <c r="K148" s="34" t="s">
        <v>152</v>
      </c>
    </row>
    <row r="149" spans="11:11" x14ac:dyDescent="0.3">
      <c r="K149" s="34" t="s">
        <v>22</v>
      </c>
    </row>
    <row r="150" spans="11:11" x14ac:dyDescent="0.3">
      <c r="K150" s="34" t="s">
        <v>156</v>
      </c>
    </row>
    <row r="151" spans="11:11" x14ac:dyDescent="0.3">
      <c r="K151" s="34" t="s">
        <v>157</v>
      </c>
    </row>
    <row r="152" spans="11:11" x14ac:dyDescent="0.3">
      <c r="K152" s="34" t="s">
        <v>159</v>
      </c>
    </row>
    <row r="153" spans="11:11" x14ac:dyDescent="0.3">
      <c r="K153" s="34" t="s">
        <v>160</v>
      </c>
    </row>
    <row r="154" spans="11:11" x14ac:dyDescent="0.3">
      <c r="K154" s="34" t="s">
        <v>161</v>
      </c>
    </row>
    <row r="155" spans="11:11" x14ac:dyDescent="0.3">
      <c r="K155" s="34" t="s">
        <v>162</v>
      </c>
    </row>
    <row r="156" spans="11:11" x14ac:dyDescent="0.3">
      <c r="K156" s="34" t="s">
        <v>163</v>
      </c>
    </row>
    <row r="157" spans="11:11" x14ac:dyDescent="0.3">
      <c r="K157" s="34" t="s">
        <v>164</v>
      </c>
    </row>
    <row r="158" spans="11:11" x14ac:dyDescent="0.3">
      <c r="K158" s="34" t="s">
        <v>165</v>
      </c>
    </row>
    <row r="159" spans="11:11" x14ac:dyDescent="0.3">
      <c r="K159" s="34" t="s">
        <v>166</v>
      </c>
    </row>
    <row r="160" spans="11:11" x14ac:dyDescent="0.3">
      <c r="K160" s="34" t="s">
        <v>167</v>
      </c>
    </row>
    <row r="161" spans="11:11" x14ac:dyDescent="0.3">
      <c r="K161" s="34" t="s">
        <v>168</v>
      </c>
    </row>
    <row r="162" spans="11:11" x14ac:dyDescent="0.3">
      <c r="K162" s="34" t="s">
        <v>169</v>
      </c>
    </row>
    <row r="163" spans="11:11" x14ac:dyDescent="0.3">
      <c r="K163" s="34" t="s">
        <v>170</v>
      </c>
    </row>
    <row r="164" spans="11:11" x14ac:dyDescent="0.3">
      <c r="K164" s="34" t="s">
        <v>173</v>
      </c>
    </row>
    <row r="165" spans="11:11" x14ac:dyDescent="0.3">
      <c r="K165" s="34" t="s">
        <v>172</v>
      </c>
    </row>
    <row r="166" spans="11:11" x14ac:dyDescent="0.3">
      <c r="K166" s="34" t="s">
        <v>175</v>
      </c>
    </row>
    <row r="167" spans="11:11" x14ac:dyDescent="0.3">
      <c r="K167" s="34" t="s">
        <v>176</v>
      </c>
    </row>
    <row r="168" spans="11:11" x14ac:dyDescent="0.3">
      <c r="K168" s="34" t="s">
        <v>25</v>
      </c>
    </row>
    <row r="169" spans="11:11" x14ac:dyDescent="0.3">
      <c r="K169" s="34" t="s">
        <v>177</v>
      </c>
    </row>
    <row r="170" spans="11:11" x14ac:dyDescent="0.3">
      <c r="K170" s="34" t="s">
        <v>26</v>
      </c>
    </row>
    <row r="171" spans="11:11" x14ac:dyDescent="0.3">
      <c r="K171" s="34" t="s">
        <v>178</v>
      </c>
    </row>
    <row r="172" spans="11:11" x14ac:dyDescent="0.3">
      <c r="K172" s="34" t="s">
        <v>180</v>
      </c>
    </row>
    <row r="173" spans="11:11" x14ac:dyDescent="0.3">
      <c r="K173" s="34" t="s">
        <v>181</v>
      </c>
    </row>
    <row r="174" spans="11:11" x14ac:dyDescent="0.3">
      <c r="K174" s="34" t="s">
        <v>182</v>
      </c>
    </row>
    <row r="175" spans="11:11" x14ac:dyDescent="0.3">
      <c r="K175" s="34" t="s">
        <v>183</v>
      </c>
    </row>
    <row r="176" spans="11:11" x14ac:dyDescent="0.3">
      <c r="K176" s="34" t="s">
        <v>154</v>
      </c>
    </row>
    <row r="177" spans="11:11" x14ac:dyDescent="0.3">
      <c r="K177" s="34" t="s">
        <v>184</v>
      </c>
    </row>
    <row r="178" spans="11:11" x14ac:dyDescent="0.3">
      <c r="K178" s="34" t="s">
        <v>185</v>
      </c>
    </row>
    <row r="179" spans="11:11" x14ac:dyDescent="0.3">
      <c r="K179" s="34" t="s">
        <v>186</v>
      </c>
    </row>
    <row r="180" spans="11:11" x14ac:dyDescent="0.3">
      <c r="K180" s="34" t="s">
        <v>82</v>
      </c>
    </row>
    <row r="181" spans="11:11" x14ac:dyDescent="0.3">
      <c r="K181" s="34" t="s">
        <v>187</v>
      </c>
    </row>
    <row r="182" spans="11:11" x14ac:dyDescent="0.3">
      <c r="K182" s="34" t="s">
        <v>188</v>
      </c>
    </row>
    <row r="183" spans="11:11" x14ac:dyDescent="0.3">
      <c r="K183" s="34" t="s">
        <v>189</v>
      </c>
    </row>
    <row r="184" spans="11:11" x14ac:dyDescent="0.3">
      <c r="K184" s="34" t="s">
        <v>190</v>
      </c>
    </row>
    <row r="185" spans="11:11" x14ac:dyDescent="0.3">
      <c r="K185" s="34" t="s">
        <v>191</v>
      </c>
    </row>
    <row r="186" spans="11:11" x14ac:dyDescent="0.3">
      <c r="K186" s="34" t="s">
        <v>192</v>
      </c>
    </row>
    <row r="187" spans="11:11" x14ac:dyDescent="0.3">
      <c r="K187" s="34" t="s">
        <v>193</v>
      </c>
    </row>
    <row r="188" spans="11:11" x14ac:dyDescent="0.3">
      <c r="K188" s="34" t="s">
        <v>194</v>
      </c>
    </row>
    <row r="189" spans="11:11" x14ac:dyDescent="0.3">
      <c r="K189" s="34" t="s">
        <v>195</v>
      </c>
    </row>
    <row r="190" spans="11:11" x14ac:dyDescent="0.3">
      <c r="K190" s="34" t="s">
        <v>196</v>
      </c>
    </row>
    <row r="191" spans="11:11" x14ac:dyDescent="0.3">
      <c r="K191" s="34" t="s">
        <v>158</v>
      </c>
    </row>
    <row r="192" spans="11:11" x14ac:dyDescent="0.3">
      <c r="K192" s="34" t="s">
        <v>197</v>
      </c>
    </row>
    <row r="193" spans="11:11" x14ac:dyDescent="0.3">
      <c r="K193" s="34" t="s">
        <v>198</v>
      </c>
    </row>
    <row r="194" spans="11:11" x14ac:dyDescent="0.3">
      <c r="K194" s="34" t="s">
        <v>199</v>
      </c>
    </row>
    <row r="195" spans="11:11" x14ac:dyDescent="0.3">
      <c r="K195" s="34" t="s">
        <v>201</v>
      </c>
    </row>
    <row r="196" spans="11:11" x14ac:dyDescent="0.3">
      <c r="K196" s="34" t="s">
        <v>270</v>
      </c>
    </row>
    <row r="197" spans="11:11" x14ac:dyDescent="0.3">
      <c r="K197" s="34" t="s">
        <v>202</v>
      </c>
    </row>
    <row r="198" spans="11:11" x14ac:dyDescent="0.3">
      <c r="K198" s="34" t="s">
        <v>203</v>
      </c>
    </row>
    <row r="199" spans="11:11" x14ac:dyDescent="0.3">
      <c r="K199" s="34" t="s">
        <v>204</v>
      </c>
    </row>
    <row r="200" spans="11:11" x14ac:dyDescent="0.3">
      <c r="K200" s="34" t="s">
        <v>207</v>
      </c>
    </row>
    <row r="201" spans="11:11" x14ac:dyDescent="0.3">
      <c r="K201" s="34" t="s">
        <v>206</v>
      </c>
    </row>
    <row r="202" spans="11:11" x14ac:dyDescent="0.3">
      <c r="K202" s="34" t="s">
        <v>211</v>
      </c>
    </row>
    <row r="203" spans="11:11" x14ac:dyDescent="0.3">
      <c r="K203" s="34" t="s">
        <v>212</v>
      </c>
    </row>
    <row r="204" spans="11:11" x14ac:dyDescent="0.3">
      <c r="K204" s="34" t="s">
        <v>214</v>
      </c>
    </row>
    <row r="205" spans="11:11" x14ac:dyDescent="0.3">
      <c r="K205" s="34" t="s">
        <v>171</v>
      </c>
    </row>
    <row r="206" spans="11:11" x14ac:dyDescent="0.3">
      <c r="K206" s="34" t="s">
        <v>271</v>
      </c>
    </row>
    <row r="207" spans="11:11" x14ac:dyDescent="0.3">
      <c r="K207" s="4"/>
    </row>
  </sheetData>
  <sheetProtection password="CC19" objects="1"/>
  <dataConsolidate/>
  <phoneticPr fontId="0" type="noConversion"/>
  <pageMargins left="0.78740157480314965" right="0.78740157480314965" top="0.78740157480314965" bottom="0.78740157480314965" header="0" footer="0.39370078740157483"/>
  <pageSetup scale="75" orientation="landscape" horizontalDpi="300" verticalDpi="300" r:id="rId1"/>
  <headerFooter alignWithMargins="0">
    <oddFooter>&amp;L&amp;14Elaborado por: Ramón Larrodé M
                         Dirección de Administración del Comercio Exterior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4"/>
  <sheetViews>
    <sheetView workbookViewId="0"/>
  </sheetViews>
  <sheetFormatPr baseColWidth="10" defaultRowHeight="13.2" x14ac:dyDescent="0.25"/>
  <sheetData>
    <row r="1" spans="1:8" x14ac:dyDescent="0.25">
      <c r="E1" t="s">
        <v>0</v>
      </c>
    </row>
    <row r="2" spans="1:8" x14ac:dyDescent="0.25">
      <c r="E2" t="s">
        <v>1</v>
      </c>
      <c r="F2" t="s">
        <v>1</v>
      </c>
      <c r="G2" t="s">
        <v>2</v>
      </c>
    </row>
    <row r="3" spans="1:8" x14ac:dyDescent="0.25">
      <c r="E3">
        <v>4454</v>
      </c>
      <c r="F3">
        <v>874</v>
      </c>
      <c r="G3" t="s">
        <v>3</v>
      </c>
    </row>
    <row r="4" spans="1:8" x14ac:dyDescent="0.25">
      <c r="A4">
        <v>135</v>
      </c>
      <c r="B4" t="s">
        <v>4</v>
      </c>
      <c r="C4">
        <v>135</v>
      </c>
      <c r="E4" s="1"/>
      <c r="F4" s="1"/>
      <c r="G4" t="s">
        <v>5</v>
      </c>
    </row>
    <row r="5" spans="1:8" x14ac:dyDescent="0.25">
      <c r="A5">
        <v>174</v>
      </c>
      <c r="B5" t="s">
        <v>6</v>
      </c>
      <c r="C5">
        <v>174</v>
      </c>
      <c r="E5" s="1"/>
      <c r="F5" s="1"/>
      <c r="G5" t="s">
        <v>7</v>
      </c>
    </row>
    <row r="6" spans="1:8" x14ac:dyDescent="0.25">
      <c r="A6">
        <v>207</v>
      </c>
      <c r="B6" t="s">
        <v>8</v>
      </c>
      <c r="C6">
        <v>207</v>
      </c>
      <c r="E6" s="1"/>
      <c r="F6" s="1"/>
      <c r="G6" t="s">
        <v>9</v>
      </c>
    </row>
    <row r="7" spans="1:8" x14ac:dyDescent="0.25">
      <c r="A7">
        <v>234</v>
      </c>
      <c r="B7" t="s">
        <v>10</v>
      </c>
      <c r="C7">
        <v>234</v>
      </c>
      <c r="E7" s="1"/>
      <c r="F7" s="1"/>
    </row>
    <row r="8" spans="1:8" x14ac:dyDescent="0.25">
      <c r="A8">
        <v>266</v>
      </c>
      <c r="B8" s="2" t="s">
        <v>11</v>
      </c>
      <c r="C8">
        <v>266</v>
      </c>
      <c r="E8" s="1"/>
      <c r="F8" s="1">
        <v>4984</v>
      </c>
      <c r="G8" t="s">
        <v>12</v>
      </c>
    </row>
    <row r="9" spans="1:8" x14ac:dyDescent="0.25">
      <c r="A9">
        <v>272</v>
      </c>
      <c r="B9" t="s">
        <v>13</v>
      </c>
      <c r="C9">
        <v>272</v>
      </c>
      <c r="E9" s="1"/>
      <c r="F9" s="1">
        <v>4857</v>
      </c>
      <c r="G9" t="s">
        <v>14</v>
      </c>
    </row>
    <row r="10" spans="1:8" x14ac:dyDescent="0.25">
      <c r="A10">
        <v>294</v>
      </c>
      <c r="B10" t="s">
        <v>15</v>
      </c>
      <c r="C10">
        <v>294</v>
      </c>
      <c r="E10" s="1"/>
      <c r="F10" s="1"/>
    </row>
    <row r="11" spans="1:8" x14ac:dyDescent="0.25">
      <c r="A11" s="1">
        <v>317</v>
      </c>
      <c r="B11" s="1" t="s">
        <v>16</v>
      </c>
      <c r="C11" s="1">
        <v>317</v>
      </c>
      <c r="E11" s="1"/>
      <c r="F11" s="1"/>
    </row>
    <row r="12" spans="1:8" x14ac:dyDescent="0.25">
      <c r="A12">
        <v>374</v>
      </c>
      <c r="B12" t="s">
        <v>17</v>
      </c>
      <c r="C12">
        <v>374</v>
      </c>
      <c r="E12" s="1"/>
      <c r="F12" s="1"/>
      <c r="G12" t="s">
        <v>18</v>
      </c>
      <c r="H12" t="s">
        <v>19</v>
      </c>
    </row>
    <row r="13" spans="1:8" x14ac:dyDescent="0.25">
      <c r="A13">
        <v>407</v>
      </c>
      <c r="B13" t="s">
        <v>20</v>
      </c>
      <c r="C13">
        <v>407</v>
      </c>
      <c r="E13" s="1"/>
      <c r="F13" s="1"/>
    </row>
    <row r="14" spans="1:8" x14ac:dyDescent="0.25">
      <c r="A14">
        <v>412</v>
      </c>
      <c r="B14" t="s">
        <v>21</v>
      </c>
      <c r="C14">
        <v>412</v>
      </c>
      <c r="E14" s="3">
        <v>4815</v>
      </c>
      <c r="F14">
        <v>5565</v>
      </c>
      <c r="G14" t="s">
        <v>22</v>
      </c>
    </row>
    <row r="15" spans="1:8" x14ac:dyDescent="0.25">
      <c r="A15">
        <v>432</v>
      </c>
      <c r="B15" t="s">
        <v>23</v>
      </c>
      <c r="C15">
        <v>432</v>
      </c>
    </row>
    <row r="16" spans="1:8" x14ac:dyDescent="0.25">
      <c r="A16">
        <v>472</v>
      </c>
      <c r="B16" t="s">
        <v>24</v>
      </c>
      <c r="C16">
        <v>472</v>
      </c>
    </row>
    <row r="17" spans="1:3" x14ac:dyDescent="0.25">
      <c r="A17">
        <v>512</v>
      </c>
      <c r="B17" t="s">
        <v>25</v>
      </c>
      <c r="C17">
        <v>512</v>
      </c>
    </row>
    <row r="18" spans="1:3" x14ac:dyDescent="0.25">
      <c r="A18">
        <v>522</v>
      </c>
      <c r="B18" t="s">
        <v>26</v>
      </c>
      <c r="C18">
        <v>522</v>
      </c>
    </row>
    <row r="19" spans="1:3" x14ac:dyDescent="0.25">
      <c r="A19" s="3">
        <v>1838</v>
      </c>
      <c r="B19" t="s">
        <v>277</v>
      </c>
      <c r="C19" s="3">
        <v>1838</v>
      </c>
    </row>
    <row r="20" spans="1:3" x14ac:dyDescent="0.25">
      <c r="A20" s="3">
        <v>5938</v>
      </c>
      <c r="B20" t="s">
        <v>278</v>
      </c>
      <c r="C20" s="3">
        <v>5938</v>
      </c>
    </row>
    <row r="21" spans="1:3" x14ac:dyDescent="0.25">
      <c r="A21" s="3">
        <v>7746</v>
      </c>
      <c r="B21" t="s">
        <v>276</v>
      </c>
      <c r="C21" s="3">
        <v>7746</v>
      </c>
    </row>
    <row r="22" spans="1:3" x14ac:dyDescent="0.25">
      <c r="A22">
        <v>535</v>
      </c>
      <c r="B22" t="s">
        <v>27</v>
      </c>
      <c r="C22">
        <v>535</v>
      </c>
    </row>
    <row r="23" spans="1:3" x14ac:dyDescent="0.25">
      <c r="A23">
        <v>597</v>
      </c>
      <c r="B23" t="s">
        <v>28</v>
      </c>
      <c r="C23">
        <v>597</v>
      </c>
    </row>
    <row r="24" spans="1:3" x14ac:dyDescent="0.25">
      <c r="A24">
        <v>633</v>
      </c>
      <c r="B24" t="s">
        <v>29</v>
      </c>
      <c r="C24">
        <v>633</v>
      </c>
    </row>
    <row r="25" spans="1:3" x14ac:dyDescent="0.25">
      <c r="A25">
        <v>698</v>
      </c>
      <c r="B25" t="s">
        <v>30</v>
      </c>
      <c r="C25">
        <v>698</v>
      </c>
    </row>
    <row r="26" spans="1:3" x14ac:dyDescent="0.25">
      <c r="A26">
        <v>724</v>
      </c>
      <c r="B26" t="s">
        <v>31</v>
      </c>
      <c r="C26">
        <v>724</v>
      </c>
    </row>
    <row r="27" spans="1:3" x14ac:dyDescent="0.25">
      <c r="A27">
        <v>746</v>
      </c>
      <c r="B27" t="s">
        <v>32</v>
      </c>
      <c r="C27">
        <v>746</v>
      </c>
    </row>
    <row r="28" spans="1:3" x14ac:dyDescent="0.25">
      <c r="A28">
        <v>772</v>
      </c>
      <c r="B28" t="s">
        <v>33</v>
      </c>
      <c r="C28">
        <v>772</v>
      </c>
    </row>
    <row r="29" spans="1:3" x14ac:dyDescent="0.25">
      <c r="A29">
        <v>805</v>
      </c>
      <c r="B29" t="s">
        <v>34</v>
      </c>
      <c r="C29">
        <v>805</v>
      </c>
    </row>
    <row r="30" spans="1:3" x14ac:dyDescent="0.25">
      <c r="A30">
        <v>817</v>
      </c>
      <c r="B30" t="s">
        <v>35</v>
      </c>
      <c r="C30">
        <v>817</v>
      </c>
    </row>
    <row r="31" spans="1:3" x14ac:dyDescent="0.25">
      <c r="A31">
        <v>832</v>
      </c>
      <c r="B31" t="s">
        <v>36</v>
      </c>
      <c r="C31">
        <v>832</v>
      </c>
    </row>
    <row r="32" spans="1:3" x14ac:dyDescent="0.25">
      <c r="A32">
        <v>874</v>
      </c>
      <c r="B32" t="s">
        <v>3</v>
      </c>
      <c r="C32">
        <v>874</v>
      </c>
    </row>
    <row r="33" spans="1:3" x14ac:dyDescent="0.25">
      <c r="A33">
        <v>882</v>
      </c>
      <c r="B33" t="s">
        <v>37</v>
      </c>
      <c r="C33">
        <v>882</v>
      </c>
    </row>
    <row r="34" spans="1:3" x14ac:dyDescent="0.25">
      <c r="A34">
        <v>902</v>
      </c>
      <c r="B34" t="s">
        <v>38</v>
      </c>
      <c r="C34">
        <v>902</v>
      </c>
    </row>
    <row r="35" spans="1:3" x14ac:dyDescent="0.25">
      <c r="A35">
        <v>916</v>
      </c>
      <c r="B35" t="s">
        <v>39</v>
      </c>
      <c r="C35">
        <v>916</v>
      </c>
    </row>
    <row r="36" spans="1:3" x14ac:dyDescent="0.25">
      <c r="A36" s="1">
        <v>935</v>
      </c>
      <c r="B36" s="1" t="s">
        <v>40</v>
      </c>
      <c r="C36" s="1">
        <v>935</v>
      </c>
    </row>
    <row r="37" spans="1:3" x14ac:dyDescent="0.25">
      <c r="A37">
        <v>973</v>
      </c>
      <c r="B37" t="s">
        <v>41</v>
      </c>
      <c r="C37">
        <v>973</v>
      </c>
    </row>
    <row r="38" spans="1:3" x14ac:dyDescent="0.25">
      <c r="A38" s="1">
        <v>999</v>
      </c>
      <c r="B38" s="1" t="s">
        <v>42</v>
      </c>
      <c r="C38" s="1">
        <v>999</v>
      </c>
    </row>
    <row r="39" spans="1:3" x14ac:dyDescent="0.25">
      <c r="A39">
        <v>1002</v>
      </c>
      <c r="B39" t="s">
        <v>43</v>
      </c>
      <c r="C39">
        <v>1002</v>
      </c>
    </row>
    <row r="40" spans="1:3" x14ac:dyDescent="0.25">
      <c r="A40">
        <v>1017</v>
      </c>
      <c r="B40" t="s">
        <v>44</v>
      </c>
      <c r="C40">
        <v>1017</v>
      </c>
    </row>
    <row r="41" spans="1:3" x14ac:dyDescent="0.25">
      <c r="A41">
        <v>1053</v>
      </c>
      <c r="B41" t="s">
        <v>45</v>
      </c>
      <c r="C41">
        <v>1053</v>
      </c>
    </row>
    <row r="42" spans="1:3" x14ac:dyDescent="0.25">
      <c r="A42">
        <v>1085</v>
      </c>
      <c r="B42" t="s">
        <v>46</v>
      </c>
      <c r="C42">
        <v>1085</v>
      </c>
    </row>
    <row r="43" spans="1:3" x14ac:dyDescent="0.25">
      <c r="A43">
        <v>1114</v>
      </c>
      <c r="B43" t="s">
        <v>47</v>
      </c>
      <c r="C43">
        <v>1114</v>
      </c>
    </row>
    <row r="44" spans="1:3" x14ac:dyDescent="0.25">
      <c r="A44" s="1">
        <v>1157</v>
      </c>
      <c r="B44" t="s">
        <v>48</v>
      </c>
      <c r="C44" s="1">
        <v>1157</v>
      </c>
    </row>
    <row r="45" spans="1:3" x14ac:dyDescent="0.25">
      <c r="A45" s="3">
        <v>1594</v>
      </c>
      <c r="B45" t="s">
        <v>273</v>
      </c>
      <c r="C45" s="3">
        <v>1594</v>
      </c>
    </row>
    <row r="46" spans="1:3" x14ac:dyDescent="0.25">
      <c r="A46" s="1">
        <v>1195</v>
      </c>
      <c r="B46" t="s">
        <v>49</v>
      </c>
      <c r="C46" s="1">
        <v>1195</v>
      </c>
    </row>
    <row r="47" spans="1:3" x14ac:dyDescent="0.25">
      <c r="A47">
        <v>1372</v>
      </c>
      <c r="B47" t="s">
        <v>50</v>
      </c>
      <c r="C47">
        <v>1372</v>
      </c>
    </row>
    <row r="48" spans="1:3" x14ac:dyDescent="0.25">
      <c r="A48">
        <v>1415</v>
      </c>
      <c r="B48" t="s">
        <v>51</v>
      </c>
      <c r="C48">
        <v>1415</v>
      </c>
    </row>
    <row r="49" spans="1:3" x14ac:dyDescent="0.25">
      <c r="A49">
        <v>1457</v>
      </c>
      <c r="B49" t="s">
        <v>52</v>
      </c>
      <c r="C49">
        <v>1457</v>
      </c>
    </row>
    <row r="50" spans="1:3" x14ac:dyDescent="0.25">
      <c r="A50">
        <v>1491</v>
      </c>
      <c r="B50" t="s">
        <v>53</v>
      </c>
      <c r="C50">
        <v>1491</v>
      </c>
    </row>
    <row r="51" spans="1:3" x14ac:dyDescent="0.25">
      <c r="A51">
        <v>1534</v>
      </c>
      <c r="B51" t="s">
        <v>11</v>
      </c>
      <c r="C51">
        <v>1534</v>
      </c>
    </row>
    <row r="52" spans="1:3" x14ac:dyDescent="0.25">
      <c r="A52">
        <v>1554</v>
      </c>
      <c r="B52" t="s">
        <v>54</v>
      </c>
      <c r="C52">
        <v>1554</v>
      </c>
    </row>
    <row r="53" spans="1:3" x14ac:dyDescent="0.25">
      <c r="A53" s="1">
        <v>1569</v>
      </c>
      <c r="B53" t="s">
        <v>55</v>
      </c>
      <c r="C53" s="1">
        <v>1569</v>
      </c>
    </row>
    <row r="54" spans="1:3" x14ac:dyDescent="0.25">
      <c r="A54">
        <v>1658</v>
      </c>
      <c r="B54" t="s">
        <v>56</v>
      </c>
      <c r="C54">
        <v>1658</v>
      </c>
    </row>
    <row r="55" spans="1:3" x14ac:dyDescent="0.25">
      <c r="A55">
        <v>1693</v>
      </c>
      <c r="B55" t="s">
        <v>57</v>
      </c>
      <c r="C55">
        <v>1693</v>
      </c>
    </row>
    <row r="56" spans="1:3" x14ac:dyDescent="0.25">
      <c r="A56">
        <v>1777</v>
      </c>
      <c r="B56" t="s">
        <v>58</v>
      </c>
      <c r="C56">
        <v>1777</v>
      </c>
    </row>
    <row r="57" spans="1:3" x14ac:dyDescent="0.25">
      <c r="A57">
        <v>1875</v>
      </c>
      <c r="B57" t="s">
        <v>59</v>
      </c>
      <c r="C57">
        <v>1875</v>
      </c>
    </row>
    <row r="58" spans="1:3" x14ac:dyDescent="0.25">
      <c r="A58">
        <v>1905</v>
      </c>
      <c r="B58" t="s">
        <v>60</v>
      </c>
      <c r="C58">
        <v>1905</v>
      </c>
    </row>
    <row r="59" spans="1:3" x14ac:dyDescent="0.25">
      <c r="A59" s="1">
        <v>1937</v>
      </c>
      <c r="B59" s="1" t="s">
        <v>11</v>
      </c>
      <c r="C59" s="1">
        <v>1937</v>
      </c>
    </row>
    <row r="60" spans="1:3" x14ac:dyDescent="0.25">
      <c r="A60">
        <v>1962</v>
      </c>
      <c r="B60" t="s">
        <v>61</v>
      </c>
      <c r="C60">
        <v>1962</v>
      </c>
    </row>
    <row r="61" spans="1:3" x14ac:dyDescent="0.25">
      <c r="A61">
        <v>1984</v>
      </c>
      <c r="B61" t="s">
        <v>62</v>
      </c>
      <c r="C61">
        <v>1984</v>
      </c>
    </row>
    <row r="62" spans="1:3" x14ac:dyDescent="0.25">
      <c r="A62">
        <v>1992</v>
      </c>
      <c r="B62" t="s">
        <v>63</v>
      </c>
      <c r="C62">
        <v>1992</v>
      </c>
    </row>
    <row r="63" spans="1:3" x14ac:dyDescent="0.25">
      <c r="A63">
        <v>2012</v>
      </c>
      <c r="B63" t="s">
        <v>64</v>
      </c>
      <c r="C63">
        <v>2012</v>
      </c>
    </row>
    <row r="64" spans="1:3" x14ac:dyDescent="0.25">
      <c r="A64">
        <v>2113</v>
      </c>
      <c r="B64" t="s">
        <v>65</v>
      </c>
      <c r="C64">
        <v>2113</v>
      </c>
    </row>
    <row r="65" spans="1:3" x14ac:dyDescent="0.25">
      <c r="A65">
        <v>2155</v>
      </c>
      <c r="B65" t="s">
        <v>66</v>
      </c>
      <c r="C65">
        <v>2155</v>
      </c>
    </row>
    <row r="66" spans="1:3" x14ac:dyDescent="0.25">
      <c r="A66">
        <v>2185</v>
      </c>
      <c r="B66" t="s">
        <v>67</v>
      </c>
      <c r="C66">
        <v>2185</v>
      </c>
    </row>
    <row r="67" spans="1:3" x14ac:dyDescent="0.25">
      <c r="A67">
        <v>2215</v>
      </c>
      <c r="B67" t="s">
        <v>68</v>
      </c>
      <c r="C67">
        <v>2215</v>
      </c>
    </row>
    <row r="68" spans="1:3" x14ac:dyDescent="0.25">
      <c r="A68" s="1">
        <v>2297</v>
      </c>
      <c r="B68" t="s">
        <v>69</v>
      </c>
      <c r="C68" s="1">
        <v>2297</v>
      </c>
    </row>
    <row r="69" spans="1:3" x14ac:dyDescent="0.25">
      <c r="A69">
        <v>2324</v>
      </c>
      <c r="B69" t="s">
        <v>70</v>
      </c>
      <c r="C69">
        <v>2324</v>
      </c>
    </row>
    <row r="70" spans="1:3" x14ac:dyDescent="0.25">
      <c r="A70">
        <v>2352</v>
      </c>
      <c r="B70" t="s">
        <v>71</v>
      </c>
      <c r="C70">
        <v>2352</v>
      </c>
    </row>
    <row r="71" spans="1:3" x14ac:dyDescent="0.25">
      <c r="A71">
        <v>2393</v>
      </c>
      <c r="B71" t="s">
        <v>72</v>
      </c>
      <c r="C71">
        <v>2393</v>
      </c>
    </row>
    <row r="72" spans="1:3" x14ac:dyDescent="0.25">
      <c r="A72">
        <v>2407</v>
      </c>
      <c r="B72" t="s">
        <v>73</v>
      </c>
      <c r="C72">
        <v>2407</v>
      </c>
    </row>
    <row r="73" spans="1:3" x14ac:dyDescent="0.25">
      <c r="A73">
        <v>2422</v>
      </c>
      <c r="B73" t="s">
        <v>74</v>
      </c>
      <c r="C73">
        <v>2422</v>
      </c>
    </row>
    <row r="74" spans="1:3" x14ac:dyDescent="0.25">
      <c r="A74">
        <v>2445</v>
      </c>
      <c r="B74" t="s">
        <v>75</v>
      </c>
      <c r="C74">
        <v>2445</v>
      </c>
    </row>
    <row r="75" spans="1:3" x14ac:dyDescent="0.25">
      <c r="A75">
        <v>2454</v>
      </c>
      <c r="B75" t="s">
        <v>76</v>
      </c>
      <c r="C75">
        <v>2454</v>
      </c>
    </row>
    <row r="76" spans="1:3" x14ac:dyDescent="0.25">
      <c r="A76">
        <v>2464</v>
      </c>
      <c r="B76" t="s">
        <v>77</v>
      </c>
      <c r="C76">
        <v>2464</v>
      </c>
    </row>
    <row r="77" spans="1:3" x14ac:dyDescent="0.25">
      <c r="A77">
        <v>2474</v>
      </c>
      <c r="B77" t="s">
        <v>78</v>
      </c>
      <c r="C77">
        <v>2474</v>
      </c>
    </row>
    <row r="78" spans="1:3" x14ac:dyDescent="0.25">
      <c r="A78">
        <v>2491</v>
      </c>
      <c r="B78" t="s">
        <v>79</v>
      </c>
      <c r="C78">
        <v>2491</v>
      </c>
    </row>
    <row r="79" spans="1:3" x14ac:dyDescent="0.25">
      <c r="A79">
        <v>2516</v>
      </c>
      <c r="B79" t="s">
        <v>80</v>
      </c>
      <c r="C79">
        <v>2516</v>
      </c>
    </row>
    <row r="80" spans="1:3" x14ac:dyDescent="0.25">
      <c r="A80" s="1">
        <v>2537</v>
      </c>
      <c r="B80" t="s">
        <v>81</v>
      </c>
      <c r="C80" s="1">
        <v>2537</v>
      </c>
    </row>
    <row r="81" spans="1:3" x14ac:dyDescent="0.25">
      <c r="A81">
        <v>2563</v>
      </c>
      <c r="B81" t="s">
        <v>82</v>
      </c>
      <c r="C81">
        <v>2563</v>
      </c>
    </row>
    <row r="82" spans="1:3" x14ac:dyDescent="0.25">
      <c r="A82">
        <v>2675</v>
      </c>
      <c r="B82" t="s">
        <v>83</v>
      </c>
      <c r="C82">
        <v>2675</v>
      </c>
    </row>
    <row r="83" spans="1:3" x14ac:dyDescent="0.25">
      <c r="A83">
        <v>2714</v>
      </c>
      <c r="B83" t="s">
        <v>84</v>
      </c>
      <c r="C83">
        <v>2714</v>
      </c>
    </row>
    <row r="84" spans="1:3" x14ac:dyDescent="0.25">
      <c r="A84">
        <v>2754</v>
      </c>
      <c r="B84" t="s">
        <v>85</v>
      </c>
      <c r="C84">
        <v>2754</v>
      </c>
    </row>
    <row r="85" spans="1:3" x14ac:dyDescent="0.25">
      <c r="A85">
        <v>2817</v>
      </c>
      <c r="B85" t="s">
        <v>86</v>
      </c>
      <c r="C85">
        <v>2817</v>
      </c>
    </row>
    <row r="86" spans="1:3" x14ac:dyDescent="0.25">
      <c r="A86" s="1">
        <v>2857</v>
      </c>
      <c r="B86" t="s">
        <v>87</v>
      </c>
      <c r="C86" s="1">
        <v>2857</v>
      </c>
    </row>
    <row r="87" spans="1:3" x14ac:dyDescent="0.25">
      <c r="A87">
        <v>2876</v>
      </c>
      <c r="B87" t="s">
        <v>88</v>
      </c>
      <c r="C87">
        <v>2876</v>
      </c>
    </row>
    <row r="88" spans="1:3" x14ac:dyDescent="0.25">
      <c r="A88">
        <v>2897</v>
      </c>
      <c r="B88" t="s">
        <v>89</v>
      </c>
      <c r="C88">
        <v>2897</v>
      </c>
    </row>
    <row r="89" spans="1:3" x14ac:dyDescent="0.25">
      <c r="A89" s="3">
        <v>2934</v>
      </c>
      <c r="B89" s="4" t="s">
        <v>90</v>
      </c>
      <c r="C89" s="5">
        <v>2934</v>
      </c>
    </row>
    <row r="90" spans="1:3" x14ac:dyDescent="0.25">
      <c r="A90">
        <v>2972</v>
      </c>
      <c r="B90" t="s">
        <v>91</v>
      </c>
      <c r="C90">
        <v>2972</v>
      </c>
    </row>
    <row r="91" spans="1:3" x14ac:dyDescent="0.25">
      <c r="A91">
        <v>3014</v>
      </c>
      <c r="B91" t="s">
        <v>92</v>
      </c>
      <c r="C91">
        <v>3014</v>
      </c>
    </row>
    <row r="92" spans="1:3" x14ac:dyDescent="0.25">
      <c r="A92">
        <v>3092</v>
      </c>
      <c r="B92" t="s">
        <v>93</v>
      </c>
      <c r="C92">
        <v>3092</v>
      </c>
    </row>
    <row r="93" spans="1:3" x14ac:dyDescent="0.25">
      <c r="A93">
        <v>3172</v>
      </c>
      <c r="B93" t="s">
        <v>94</v>
      </c>
      <c r="C93">
        <v>3172</v>
      </c>
    </row>
    <row r="94" spans="1:3" x14ac:dyDescent="0.25">
      <c r="A94">
        <v>3138</v>
      </c>
      <c r="B94" t="s">
        <v>275</v>
      </c>
      <c r="C94">
        <v>3138</v>
      </c>
    </row>
    <row r="95" spans="1:3" x14ac:dyDescent="0.25">
      <c r="A95">
        <v>3253</v>
      </c>
      <c r="B95" t="s">
        <v>95</v>
      </c>
      <c r="C95">
        <v>3253</v>
      </c>
    </row>
    <row r="96" spans="1:3" x14ac:dyDescent="0.25">
      <c r="A96">
        <v>3297</v>
      </c>
      <c r="B96" t="s">
        <v>96</v>
      </c>
      <c r="C96">
        <v>3297</v>
      </c>
    </row>
    <row r="97" spans="1:3" x14ac:dyDescent="0.25">
      <c r="A97">
        <v>3317</v>
      </c>
      <c r="B97" t="s">
        <v>97</v>
      </c>
      <c r="C97">
        <v>3317</v>
      </c>
    </row>
    <row r="98" spans="1:3" x14ac:dyDescent="0.25">
      <c r="A98">
        <v>3373</v>
      </c>
      <c r="B98" t="s">
        <v>98</v>
      </c>
      <c r="C98">
        <v>3373</v>
      </c>
    </row>
    <row r="99" spans="1:3" x14ac:dyDescent="0.25">
      <c r="A99">
        <v>3412</v>
      </c>
      <c r="B99" t="s">
        <v>99</v>
      </c>
      <c r="C99">
        <v>3412</v>
      </c>
    </row>
    <row r="100" spans="1:3" x14ac:dyDescent="0.25">
      <c r="A100">
        <v>3452</v>
      </c>
      <c r="B100" t="s">
        <v>100</v>
      </c>
      <c r="C100">
        <v>3452</v>
      </c>
    </row>
    <row r="101" spans="1:3" x14ac:dyDescent="0.25">
      <c r="A101">
        <v>3515</v>
      </c>
      <c r="B101" t="s">
        <v>101</v>
      </c>
      <c r="C101">
        <v>3515</v>
      </c>
    </row>
    <row r="102" spans="1:3" x14ac:dyDescent="0.25">
      <c r="A102">
        <v>3554</v>
      </c>
      <c r="B102" t="s">
        <v>102</v>
      </c>
      <c r="C102">
        <v>3554</v>
      </c>
    </row>
    <row r="103" spans="1:3" x14ac:dyDescent="0.25">
      <c r="A103">
        <v>3615</v>
      </c>
      <c r="B103" t="s">
        <v>103</v>
      </c>
      <c r="C103">
        <v>3615</v>
      </c>
    </row>
    <row r="104" spans="1:3" x14ac:dyDescent="0.25">
      <c r="A104">
        <v>3655</v>
      </c>
      <c r="B104" t="s">
        <v>104</v>
      </c>
      <c r="C104">
        <v>3655</v>
      </c>
    </row>
    <row r="105" spans="1:3" x14ac:dyDescent="0.25">
      <c r="A105">
        <v>3695</v>
      </c>
      <c r="B105" t="s">
        <v>105</v>
      </c>
      <c r="C105">
        <v>3695</v>
      </c>
    </row>
    <row r="106" spans="1:3" x14ac:dyDescent="0.25">
      <c r="A106">
        <v>3725</v>
      </c>
      <c r="B106" t="s">
        <v>106</v>
      </c>
      <c r="C106">
        <v>3725</v>
      </c>
    </row>
    <row r="107" spans="1:3" x14ac:dyDescent="0.25">
      <c r="A107">
        <v>3754</v>
      </c>
      <c r="B107" t="s">
        <v>107</v>
      </c>
      <c r="C107">
        <v>3754</v>
      </c>
    </row>
    <row r="108" spans="1:3" x14ac:dyDescent="0.25">
      <c r="A108">
        <v>3794</v>
      </c>
      <c r="B108" t="s">
        <v>108</v>
      </c>
      <c r="C108">
        <v>3794</v>
      </c>
    </row>
    <row r="109" spans="1:3" x14ac:dyDescent="0.25">
      <c r="A109">
        <v>3835</v>
      </c>
      <c r="B109" t="s">
        <v>109</v>
      </c>
      <c r="C109">
        <v>3835</v>
      </c>
    </row>
    <row r="110" spans="1:3" x14ac:dyDescent="0.25">
      <c r="A110">
        <v>3864</v>
      </c>
      <c r="B110" t="s">
        <v>110</v>
      </c>
      <c r="C110">
        <v>3864</v>
      </c>
    </row>
    <row r="111" spans="1:3" x14ac:dyDescent="0.25">
      <c r="A111">
        <v>3912</v>
      </c>
      <c r="B111" t="s">
        <v>111</v>
      </c>
      <c r="C111">
        <v>3912</v>
      </c>
    </row>
    <row r="112" spans="1:3" x14ac:dyDescent="0.25">
      <c r="A112">
        <v>3955</v>
      </c>
      <c r="B112" t="s">
        <v>112</v>
      </c>
      <c r="C112">
        <v>3955</v>
      </c>
    </row>
    <row r="113" spans="1:3" x14ac:dyDescent="0.25">
      <c r="A113">
        <v>3995</v>
      </c>
      <c r="B113" t="s">
        <v>113</v>
      </c>
      <c r="C113">
        <v>3995</v>
      </c>
    </row>
    <row r="114" spans="1:3" x14ac:dyDescent="0.25">
      <c r="A114">
        <v>4035</v>
      </c>
      <c r="B114" t="s">
        <v>114</v>
      </c>
      <c r="C114">
        <v>4035</v>
      </c>
    </row>
    <row r="115" spans="1:3" x14ac:dyDescent="0.25">
      <c r="A115">
        <v>4066</v>
      </c>
      <c r="B115" t="s">
        <v>115</v>
      </c>
      <c r="C115">
        <v>4066</v>
      </c>
    </row>
    <row r="116" spans="1:3" x14ac:dyDescent="0.25">
      <c r="A116">
        <v>4107</v>
      </c>
      <c r="B116" t="s">
        <v>116</v>
      </c>
      <c r="C116">
        <v>4107</v>
      </c>
    </row>
    <row r="117" spans="1:3" x14ac:dyDescent="0.25">
      <c r="A117">
        <v>4118</v>
      </c>
      <c r="B117" t="s">
        <v>117</v>
      </c>
      <c r="C117">
        <v>4118</v>
      </c>
    </row>
    <row r="118" spans="1:3" x14ac:dyDescent="0.25">
      <c r="A118">
        <v>4135</v>
      </c>
      <c r="B118" t="s">
        <v>118</v>
      </c>
      <c r="C118">
        <v>4135</v>
      </c>
    </row>
    <row r="119" spans="1:3" x14ac:dyDescent="0.25">
      <c r="A119" s="1">
        <v>4205</v>
      </c>
      <c r="B119" s="6" t="s">
        <v>119</v>
      </c>
      <c r="C119" s="1">
        <v>4205</v>
      </c>
    </row>
    <row r="120" spans="1:3" x14ac:dyDescent="0.25">
      <c r="A120">
        <v>4296</v>
      </c>
      <c r="B120" t="s">
        <v>120</v>
      </c>
      <c r="C120">
        <v>4296</v>
      </c>
    </row>
    <row r="121" spans="1:3" x14ac:dyDescent="0.25">
      <c r="A121">
        <v>4315</v>
      </c>
      <c r="B121" t="s">
        <v>121</v>
      </c>
      <c r="C121">
        <v>4315</v>
      </c>
    </row>
    <row r="122" spans="1:3" x14ac:dyDescent="0.25">
      <c r="A122">
        <v>4347</v>
      </c>
      <c r="B122" t="s">
        <v>122</v>
      </c>
      <c r="C122">
        <v>4347</v>
      </c>
    </row>
    <row r="123" spans="1:3" x14ac:dyDescent="0.25">
      <c r="A123">
        <v>4387</v>
      </c>
      <c r="B123" t="s">
        <v>123</v>
      </c>
      <c r="C123">
        <v>4387</v>
      </c>
    </row>
    <row r="124" spans="1:3" x14ac:dyDescent="0.25">
      <c r="A124">
        <v>4436</v>
      </c>
      <c r="B124" t="s">
        <v>124</v>
      </c>
      <c r="C124">
        <v>4436</v>
      </c>
    </row>
    <row r="125" spans="1:3" x14ac:dyDescent="0.25">
      <c r="A125">
        <v>4475</v>
      </c>
      <c r="B125" t="s">
        <v>125</v>
      </c>
      <c r="C125">
        <v>4475</v>
      </c>
    </row>
    <row r="126" spans="1:3" x14ac:dyDescent="0.25">
      <c r="A126">
        <v>4484</v>
      </c>
      <c r="B126" t="s">
        <v>126</v>
      </c>
      <c r="C126">
        <v>4484</v>
      </c>
    </row>
    <row r="127" spans="1:3" x14ac:dyDescent="0.25">
      <c r="A127">
        <v>4507</v>
      </c>
      <c r="B127" t="s">
        <v>127</v>
      </c>
      <c r="C127">
        <v>4507</v>
      </c>
    </row>
    <row r="128" spans="1:3" x14ac:dyDescent="0.25">
      <c r="A128">
        <v>4555</v>
      </c>
      <c r="B128" t="s">
        <v>128</v>
      </c>
      <c r="C128">
        <v>4555</v>
      </c>
    </row>
    <row r="129" spans="1:3" x14ac:dyDescent="0.25">
      <c r="A129" s="1">
        <v>4587</v>
      </c>
      <c r="B129" t="s">
        <v>129</v>
      </c>
      <c r="C129" s="1">
        <v>4587</v>
      </c>
    </row>
    <row r="130" spans="1:3" x14ac:dyDescent="0.25">
      <c r="A130">
        <v>4615</v>
      </c>
      <c r="B130" t="s">
        <v>130</v>
      </c>
      <c r="C130">
        <v>4615</v>
      </c>
    </row>
    <row r="131" spans="1:3" x14ac:dyDescent="0.25">
      <c r="A131" s="1">
        <v>4647</v>
      </c>
      <c r="B131" s="1" t="s">
        <v>131</v>
      </c>
      <c r="C131" s="1">
        <v>4647</v>
      </c>
    </row>
    <row r="132" spans="1:3" x14ac:dyDescent="0.25">
      <c r="A132">
        <v>4674</v>
      </c>
      <c r="B132" t="s">
        <v>132</v>
      </c>
      <c r="C132">
        <v>4674</v>
      </c>
    </row>
    <row r="133" spans="1:3" x14ac:dyDescent="0.25">
      <c r="A133">
        <v>4747</v>
      </c>
      <c r="B133" t="s">
        <v>133</v>
      </c>
      <c r="C133">
        <v>4747</v>
      </c>
    </row>
    <row r="134" spans="1:3" x14ac:dyDescent="0.25">
      <c r="A134">
        <v>4772</v>
      </c>
      <c r="B134" t="s">
        <v>134</v>
      </c>
      <c r="C134">
        <v>4772</v>
      </c>
    </row>
    <row r="135" spans="1:3" x14ac:dyDescent="0.25">
      <c r="A135" s="3">
        <v>4815</v>
      </c>
      <c r="B135" s="4" t="s">
        <v>135</v>
      </c>
      <c r="C135" s="5">
        <v>4815</v>
      </c>
    </row>
    <row r="136" spans="1:3" x14ac:dyDescent="0.25">
      <c r="A136">
        <v>4857</v>
      </c>
      <c r="B136" t="s">
        <v>136</v>
      </c>
      <c r="C136">
        <v>4857</v>
      </c>
    </row>
    <row r="137" spans="1:3" x14ac:dyDescent="0.25">
      <c r="A137" s="1">
        <v>4887</v>
      </c>
      <c r="B137" t="s">
        <v>137</v>
      </c>
      <c r="C137" s="1">
        <v>4887</v>
      </c>
    </row>
    <row r="138" spans="1:3" x14ac:dyDescent="0.25">
      <c r="A138">
        <v>4931</v>
      </c>
      <c r="B138" t="s">
        <v>138</v>
      </c>
      <c r="C138">
        <v>4931</v>
      </c>
    </row>
    <row r="139" spans="1:3" x14ac:dyDescent="0.25">
      <c r="A139" s="1">
        <v>4975</v>
      </c>
      <c r="B139" t="s">
        <v>139</v>
      </c>
      <c r="C139" s="1">
        <v>4975</v>
      </c>
    </row>
    <row r="140" spans="1:3" x14ac:dyDescent="0.25">
      <c r="A140" s="1">
        <v>4984</v>
      </c>
      <c r="B140" t="s">
        <v>140</v>
      </c>
      <c r="C140" s="1">
        <v>4984</v>
      </c>
    </row>
    <row r="141" spans="1:3" x14ac:dyDescent="0.25">
      <c r="A141">
        <v>5012</v>
      </c>
      <c r="B141" t="s">
        <v>141</v>
      </c>
      <c r="C141">
        <v>5012</v>
      </c>
    </row>
    <row r="142" spans="1:3" x14ac:dyDescent="0.25">
      <c r="A142">
        <v>5057</v>
      </c>
      <c r="B142" t="s">
        <v>142</v>
      </c>
      <c r="C142">
        <v>5057</v>
      </c>
    </row>
    <row r="143" spans="1:3" x14ac:dyDescent="0.25">
      <c r="A143">
        <v>5077</v>
      </c>
      <c r="B143" t="s">
        <v>143</v>
      </c>
      <c r="C143">
        <v>5077</v>
      </c>
    </row>
    <row r="144" spans="1:3" x14ac:dyDescent="0.25">
      <c r="A144">
        <v>5175</v>
      </c>
      <c r="B144" t="s">
        <v>144</v>
      </c>
      <c r="C144">
        <v>5175</v>
      </c>
    </row>
    <row r="145" spans="1:8" x14ac:dyDescent="0.25">
      <c r="A145">
        <v>5212</v>
      </c>
      <c r="B145" t="s">
        <v>145</v>
      </c>
      <c r="C145">
        <v>5212</v>
      </c>
    </row>
    <row r="146" spans="1:8" x14ac:dyDescent="0.25">
      <c r="A146" s="1">
        <v>5257</v>
      </c>
      <c r="B146" t="s">
        <v>146</v>
      </c>
      <c r="C146" s="1">
        <v>5257</v>
      </c>
    </row>
    <row r="147" spans="1:8" x14ac:dyDescent="0.25">
      <c r="A147">
        <v>5287</v>
      </c>
      <c r="B147" t="s">
        <v>147</v>
      </c>
      <c r="C147">
        <v>5287</v>
      </c>
    </row>
    <row r="148" spans="1:8" x14ac:dyDescent="0.25">
      <c r="A148">
        <v>5358</v>
      </c>
      <c r="B148" t="s">
        <v>148</v>
      </c>
      <c r="C148">
        <v>5358</v>
      </c>
    </row>
    <row r="149" spans="1:8" x14ac:dyDescent="0.25">
      <c r="A149">
        <v>5384</v>
      </c>
      <c r="B149" t="s">
        <v>149</v>
      </c>
      <c r="C149">
        <v>5384</v>
      </c>
    </row>
    <row r="150" spans="1:8" x14ac:dyDescent="0.25">
      <c r="A150" s="1">
        <v>5428</v>
      </c>
      <c r="B150" s="1" t="s">
        <v>150</v>
      </c>
      <c r="C150" s="1">
        <v>5428</v>
      </c>
    </row>
    <row r="151" spans="1:8" x14ac:dyDescent="0.25">
      <c r="A151">
        <v>5458</v>
      </c>
      <c r="B151" t="s">
        <v>151</v>
      </c>
      <c r="C151">
        <v>5458</v>
      </c>
    </row>
    <row r="152" spans="1:8" x14ac:dyDescent="0.25">
      <c r="A152">
        <v>5488</v>
      </c>
      <c r="B152" t="s">
        <v>152</v>
      </c>
      <c r="C152">
        <v>5488</v>
      </c>
    </row>
    <row r="153" spans="1:8" x14ac:dyDescent="0.25">
      <c r="A153" s="1">
        <v>5518</v>
      </c>
      <c r="B153" s="1" t="s">
        <v>153</v>
      </c>
      <c r="C153" s="1">
        <v>5518</v>
      </c>
    </row>
    <row r="154" spans="1:8" x14ac:dyDescent="0.25">
      <c r="A154">
        <v>5565</v>
      </c>
      <c r="B154" t="s">
        <v>22</v>
      </c>
      <c r="C154">
        <v>5565</v>
      </c>
    </row>
    <row r="155" spans="1:8" x14ac:dyDescent="0.25">
      <c r="A155">
        <v>5575</v>
      </c>
      <c r="B155" t="s">
        <v>154</v>
      </c>
      <c r="C155">
        <v>5575</v>
      </c>
    </row>
    <row r="156" spans="1:8" x14ac:dyDescent="0.25">
      <c r="A156">
        <v>5734</v>
      </c>
      <c r="B156" t="s">
        <v>155</v>
      </c>
      <c r="C156">
        <v>5734</v>
      </c>
    </row>
    <row r="157" spans="1:8" x14ac:dyDescent="0.25">
      <c r="A157">
        <v>5765</v>
      </c>
      <c r="B157" t="s">
        <v>156</v>
      </c>
      <c r="C157">
        <v>5765</v>
      </c>
    </row>
    <row r="158" spans="1:8" x14ac:dyDescent="0.25">
      <c r="A158">
        <v>5802</v>
      </c>
      <c r="B158" t="s">
        <v>157</v>
      </c>
      <c r="C158">
        <v>5802</v>
      </c>
    </row>
    <row r="159" spans="1:8" s="2" customFormat="1" x14ac:dyDescent="0.25">
      <c r="A159">
        <v>5838</v>
      </c>
      <c r="B159" t="s">
        <v>158</v>
      </c>
      <c r="C159">
        <v>5838</v>
      </c>
      <c r="D159"/>
      <c r="E159" s="7"/>
      <c r="F159" s="7"/>
      <c r="G159" s="7"/>
      <c r="H159" s="7"/>
    </row>
    <row r="160" spans="1:8" x14ac:dyDescent="0.25">
      <c r="A160">
        <v>5863</v>
      </c>
      <c r="B160" t="s">
        <v>159</v>
      </c>
      <c r="C160">
        <v>5863</v>
      </c>
    </row>
    <row r="161" spans="1:3" x14ac:dyDescent="0.25">
      <c r="A161">
        <v>5893</v>
      </c>
      <c r="B161" t="s">
        <v>160</v>
      </c>
      <c r="C161">
        <v>5893</v>
      </c>
    </row>
    <row r="162" spans="1:3" x14ac:dyDescent="0.25">
      <c r="A162">
        <v>5998</v>
      </c>
      <c r="B162" t="s">
        <v>161</v>
      </c>
      <c r="C162">
        <v>5998</v>
      </c>
    </row>
    <row r="163" spans="1:3" x14ac:dyDescent="0.25">
      <c r="A163">
        <v>6034</v>
      </c>
      <c r="B163" t="s">
        <v>162</v>
      </c>
      <c r="C163">
        <v>6034</v>
      </c>
    </row>
    <row r="164" spans="1:3" x14ac:dyDescent="0.25">
      <c r="A164">
        <v>6074</v>
      </c>
      <c r="B164" t="s">
        <v>163</v>
      </c>
      <c r="C164">
        <v>6074</v>
      </c>
    </row>
    <row r="165" spans="1:3" x14ac:dyDescent="0.25">
      <c r="A165">
        <v>6112</v>
      </c>
      <c r="B165" t="s">
        <v>164</v>
      </c>
      <c r="C165">
        <v>6112</v>
      </c>
    </row>
    <row r="166" spans="1:3" x14ac:dyDescent="0.25">
      <c r="A166">
        <v>6185</v>
      </c>
      <c r="B166" t="s">
        <v>165</v>
      </c>
      <c r="C166">
        <v>6185</v>
      </c>
    </row>
    <row r="167" spans="1:3" x14ac:dyDescent="0.25">
      <c r="A167">
        <v>6284</v>
      </c>
      <c r="B167" t="s">
        <v>166</v>
      </c>
      <c r="C167">
        <v>6284</v>
      </c>
    </row>
    <row r="168" spans="1:3" x14ac:dyDescent="0.25">
      <c r="A168">
        <v>6407</v>
      </c>
      <c r="B168" t="s">
        <v>167</v>
      </c>
      <c r="C168">
        <v>6407</v>
      </c>
    </row>
    <row r="169" spans="1:3" x14ac:dyDescent="0.25">
      <c r="A169">
        <v>6444</v>
      </c>
      <c r="B169" t="s">
        <v>168</v>
      </c>
      <c r="C169">
        <v>6444</v>
      </c>
    </row>
    <row r="170" spans="1:3" x14ac:dyDescent="0.25">
      <c r="A170">
        <v>6472</v>
      </c>
      <c r="B170" t="s">
        <v>169</v>
      </c>
      <c r="C170">
        <v>6472</v>
      </c>
    </row>
    <row r="171" spans="1:3" x14ac:dyDescent="0.25">
      <c r="A171">
        <v>6607</v>
      </c>
      <c r="B171" t="s">
        <v>170</v>
      </c>
      <c r="C171">
        <v>6607</v>
      </c>
    </row>
    <row r="172" spans="1:3" x14ac:dyDescent="0.25">
      <c r="A172">
        <v>6657</v>
      </c>
      <c r="B172" t="s">
        <v>171</v>
      </c>
      <c r="C172">
        <v>6657</v>
      </c>
    </row>
    <row r="173" spans="1:3" x14ac:dyDescent="0.25">
      <c r="A173">
        <v>6704</v>
      </c>
      <c r="B173" t="s">
        <v>172</v>
      </c>
      <c r="C173">
        <v>6704</v>
      </c>
    </row>
    <row r="174" spans="1:3" x14ac:dyDescent="0.25">
      <c r="A174" s="1">
        <v>6757</v>
      </c>
      <c r="B174" t="s">
        <v>173</v>
      </c>
      <c r="C174" s="1">
        <v>6757</v>
      </c>
    </row>
    <row r="175" spans="1:3" x14ac:dyDescent="0.25">
      <c r="A175">
        <v>6766</v>
      </c>
      <c r="B175" t="s">
        <v>174</v>
      </c>
      <c r="C175">
        <v>6766</v>
      </c>
    </row>
    <row r="176" spans="1:3" x14ac:dyDescent="0.25">
      <c r="A176">
        <v>6792</v>
      </c>
      <c r="B176" t="s">
        <v>175</v>
      </c>
      <c r="C176">
        <v>6792</v>
      </c>
    </row>
    <row r="177" spans="1:3" x14ac:dyDescent="0.25">
      <c r="A177">
        <v>6857</v>
      </c>
      <c r="B177" t="s">
        <v>176</v>
      </c>
      <c r="C177">
        <v>6857</v>
      </c>
    </row>
    <row r="178" spans="1:3" x14ac:dyDescent="0.25">
      <c r="A178">
        <v>6952</v>
      </c>
      <c r="B178" t="s">
        <v>177</v>
      </c>
      <c r="C178">
        <v>6952</v>
      </c>
    </row>
    <row r="179" spans="1:3" x14ac:dyDescent="0.25">
      <c r="A179">
        <v>6992</v>
      </c>
      <c r="B179" t="s">
        <v>178</v>
      </c>
      <c r="C179">
        <v>6992</v>
      </c>
    </row>
    <row r="180" spans="1:3" x14ac:dyDescent="0.25">
      <c r="A180">
        <v>7001</v>
      </c>
      <c r="B180" t="s">
        <v>179</v>
      </c>
      <c r="C180">
        <v>7001</v>
      </c>
    </row>
    <row r="181" spans="1:3" x14ac:dyDescent="0.25">
      <c r="A181">
        <v>7052</v>
      </c>
      <c r="B181" t="s">
        <v>180</v>
      </c>
      <c r="C181">
        <v>7052</v>
      </c>
    </row>
    <row r="182" spans="1:3" x14ac:dyDescent="0.25">
      <c r="A182" s="1">
        <v>7107</v>
      </c>
      <c r="B182" s="1" t="s">
        <v>181</v>
      </c>
      <c r="C182" s="1">
        <v>7107</v>
      </c>
    </row>
    <row r="183" spans="1:3" x14ac:dyDescent="0.25">
      <c r="A183">
        <v>7152</v>
      </c>
      <c r="B183" t="s">
        <v>182</v>
      </c>
      <c r="C183">
        <v>7152</v>
      </c>
    </row>
    <row r="184" spans="1:3" x14ac:dyDescent="0.25">
      <c r="A184">
        <v>7207</v>
      </c>
      <c r="B184" t="s">
        <v>183</v>
      </c>
      <c r="C184">
        <v>7207</v>
      </c>
    </row>
    <row r="185" spans="1:3" x14ac:dyDescent="0.25">
      <c r="A185">
        <v>7287</v>
      </c>
      <c r="B185" t="s">
        <v>184</v>
      </c>
      <c r="C185">
        <v>7287</v>
      </c>
    </row>
    <row r="186" spans="1:3" x14ac:dyDescent="0.25">
      <c r="A186">
        <v>7415</v>
      </c>
      <c r="B186" t="s">
        <v>185</v>
      </c>
      <c r="C186">
        <v>7415</v>
      </c>
    </row>
    <row r="187" spans="1:3" x14ac:dyDescent="0.25">
      <c r="A187">
        <v>7445</v>
      </c>
      <c r="B187" t="s">
        <v>186</v>
      </c>
      <c r="C187">
        <v>7445</v>
      </c>
    </row>
    <row r="188" spans="1:3" x14ac:dyDescent="0.25">
      <c r="A188" s="1">
        <v>7487</v>
      </c>
      <c r="B188" t="s">
        <v>187</v>
      </c>
      <c r="C188" s="1">
        <v>7487</v>
      </c>
    </row>
    <row r="189" spans="1:3" x14ac:dyDescent="0.25">
      <c r="A189">
        <v>7505</v>
      </c>
      <c r="B189" t="s">
        <v>188</v>
      </c>
      <c r="C189">
        <v>7505</v>
      </c>
    </row>
    <row r="190" spans="1:3" x14ac:dyDescent="0.25">
      <c r="A190">
        <v>7567</v>
      </c>
      <c r="B190" t="s">
        <v>189</v>
      </c>
      <c r="C190">
        <v>7567</v>
      </c>
    </row>
    <row r="191" spans="1:3" x14ac:dyDescent="0.25">
      <c r="A191">
        <v>7597</v>
      </c>
      <c r="B191" t="s">
        <v>190</v>
      </c>
      <c r="C191">
        <v>7597</v>
      </c>
    </row>
    <row r="192" spans="1:3" x14ac:dyDescent="0.25">
      <c r="A192">
        <v>7644</v>
      </c>
      <c r="B192" t="s">
        <v>191</v>
      </c>
      <c r="C192">
        <v>7644</v>
      </c>
    </row>
    <row r="193" spans="1:3" x14ac:dyDescent="0.25">
      <c r="A193">
        <v>7674</v>
      </c>
      <c r="B193" t="s">
        <v>192</v>
      </c>
      <c r="C193">
        <v>7674</v>
      </c>
    </row>
    <row r="194" spans="1:3" x14ac:dyDescent="0.25">
      <c r="A194">
        <v>7703</v>
      </c>
      <c r="B194" t="s">
        <v>193</v>
      </c>
      <c r="C194">
        <v>7703</v>
      </c>
    </row>
    <row r="195" spans="1:3" x14ac:dyDescent="0.25">
      <c r="A195">
        <v>7737</v>
      </c>
      <c r="B195" t="s">
        <v>194</v>
      </c>
      <c r="C195">
        <v>7737</v>
      </c>
    </row>
    <row r="196" spans="1:3" x14ac:dyDescent="0.25">
      <c r="A196">
        <v>7765</v>
      </c>
      <c r="B196" t="s">
        <v>195</v>
      </c>
      <c r="C196">
        <v>7765</v>
      </c>
    </row>
    <row r="197" spans="1:3" x14ac:dyDescent="0.25">
      <c r="A197">
        <v>7807</v>
      </c>
      <c r="B197" t="s">
        <v>196</v>
      </c>
      <c r="C197">
        <v>7807</v>
      </c>
    </row>
    <row r="198" spans="1:3" x14ac:dyDescent="0.25">
      <c r="A198" s="1">
        <v>8007</v>
      </c>
      <c r="B198" t="s">
        <v>197</v>
      </c>
      <c r="C198" s="1">
        <v>8007</v>
      </c>
    </row>
    <row r="199" spans="1:3" x14ac:dyDescent="0.25">
      <c r="A199">
        <v>8152</v>
      </c>
      <c r="B199" t="s">
        <v>198</v>
      </c>
      <c r="C199">
        <v>8152</v>
      </c>
    </row>
    <row r="200" spans="1:3" x14ac:dyDescent="0.25">
      <c r="A200">
        <v>8207</v>
      </c>
      <c r="B200" t="s">
        <v>199</v>
      </c>
      <c r="C200">
        <v>8207</v>
      </c>
    </row>
    <row r="201" spans="1:3" x14ac:dyDescent="0.25">
      <c r="A201">
        <v>8232</v>
      </c>
      <c r="B201" t="s">
        <v>200</v>
      </c>
      <c r="C201">
        <v>8232</v>
      </c>
    </row>
    <row r="202" spans="1:3" x14ac:dyDescent="0.25">
      <c r="A202">
        <v>8275</v>
      </c>
      <c r="B202" t="s">
        <v>201</v>
      </c>
      <c r="C202">
        <v>8275</v>
      </c>
    </row>
    <row r="203" spans="1:3" x14ac:dyDescent="0.25">
      <c r="A203">
        <v>8306</v>
      </c>
      <c r="B203" t="s">
        <v>202</v>
      </c>
      <c r="C203">
        <v>8306</v>
      </c>
    </row>
    <row r="204" spans="1:3" x14ac:dyDescent="0.25">
      <c r="A204">
        <v>8337</v>
      </c>
      <c r="B204" t="s">
        <v>203</v>
      </c>
      <c r="C204">
        <v>8337</v>
      </c>
    </row>
    <row r="205" spans="1:3" x14ac:dyDescent="0.25">
      <c r="A205">
        <v>8453</v>
      </c>
      <c r="B205" t="s">
        <v>204</v>
      </c>
      <c r="C205">
        <v>8453</v>
      </c>
    </row>
    <row r="206" spans="1:3" x14ac:dyDescent="0.25">
      <c r="A206" s="3">
        <v>8476</v>
      </c>
      <c r="B206" t="s">
        <v>272</v>
      </c>
      <c r="C206" s="3">
        <v>8476</v>
      </c>
    </row>
    <row r="207" spans="1:3" x14ac:dyDescent="0.25">
      <c r="A207" s="1">
        <v>8503</v>
      </c>
      <c r="B207" s="1" t="s">
        <v>205</v>
      </c>
      <c r="C207" s="1">
        <v>8503</v>
      </c>
    </row>
    <row r="208" spans="1:3" x14ac:dyDescent="0.25">
      <c r="A208">
        <v>8555</v>
      </c>
      <c r="B208" t="s">
        <v>206</v>
      </c>
      <c r="C208">
        <v>8555</v>
      </c>
    </row>
    <row r="209" spans="1:6" x14ac:dyDescent="0.25">
      <c r="A209">
        <v>8585</v>
      </c>
      <c r="B209" t="s">
        <v>207</v>
      </c>
      <c r="C209">
        <v>8585</v>
      </c>
    </row>
    <row r="210" spans="1:6" x14ac:dyDescent="0.25">
      <c r="A210">
        <v>8632</v>
      </c>
      <c r="B210" t="s">
        <v>208</v>
      </c>
      <c r="C210">
        <v>8632</v>
      </c>
    </row>
    <row r="211" spans="1:6" x14ac:dyDescent="0.25">
      <c r="A211">
        <v>8662</v>
      </c>
      <c r="B211" t="s">
        <v>209</v>
      </c>
      <c r="C211">
        <v>8662</v>
      </c>
    </row>
    <row r="212" spans="1:6" x14ac:dyDescent="0.25">
      <c r="A212">
        <v>8708</v>
      </c>
      <c r="B212" t="s">
        <v>210</v>
      </c>
      <c r="C212">
        <v>8708</v>
      </c>
    </row>
    <row r="213" spans="1:6" x14ac:dyDescent="0.25">
      <c r="A213" s="1">
        <v>8805</v>
      </c>
      <c r="B213" t="s">
        <v>211</v>
      </c>
      <c r="C213" s="1">
        <v>8805</v>
      </c>
    </row>
    <row r="214" spans="1:6" x14ac:dyDescent="0.25">
      <c r="A214">
        <v>8854</v>
      </c>
      <c r="B214" t="s">
        <v>212</v>
      </c>
      <c r="C214">
        <v>8854</v>
      </c>
    </row>
    <row r="215" spans="1:6" x14ac:dyDescent="0.25">
      <c r="A215" s="1">
        <v>8887</v>
      </c>
      <c r="B215" s="6" t="s">
        <v>213</v>
      </c>
      <c r="C215" s="1">
        <v>8887</v>
      </c>
    </row>
    <row r="216" spans="1:6" x14ac:dyDescent="0.25">
      <c r="A216" s="8">
        <v>8907</v>
      </c>
      <c r="B216" s="4" t="s">
        <v>214</v>
      </c>
      <c r="C216">
        <v>8907</v>
      </c>
    </row>
    <row r="217" spans="1:6" x14ac:dyDescent="0.25">
      <c r="A217" s="8">
        <v>8952</v>
      </c>
      <c r="B217" s="4" t="s">
        <v>215</v>
      </c>
      <c r="C217">
        <v>8952</v>
      </c>
    </row>
    <row r="218" spans="1:6" x14ac:dyDescent="0.25">
      <c r="A218">
        <v>909902</v>
      </c>
      <c r="B218" s="4" t="s">
        <v>216</v>
      </c>
      <c r="C218">
        <v>909902</v>
      </c>
    </row>
    <row r="219" spans="1:6" x14ac:dyDescent="0.25">
      <c r="A219">
        <v>909903</v>
      </c>
      <c r="B219" s="4" t="s">
        <v>217</v>
      </c>
      <c r="C219">
        <v>909903</v>
      </c>
    </row>
    <row r="220" spans="1:6" x14ac:dyDescent="0.25">
      <c r="A220">
        <v>909904</v>
      </c>
      <c r="B220" t="s">
        <v>19</v>
      </c>
      <c r="C220">
        <v>909904</v>
      </c>
      <c r="E220" s="4"/>
      <c r="F220" s="4"/>
    </row>
    <row r="221" spans="1:6" x14ac:dyDescent="0.25">
      <c r="A221">
        <v>909905</v>
      </c>
      <c r="B221" t="s">
        <v>218</v>
      </c>
      <c r="C221">
        <v>909905</v>
      </c>
      <c r="E221" s="4"/>
      <c r="F221" s="4"/>
    </row>
    <row r="222" spans="1:6" x14ac:dyDescent="0.25">
      <c r="A222">
        <v>909906</v>
      </c>
      <c r="B222" t="s">
        <v>219</v>
      </c>
      <c r="C222">
        <v>909906</v>
      </c>
      <c r="E222" s="5"/>
      <c r="F222" s="4"/>
    </row>
    <row r="223" spans="1:6" x14ac:dyDescent="0.25">
      <c r="A223">
        <v>909907</v>
      </c>
      <c r="B223" t="s">
        <v>220</v>
      </c>
      <c r="C223">
        <v>909907</v>
      </c>
      <c r="E223" s="5"/>
      <c r="F223" s="4"/>
    </row>
    <row r="224" spans="1:6" x14ac:dyDescent="0.25">
      <c r="A224">
        <v>909911</v>
      </c>
      <c r="B224" t="s">
        <v>221</v>
      </c>
      <c r="C224">
        <v>909911</v>
      </c>
      <c r="E224" s="4"/>
      <c r="F224" s="4"/>
    </row>
    <row r="225" spans="1:3" x14ac:dyDescent="0.25">
      <c r="A225">
        <v>909912</v>
      </c>
      <c r="B225" t="s">
        <v>222</v>
      </c>
      <c r="C225">
        <v>909912</v>
      </c>
    </row>
    <row r="226" spans="1:3" x14ac:dyDescent="0.25">
      <c r="A226">
        <v>909915</v>
      </c>
      <c r="B226" t="s">
        <v>223</v>
      </c>
      <c r="C226">
        <v>909915</v>
      </c>
    </row>
    <row r="227" spans="1:3" x14ac:dyDescent="0.25">
      <c r="A227">
        <v>909916</v>
      </c>
      <c r="B227" t="s">
        <v>224</v>
      </c>
      <c r="C227">
        <v>909916</v>
      </c>
    </row>
    <row r="228" spans="1:3" x14ac:dyDescent="0.25">
      <c r="A228">
        <v>909918</v>
      </c>
      <c r="B228" t="s">
        <v>225</v>
      </c>
      <c r="C228">
        <v>909918</v>
      </c>
    </row>
    <row r="229" spans="1:3" x14ac:dyDescent="0.25">
      <c r="A229">
        <v>909917</v>
      </c>
      <c r="B229" t="s">
        <v>226</v>
      </c>
      <c r="C229">
        <v>909917</v>
      </c>
    </row>
    <row r="230" spans="1:3" x14ac:dyDescent="0.25">
      <c r="A230" s="1">
        <v>919901</v>
      </c>
      <c r="B230" s="1" t="s">
        <v>227</v>
      </c>
      <c r="C230" s="1">
        <v>919901</v>
      </c>
    </row>
    <row r="231" spans="1:3" x14ac:dyDescent="0.25">
      <c r="A231">
        <v>919902</v>
      </c>
      <c r="B231" t="s">
        <v>228</v>
      </c>
      <c r="C231">
        <v>919902</v>
      </c>
    </row>
    <row r="232" spans="1:3" x14ac:dyDescent="0.25">
      <c r="A232">
        <v>919903</v>
      </c>
      <c r="B232" t="s">
        <v>229</v>
      </c>
      <c r="C232">
        <v>919903</v>
      </c>
    </row>
    <row r="233" spans="1:3" x14ac:dyDescent="0.25">
      <c r="A233">
        <v>919904</v>
      </c>
      <c r="B233" t="s">
        <v>230</v>
      </c>
      <c r="C233">
        <v>919904</v>
      </c>
    </row>
    <row r="234" spans="1:3" x14ac:dyDescent="0.25">
      <c r="A234">
        <v>919905</v>
      </c>
      <c r="B234" t="s">
        <v>231</v>
      </c>
      <c r="C234">
        <v>919905</v>
      </c>
    </row>
    <row r="235" spans="1:3" x14ac:dyDescent="0.25">
      <c r="A235">
        <v>919906</v>
      </c>
      <c r="B235" t="s">
        <v>232</v>
      </c>
      <c r="C235">
        <v>919906</v>
      </c>
    </row>
    <row r="236" spans="1:3" x14ac:dyDescent="0.25">
      <c r="A236">
        <v>919907</v>
      </c>
      <c r="B236" t="s">
        <v>233</v>
      </c>
      <c r="C236">
        <v>919907</v>
      </c>
    </row>
    <row r="237" spans="1:3" x14ac:dyDescent="0.25">
      <c r="A237">
        <v>919908</v>
      </c>
      <c r="B237" t="s">
        <v>234</v>
      </c>
      <c r="C237">
        <v>919908</v>
      </c>
    </row>
    <row r="238" spans="1:3" x14ac:dyDescent="0.25">
      <c r="A238">
        <v>919909</v>
      </c>
      <c r="B238" t="s">
        <v>235</v>
      </c>
      <c r="C238">
        <v>919909</v>
      </c>
    </row>
    <row r="239" spans="1:3" x14ac:dyDescent="0.25">
      <c r="A239">
        <v>919910</v>
      </c>
      <c r="B239" t="s">
        <v>236</v>
      </c>
      <c r="C239">
        <v>919910</v>
      </c>
    </row>
    <row r="240" spans="1:3" x14ac:dyDescent="0.25">
      <c r="A240">
        <v>919911</v>
      </c>
      <c r="B240" t="s">
        <v>237</v>
      </c>
      <c r="C240">
        <v>919911</v>
      </c>
    </row>
    <row r="241" spans="1:3" x14ac:dyDescent="0.25">
      <c r="A241">
        <v>919912</v>
      </c>
      <c r="B241" t="s">
        <v>238</v>
      </c>
      <c r="C241">
        <v>919912</v>
      </c>
    </row>
    <row r="242" spans="1:3" x14ac:dyDescent="0.25">
      <c r="A242">
        <v>919913</v>
      </c>
      <c r="B242" t="s">
        <v>239</v>
      </c>
      <c r="C242">
        <v>919913</v>
      </c>
    </row>
    <row r="243" spans="1:3" x14ac:dyDescent="0.25">
      <c r="A243">
        <v>919914</v>
      </c>
      <c r="B243" t="s">
        <v>240</v>
      </c>
      <c r="C243">
        <v>919914</v>
      </c>
    </row>
    <row r="244" spans="1:3" x14ac:dyDescent="0.25">
      <c r="A244">
        <v>919915</v>
      </c>
      <c r="B244" t="s">
        <v>241</v>
      </c>
      <c r="C244">
        <v>919915</v>
      </c>
    </row>
    <row r="245" spans="1:3" x14ac:dyDescent="0.25">
      <c r="A245">
        <v>919916</v>
      </c>
      <c r="B245" t="s">
        <v>242</v>
      </c>
      <c r="C245">
        <v>919916</v>
      </c>
    </row>
    <row r="246" spans="1:3" x14ac:dyDescent="0.25">
      <c r="A246">
        <v>919917</v>
      </c>
      <c r="B246" t="s">
        <v>243</v>
      </c>
      <c r="C246">
        <v>919917</v>
      </c>
    </row>
    <row r="247" spans="1:3" x14ac:dyDescent="0.25">
      <c r="A247">
        <v>999999</v>
      </c>
      <c r="B247" t="s">
        <v>244</v>
      </c>
      <c r="C247">
        <v>999999</v>
      </c>
    </row>
    <row r="248" spans="1:3" x14ac:dyDescent="0.25">
      <c r="A248" s="1"/>
      <c r="C248" s="1"/>
    </row>
    <row r="253" spans="1:3" x14ac:dyDescent="0.25">
      <c r="A253">
        <v>919901</v>
      </c>
      <c r="B253" s="1" t="str">
        <f>VLOOKUP(A253,países!$A$4:$B$247,2,FALSE)</f>
        <v>ALCA</v>
      </c>
    </row>
    <row r="254" spans="1:3" x14ac:dyDescent="0.25">
      <c r="A254">
        <v>432</v>
      </c>
      <c r="B254" s="2" t="str">
        <f>VLOOKUP(A254,países!$A$4:$B$247,2,FALSE)</f>
        <v>Antigua</v>
      </c>
    </row>
    <row r="255" spans="1:3" x14ac:dyDescent="0.25">
      <c r="A255">
        <v>633</v>
      </c>
      <c r="B255" s="2" t="str">
        <f>VLOOKUP(A255,países!$A$4:$B$247,2,FALSE)</f>
        <v>Argentina</v>
      </c>
    </row>
    <row r="256" spans="1:3" x14ac:dyDescent="0.25">
      <c r="A256">
        <v>772</v>
      </c>
      <c r="B256" s="2" t="str">
        <f>VLOOKUP(A256,países!$A$4:$B$247,2,FALSE)</f>
        <v>Bahamas</v>
      </c>
    </row>
    <row r="257" spans="1:2" x14ac:dyDescent="0.25">
      <c r="A257">
        <v>832</v>
      </c>
      <c r="B257" s="2" t="str">
        <f>VLOOKUP(A257,países!$A$4:$B$247,2,FALSE)</f>
        <v>Barbados</v>
      </c>
    </row>
    <row r="258" spans="1:2" x14ac:dyDescent="0.25">
      <c r="A258">
        <v>882</v>
      </c>
      <c r="B258" s="2" t="str">
        <f>VLOOKUP(A258,países!$A$4:$B$247,2,FALSE)</f>
        <v>Belice</v>
      </c>
    </row>
    <row r="259" spans="1:2" x14ac:dyDescent="0.25">
      <c r="A259">
        <v>973</v>
      </c>
      <c r="B259" s="2" t="str">
        <f>VLOOKUP(A259,países!$A$4:$B$247,2,FALSE)</f>
        <v>Bolivia</v>
      </c>
    </row>
    <row r="260" spans="1:2" x14ac:dyDescent="0.25">
      <c r="A260">
        <v>1053</v>
      </c>
      <c r="B260" s="2" t="str">
        <f>VLOOKUP(A260,países!$A$4:$B$247,2,FALSE)</f>
        <v>Brasil</v>
      </c>
    </row>
    <row r="261" spans="1:2" x14ac:dyDescent="0.25">
      <c r="A261">
        <v>1491</v>
      </c>
      <c r="B261" s="2" t="str">
        <f>VLOOKUP(A261,países!$A$4:$B$247,2,FALSE)</f>
        <v>Canadá</v>
      </c>
    </row>
    <row r="262" spans="1:2" x14ac:dyDescent="0.25">
      <c r="A262">
        <v>1693</v>
      </c>
      <c r="B262" s="2" t="str">
        <f>VLOOKUP(A262,países!$A$4:$B$247,2,FALSE)</f>
        <v>Colombia</v>
      </c>
    </row>
    <row r="263" spans="1:2" x14ac:dyDescent="0.25">
      <c r="A263">
        <v>1962</v>
      </c>
      <c r="B263" s="2" t="str">
        <f>VLOOKUP(A263,países!$A$4:$B$247,2,FALSE)</f>
        <v>Costa Rica</v>
      </c>
    </row>
    <row r="264" spans="1:2" x14ac:dyDescent="0.25">
      <c r="A264">
        <v>2113</v>
      </c>
      <c r="B264" s="2" t="str">
        <f>VLOOKUP(A264,países!$A$4:$B$247,2,FALSE)</f>
        <v>Chile</v>
      </c>
    </row>
    <row r="265" spans="1:2" x14ac:dyDescent="0.25">
      <c r="A265">
        <v>2352</v>
      </c>
      <c r="B265" s="2" t="str">
        <f>VLOOKUP(A265,países!$A$4:$B$247,2,FALSE)</f>
        <v>Dominica</v>
      </c>
    </row>
    <row r="266" spans="1:2" x14ac:dyDescent="0.25">
      <c r="A266">
        <v>2393</v>
      </c>
      <c r="B266" s="2" t="str">
        <f>VLOOKUP(A266,países!$A$4:$B$247,2,FALSE)</f>
        <v>Ecuador</v>
      </c>
    </row>
    <row r="267" spans="1:2" x14ac:dyDescent="0.25">
      <c r="A267">
        <v>2422</v>
      </c>
      <c r="B267" s="2" t="str">
        <f>VLOOKUP(A267,países!$A$4:$B$247,2,FALSE)</f>
        <v>El Salvador</v>
      </c>
    </row>
    <row r="268" spans="1:2" x14ac:dyDescent="0.25">
      <c r="A268">
        <v>2491</v>
      </c>
      <c r="B268" s="2" t="str">
        <f>VLOOKUP(A268,países!$A$4:$B$247,2,FALSE)</f>
        <v>Estados Unidos</v>
      </c>
    </row>
    <row r="269" spans="1:2" x14ac:dyDescent="0.25">
      <c r="A269">
        <v>2972</v>
      </c>
      <c r="B269" s="2" t="str">
        <f>VLOOKUP(A269,países!$A$4:$B$247,2,FALSE)</f>
        <v>Granada</v>
      </c>
    </row>
    <row r="270" spans="1:2" x14ac:dyDescent="0.25">
      <c r="A270">
        <v>3172</v>
      </c>
      <c r="B270" s="2" t="str">
        <f>VLOOKUP(A270,países!$A$4:$B$247,2,FALSE)</f>
        <v>Guatemala</v>
      </c>
    </row>
    <row r="271" spans="1:2" x14ac:dyDescent="0.25">
      <c r="A271">
        <v>3373</v>
      </c>
      <c r="B271" s="2" t="str">
        <f>VLOOKUP(A271,países!$A$4:$B$247,2,FALSE)</f>
        <v>Guyana</v>
      </c>
    </row>
    <row r="272" spans="1:2" x14ac:dyDescent="0.25">
      <c r="A272">
        <v>3412</v>
      </c>
      <c r="B272" s="2" t="str">
        <f>VLOOKUP(A272,países!$A$4:$B$247,2,FALSE)</f>
        <v>Haití</v>
      </c>
    </row>
    <row r="273" spans="1:2" x14ac:dyDescent="0.25">
      <c r="A273">
        <v>3452</v>
      </c>
      <c r="B273" s="2" t="str">
        <f>VLOOKUP(A273,países!$A$4:$B$247,2,FALSE)</f>
        <v>Honduras</v>
      </c>
    </row>
    <row r="274" spans="1:2" x14ac:dyDescent="0.25">
      <c r="A274">
        <v>3912</v>
      </c>
      <c r="B274" s="2" t="str">
        <f>VLOOKUP(A274,países!$A$4:$B$247,2,FALSE)</f>
        <v>Jamaica</v>
      </c>
    </row>
    <row r="275" spans="1:2" x14ac:dyDescent="0.25">
      <c r="A275">
        <v>4931</v>
      </c>
      <c r="B275" s="2" t="str">
        <f>VLOOKUP(A275,países!$A$4:$B$247,2,FALSE)</f>
        <v>México</v>
      </c>
    </row>
    <row r="276" spans="1:2" x14ac:dyDescent="0.25">
      <c r="A276">
        <v>5212</v>
      </c>
      <c r="B276" s="2" t="str">
        <f>VLOOKUP(A276,países!$A$4:$B$247,2,FALSE)</f>
        <v>Nicaragua</v>
      </c>
    </row>
    <row r="277" spans="1:2" x14ac:dyDescent="0.25">
      <c r="A277">
        <v>5802</v>
      </c>
      <c r="B277" s="2" t="str">
        <f>VLOOKUP(A277,países!$A$4:$B$247,2,FALSE)</f>
        <v>Panamá (Excluye Canal)</v>
      </c>
    </row>
    <row r="278" spans="1:2" x14ac:dyDescent="0.25">
      <c r="A278">
        <v>5863</v>
      </c>
      <c r="B278" s="2" t="str">
        <f>VLOOKUP(A278,países!$A$4:$B$247,2,FALSE)</f>
        <v>Paraguay</v>
      </c>
    </row>
    <row r="279" spans="1:2" x14ac:dyDescent="0.25">
      <c r="A279">
        <v>5893</v>
      </c>
      <c r="B279" s="2" t="str">
        <f>VLOOKUP(A279,países!$A$4:$B$247,2,FALSE)</f>
        <v>Perú</v>
      </c>
    </row>
    <row r="280" spans="1:2" x14ac:dyDescent="0.25">
      <c r="A280">
        <v>6472</v>
      </c>
      <c r="B280" s="2" t="str">
        <f>VLOOKUP(A280,países!$A$4:$B$247,2,FALSE)</f>
        <v>República Dominicana</v>
      </c>
    </row>
    <row r="281" spans="1:2" x14ac:dyDescent="0.25">
      <c r="A281">
        <v>6952</v>
      </c>
      <c r="B281" s="2" t="str">
        <f>VLOOKUP(A281,países!$A$4:$B$247,2,FALSE)</f>
        <v>San Cristóbal Nieves</v>
      </c>
    </row>
    <row r="282" spans="1:2" x14ac:dyDescent="0.25">
      <c r="A282">
        <v>7052</v>
      </c>
      <c r="B282" s="2" t="str">
        <f>VLOOKUP(A282,países!$A$4:$B$247,2,FALSE)</f>
        <v>San Vicente</v>
      </c>
    </row>
    <row r="283" spans="1:2" x14ac:dyDescent="0.25">
      <c r="A283">
        <v>7152</v>
      </c>
      <c r="B283" s="2" t="str">
        <f>VLOOKUP(A283,países!$A$4:$B$247,2,FALSE)</f>
        <v>Santa Lucia</v>
      </c>
    </row>
    <row r="284" spans="1:2" x14ac:dyDescent="0.25">
      <c r="A284">
        <v>7703</v>
      </c>
      <c r="B284" s="2" t="str">
        <f>VLOOKUP(A284,países!$A$4:$B$247,2,FALSE)</f>
        <v>Surinam</v>
      </c>
    </row>
    <row r="285" spans="1:2" x14ac:dyDescent="0.25">
      <c r="A285">
        <v>8152</v>
      </c>
      <c r="B285" s="2" t="str">
        <f>VLOOKUP(A285,países!$A$4:$B$247,2,FALSE)</f>
        <v>Trinidad y Tobago</v>
      </c>
    </row>
    <row r="286" spans="1:2" x14ac:dyDescent="0.25">
      <c r="A286">
        <v>8453</v>
      </c>
      <c r="B286" s="2" t="str">
        <f>VLOOKUP(A286,países!$A$4:$B$247,2,FALSE)</f>
        <v>Uruguay</v>
      </c>
    </row>
    <row r="288" spans="1:2" x14ac:dyDescent="0.25">
      <c r="A288">
        <v>919902</v>
      </c>
      <c r="B288" s="1" t="str">
        <f>VLOOKUP(A288,países!$A$4:$B$247,2,FALSE)</f>
        <v>ALADI</v>
      </c>
    </row>
    <row r="289" spans="1:2" x14ac:dyDescent="0.25">
      <c r="A289">
        <v>633</v>
      </c>
      <c r="B289" s="2" t="str">
        <f>VLOOKUP(A289,países!$A$4:$B$247,2,FALSE)</f>
        <v>Argentina</v>
      </c>
    </row>
    <row r="290" spans="1:2" x14ac:dyDescent="0.25">
      <c r="A290">
        <v>973</v>
      </c>
      <c r="B290" s="2" t="str">
        <f>VLOOKUP(A290,países!$A$4:$B$247,2,FALSE)</f>
        <v>Bolivia</v>
      </c>
    </row>
    <row r="291" spans="1:2" x14ac:dyDescent="0.25">
      <c r="A291">
        <v>1053</v>
      </c>
      <c r="B291" s="2" t="str">
        <f>VLOOKUP(A291,países!$A$4:$B$247,2,FALSE)</f>
        <v>Brasil</v>
      </c>
    </row>
    <row r="292" spans="1:2" x14ac:dyDescent="0.25">
      <c r="A292">
        <v>2113</v>
      </c>
      <c r="B292" s="2" t="str">
        <f>VLOOKUP(A292,países!$A$4:$B$247,2,FALSE)</f>
        <v>Chile</v>
      </c>
    </row>
    <row r="293" spans="1:2" x14ac:dyDescent="0.25">
      <c r="A293">
        <v>1693</v>
      </c>
      <c r="B293" s="2" t="str">
        <f>VLOOKUP(A293,países!$A$4:$B$247,2,FALSE)</f>
        <v>Colombia</v>
      </c>
    </row>
    <row r="294" spans="1:2" x14ac:dyDescent="0.25">
      <c r="A294">
        <v>2393</v>
      </c>
      <c r="B294" s="2" t="str">
        <f>VLOOKUP(A294,países!$A$4:$B$247,2,FALSE)</f>
        <v>Ecuador</v>
      </c>
    </row>
    <row r="295" spans="1:2" x14ac:dyDescent="0.25">
      <c r="A295">
        <v>4931</v>
      </c>
      <c r="B295" s="2" t="str">
        <f>VLOOKUP(A295,países!$A$4:$B$247,2,FALSE)</f>
        <v>México</v>
      </c>
    </row>
    <row r="296" spans="1:2" x14ac:dyDescent="0.25">
      <c r="A296">
        <v>5863</v>
      </c>
      <c r="B296" s="2" t="str">
        <f>VLOOKUP(A296,países!$A$4:$B$247,2,FALSE)</f>
        <v>Paraguay</v>
      </c>
    </row>
    <row r="297" spans="1:2" x14ac:dyDescent="0.25">
      <c r="A297">
        <v>5893</v>
      </c>
      <c r="B297" s="2" t="str">
        <f>VLOOKUP(A297,países!$A$4:$B$247,2,FALSE)</f>
        <v>Perú</v>
      </c>
    </row>
    <row r="298" spans="1:2" x14ac:dyDescent="0.25">
      <c r="A298">
        <v>1992</v>
      </c>
      <c r="B298" t="s">
        <v>63</v>
      </c>
    </row>
    <row r="299" spans="1:2" x14ac:dyDescent="0.25">
      <c r="A299">
        <v>8453</v>
      </c>
      <c r="B299" s="2" t="str">
        <f>VLOOKUP(A299,países!$A$4:$B$247,2,FALSE)</f>
        <v>Uruguay</v>
      </c>
    </row>
    <row r="301" spans="1:2" x14ac:dyDescent="0.25">
      <c r="A301">
        <v>919903</v>
      </c>
      <c r="B301" s="1" t="str">
        <f>VLOOKUP(A301,países!$A$4:$B$247,2,FALSE)</f>
        <v>TLC</v>
      </c>
    </row>
    <row r="302" spans="1:2" x14ac:dyDescent="0.25">
      <c r="A302">
        <v>1491</v>
      </c>
      <c r="B302" s="2" t="str">
        <f>VLOOKUP(A302,países!$A$4:$B$247,2,FALSE)</f>
        <v>Canadá</v>
      </c>
    </row>
    <row r="303" spans="1:2" x14ac:dyDescent="0.25">
      <c r="A303">
        <v>2491</v>
      </c>
      <c r="B303" s="2" t="str">
        <f>VLOOKUP(A303,países!$A$4:$B$247,2,FALSE)</f>
        <v>Estados Unidos</v>
      </c>
    </row>
    <row r="304" spans="1:2" x14ac:dyDescent="0.25">
      <c r="A304">
        <v>4931</v>
      </c>
      <c r="B304" s="2" t="str">
        <f>VLOOKUP(A304,países!$A$4:$B$247,2,FALSE)</f>
        <v>México</v>
      </c>
    </row>
    <row r="306" spans="1:2" x14ac:dyDescent="0.25">
      <c r="A306">
        <v>919904</v>
      </c>
      <c r="B306" s="1" t="str">
        <f>VLOOKUP(A306,países!$A$4:$B$247,2,FALSE)</f>
        <v>G-3</v>
      </c>
    </row>
    <row r="307" spans="1:2" x14ac:dyDescent="0.25">
      <c r="A307">
        <v>1693</v>
      </c>
      <c r="B307" s="2" t="str">
        <f>VLOOKUP(A307,países!$A$4:$B$247,2,FALSE)</f>
        <v>Colombia</v>
      </c>
    </row>
    <row r="308" spans="1:2" x14ac:dyDescent="0.25">
      <c r="A308">
        <v>4931</v>
      </c>
      <c r="B308" s="2" t="str">
        <f>VLOOKUP(A308,países!$A$4:$B$247,2,FALSE)</f>
        <v>México</v>
      </c>
    </row>
    <row r="310" spans="1:2" x14ac:dyDescent="0.25">
      <c r="A310">
        <v>919905</v>
      </c>
      <c r="B310" s="1" t="str">
        <f>VLOOKUP(A310,países!$A$4:$B$247,2,FALSE)</f>
        <v>MCCA</v>
      </c>
    </row>
    <row r="311" spans="1:2" x14ac:dyDescent="0.25">
      <c r="A311">
        <v>2422</v>
      </c>
      <c r="B311" s="2" t="str">
        <f>VLOOKUP(A311,países!$A$4:$B$247,2,FALSE)</f>
        <v>El Salvador</v>
      </c>
    </row>
    <row r="312" spans="1:2" x14ac:dyDescent="0.25">
      <c r="A312">
        <v>3172</v>
      </c>
      <c r="B312" s="2" t="str">
        <f>VLOOKUP(A312,países!$A$4:$B$247,2,FALSE)</f>
        <v>Guatemala</v>
      </c>
    </row>
    <row r="313" spans="1:2" x14ac:dyDescent="0.25">
      <c r="A313">
        <v>3452</v>
      </c>
      <c r="B313" s="2" t="str">
        <f>VLOOKUP(A313,países!$A$4:$B$247,2,FALSE)</f>
        <v>Honduras</v>
      </c>
    </row>
    <row r="314" spans="1:2" x14ac:dyDescent="0.25">
      <c r="A314">
        <v>5212</v>
      </c>
      <c r="B314" s="2" t="str">
        <f>VLOOKUP(A314,países!$A$4:$B$247,2,FALSE)</f>
        <v>Nicaragua</v>
      </c>
    </row>
    <row r="316" spans="1:2" x14ac:dyDescent="0.25">
      <c r="A316">
        <v>919906</v>
      </c>
      <c r="B316" s="1" t="str">
        <f>VLOOKUP(A316,países!$A$4:$B$247,2,FALSE)</f>
        <v>CAN</v>
      </c>
    </row>
    <row r="317" spans="1:2" x14ac:dyDescent="0.25">
      <c r="A317">
        <v>973</v>
      </c>
      <c r="B317" s="2" t="str">
        <f>VLOOKUP(A317,países!$A$4:$B$247,2,FALSE)</f>
        <v>Bolivia</v>
      </c>
    </row>
    <row r="318" spans="1:2" x14ac:dyDescent="0.25">
      <c r="A318">
        <v>1693</v>
      </c>
      <c r="B318" s="2" t="str">
        <f>VLOOKUP(A318,países!$A$4:$B$247,2,FALSE)</f>
        <v>Colombia</v>
      </c>
    </row>
    <row r="319" spans="1:2" x14ac:dyDescent="0.25">
      <c r="A319">
        <v>2393</v>
      </c>
      <c r="B319" s="2" t="str">
        <f>VLOOKUP(A319,países!$A$4:$B$247,2,FALSE)</f>
        <v>Ecuador</v>
      </c>
    </row>
    <row r="320" spans="1:2" x14ac:dyDescent="0.25">
      <c r="A320">
        <v>5893</v>
      </c>
      <c r="B320" s="2" t="str">
        <f>VLOOKUP(A320,países!$A$4:$B$247,2,FALSE)</f>
        <v>Perú</v>
      </c>
    </row>
    <row r="322" spans="1:2" x14ac:dyDescent="0.25">
      <c r="A322">
        <v>919907</v>
      </c>
      <c r="B322" s="1" t="str">
        <f>VLOOKUP(A322,países!$A$4:$B$247,2,FALSE)</f>
        <v>Mercosur</v>
      </c>
    </row>
    <row r="323" spans="1:2" x14ac:dyDescent="0.25">
      <c r="A323">
        <v>633</v>
      </c>
      <c r="B323" s="2" t="str">
        <f>VLOOKUP(A323,países!$A$4:$B$247,2,FALSE)</f>
        <v>Argentina</v>
      </c>
    </row>
    <row r="324" spans="1:2" x14ac:dyDescent="0.25">
      <c r="A324">
        <v>1053</v>
      </c>
      <c r="B324" s="2" t="str">
        <f>VLOOKUP(A324,países!$A$4:$B$247,2,FALSE)</f>
        <v>Brasil</v>
      </c>
    </row>
    <row r="325" spans="1:2" x14ac:dyDescent="0.25">
      <c r="A325">
        <v>5863</v>
      </c>
      <c r="B325" s="2" t="str">
        <f>VLOOKUP(A325,países!$A$4:$B$247,2,FALSE)</f>
        <v>Paraguay</v>
      </c>
    </row>
    <row r="326" spans="1:2" x14ac:dyDescent="0.25">
      <c r="A326">
        <v>8453</v>
      </c>
      <c r="B326" s="2" t="str">
        <f>VLOOKUP(A326,países!$A$4:$B$247,2,FALSE)</f>
        <v>Uruguay</v>
      </c>
    </row>
    <row r="328" spans="1:2" x14ac:dyDescent="0.25">
      <c r="A328">
        <v>919908</v>
      </c>
      <c r="B328" s="1" t="str">
        <f>VLOOKUP(A328,países!$A$4:$B$247,2,FALSE)</f>
        <v>Unión Europea</v>
      </c>
    </row>
    <row r="329" spans="1:2" x14ac:dyDescent="0.25">
      <c r="A329">
        <v>234</v>
      </c>
      <c r="B329" s="2" t="str">
        <f>VLOOKUP(A329,países!$A$4:$B$247,2,FALSE)</f>
        <v>Alemania</v>
      </c>
    </row>
    <row r="330" spans="1:2" x14ac:dyDescent="0.25">
      <c r="A330">
        <v>724</v>
      </c>
      <c r="B330" s="2" t="str">
        <f>VLOOKUP(A330,países!$A$4:$B$247,2,FALSE)</f>
        <v>Austria</v>
      </c>
    </row>
    <row r="331" spans="1:2" x14ac:dyDescent="0.25">
      <c r="A331">
        <v>874</v>
      </c>
      <c r="B331" s="2" t="str">
        <f>VLOOKUP(A331,países!$A$4:$B$247,2,FALSE)</f>
        <v>Bélgica-Luxemburgo</v>
      </c>
    </row>
    <row r="332" spans="1:2" x14ac:dyDescent="0.25">
      <c r="A332">
        <v>2324</v>
      </c>
      <c r="B332" s="2" t="str">
        <f>VLOOKUP(A332,países!$A$4:$B$247,2,FALSE)</f>
        <v>Dinamarca</v>
      </c>
    </row>
    <row r="333" spans="1:2" x14ac:dyDescent="0.25">
      <c r="A333">
        <v>2454</v>
      </c>
      <c r="B333" s="2" t="str">
        <f>VLOOKUP(A333,países!$A$4:$B$247,2,FALSE)</f>
        <v>España</v>
      </c>
    </row>
    <row r="334" spans="1:2" x14ac:dyDescent="0.25">
      <c r="A334">
        <v>2714</v>
      </c>
      <c r="B334" s="2" t="str">
        <f>VLOOKUP(A334,países!$A$4:$B$247,2,FALSE)</f>
        <v>Finlandia</v>
      </c>
    </row>
    <row r="335" spans="1:2" x14ac:dyDescent="0.25">
      <c r="A335">
        <v>2754</v>
      </c>
      <c r="B335" s="2" t="str">
        <f>VLOOKUP(A335,países!$A$4:$B$247,2,FALSE)</f>
        <v>Francia</v>
      </c>
    </row>
    <row r="336" spans="1:2" x14ac:dyDescent="0.25">
      <c r="A336">
        <v>3014</v>
      </c>
      <c r="B336" s="2" t="str">
        <f>VLOOKUP(A336,países!$A$4:$B$247,2,FALSE)</f>
        <v>Grecia</v>
      </c>
    </row>
    <row r="337" spans="1:2" x14ac:dyDescent="0.25">
      <c r="A337">
        <v>3754</v>
      </c>
      <c r="B337" s="2" t="str">
        <f>VLOOKUP(A337,países!$A$4:$B$247,2,FALSE)</f>
        <v>Irlanda</v>
      </c>
    </row>
    <row r="338" spans="1:2" x14ac:dyDescent="0.25">
      <c r="A338">
        <v>3864</v>
      </c>
      <c r="B338" s="2" t="str">
        <f>VLOOKUP(A338,países!$A$4:$B$247,2,FALSE)</f>
        <v>Italia</v>
      </c>
    </row>
    <row r="339" spans="1:2" x14ac:dyDescent="0.25">
      <c r="A339">
        <v>5734</v>
      </c>
      <c r="B339" s="2" t="str">
        <f>VLOOKUP(A339,países!$A$4:$B$247,2,FALSE)</f>
        <v>Holanda</v>
      </c>
    </row>
    <row r="340" spans="1:2" x14ac:dyDescent="0.25">
      <c r="A340">
        <v>6074</v>
      </c>
      <c r="B340" s="2" t="str">
        <f>VLOOKUP(A340,países!$A$4:$B$247,2,FALSE)</f>
        <v>Portugal</v>
      </c>
    </row>
    <row r="341" spans="1:2" x14ac:dyDescent="0.25">
      <c r="A341">
        <v>6284</v>
      </c>
      <c r="B341" s="2" t="str">
        <f>VLOOKUP(A341,países!$A$4:$B$247,2,FALSE)</f>
        <v>Reino Unido</v>
      </c>
    </row>
    <row r="342" spans="1:2" x14ac:dyDescent="0.25">
      <c r="A342">
        <v>7644</v>
      </c>
      <c r="B342" s="2" t="str">
        <f>VLOOKUP(A342,países!$A$4:$B$247,2,FALSE)</f>
        <v>Suecia</v>
      </c>
    </row>
    <row r="344" spans="1:2" x14ac:dyDescent="0.25">
      <c r="A344">
        <v>919909</v>
      </c>
      <c r="B344" s="1" t="str">
        <f>VLOOKUP(A344,países!$A$4:$B$247,2,FALSE)</f>
        <v>Caribe Resto</v>
      </c>
    </row>
    <row r="345" spans="1:2" x14ac:dyDescent="0.25">
      <c r="A345">
        <v>272</v>
      </c>
      <c r="B345" s="2" t="str">
        <f>VLOOKUP(A345,países!$A$4:$B$247,2,FALSE)</f>
        <v>Aruba</v>
      </c>
    </row>
    <row r="346" spans="1:2" x14ac:dyDescent="0.25">
      <c r="A346">
        <v>472</v>
      </c>
      <c r="B346" s="2" t="str">
        <f>VLOOKUP(A346,países!$A$4:$B$247,2,FALSE)</f>
        <v>Antillas Holandesas</v>
      </c>
    </row>
    <row r="347" spans="1:2" x14ac:dyDescent="0.25">
      <c r="A347">
        <v>512</v>
      </c>
      <c r="B347" s="2" t="str">
        <f>VLOOKUP(A347,países!$A$4:$B$247,2,FALSE)</f>
        <v>San  Eustoquio</v>
      </c>
    </row>
    <row r="348" spans="1:2" x14ac:dyDescent="0.25">
      <c r="A348">
        <v>522</v>
      </c>
      <c r="B348" s="2" t="str">
        <f>VLOOKUP(A348,países!$A$4:$B$247,2,FALSE)</f>
        <v>San Martín del Sur</v>
      </c>
    </row>
    <row r="349" spans="1:2" x14ac:dyDescent="0.25">
      <c r="A349">
        <v>902</v>
      </c>
      <c r="B349" s="2" t="str">
        <f>VLOOKUP(A349,países!$A$4:$B$247,2,FALSE)</f>
        <v>Bermudas</v>
      </c>
    </row>
    <row r="350" spans="1:2" x14ac:dyDescent="0.25">
      <c r="A350">
        <v>1002</v>
      </c>
      <c r="B350" s="2" t="str">
        <f>VLOOKUP(A350,países!$A$4:$B$247,2,FALSE)</f>
        <v>Bonaire  Islas</v>
      </c>
    </row>
    <row r="351" spans="1:2" x14ac:dyDescent="0.25">
      <c r="A351">
        <v>1372</v>
      </c>
      <c r="B351" s="2" t="str">
        <f>VLOOKUP(A351,países!$A$4:$B$247,2,FALSE)</f>
        <v>Caimán  Isla</v>
      </c>
    </row>
    <row r="352" spans="1:2" x14ac:dyDescent="0.25">
      <c r="A352">
        <v>2012</v>
      </c>
      <c r="B352" s="2" t="str">
        <f>VLOOKUP(A352,países!$A$4:$B$247,2,FALSE)</f>
        <v>Curazao  Islas</v>
      </c>
    </row>
    <row r="353" spans="1:2" x14ac:dyDescent="0.25">
      <c r="A353">
        <v>2563</v>
      </c>
      <c r="B353" s="2" t="str">
        <f>VLOOKUP(A353,países!$A$4:$B$247,2,FALSE)</f>
        <v>Soledad Isla</v>
      </c>
    </row>
    <row r="354" spans="1:2" x14ac:dyDescent="0.25">
      <c r="A354">
        <v>3092</v>
      </c>
      <c r="B354" s="2" t="str">
        <f>VLOOKUP(A354,países!$A$4:$B$247,2,FALSE)</f>
        <v>Guadalupe</v>
      </c>
    </row>
    <row r="355" spans="1:2" x14ac:dyDescent="0.25">
      <c r="A355">
        <v>6792</v>
      </c>
      <c r="B355" s="2" t="str">
        <f>VLOOKUP(A355,países!$A$4:$B$247,2,FALSE)</f>
        <v>Saba</v>
      </c>
    </row>
    <row r="356" spans="1:2" x14ac:dyDescent="0.25">
      <c r="A356">
        <v>7001</v>
      </c>
      <c r="B356" s="2" t="str">
        <f>VLOOKUP(A356,países!$A$4:$B$247,2,FALSE)</f>
        <v>Langlade  Miquelon y San Pedro  Islas</v>
      </c>
    </row>
    <row r="357" spans="1:2" x14ac:dyDescent="0.25">
      <c r="A357">
        <v>8232</v>
      </c>
      <c r="B357" s="2" t="str">
        <f>VLOOKUP(A357,países!$A$4:$B$247,2,FALSE)</f>
        <v>Caicos y Turcas Isla</v>
      </c>
    </row>
    <row r="358" spans="1:2" x14ac:dyDescent="0.25">
      <c r="A358">
        <v>8632</v>
      </c>
      <c r="B358" s="2" t="str">
        <f>VLOOKUP(A358,países!$A$4:$B$247,2,FALSE)</f>
        <v>Islas Vírgenes (UK)</v>
      </c>
    </row>
    <row r="359" spans="1:2" x14ac:dyDescent="0.25">
      <c r="A359">
        <v>8662</v>
      </c>
      <c r="B359" s="2" t="str">
        <f>VLOOKUP(A359,países!$A$4:$B$247,2,FALSE)</f>
        <v>Islas Vírgenes (USA)</v>
      </c>
    </row>
    <row r="360" spans="1:2" x14ac:dyDescent="0.25">
      <c r="A360">
        <v>8952</v>
      </c>
      <c r="B360" s="2" t="str">
        <f>VLOOKUP(A360,países!$A$4:$B$247,2,FALSE)</f>
        <v>Balboa y Cristóbal</v>
      </c>
    </row>
    <row r="361" spans="1:2" x14ac:dyDescent="0.25">
      <c r="A361">
        <v>909904</v>
      </c>
      <c r="B361" s="2" t="str">
        <f>VLOOKUP(A361,países!$A$4:$B$247,2,FALSE)</f>
        <v>Otros Caribe</v>
      </c>
    </row>
    <row r="362" spans="1:2" x14ac:dyDescent="0.25">
      <c r="A362">
        <v>909916</v>
      </c>
      <c r="B362" s="2" t="s">
        <v>224</v>
      </c>
    </row>
    <row r="363" spans="1:2" x14ac:dyDescent="0.25">
      <c r="A363">
        <v>909917</v>
      </c>
      <c r="B363" s="2" t="s">
        <v>226</v>
      </c>
    </row>
    <row r="365" spans="1:2" x14ac:dyDescent="0.25">
      <c r="A365">
        <v>919910</v>
      </c>
      <c r="B365" s="1" t="str">
        <f>VLOOKUP(A365,países!$A$4:$B$247,2,FALSE)</f>
        <v>Caricom</v>
      </c>
    </row>
    <row r="366" spans="1:2" x14ac:dyDescent="0.25">
      <c r="A366">
        <v>432</v>
      </c>
      <c r="B366" s="2" t="str">
        <f>VLOOKUP(A366,países!$A$4:$B$247,2,FALSE)</f>
        <v>Antigua</v>
      </c>
    </row>
    <row r="367" spans="1:2" x14ac:dyDescent="0.25">
      <c r="A367">
        <v>772</v>
      </c>
      <c r="B367" s="2" t="str">
        <f>VLOOKUP(A367,países!$A$4:$B$247,2,FALSE)</f>
        <v>Bahamas</v>
      </c>
    </row>
    <row r="368" spans="1:2" x14ac:dyDescent="0.25">
      <c r="A368">
        <v>832</v>
      </c>
      <c r="B368" s="2" t="str">
        <f>VLOOKUP(A368,países!$A$4:$B$247,2,FALSE)</f>
        <v>Barbados</v>
      </c>
    </row>
    <row r="369" spans="1:2" x14ac:dyDescent="0.25">
      <c r="A369">
        <v>882</v>
      </c>
      <c r="B369" s="2" t="str">
        <f>VLOOKUP(A369,países!$A$4:$B$247,2,FALSE)</f>
        <v>Belice</v>
      </c>
    </row>
    <row r="370" spans="1:2" x14ac:dyDescent="0.25">
      <c r="A370">
        <v>2352</v>
      </c>
      <c r="B370" s="2" t="str">
        <f>VLOOKUP(A370,países!$A$4:$B$247,2,FALSE)</f>
        <v>Dominica</v>
      </c>
    </row>
    <row r="371" spans="1:2" x14ac:dyDescent="0.25">
      <c r="A371">
        <v>2972</v>
      </c>
      <c r="B371" s="2" t="str">
        <f>VLOOKUP(A371,países!$A$4:$B$247,2,FALSE)</f>
        <v>Granada</v>
      </c>
    </row>
    <row r="372" spans="1:2" x14ac:dyDescent="0.25">
      <c r="A372">
        <v>3373</v>
      </c>
      <c r="B372" s="2" t="str">
        <f>VLOOKUP(A372,países!$A$4:$B$247,2,FALSE)</f>
        <v>Guyana</v>
      </c>
    </row>
    <row r="373" spans="1:2" x14ac:dyDescent="0.25">
      <c r="A373">
        <v>3412</v>
      </c>
      <c r="B373" s="2" t="str">
        <f>VLOOKUP(A373,países!$A$4:$B$247,2,FALSE)</f>
        <v>Haití</v>
      </c>
    </row>
    <row r="374" spans="1:2" x14ac:dyDescent="0.25">
      <c r="A374">
        <v>3912</v>
      </c>
      <c r="B374" s="2" t="str">
        <f>VLOOKUP(A374,países!$A$4:$B$247,2,FALSE)</f>
        <v>Jamaica</v>
      </c>
    </row>
    <row r="375" spans="1:2" x14ac:dyDescent="0.25">
      <c r="A375">
        <v>5012</v>
      </c>
      <c r="B375" s="2" t="str">
        <f>VLOOKUP(A375,países!$A$4:$B$247,2,FALSE)</f>
        <v>Montserrat</v>
      </c>
    </row>
    <row r="376" spans="1:2" x14ac:dyDescent="0.25">
      <c r="A376">
        <v>6952</v>
      </c>
      <c r="B376" s="2" t="str">
        <f>VLOOKUP(A376,países!$A$4:$B$247,2,FALSE)</f>
        <v>San Cristóbal Nieves</v>
      </c>
    </row>
    <row r="377" spans="1:2" x14ac:dyDescent="0.25">
      <c r="A377">
        <v>7052</v>
      </c>
      <c r="B377" s="2" t="str">
        <f>VLOOKUP(A377,países!$A$4:$B$247,2,FALSE)</f>
        <v>San Vicente</v>
      </c>
    </row>
    <row r="378" spans="1:2" x14ac:dyDescent="0.25">
      <c r="A378">
        <v>7152</v>
      </c>
      <c r="B378" s="2" t="str">
        <f>VLOOKUP(A378,países!$A$4:$B$247,2,FALSE)</f>
        <v>Santa Lucia</v>
      </c>
    </row>
    <row r="379" spans="1:2" x14ac:dyDescent="0.25">
      <c r="A379">
        <v>7703</v>
      </c>
      <c r="B379" s="2" t="str">
        <f>VLOOKUP(A379,países!$A$4:$B$247,2,FALSE)</f>
        <v>Surinam</v>
      </c>
    </row>
    <row r="380" spans="1:2" x14ac:dyDescent="0.25">
      <c r="A380">
        <v>8152</v>
      </c>
      <c r="B380" s="2" t="str">
        <f>VLOOKUP(A380,países!$A$4:$B$247,2,FALSE)</f>
        <v>Trinidad y Tobago</v>
      </c>
    </row>
    <row r="381" spans="1:2" x14ac:dyDescent="0.25">
      <c r="B381" s="2"/>
    </row>
    <row r="382" spans="1:2" x14ac:dyDescent="0.25">
      <c r="A382" s="2">
        <v>919911</v>
      </c>
      <c r="B382" s="1" t="str">
        <f>VLOOKUP(A382,países!$A$4:$B$247,2,FALSE)</f>
        <v>OPEP</v>
      </c>
    </row>
    <row r="383" spans="1:2" x14ac:dyDescent="0.25">
      <c r="A383">
        <v>535</v>
      </c>
      <c r="B383" s="2" t="str">
        <f>VLOOKUP(A383,países!$A$4:$B$247,2,FALSE)</f>
        <v>Arabia Saudita</v>
      </c>
    </row>
    <row r="384" spans="1:2" x14ac:dyDescent="0.25">
      <c r="A384">
        <v>597</v>
      </c>
      <c r="B384" s="2" t="str">
        <f>VLOOKUP(A384,países!$A$4:$B$247,2,FALSE)</f>
        <v>Argelia</v>
      </c>
    </row>
    <row r="385" spans="1:2" x14ac:dyDescent="0.25">
      <c r="A385">
        <v>2445</v>
      </c>
      <c r="B385" s="2" t="str">
        <f>VLOOKUP(A385,países!$A$4:$B$247,2,FALSE)</f>
        <v>Emiratos Arabes Unidos</v>
      </c>
    </row>
    <row r="386" spans="1:2" x14ac:dyDescent="0.25">
      <c r="A386">
        <v>3655</v>
      </c>
      <c r="B386" s="2" t="str">
        <f>VLOOKUP(A386,países!$A$4:$B$247,2,FALSE)</f>
        <v>Indonesia</v>
      </c>
    </row>
    <row r="387" spans="1:2" x14ac:dyDescent="0.25">
      <c r="A387">
        <v>3695</v>
      </c>
      <c r="B387" s="2" t="str">
        <f>VLOOKUP(A387,países!$A$4:$B$247,2,FALSE)</f>
        <v>Irak</v>
      </c>
    </row>
    <row r="388" spans="1:2" x14ac:dyDescent="0.25">
      <c r="A388">
        <v>3725</v>
      </c>
      <c r="B388" s="2" t="str">
        <f>VLOOKUP(A388,países!$A$4:$B$247,2,FALSE)</f>
        <v>Irán</v>
      </c>
    </row>
    <row r="389" spans="1:2" x14ac:dyDescent="0.25">
      <c r="A389">
        <v>4135</v>
      </c>
      <c r="B389" s="2" t="str">
        <f>VLOOKUP(A389,países!$A$4:$B$247,2,FALSE)</f>
        <v>Kuwait</v>
      </c>
    </row>
    <row r="390" spans="1:2" x14ac:dyDescent="0.25">
      <c r="A390">
        <v>4387</v>
      </c>
      <c r="B390" s="2" t="str">
        <f>VLOOKUP(A390,países!$A$4:$B$247,2,FALSE)</f>
        <v>Libia</v>
      </c>
    </row>
    <row r="391" spans="1:2" x14ac:dyDescent="0.25">
      <c r="A391">
        <v>5287</v>
      </c>
      <c r="B391" s="2" t="str">
        <f>VLOOKUP(A391,países!$A$4:$B$247,2,FALSE)</f>
        <v>Nigeria</v>
      </c>
    </row>
    <row r="392" spans="1:2" x14ac:dyDescent="0.25">
      <c r="A392">
        <v>6185</v>
      </c>
      <c r="B392" s="2" t="str">
        <f>VLOOKUP(A392,países!$A$4:$B$247,2,FALSE)</f>
        <v>Qatar</v>
      </c>
    </row>
    <row r="393" spans="1:2" x14ac:dyDescent="0.25">
      <c r="B393" s="2"/>
    </row>
    <row r="394" spans="1:2" x14ac:dyDescent="0.25">
      <c r="A394">
        <v>919912</v>
      </c>
      <c r="B394" s="1" t="str">
        <f>VLOOKUP(A394,países!$A$4:$B$247,2,FALSE)</f>
        <v>Africa</v>
      </c>
    </row>
    <row r="395" spans="1:2" x14ac:dyDescent="0.25">
      <c r="A395">
        <v>407</v>
      </c>
      <c r="B395" s="2" t="str">
        <f>VLOOKUP(A395,países!$A$4:$B$247,2,FALSE)</f>
        <v>Angola</v>
      </c>
    </row>
    <row r="396" spans="1:2" x14ac:dyDescent="0.25">
      <c r="A396">
        <v>597</v>
      </c>
      <c r="B396" s="2" t="str">
        <f>VLOOKUP(A396,países!$A$4:$B$247,2,FALSE)</f>
        <v>Argelia</v>
      </c>
    </row>
    <row r="397" spans="1:2" x14ac:dyDescent="0.25">
      <c r="A397">
        <v>1017</v>
      </c>
      <c r="B397" s="2" t="str">
        <f>VLOOKUP(A397,países!$A$4:$B$247,2,FALSE)</f>
        <v>Botswana</v>
      </c>
    </row>
    <row r="398" spans="1:2" x14ac:dyDescent="0.25">
      <c r="A398">
        <v>1157</v>
      </c>
      <c r="B398" s="2" t="str">
        <f>VLOOKUP(A398,países!$A$4:$B$247,2,FALSE)</f>
        <v>Burundi</v>
      </c>
    </row>
    <row r="399" spans="1:2" x14ac:dyDescent="0.25">
      <c r="A399">
        <v>1457</v>
      </c>
      <c r="B399" s="2" t="str">
        <f>VLOOKUP(A399,países!$A$4:$B$247,2,FALSE)</f>
        <v>Camerún</v>
      </c>
    </row>
    <row r="400" spans="1:2" x14ac:dyDescent="0.25">
      <c r="A400">
        <v>1777</v>
      </c>
      <c r="B400" s="2" t="str">
        <f>VLOOKUP(A400,países!$A$4:$B$247,2,FALSE)</f>
        <v>Congo</v>
      </c>
    </row>
    <row r="401" spans="1:2" x14ac:dyDescent="0.25">
      <c r="A401">
        <v>2407</v>
      </c>
      <c r="B401" s="2" t="str">
        <f>VLOOKUP(A401,países!$A$4:$B$247,2,FALSE)</f>
        <v>Egipto</v>
      </c>
    </row>
    <row r="402" spans="1:2" x14ac:dyDescent="0.25">
      <c r="A402">
        <v>2537</v>
      </c>
      <c r="B402" s="2" t="str">
        <f>VLOOKUP(A402,países!$A$4:$B$247,2,FALSE)</f>
        <v>Etiopía</v>
      </c>
    </row>
    <row r="403" spans="1:2" x14ac:dyDescent="0.25">
      <c r="A403">
        <v>2817</v>
      </c>
      <c r="B403" s="2" t="str">
        <f>VLOOKUP(A403,países!$A$4:$B$247,2,FALSE)</f>
        <v>Gabón</v>
      </c>
    </row>
    <row r="404" spans="1:2" x14ac:dyDescent="0.25">
      <c r="A404">
        <v>2857</v>
      </c>
      <c r="B404" s="2" t="str">
        <f>VLOOKUP(A404,países!$A$4:$B$247,2,FALSE)</f>
        <v>Gambia</v>
      </c>
    </row>
    <row r="405" spans="1:2" x14ac:dyDescent="0.25">
      <c r="A405">
        <v>2897</v>
      </c>
      <c r="B405" s="2" t="str">
        <f>VLOOKUP(A405,países!$A$4:$B$247,2,FALSE)</f>
        <v>Ghana</v>
      </c>
    </row>
    <row r="406" spans="1:2" x14ac:dyDescent="0.25">
      <c r="A406">
        <v>3297</v>
      </c>
      <c r="B406" s="2" t="str">
        <f>VLOOKUP(A406,países!$A$4:$B$247,2,FALSE)</f>
        <v>Guinea</v>
      </c>
    </row>
    <row r="407" spans="1:2" x14ac:dyDescent="0.25">
      <c r="A407">
        <v>3297</v>
      </c>
      <c r="B407" s="2" t="str">
        <f>VLOOKUP(A407,países!$A$4:$B$247,2,FALSE)</f>
        <v>Guinea</v>
      </c>
    </row>
    <row r="408" spans="1:2" x14ac:dyDescent="0.25">
      <c r="A408">
        <v>4107</v>
      </c>
      <c r="B408" s="2" t="str">
        <f>VLOOKUP(A408,países!$A$4:$B$247,2,FALSE)</f>
        <v>Kenia</v>
      </c>
    </row>
    <row r="409" spans="1:2" x14ac:dyDescent="0.25">
      <c r="A409">
        <v>4347</v>
      </c>
      <c r="B409" s="2" t="str">
        <f>VLOOKUP(A409,países!$A$4:$B$247,2,FALSE)</f>
        <v>Liberia</v>
      </c>
    </row>
    <row r="410" spans="1:2" x14ac:dyDescent="0.25">
      <c r="A410">
        <v>4387</v>
      </c>
      <c r="B410" s="2" t="str">
        <f>VLOOKUP(A410,países!$A$4:$B$247,2,FALSE)</f>
        <v>Libia</v>
      </c>
    </row>
    <row r="411" spans="1:2" x14ac:dyDescent="0.25">
      <c r="A411">
        <v>4507</v>
      </c>
      <c r="B411" s="2" t="str">
        <f>VLOOKUP(A411,países!$A$4:$B$247,2,FALSE)</f>
        <v>Madagascar</v>
      </c>
    </row>
    <row r="412" spans="1:2" x14ac:dyDescent="0.25">
      <c r="A412">
        <v>4587</v>
      </c>
      <c r="B412" s="2" t="str">
        <f>VLOOKUP(A412,países!$A$4:$B$247,2,FALSE)</f>
        <v>Malawi</v>
      </c>
    </row>
    <row r="413" spans="1:2" x14ac:dyDescent="0.25">
      <c r="A413">
        <v>4647</v>
      </c>
      <c r="B413" s="2" t="str">
        <f>VLOOKUP(A413,países!$A$4:$B$247,2,FALSE)</f>
        <v>Malí</v>
      </c>
    </row>
    <row r="414" spans="1:2" x14ac:dyDescent="0.25">
      <c r="A414">
        <v>4747</v>
      </c>
      <c r="B414" s="2" t="str">
        <f>VLOOKUP(A414,países!$A$4:$B$247,2,FALSE)</f>
        <v>Marruecos</v>
      </c>
    </row>
    <row r="415" spans="1:2" x14ac:dyDescent="0.25">
      <c r="A415">
        <v>4857</v>
      </c>
      <c r="B415" s="2" t="str">
        <f>VLOOKUP(A415,países!$A$4:$B$247,2,FALSE)</f>
        <v>Mauricio y Dep</v>
      </c>
    </row>
    <row r="416" spans="1:2" x14ac:dyDescent="0.25">
      <c r="A416">
        <v>4887</v>
      </c>
      <c r="B416" s="2" t="str">
        <f>VLOOKUP(A416,países!$A$4:$B$247,2,FALSE)</f>
        <v>Mauritania</v>
      </c>
    </row>
    <row r="417" spans="1:2" x14ac:dyDescent="0.25">
      <c r="A417">
        <v>5057</v>
      </c>
      <c r="B417" s="2" t="str">
        <f>VLOOKUP(A417,países!$A$4:$B$247,2,FALSE)</f>
        <v>Mozambique</v>
      </c>
    </row>
    <row r="418" spans="1:2" x14ac:dyDescent="0.25">
      <c r="A418">
        <v>5257</v>
      </c>
      <c r="B418" s="2" t="str">
        <f>VLOOKUP(A418,países!$A$4:$B$247,2,FALSE)</f>
        <v>Níger</v>
      </c>
    </row>
    <row r="419" spans="1:2" x14ac:dyDescent="0.25">
      <c r="A419">
        <v>5287</v>
      </c>
      <c r="B419" s="2" t="str">
        <f>VLOOKUP(A419,países!$A$4:$B$247,2,FALSE)</f>
        <v>Nigeria</v>
      </c>
    </row>
    <row r="420" spans="1:2" x14ac:dyDescent="0.25">
      <c r="A420">
        <v>6407</v>
      </c>
      <c r="B420" s="2" t="str">
        <f>VLOOKUP(A420,países!$A$4:$B$247,2,FALSE)</f>
        <v>Rep. Centro Africana</v>
      </c>
    </row>
    <row r="421" spans="1:2" x14ac:dyDescent="0.25">
      <c r="A421">
        <v>6657</v>
      </c>
      <c r="B421" s="2" t="str">
        <f>VLOOKUP(A421,países!$A$4:$B$247,2,FALSE)</f>
        <v>Zimbabwe (Rodhesia)</v>
      </c>
    </row>
    <row r="422" spans="1:2" x14ac:dyDescent="0.25">
      <c r="A422">
        <v>6757</v>
      </c>
      <c r="B422" s="2" t="str">
        <f>VLOOKUP(A422,países!$A$4:$B$247,2,FALSE)</f>
        <v>Ruanda</v>
      </c>
    </row>
    <row r="423" spans="1:2" x14ac:dyDescent="0.25">
      <c r="A423">
        <v>7287</v>
      </c>
      <c r="B423" s="2" t="str">
        <f>VLOOKUP(A423,países!$A$4:$B$247,2,FALSE)</f>
        <v>Senegal</v>
      </c>
    </row>
    <row r="424" spans="1:2" x14ac:dyDescent="0.25">
      <c r="A424">
        <v>7487</v>
      </c>
      <c r="B424" s="2" t="str">
        <f>VLOOKUP(A424,países!$A$4:$B$247,2,FALSE)</f>
        <v>Somalia</v>
      </c>
    </row>
    <row r="425" spans="1:2" x14ac:dyDescent="0.25">
      <c r="A425">
        <v>7597</v>
      </c>
      <c r="B425" s="2" t="str">
        <f>VLOOKUP(A425,países!$A$4:$B$247,2,FALSE)</f>
        <v>Sudan</v>
      </c>
    </row>
    <row r="426" spans="1:2" x14ac:dyDescent="0.25">
      <c r="A426">
        <v>7737</v>
      </c>
      <c r="B426" s="2" t="str">
        <f>VLOOKUP(A426,países!$A$4:$B$247,2,FALSE)</f>
        <v>Swazilandia</v>
      </c>
    </row>
    <row r="427" spans="1:2" x14ac:dyDescent="0.25">
      <c r="A427">
        <v>7807</v>
      </c>
      <c r="B427" s="2" t="str">
        <f>VLOOKUP(A427,países!$A$4:$B$247,2,FALSE)</f>
        <v>Tanzania</v>
      </c>
    </row>
    <row r="428" spans="1:2" x14ac:dyDescent="0.25">
      <c r="A428">
        <v>8007</v>
      </c>
      <c r="B428" s="2" t="str">
        <f>VLOOKUP(A428,países!$A$4:$B$247,2,FALSE)</f>
        <v>Togo</v>
      </c>
    </row>
    <row r="429" spans="1:2" x14ac:dyDescent="0.25">
      <c r="A429">
        <v>8207</v>
      </c>
      <c r="B429" s="2" t="str">
        <f>VLOOKUP(A429,países!$A$4:$B$247,2,FALSE)</f>
        <v>Túnez</v>
      </c>
    </row>
    <row r="430" spans="1:2" x14ac:dyDescent="0.25">
      <c r="A430">
        <v>8337</v>
      </c>
      <c r="B430" s="2" t="str">
        <f>VLOOKUP(A430,países!$A$4:$B$247,2,FALSE)</f>
        <v>Uganda</v>
      </c>
    </row>
    <row r="431" spans="1:2" x14ac:dyDescent="0.25">
      <c r="A431">
        <v>8887</v>
      </c>
      <c r="B431" s="2" t="str">
        <f>VLOOKUP(A431,países!$A$4:$B$247,2,FALSE)</f>
        <v>Congo (Zaire), República Democrática del</v>
      </c>
    </row>
    <row r="432" spans="1:2" x14ac:dyDescent="0.25">
      <c r="A432">
        <v>8907</v>
      </c>
      <c r="B432" s="2" t="str">
        <f>VLOOKUP(A432,países!$A$4:$B$247,2,FALSE)</f>
        <v>Zambia</v>
      </c>
    </row>
    <row r="433" spans="1:2" x14ac:dyDescent="0.25">
      <c r="A433">
        <v>909902</v>
      </c>
      <c r="B433" s="2" t="str">
        <f>VLOOKUP(A433,países!$A$4:$B$247,2,FALSE)</f>
        <v>Resto África</v>
      </c>
    </row>
    <row r="434" spans="1:2" x14ac:dyDescent="0.25">
      <c r="A434">
        <v>909905</v>
      </c>
      <c r="B434" s="2" t="str">
        <f>VLOOKUP(A434,países!$A$4:$B$247,2,FALSE)</f>
        <v>Costa de Marfil</v>
      </c>
    </row>
    <row r="436" spans="1:2" x14ac:dyDescent="0.25">
      <c r="A436">
        <v>919913</v>
      </c>
      <c r="B436" s="1" t="str">
        <f>VLOOKUP(A436,países!$A$4:$B$247,2,FALSE)</f>
        <v>Asia</v>
      </c>
    </row>
    <row r="437" spans="1:2" x14ac:dyDescent="0.25">
      <c r="A437">
        <v>135</v>
      </c>
      <c r="B437" s="2" t="str">
        <f>VLOOKUP(A437,países!$A$4:$B$247,2,FALSE)</f>
        <v>Afganistán</v>
      </c>
    </row>
    <row r="438" spans="1:2" x14ac:dyDescent="0.25">
      <c r="A438">
        <v>535</v>
      </c>
      <c r="B438" s="2" t="str">
        <f>VLOOKUP(A438,países!$A$4:$B$247,2,FALSE)</f>
        <v>Arabia Saudita</v>
      </c>
    </row>
    <row r="439" spans="1:2" x14ac:dyDescent="0.25">
      <c r="A439">
        <v>817</v>
      </c>
      <c r="B439" s="2" t="str">
        <f>VLOOKUP(A439,países!$A$4:$B$247,2,FALSE)</f>
        <v>Bangladesh</v>
      </c>
    </row>
    <row r="440" spans="1:2" x14ac:dyDescent="0.25">
      <c r="A440">
        <v>935</v>
      </c>
      <c r="B440" s="2" t="str">
        <f>VLOOKUP(A440,países!$A$4:$B$247,2,FALSE)</f>
        <v>Birmania</v>
      </c>
    </row>
    <row r="441" spans="1:2" x14ac:dyDescent="0.25">
      <c r="A441">
        <v>1085</v>
      </c>
      <c r="B441" s="2" t="str">
        <f>VLOOKUP(A441,países!$A$4:$B$247,2,FALSE)</f>
        <v>Brunei</v>
      </c>
    </row>
    <row r="442" spans="1:2" x14ac:dyDescent="0.25">
      <c r="A442">
        <v>1195</v>
      </c>
      <c r="B442" s="2" t="str">
        <f>VLOOKUP(A442,países!$A$4:$B$247,2,FALSE)</f>
        <v xml:space="preserve">Bután Reino de </v>
      </c>
    </row>
    <row r="443" spans="1:2" x14ac:dyDescent="0.25">
      <c r="A443">
        <v>1415</v>
      </c>
      <c r="B443" s="2" t="str">
        <f>VLOOKUP(A443,países!$A$4:$B$247,2,FALSE)</f>
        <v>Camboya</v>
      </c>
    </row>
    <row r="444" spans="1:2" x14ac:dyDescent="0.25">
      <c r="A444">
        <v>1569</v>
      </c>
      <c r="B444" s="2" t="str">
        <f>VLOOKUP(A444,países!$A$4:$B$247,2,FALSE)</f>
        <v>Ceilán</v>
      </c>
    </row>
    <row r="445" spans="1:2" x14ac:dyDescent="0.25">
      <c r="A445">
        <v>1875</v>
      </c>
      <c r="B445" s="2" t="str">
        <f>VLOOKUP(A445,países!$A$4:$B$247,2,FALSE)</f>
        <v>Corea del Norte</v>
      </c>
    </row>
    <row r="446" spans="1:2" x14ac:dyDescent="0.25">
      <c r="A446">
        <v>1905</v>
      </c>
      <c r="B446" s="2" t="str">
        <f>VLOOKUP(A446,países!$A$4:$B$247,2,FALSE)</f>
        <v>Corea del Sur</v>
      </c>
    </row>
    <row r="447" spans="1:2" x14ac:dyDescent="0.25">
      <c r="A447">
        <v>2155</v>
      </c>
      <c r="B447" s="2" t="str">
        <f>VLOOKUP(A447,países!$A$4:$B$247,2,FALSE)</f>
        <v>China Continental</v>
      </c>
    </row>
    <row r="448" spans="1:2" x14ac:dyDescent="0.25">
      <c r="A448">
        <v>2185</v>
      </c>
      <c r="B448" s="2" t="str">
        <f>VLOOKUP(A448,países!$A$4:$B$247,2,FALSE)</f>
        <v>China-Taiwan (Formosa)</v>
      </c>
    </row>
    <row r="449" spans="1:2" x14ac:dyDescent="0.25">
      <c r="A449">
        <v>2445</v>
      </c>
      <c r="B449" s="2" t="str">
        <f>VLOOKUP(A449,países!$A$4:$B$247,2,FALSE)</f>
        <v>Emiratos Arabes Unidos</v>
      </c>
    </row>
    <row r="450" spans="1:2" x14ac:dyDescent="0.25">
      <c r="A450">
        <v>2675</v>
      </c>
      <c r="B450" s="2" t="str">
        <f>VLOOKUP(A450,países!$A$4:$B$247,2,FALSE)</f>
        <v>Filipinas</v>
      </c>
    </row>
    <row r="451" spans="1:2" x14ac:dyDescent="0.25">
      <c r="A451">
        <v>3515</v>
      </c>
      <c r="B451" s="2" t="str">
        <f>VLOOKUP(A451,países!$A$4:$B$247,2,FALSE)</f>
        <v>Hong Kong</v>
      </c>
    </row>
    <row r="452" spans="1:2" x14ac:dyDescent="0.25">
      <c r="A452">
        <v>3615</v>
      </c>
      <c r="B452" s="2" t="str">
        <f>VLOOKUP(A452,países!$A$4:$B$247,2,FALSE)</f>
        <v>India</v>
      </c>
    </row>
    <row r="453" spans="1:2" x14ac:dyDescent="0.25">
      <c r="A453">
        <v>3655</v>
      </c>
      <c r="B453" s="2" t="str">
        <f>VLOOKUP(A453,países!$A$4:$B$247,2,FALSE)</f>
        <v>Indonesia</v>
      </c>
    </row>
    <row r="454" spans="1:2" x14ac:dyDescent="0.25">
      <c r="A454">
        <v>3695</v>
      </c>
      <c r="B454" s="2" t="str">
        <f>VLOOKUP(A454,países!$A$4:$B$247,2,FALSE)</f>
        <v>Irak</v>
      </c>
    </row>
    <row r="455" spans="1:2" x14ac:dyDescent="0.25">
      <c r="A455">
        <v>3725</v>
      </c>
      <c r="B455" s="2" t="str">
        <f>VLOOKUP(A455,países!$A$4:$B$247,2,FALSE)</f>
        <v>Irán</v>
      </c>
    </row>
    <row r="456" spans="1:2" x14ac:dyDescent="0.25">
      <c r="A456">
        <v>3835</v>
      </c>
      <c r="B456" s="2" t="str">
        <f>VLOOKUP(A456,países!$A$4:$B$247,2,FALSE)</f>
        <v>Israel</v>
      </c>
    </row>
    <row r="457" spans="1:2" x14ac:dyDescent="0.25">
      <c r="A457">
        <v>3995</v>
      </c>
      <c r="B457" s="2" t="str">
        <f>VLOOKUP(A457,países!$A$4:$B$247,2,FALSE)</f>
        <v>Japón</v>
      </c>
    </row>
    <row r="458" spans="1:2" x14ac:dyDescent="0.25">
      <c r="A458">
        <v>4035</v>
      </c>
      <c r="B458" s="2" t="str">
        <f>VLOOKUP(A458,países!$A$4:$B$247,2,FALSE)</f>
        <v>Jordania</v>
      </c>
    </row>
    <row r="459" spans="1:2" x14ac:dyDescent="0.25">
      <c r="A459">
        <v>4135</v>
      </c>
      <c r="B459" s="2" t="str">
        <f>VLOOKUP(A459,países!$A$4:$B$247,2,FALSE)</f>
        <v>Kuwait</v>
      </c>
    </row>
    <row r="460" spans="1:2" x14ac:dyDescent="0.25">
      <c r="A460">
        <v>4205</v>
      </c>
      <c r="B460" s="2" t="str">
        <f>VLOOKUP(A460,países!$A$4:$B$247,2,FALSE)</f>
        <v xml:space="preserve">Laos, Reino de </v>
      </c>
    </row>
    <row r="461" spans="1:2" x14ac:dyDescent="0.25">
      <c r="A461">
        <v>4315</v>
      </c>
      <c r="B461" s="2" t="str">
        <f>VLOOKUP(A461,países!$A$4:$B$247,2,FALSE)</f>
        <v>Líbano</v>
      </c>
    </row>
    <row r="462" spans="1:2" x14ac:dyDescent="0.25">
      <c r="A462">
        <v>4555</v>
      </c>
      <c r="B462" s="2" t="str">
        <f>VLOOKUP(A462,países!$A$4:$B$247,2,FALSE)</f>
        <v>Malasia</v>
      </c>
    </row>
    <row r="463" spans="1:2" x14ac:dyDescent="0.25">
      <c r="A463">
        <v>4975</v>
      </c>
      <c r="B463" s="2" t="str">
        <f>VLOOKUP(A463,países!$A$4:$B$247,2,FALSE)</f>
        <v>Mongolia</v>
      </c>
    </row>
    <row r="464" spans="1:2" x14ac:dyDescent="0.25">
      <c r="A464">
        <v>5175</v>
      </c>
      <c r="B464" s="2" t="str">
        <f>VLOOKUP(A464,países!$A$4:$B$247,2,FALSE)</f>
        <v>Nepal</v>
      </c>
    </row>
    <row r="465" spans="1:2" x14ac:dyDescent="0.25">
      <c r="A465">
        <v>5565</v>
      </c>
      <c r="B465" s="2" t="str">
        <f>VLOOKUP(A465,países!$A$4:$B$247,2,FALSE)</f>
        <v>Omán</v>
      </c>
    </row>
    <row r="466" spans="1:2" x14ac:dyDescent="0.25">
      <c r="A466">
        <v>5765</v>
      </c>
      <c r="B466" s="2" t="str">
        <f>VLOOKUP(A466,países!$A$4:$B$247,2,FALSE)</f>
        <v>Pakistán</v>
      </c>
    </row>
    <row r="467" spans="1:2" x14ac:dyDescent="0.25">
      <c r="A467">
        <v>6185</v>
      </c>
      <c r="B467" s="2" t="str">
        <f>VLOOKUP(A467,países!$A$4:$B$247,2,FALSE)</f>
        <v>Qatar</v>
      </c>
    </row>
    <row r="468" spans="1:2" x14ac:dyDescent="0.25">
      <c r="A468">
        <v>6766</v>
      </c>
      <c r="B468" s="2" t="str">
        <f>VLOOKUP(A468,países!$A$4:$B$247,2,FALSE)</f>
        <v>Rusia</v>
      </c>
    </row>
    <row r="469" spans="1:2" x14ac:dyDescent="0.25">
      <c r="A469">
        <v>7415</v>
      </c>
      <c r="B469" s="2" t="str">
        <f>VLOOKUP(A469,países!$A$4:$B$247,2,FALSE)</f>
        <v>Singapur</v>
      </c>
    </row>
    <row r="470" spans="1:2" x14ac:dyDescent="0.25">
      <c r="A470">
        <v>7445</v>
      </c>
      <c r="B470" s="2" t="str">
        <f>VLOOKUP(A470,países!$A$4:$B$247,2,FALSE)</f>
        <v>Siria</v>
      </c>
    </row>
    <row r="471" spans="1:2" x14ac:dyDescent="0.25">
      <c r="A471">
        <v>7765</v>
      </c>
      <c r="B471" s="2" t="str">
        <f>VLOOKUP(A471,países!$A$4:$B$247,2,FALSE)</f>
        <v>Tailandia</v>
      </c>
    </row>
    <row r="472" spans="1:2" x14ac:dyDescent="0.25">
      <c r="A472">
        <v>8275</v>
      </c>
      <c r="B472" s="2" t="str">
        <f>VLOOKUP(A472,países!$A$4:$B$247,2,FALSE)</f>
        <v>Turquía</v>
      </c>
    </row>
    <row r="473" spans="1:2" x14ac:dyDescent="0.25">
      <c r="A473">
        <v>8555</v>
      </c>
      <c r="B473" s="2" t="str">
        <f>VLOOKUP(A473,países!$A$4:$B$247,2,FALSE)</f>
        <v>Vietnam Rep. Democrática</v>
      </c>
    </row>
    <row r="474" spans="1:2" x14ac:dyDescent="0.25">
      <c r="A474">
        <v>8585</v>
      </c>
      <c r="B474" s="2" t="str">
        <f>VLOOKUP(A474,países!$A$4:$B$247,2,FALSE)</f>
        <v>Vietnam del Sur Rep.</v>
      </c>
    </row>
    <row r="475" spans="1:2" x14ac:dyDescent="0.25">
      <c r="A475">
        <v>909918</v>
      </c>
      <c r="B475" s="2" t="str">
        <f>VLOOKUP(A475,países!$A$4:$B$247,2,FALSE)</f>
        <v>Resto Asia</v>
      </c>
    </row>
    <row r="476" spans="1:2" x14ac:dyDescent="0.25">
      <c r="A476">
        <v>8805</v>
      </c>
      <c r="B476" s="2" t="str">
        <f>VLOOKUP(A476,países!$A$4:$B$247,2,FALSE)</f>
        <v>Yemen</v>
      </c>
    </row>
    <row r="481" spans="1:2" x14ac:dyDescent="0.25">
      <c r="A481">
        <v>919914</v>
      </c>
      <c r="B481" s="1" t="s">
        <v>240</v>
      </c>
    </row>
    <row r="482" spans="1:2" x14ac:dyDescent="0.25">
      <c r="A482">
        <v>597</v>
      </c>
      <c r="B482" t="s">
        <v>28</v>
      </c>
    </row>
    <row r="483" spans="1:2" x14ac:dyDescent="0.25">
      <c r="A483">
        <v>633</v>
      </c>
      <c r="B483" t="s">
        <v>29</v>
      </c>
    </row>
    <row r="484" spans="1:2" x14ac:dyDescent="0.25">
      <c r="A484">
        <v>1053</v>
      </c>
      <c r="B484" t="s">
        <v>45</v>
      </c>
    </row>
    <row r="485" spans="1:2" x14ac:dyDescent="0.25">
      <c r="A485">
        <v>1693</v>
      </c>
      <c r="B485" t="s">
        <v>57</v>
      </c>
    </row>
    <row r="486" spans="1:2" x14ac:dyDescent="0.25">
      <c r="A486">
        <v>2113</v>
      </c>
      <c r="B486" t="s">
        <v>65</v>
      </c>
    </row>
    <row r="487" spans="1:2" x14ac:dyDescent="0.25">
      <c r="A487">
        <v>2407</v>
      </c>
      <c r="B487" t="s">
        <v>73</v>
      </c>
    </row>
    <row r="488" spans="1:2" x14ac:dyDescent="0.25">
      <c r="A488">
        <v>3615</v>
      </c>
      <c r="B488" t="s">
        <v>103</v>
      </c>
    </row>
    <row r="489" spans="1:2" x14ac:dyDescent="0.25">
      <c r="A489">
        <v>3655</v>
      </c>
      <c r="B489" t="s">
        <v>104</v>
      </c>
    </row>
    <row r="490" spans="1:2" x14ac:dyDescent="0.25">
      <c r="A490">
        <v>3725</v>
      </c>
      <c r="B490" t="s">
        <v>106</v>
      </c>
    </row>
    <row r="491" spans="1:2" x14ac:dyDescent="0.25">
      <c r="A491">
        <v>3912</v>
      </c>
      <c r="B491" t="s">
        <v>111</v>
      </c>
    </row>
    <row r="492" spans="1:2" x14ac:dyDescent="0.25">
      <c r="A492">
        <v>4107</v>
      </c>
      <c r="B492" t="s">
        <v>116</v>
      </c>
    </row>
    <row r="493" spans="1:2" x14ac:dyDescent="0.25">
      <c r="A493">
        <v>4555</v>
      </c>
      <c r="B493" t="s">
        <v>128</v>
      </c>
    </row>
    <row r="494" spans="1:2" x14ac:dyDescent="0.25">
      <c r="A494">
        <v>4931</v>
      </c>
      <c r="B494" t="s">
        <v>138</v>
      </c>
    </row>
    <row r="495" spans="1:2" x14ac:dyDescent="0.25">
      <c r="A495">
        <v>5287</v>
      </c>
      <c r="B495" t="s">
        <v>147</v>
      </c>
    </row>
    <row r="496" spans="1:2" x14ac:dyDescent="0.25">
      <c r="A496">
        <v>5893</v>
      </c>
      <c r="B496" t="s">
        <v>160</v>
      </c>
    </row>
    <row r="497" spans="1:2" x14ac:dyDescent="0.25">
      <c r="A497">
        <v>6657</v>
      </c>
      <c r="B497" t="s">
        <v>171</v>
      </c>
    </row>
    <row r="498" spans="1:2" x14ac:dyDescent="0.25">
      <c r="A498">
        <v>7287</v>
      </c>
      <c r="B498" t="s">
        <v>184</v>
      </c>
    </row>
    <row r="499" spans="1:2" x14ac:dyDescent="0.25">
      <c r="A499">
        <v>7505</v>
      </c>
      <c r="B499" t="s">
        <v>188</v>
      </c>
    </row>
    <row r="502" spans="1:2" x14ac:dyDescent="0.25">
      <c r="A502">
        <v>919915</v>
      </c>
      <c r="B502" s="1" t="s">
        <v>241</v>
      </c>
    </row>
    <row r="503" spans="1:2" x14ac:dyDescent="0.25">
      <c r="A503">
        <v>3615</v>
      </c>
      <c r="B503" t="s">
        <v>103</v>
      </c>
    </row>
    <row r="504" spans="1:2" x14ac:dyDescent="0.25">
      <c r="A504">
        <v>3655</v>
      </c>
      <c r="B504" t="s">
        <v>104</v>
      </c>
    </row>
    <row r="505" spans="1:2" x14ac:dyDescent="0.25">
      <c r="A505">
        <v>3725</v>
      </c>
      <c r="B505" t="s">
        <v>106</v>
      </c>
    </row>
    <row r="506" spans="1:2" x14ac:dyDescent="0.25">
      <c r="A506">
        <v>4555</v>
      </c>
      <c r="B506" t="s">
        <v>128</v>
      </c>
    </row>
    <row r="507" spans="1:2" x14ac:dyDescent="0.25">
      <c r="A507">
        <v>7505</v>
      </c>
      <c r="B507" t="s">
        <v>188</v>
      </c>
    </row>
    <row r="509" spans="1:2" x14ac:dyDescent="0.25">
      <c r="A509">
        <v>919916</v>
      </c>
      <c r="B509" s="1" t="s">
        <v>242</v>
      </c>
    </row>
    <row r="510" spans="1:2" x14ac:dyDescent="0.25">
      <c r="A510">
        <v>597</v>
      </c>
      <c r="B510" t="s">
        <v>28</v>
      </c>
    </row>
    <row r="511" spans="1:2" x14ac:dyDescent="0.25">
      <c r="A511">
        <v>2407</v>
      </c>
      <c r="B511" t="s">
        <v>73</v>
      </c>
    </row>
    <row r="512" spans="1:2" x14ac:dyDescent="0.25">
      <c r="A512">
        <v>4107</v>
      </c>
      <c r="B512" t="s">
        <v>116</v>
      </c>
    </row>
    <row r="513" spans="1:2" x14ac:dyDescent="0.25">
      <c r="A513">
        <v>5287</v>
      </c>
      <c r="B513" t="s">
        <v>147</v>
      </c>
    </row>
    <row r="514" spans="1:2" x14ac:dyDescent="0.25">
      <c r="A514">
        <v>6657</v>
      </c>
      <c r="B514" t="s">
        <v>171</v>
      </c>
    </row>
    <row r="515" spans="1:2" x14ac:dyDescent="0.25">
      <c r="A515">
        <v>7287</v>
      </c>
      <c r="B515" t="s">
        <v>184</v>
      </c>
    </row>
    <row r="517" spans="1:2" x14ac:dyDescent="0.25">
      <c r="A517">
        <v>919917</v>
      </c>
      <c r="B517" s="1" t="s">
        <v>243</v>
      </c>
    </row>
    <row r="518" spans="1:2" x14ac:dyDescent="0.25">
      <c r="A518">
        <v>633</v>
      </c>
      <c r="B518" t="s">
        <v>29</v>
      </c>
    </row>
    <row r="519" spans="1:2" x14ac:dyDescent="0.25">
      <c r="A519">
        <v>1053</v>
      </c>
      <c r="B519" t="s">
        <v>45</v>
      </c>
    </row>
    <row r="520" spans="1:2" x14ac:dyDescent="0.25">
      <c r="A520">
        <v>1693</v>
      </c>
      <c r="B520" t="s">
        <v>57</v>
      </c>
    </row>
    <row r="521" spans="1:2" x14ac:dyDescent="0.25">
      <c r="A521">
        <v>2113</v>
      </c>
      <c r="B521" t="s">
        <v>65</v>
      </c>
    </row>
    <row r="522" spans="1:2" x14ac:dyDescent="0.25">
      <c r="A522">
        <v>3912</v>
      </c>
      <c r="B522" t="s">
        <v>111</v>
      </c>
    </row>
    <row r="523" spans="1:2" x14ac:dyDescent="0.25">
      <c r="A523">
        <v>4931</v>
      </c>
      <c r="B523" t="s">
        <v>138</v>
      </c>
    </row>
    <row r="524" spans="1:2" x14ac:dyDescent="0.25">
      <c r="A524">
        <v>5893</v>
      </c>
      <c r="B524" t="s">
        <v>160</v>
      </c>
    </row>
  </sheetData>
  <sheetProtection password="89BF" sheet="1" objects="1" scenarios="1"/>
  <dataConsolidate leftLabels="1">
    <dataRefs count="1">
      <dataRef ref="B1:C198" sheet="países"/>
    </dataRefs>
  </dataConsolidate>
  <phoneticPr fontId="0" type="noConversion"/>
  <pageMargins left="0.75" right="0.75" top="1" bottom="1" header="0" footer="0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7"/>
  <sheetViews>
    <sheetView zoomScale="75" workbookViewId="0"/>
  </sheetViews>
  <sheetFormatPr baseColWidth="10" defaultColWidth="11.44140625" defaultRowHeight="13.2" x14ac:dyDescent="0.25"/>
  <cols>
    <col min="1" max="1" width="11.44140625" style="2"/>
    <col min="2" max="2" width="17.5546875" style="10" customWidth="1"/>
    <col min="3" max="7" width="10.109375" style="7" bestFit="1" customWidth="1"/>
    <col min="8" max="8" width="11.44140625" style="11"/>
    <col min="9" max="16384" width="11.44140625" style="2"/>
  </cols>
  <sheetData>
    <row r="1" spans="1:17" x14ac:dyDescent="0.25">
      <c r="A1" s="9" t="s">
        <v>292</v>
      </c>
      <c r="K1"/>
      <c r="L1"/>
      <c r="M1"/>
    </row>
    <row r="2" spans="1:17" x14ac:dyDescent="0.25">
      <c r="A2" s="9" t="s">
        <v>245</v>
      </c>
      <c r="C2" s="12"/>
      <c r="D2" s="12"/>
      <c r="E2" s="12"/>
      <c r="F2" s="12"/>
      <c r="G2" s="12"/>
      <c r="K2"/>
      <c r="L2"/>
      <c r="M2"/>
      <c r="N2" s="13"/>
    </row>
    <row r="3" spans="1:17" x14ac:dyDescent="0.25">
      <c r="B3" s="14" t="s">
        <v>246</v>
      </c>
      <c r="C3" s="12">
        <v>1995</v>
      </c>
      <c r="D3" s="12">
        <v>1996</v>
      </c>
      <c r="E3" s="12">
        <v>1997</v>
      </c>
      <c r="F3" s="12">
        <v>1998</v>
      </c>
      <c r="G3" s="12">
        <v>1999</v>
      </c>
      <c r="H3" s="15">
        <v>2000</v>
      </c>
      <c r="I3" s="15">
        <v>2001</v>
      </c>
      <c r="J3" s="15">
        <v>2002</v>
      </c>
      <c r="K3" s="15">
        <v>2003</v>
      </c>
      <c r="L3" s="15" t="s">
        <v>291</v>
      </c>
      <c r="M3"/>
      <c r="N3" s="13"/>
    </row>
    <row r="4" spans="1:17" x14ac:dyDescent="0.25">
      <c r="A4" s="2">
        <v>135</v>
      </c>
      <c r="B4" s="2" t="str">
        <f>VLOOKUP(A4,países!$A$4:$B$247,2,FALSE)</f>
        <v>Afganistán</v>
      </c>
      <c r="C4" s="16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/>
      <c r="N4"/>
      <c r="O4"/>
      <c r="P4"/>
      <c r="Q4"/>
    </row>
    <row r="5" spans="1:17" x14ac:dyDescent="0.25">
      <c r="A5" s="2">
        <v>174</v>
      </c>
      <c r="B5" s="2" t="str">
        <f>VLOOKUP(A5,países!$A$4:$B$247,2,FALSE)</f>
        <v>Albania</v>
      </c>
      <c r="C5" s="16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/>
      <c r="N5"/>
      <c r="O5"/>
      <c r="P5"/>
      <c r="Q5"/>
    </row>
    <row r="6" spans="1:17" x14ac:dyDescent="0.25">
      <c r="A6" s="2">
        <v>207</v>
      </c>
      <c r="B6" s="2" t="str">
        <f>VLOOKUP(A6,países!$A$4:$B$247,2,FALSE)</f>
        <v>Alboran Perejil Isla</v>
      </c>
      <c r="C6" s="16">
        <v>0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/>
      <c r="N6"/>
      <c r="O6"/>
      <c r="P6"/>
      <c r="Q6"/>
    </row>
    <row r="7" spans="1:17" x14ac:dyDescent="0.25">
      <c r="A7" s="2">
        <v>234</v>
      </c>
      <c r="B7" s="2" t="str">
        <f>VLOOKUP(A7,países!$A$4:$B$247,2,FALSE)</f>
        <v>Alemania</v>
      </c>
      <c r="C7" s="16">
        <v>400.82499999999999</v>
      </c>
      <c r="D7" s="17">
        <v>447.255</v>
      </c>
      <c r="E7" s="17">
        <v>213.971</v>
      </c>
      <c r="F7" s="17">
        <v>231.733</v>
      </c>
      <c r="G7" s="17">
        <v>178.209</v>
      </c>
      <c r="H7" s="17">
        <v>248.762</v>
      </c>
      <c r="I7" s="17">
        <v>165.06700000000001</v>
      </c>
      <c r="J7" s="17">
        <v>85.682000000000002</v>
      </c>
      <c r="K7" s="17">
        <v>119.52911999999999</v>
      </c>
      <c r="L7" s="17">
        <v>87.383974370000018</v>
      </c>
      <c r="M7"/>
      <c r="N7"/>
      <c r="O7"/>
      <c r="P7"/>
      <c r="Q7"/>
    </row>
    <row r="8" spans="1:17" x14ac:dyDescent="0.25">
      <c r="A8">
        <v>266</v>
      </c>
      <c r="B8" s="2" t="str">
        <f>VLOOKUP(A8,países!$A$4:$B$247,2,FALSE)</f>
        <v>No identificado</v>
      </c>
      <c r="C8" s="16">
        <v>0</v>
      </c>
      <c r="D8" s="17">
        <v>0</v>
      </c>
      <c r="E8" s="17">
        <v>0</v>
      </c>
      <c r="F8" s="17">
        <v>0</v>
      </c>
      <c r="G8" s="17">
        <v>483.13100000000003</v>
      </c>
      <c r="H8" s="17">
        <v>50.765000000000001</v>
      </c>
      <c r="I8" s="17">
        <v>72.390999999999991</v>
      </c>
      <c r="J8" s="17">
        <v>102.502</v>
      </c>
      <c r="K8" s="17">
        <v>0</v>
      </c>
      <c r="L8" s="17">
        <v>0</v>
      </c>
      <c r="M8"/>
      <c r="N8"/>
      <c r="O8"/>
      <c r="P8"/>
      <c r="Q8"/>
    </row>
    <row r="9" spans="1:17" x14ac:dyDescent="0.25">
      <c r="A9" s="2">
        <v>272</v>
      </c>
      <c r="B9" s="2" t="str">
        <f>VLOOKUP(A9,países!$A$4:$B$247,2,FALSE)</f>
        <v>Aruba</v>
      </c>
      <c r="C9" s="16">
        <v>233.483</v>
      </c>
      <c r="D9" s="17">
        <v>240.67099999999999</v>
      </c>
      <c r="E9" s="17">
        <v>211.084</v>
      </c>
      <c r="F9" s="17">
        <v>104.95699999999999</v>
      </c>
      <c r="G9" s="17">
        <v>5.508</v>
      </c>
      <c r="H9" s="17">
        <v>295.19600000000003</v>
      </c>
      <c r="I9" s="17">
        <v>17.561999999999998</v>
      </c>
      <c r="J9" s="17">
        <v>0.18</v>
      </c>
      <c r="K9" s="17">
        <v>0</v>
      </c>
      <c r="L9" s="17">
        <v>0</v>
      </c>
      <c r="M9"/>
      <c r="N9"/>
      <c r="O9"/>
      <c r="P9"/>
      <c r="Q9"/>
    </row>
    <row r="10" spans="1:17" x14ac:dyDescent="0.25">
      <c r="A10" s="2">
        <v>294</v>
      </c>
      <c r="B10" s="2" t="str">
        <f>VLOOKUP(A10,países!$A$4:$B$247,2,FALSE)</f>
        <v>Bosnia-Herzegovina</v>
      </c>
      <c r="C10" s="16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/>
      <c r="N10"/>
      <c r="O10"/>
      <c r="P10"/>
      <c r="Q10"/>
    </row>
    <row r="11" spans="1:17" x14ac:dyDescent="0.25">
      <c r="A11" s="1">
        <v>317</v>
      </c>
      <c r="B11" s="2" t="str">
        <f>VLOOKUP(A11,países!$A$4:$B$247,2,FALSE)</f>
        <v>Alto Volta</v>
      </c>
      <c r="C11" s="16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/>
      <c r="N11"/>
      <c r="O11"/>
      <c r="P11"/>
      <c r="Q11"/>
    </row>
    <row r="12" spans="1:17" x14ac:dyDescent="0.25">
      <c r="A12" s="2">
        <v>374</v>
      </c>
      <c r="B12" s="2" t="str">
        <f>VLOOKUP(A12,países!$A$4:$B$247,2,FALSE)</f>
        <v>Andorra</v>
      </c>
      <c r="C12" s="16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/>
      <c r="N12"/>
      <c r="O12"/>
      <c r="P12"/>
      <c r="Q12"/>
    </row>
    <row r="13" spans="1:17" x14ac:dyDescent="0.25">
      <c r="A13" s="2">
        <v>407</v>
      </c>
      <c r="B13" s="2" t="str">
        <f>VLOOKUP(A13,países!$A$4:$B$247,2,FALSE)</f>
        <v>Angola</v>
      </c>
      <c r="C13" s="16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/>
      <c r="N13"/>
      <c r="O13"/>
      <c r="P13"/>
      <c r="Q13"/>
    </row>
    <row r="14" spans="1:17" x14ac:dyDescent="0.25">
      <c r="A14" s="2">
        <v>412</v>
      </c>
      <c r="B14" s="2" t="str">
        <f>VLOOKUP(A14,países!$A$4:$B$247,2,FALSE)</f>
        <v>Anguila</v>
      </c>
      <c r="C14" s="16">
        <v>0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/>
      <c r="N14"/>
      <c r="O14"/>
      <c r="P14"/>
      <c r="Q14"/>
    </row>
    <row r="15" spans="1:17" x14ac:dyDescent="0.25">
      <c r="A15" s="2">
        <v>432</v>
      </c>
      <c r="B15" s="2" t="str">
        <f>VLOOKUP(A15,países!$A$4:$B$247,2,FALSE)</f>
        <v>Antigua</v>
      </c>
      <c r="C15" s="16">
        <v>0</v>
      </c>
      <c r="D15" s="17">
        <v>0</v>
      </c>
      <c r="E15" s="17">
        <v>0</v>
      </c>
      <c r="F15" s="17">
        <v>0</v>
      </c>
      <c r="G15" s="17">
        <v>1.278</v>
      </c>
      <c r="H15" s="17">
        <v>8.4239999999999995</v>
      </c>
      <c r="I15" s="17">
        <v>8.1690000000000005</v>
      </c>
      <c r="J15" s="17">
        <v>5.2279999999999998</v>
      </c>
      <c r="K15" s="17">
        <v>0</v>
      </c>
      <c r="L15" s="17">
        <v>0</v>
      </c>
      <c r="M15"/>
      <c r="N15"/>
      <c r="O15"/>
      <c r="P15"/>
      <c r="Q15"/>
    </row>
    <row r="16" spans="1:17" x14ac:dyDescent="0.25">
      <c r="A16" s="2">
        <v>472</v>
      </c>
      <c r="B16" s="2" t="str">
        <f>VLOOKUP(A16,países!$A$4:$B$247,2,FALSE)</f>
        <v>Antillas Holandesas</v>
      </c>
      <c r="C16" s="16">
        <v>68.781999999999996</v>
      </c>
      <c r="D16" s="17">
        <v>54.518999999999998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/>
      <c r="N16"/>
      <c r="O16"/>
      <c r="P16"/>
      <c r="Q16"/>
    </row>
    <row r="17" spans="1:17" x14ac:dyDescent="0.25">
      <c r="A17" s="2">
        <v>512</v>
      </c>
      <c r="B17" s="2" t="str">
        <f>VLOOKUP(A17,países!$A$4:$B$247,2,FALSE)</f>
        <v>San  Eustoquio</v>
      </c>
      <c r="C17" s="16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/>
      <c r="N17"/>
      <c r="O17"/>
      <c r="P17"/>
      <c r="Q17"/>
    </row>
    <row r="18" spans="1:17" x14ac:dyDescent="0.25">
      <c r="A18" s="2">
        <v>522</v>
      </c>
      <c r="B18" s="2" t="str">
        <f>VLOOKUP(A18,países!$A$4:$B$247,2,FALSE)</f>
        <v>San Martín del Sur</v>
      </c>
      <c r="C18" s="16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/>
      <c r="N18"/>
      <c r="O18"/>
      <c r="P18"/>
      <c r="Q18"/>
    </row>
    <row r="19" spans="1:17" x14ac:dyDescent="0.25">
      <c r="A19" s="2">
        <v>535</v>
      </c>
      <c r="B19" s="2" t="str">
        <f>VLOOKUP(A19,países!$A$4:$B$247,2,FALSE)</f>
        <v>Arabia Saudita</v>
      </c>
      <c r="C19" s="16">
        <v>3.294</v>
      </c>
      <c r="D19" s="17">
        <v>0</v>
      </c>
      <c r="E19" s="17">
        <v>3.7909999999999999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/>
      <c r="N19"/>
      <c r="O19"/>
      <c r="P19"/>
      <c r="Q19"/>
    </row>
    <row r="20" spans="1:17" x14ac:dyDescent="0.25">
      <c r="A20" s="3">
        <v>1838</v>
      </c>
      <c r="B20" t="s">
        <v>277</v>
      </c>
      <c r="C20" s="16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/>
      <c r="N20"/>
      <c r="O20"/>
      <c r="P20"/>
      <c r="Q20"/>
    </row>
    <row r="21" spans="1:17" x14ac:dyDescent="0.25">
      <c r="A21" s="3">
        <v>5938</v>
      </c>
      <c r="B21" t="s">
        <v>278</v>
      </c>
      <c r="C21" s="16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/>
      <c r="N21"/>
      <c r="O21"/>
      <c r="P21"/>
      <c r="Q21"/>
    </row>
    <row r="22" spans="1:17" x14ac:dyDescent="0.25">
      <c r="A22" s="3">
        <v>7746</v>
      </c>
      <c r="B22" t="s">
        <v>276</v>
      </c>
      <c r="C22" s="16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/>
      <c r="N22"/>
      <c r="O22"/>
      <c r="P22"/>
      <c r="Q22"/>
    </row>
    <row r="23" spans="1:17" x14ac:dyDescent="0.25">
      <c r="A23" s="2">
        <v>597</v>
      </c>
      <c r="B23" s="2" t="str">
        <f>VLOOKUP(A23,países!$A$4:$B$247,2,FALSE)</f>
        <v>Argelia</v>
      </c>
      <c r="C23" s="16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/>
      <c r="N23"/>
      <c r="O23"/>
      <c r="P23"/>
      <c r="Q23"/>
    </row>
    <row r="24" spans="1:17" x14ac:dyDescent="0.25">
      <c r="A24" s="2">
        <v>633</v>
      </c>
      <c r="B24" s="2" t="str">
        <f>VLOOKUP(A24,países!$A$4:$B$247,2,FALSE)</f>
        <v>Argentina</v>
      </c>
      <c r="C24" s="16">
        <v>27.611999999999998</v>
      </c>
      <c r="D24" s="17">
        <v>46.405999999999999</v>
      </c>
      <c r="E24" s="17">
        <v>19.376999999999999</v>
      </c>
      <c r="F24" s="17">
        <v>33.942999999999998</v>
      </c>
      <c r="G24" s="17">
        <v>49.381</v>
      </c>
      <c r="H24" s="17">
        <v>7.72</v>
      </c>
      <c r="I24" s="17">
        <v>0.47099999999999997</v>
      </c>
      <c r="J24" s="17">
        <v>1.9670000000000001</v>
      </c>
      <c r="K24" s="17">
        <v>2.3619699999999999</v>
      </c>
      <c r="L24" s="17">
        <v>163.01106999999999</v>
      </c>
      <c r="M24"/>
      <c r="N24"/>
      <c r="O24"/>
      <c r="P24"/>
      <c r="Q24"/>
    </row>
    <row r="25" spans="1:17" x14ac:dyDescent="0.25">
      <c r="A25" s="2">
        <v>698</v>
      </c>
      <c r="B25" s="2" t="str">
        <f>VLOOKUP(A25,países!$A$4:$B$247,2,FALSE)</f>
        <v>Australia</v>
      </c>
      <c r="C25" s="16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/>
      <c r="N25"/>
      <c r="O25"/>
      <c r="P25"/>
      <c r="Q25"/>
    </row>
    <row r="26" spans="1:17" x14ac:dyDescent="0.25">
      <c r="A26" s="2">
        <v>724</v>
      </c>
      <c r="B26" s="2" t="str">
        <f>VLOOKUP(A26,países!$A$4:$B$247,2,FALSE)</f>
        <v>Austria</v>
      </c>
      <c r="C26" s="16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/>
      <c r="N26"/>
      <c r="O26"/>
      <c r="P26"/>
      <c r="Q26"/>
    </row>
    <row r="27" spans="1:17" x14ac:dyDescent="0.25">
      <c r="A27" s="2">
        <v>746</v>
      </c>
      <c r="B27" s="2" t="str">
        <f>VLOOKUP(A27,países!$A$4:$B$247,2,FALSE)</f>
        <v>Azerbaidjan</v>
      </c>
      <c r="C27" s="16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/>
      <c r="N27"/>
      <c r="O27"/>
      <c r="P27"/>
      <c r="Q27"/>
    </row>
    <row r="28" spans="1:17" x14ac:dyDescent="0.25">
      <c r="A28" s="2">
        <v>772</v>
      </c>
      <c r="B28" s="2" t="str">
        <f>VLOOKUP(A28,países!$A$4:$B$247,2,FALSE)</f>
        <v>Bahamas</v>
      </c>
      <c r="C28" s="16">
        <v>50.469000000000001</v>
      </c>
      <c r="D28" s="17">
        <v>49.905000000000001</v>
      </c>
      <c r="E28" s="17">
        <v>12.019</v>
      </c>
      <c r="F28" s="17">
        <v>19.198</v>
      </c>
      <c r="G28" s="17">
        <v>31.184999999999999</v>
      </c>
      <c r="H28" s="17">
        <v>111.467</v>
      </c>
      <c r="I28" s="17">
        <v>135.452</v>
      </c>
      <c r="J28" s="17">
        <v>182.167</v>
      </c>
      <c r="K28" s="17">
        <v>60.497679999999995</v>
      </c>
      <c r="L28" s="17">
        <v>33.25667</v>
      </c>
      <c r="M28"/>
      <c r="N28"/>
      <c r="O28"/>
      <c r="P28"/>
      <c r="Q28"/>
    </row>
    <row r="29" spans="1:17" x14ac:dyDescent="0.25">
      <c r="A29" s="2">
        <v>805</v>
      </c>
      <c r="B29" s="2" t="str">
        <f>VLOOKUP(A29,países!$A$4:$B$247,2,FALSE)</f>
        <v>Bahrein</v>
      </c>
      <c r="C29" s="16">
        <v>0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/>
      <c r="N29"/>
      <c r="O29"/>
      <c r="P29"/>
      <c r="Q29"/>
    </row>
    <row r="30" spans="1:17" x14ac:dyDescent="0.25">
      <c r="A30" s="2">
        <v>817</v>
      </c>
      <c r="B30" s="2" t="str">
        <f>VLOOKUP(A30,países!$A$4:$B$247,2,FALSE)</f>
        <v>Bangladesh</v>
      </c>
      <c r="C30" s="16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/>
      <c r="N30"/>
      <c r="O30"/>
      <c r="P30"/>
      <c r="Q30"/>
    </row>
    <row r="31" spans="1:17" x14ac:dyDescent="0.25">
      <c r="A31" s="2">
        <v>832</v>
      </c>
      <c r="B31" s="2" t="str">
        <f>VLOOKUP(A31,países!$A$4:$B$247,2,FALSE)</f>
        <v>Barbados</v>
      </c>
      <c r="C31" s="16">
        <v>2.4169999999999998</v>
      </c>
      <c r="D31" s="17">
        <v>19.145</v>
      </c>
      <c r="E31" s="17">
        <v>13.688000000000001</v>
      </c>
      <c r="F31" s="17">
        <v>0.108</v>
      </c>
      <c r="G31" s="17">
        <v>0</v>
      </c>
      <c r="H31" s="17">
        <v>0.36</v>
      </c>
      <c r="I31" s="17">
        <v>0.14799999999999999</v>
      </c>
      <c r="J31" s="17">
        <v>0</v>
      </c>
      <c r="K31" s="17">
        <v>0</v>
      </c>
      <c r="L31" s="17">
        <v>0</v>
      </c>
      <c r="M31"/>
      <c r="N31"/>
      <c r="O31"/>
      <c r="P31"/>
      <c r="Q31"/>
    </row>
    <row r="32" spans="1:17" x14ac:dyDescent="0.25">
      <c r="A32" s="2">
        <v>874</v>
      </c>
      <c r="B32" s="2" t="str">
        <f>VLOOKUP(A32,países!$A$4:$B$247,2,FALSE)</f>
        <v>Bélgica-Luxemburgo</v>
      </c>
      <c r="C32" s="20">
        <v>42.959000000000003</v>
      </c>
      <c r="D32" s="17">
        <v>80.540000000000006</v>
      </c>
      <c r="E32" s="17">
        <v>1.117</v>
      </c>
      <c r="F32" s="17">
        <v>0.192</v>
      </c>
      <c r="G32" s="17">
        <v>23.484999999999999</v>
      </c>
      <c r="H32" s="17">
        <v>60.547000000000004</v>
      </c>
      <c r="I32" s="17">
        <v>66.128999999999991</v>
      </c>
      <c r="J32" s="17">
        <v>46.227999999999994</v>
      </c>
      <c r="K32" s="17">
        <v>75.302720000000008</v>
      </c>
      <c r="L32" s="17">
        <v>67.707525660000002</v>
      </c>
      <c r="M32"/>
      <c r="N32"/>
      <c r="O32"/>
      <c r="P32"/>
      <c r="Q32"/>
    </row>
    <row r="33" spans="1:17" x14ac:dyDescent="0.25">
      <c r="A33" s="2">
        <v>882</v>
      </c>
      <c r="B33" s="2" t="str">
        <f>VLOOKUP(A33,países!$A$4:$B$247,2,FALSE)</f>
        <v>Belice</v>
      </c>
      <c r="C33" s="16">
        <v>21.422000000000001</v>
      </c>
      <c r="D33" s="17">
        <v>28.231999999999999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0.83299999999999996</v>
      </c>
      <c r="K33" s="17">
        <v>0</v>
      </c>
      <c r="L33" s="17">
        <v>0</v>
      </c>
      <c r="M33"/>
      <c r="N33"/>
      <c r="O33"/>
      <c r="P33"/>
      <c r="Q33"/>
    </row>
    <row r="34" spans="1:17" x14ac:dyDescent="0.25">
      <c r="A34" s="2">
        <v>902</v>
      </c>
      <c r="B34" s="2" t="str">
        <f>VLOOKUP(A34,países!$A$4:$B$247,2,FALSE)</f>
        <v>Bermudas</v>
      </c>
      <c r="C34" s="16">
        <v>29.962</v>
      </c>
      <c r="D34" s="17">
        <v>81.805000000000007</v>
      </c>
      <c r="E34" s="17">
        <v>0</v>
      </c>
      <c r="F34" s="17">
        <v>84.209000000000003</v>
      </c>
      <c r="G34" s="17">
        <v>0</v>
      </c>
      <c r="H34" s="17">
        <v>0</v>
      </c>
      <c r="I34" s="17">
        <v>0</v>
      </c>
      <c r="J34" s="17">
        <v>0.29399999999999998</v>
      </c>
      <c r="K34" s="17">
        <v>0</v>
      </c>
      <c r="L34" s="17">
        <v>0</v>
      </c>
      <c r="M34"/>
      <c r="N34"/>
      <c r="O34"/>
      <c r="P34"/>
      <c r="Q34"/>
    </row>
    <row r="35" spans="1:17" customFormat="1" x14ac:dyDescent="0.25">
      <c r="A35">
        <v>916</v>
      </c>
      <c r="B35" t="s">
        <v>39</v>
      </c>
      <c r="C35" s="17">
        <v>0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</row>
    <row r="36" spans="1:17" x14ac:dyDescent="0.25">
      <c r="A36" s="1">
        <v>935</v>
      </c>
      <c r="B36" s="2" t="str">
        <f>VLOOKUP(A36,países!$A$4:$B$247,2,FALSE)</f>
        <v>Birmania</v>
      </c>
      <c r="C36" s="16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/>
      <c r="N36"/>
      <c r="O36"/>
      <c r="P36"/>
      <c r="Q36"/>
    </row>
    <row r="37" spans="1:17" x14ac:dyDescent="0.25">
      <c r="A37" s="2">
        <v>973</v>
      </c>
      <c r="B37" s="2" t="str">
        <f>VLOOKUP(A37,países!$A$4:$B$247,2,FALSE)</f>
        <v>Bolivia</v>
      </c>
      <c r="C37" s="16">
        <v>0.57599999999999996</v>
      </c>
      <c r="D37" s="17">
        <v>8.2000000000000003E-2</v>
      </c>
      <c r="E37" s="17">
        <v>1.901</v>
      </c>
      <c r="F37" s="17">
        <v>1.526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/>
      <c r="N37"/>
      <c r="O37"/>
      <c r="P37"/>
      <c r="Q37"/>
    </row>
    <row r="38" spans="1:17" x14ac:dyDescent="0.25">
      <c r="A38" s="1">
        <v>999</v>
      </c>
      <c r="B38" s="2" t="str">
        <f>VLOOKUP(A38,países!$A$4:$B$247,2,FALSE)</f>
        <v>No identificados</v>
      </c>
      <c r="C38" s="16">
        <v>98.147000000000006</v>
      </c>
      <c r="D38" s="17">
        <v>296.74400000000003</v>
      </c>
      <c r="E38" s="17">
        <v>0.59899999999999998</v>
      </c>
      <c r="F38" s="17">
        <v>-30.87</v>
      </c>
      <c r="G38" s="17">
        <v>0</v>
      </c>
      <c r="H38" s="17">
        <v>0</v>
      </c>
      <c r="I38" s="17">
        <v>0</v>
      </c>
      <c r="J38" s="17">
        <v>0</v>
      </c>
      <c r="K38" s="17">
        <v>1755.9476400000001</v>
      </c>
      <c r="L38" s="17">
        <v>483.13705525748287</v>
      </c>
      <c r="M38"/>
      <c r="N38"/>
      <c r="O38"/>
      <c r="P38"/>
      <c r="Q38"/>
    </row>
    <row r="39" spans="1:17" x14ac:dyDescent="0.25">
      <c r="A39" s="2">
        <v>1002</v>
      </c>
      <c r="B39" s="2" t="str">
        <f>VLOOKUP(A39,países!$A$4:$B$247,2,FALSE)</f>
        <v>Bonaire  Islas</v>
      </c>
      <c r="C39" s="16">
        <v>0</v>
      </c>
      <c r="D39" s="17">
        <v>0</v>
      </c>
      <c r="E39" s="17">
        <v>0</v>
      </c>
      <c r="F39" s="17">
        <v>51.813000000000002</v>
      </c>
      <c r="G39" s="17">
        <v>0.45</v>
      </c>
      <c r="H39" s="17">
        <v>27.928999999999998</v>
      </c>
      <c r="I39" s="17">
        <v>23.646000000000001</v>
      </c>
      <c r="J39" s="17">
        <v>75.436999999999998</v>
      </c>
      <c r="K39" s="17">
        <v>1.115</v>
      </c>
      <c r="L39" s="17">
        <v>12.511810000000001</v>
      </c>
      <c r="M39"/>
      <c r="N39"/>
      <c r="O39"/>
      <c r="P39"/>
      <c r="Q39"/>
    </row>
    <row r="40" spans="1:17" x14ac:dyDescent="0.25">
      <c r="A40" s="2">
        <v>1017</v>
      </c>
      <c r="B40" s="2" t="str">
        <f>VLOOKUP(A40,países!$A$4:$B$247,2,FALSE)</f>
        <v>Botswana</v>
      </c>
      <c r="C40" s="16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/>
      <c r="N40"/>
      <c r="O40"/>
      <c r="P40"/>
      <c r="Q40"/>
    </row>
    <row r="41" spans="1:17" x14ac:dyDescent="0.25">
      <c r="A41" s="2">
        <v>1053</v>
      </c>
      <c r="B41" s="2" t="str">
        <f>VLOOKUP(A41,países!$A$4:$B$247,2,FALSE)</f>
        <v>Brasil</v>
      </c>
      <c r="C41" s="16">
        <v>1576.634</v>
      </c>
      <c r="D41" s="17">
        <v>612.10400000000004</v>
      </c>
      <c r="E41" s="17">
        <v>827.48199999999997</v>
      </c>
      <c r="F41" s="17">
        <v>702.91600000000005</v>
      </c>
      <c r="G41" s="17">
        <v>729.34500000000003</v>
      </c>
      <c r="H41" s="17">
        <v>985.60300000000007</v>
      </c>
      <c r="I41" s="17">
        <v>502.06600000000003</v>
      </c>
      <c r="J41" s="17">
        <v>392.98500000000001</v>
      </c>
      <c r="K41" s="17">
        <v>141.51685000000001</v>
      </c>
      <c r="L41" s="17">
        <v>0.59772000000000003</v>
      </c>
      <c r="M41"/>
      <c r="N41"/>
      <c r="O41"/>
      <c r="P41"/>
      <c r="Q41"/>
    </row>
    <row r="42" spans="1:17" x14ac:dyDescent="0.25">
      <c r="A42" s="2">
        <v>1085</v>
      </c>
      <c r="B42" s="2" t="str">
        <f>VLOOKUP(A42,países!$A$4:$B$247,2,FALSE)</f>
        <v>Brunei</v>
      </c>
      <c r="C42" s="16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/>
      <c r="N42"/>
      <c r="O42"/>
      <c r="P42"/>
      <c r="Q42"/>
    </row>
    <row r="43" spans="1:17" x14ac:dyDescent="0.25">
      <c r="A43" s="2">
        <v>1114</v>
      </c>
      <c r="B43" s="2" t="str">
        <f>VLOOKUP(A43,países!$A$4:$B$247,2,FALSE)</f>
        <v>Bulgaria</v>
      </c>
      <c r="C43" s="16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/>
      <c r="N43"/>
      <c r="O43"/>
      <c r="P43"/>
      <c r="Q43"/>
    </row>
    <row r="44" spans="1:17" x14ac:dyDescent="0.25">
      <c r="A44" s="1">
        <v>1157</v>
      </c>
      <c r="B44" s="2" t="str">
        <f>VLOOKUP(A44,países!$A$4:$B$247,2,FALSE)</f>
        <v>Burundi</v>
      </c>
      <c r="C44" s="16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/>
      <c r="N44"/>
      <c r="O44"/>
      <c r="P44"/>
      <c r="Q44"/>
    </row>
    <row r="45" spans="1:17" x14ac:dyDescent="0.25">
      <c r="A45" s="1">
        <v>1195</v>
      </c>
      <c r="B45" s="2" t="str">
        <f>VLOOKUP(A45,países!$A$4:$B$247,2,FALSE)</f>
        <v xml:space="preserve">Bután Reino de </v>
      </c>
      <c r="C45" s="16">
        <v>0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/>
      <c r="N45"/>
      <c r="O45"/>
      <c r="P45"/>
      <c r="Q45"/>
    </row>
    <row r="46" spans="1:17" x14ac:dyDescent="0.25">
      <c r="A46" s="2">
        <v>1372</v>
      </c>
      <c r="B46" s="2" t="str">
        <f>VLOOKUP(A46,países!$A$4:$B$247,2,FALSE)</f>
        <v>Caimán  Isla</v>
      </c>
      <c r="C46" s="16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/>
      <c r="N46"/>
      <c r="O46"/>
      <c r="P46"/>
      <c r="Q46"/>
    </row>
    <row r="47" spans="1:17" x14ac:dyDescent="0.25">
      <c r="A47" s="2">
        <v>1415</v>
      </c>
      <c r="B47" s="2" t="str">
        <f>VLOOKUP(A47,países!$A$4:$B$247,2,FALSE)</f>
        <v>Camboya</v>
      </c>
      <c r="C47" s="16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/>
      <c r="N47"/>
      <c r="O47"/>
      <c r="P47"/>
      <c r="Q47"/>
    </row>
    <row r="48" spans="1:17" x14ac:dyDescent="0.25">
      <c r="A48" s="2">
        <v>1457</v>
      </c>
      <c r="B48" s="2" t="str">
        <f>VLOOKUP(A48,países!$A$4:$B$247,2,FALSE)</f>
        <v>Camerún</v>
      </c>
      <c r="C48" s="16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/>
      <c r="N48"/>
      <c r="O48"/>
      <c r="P48"/>
      <c r="Q48"/>
    </row>
    <row r="49" spans="1:17" x14ac:dyDescent="0.25">
      <c r="A49" s="2">
        <v>1491</v>
      </c>
      <c r="B49" s="2" t="str">
        <f>VLOOKUP(A49,países!$A$4:$B$247,2,FALSE)</f>
        <v>Canadá</v>
      </c>
      <c r="C49" s="16">
        <v>195.65600000000001</v>
      </c>
      <c r="D49" s="17">
        <v>261.39299999999997</v>
      </c>
      <c r="E49" s="17">
        <v>478.61900000000003</v>
      </c>
      <c r="F49" s="17">
        <v>323.52600000000001</v>
      </c>
      <c r="G49" s="17">
        <v>559.01200000000006</v>
      </c>
      <c r="H49" s="17">
        <v>407.70100000000002</v>
      </c>
      <c r="I49" s="17">
        <v>418.50400000000002</v>
      </c>
      <c r="J49" s="17">
        <v>196.96600000000001</v>
      </c>
      <c r="K49" s="17">
        <v>226.68364000000003</v>
      </c>
      <c r="L49" s="17">
        <v>151.38770807</v>
      </c>
      <c r="M49"/>
      <c r="N49"/>
      <c r="O49"/>
      <c r="P49"/>
      <c r="Q49"/>
    </row>
    <row r="50" spans="1:17" x14ac:dyDescent="0.25">
      <c r="A50" s="2">
        <v>1534</v>
      </c>
      <c r="B50" s="2" t="str">
        <f>VLOOKUP(A50,países!$A$4:$B$247,2,FALSE)</f>
        <v>No identificado</v>
      </c>
      <c r="C50" s="16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/>
      <c r="N50"/>
      <c r="O50"/>
      <c r="P50"/>
      <c r="Q50"/>
    </row>
    <row r="51" spans="1:17" x14ac:dyDescent="0.25">
      <c r="A51" s="2">
        <v>1554</v>
      </c>
      <c r="B51" s="2" t="str">
        <f>VLOOKUP(A51,países!$A$4:$B$247,2,FALSE)</f>
        <v>Canal Islas (Normanda)</v>
      </c>
      <c r="C51" s="16">
        <v>0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/>
      <c r="N51"/>
      <c r="O51"/>
      <c r="P51"/>
      <c r="Q51"/>
    </row>
    <row r="52" spans="1:17" x14ac:dyDescent="0.25">
      <c r="A52" s="1">
        <v>1569</v>
      </c>
      <c r="B52" s="2" t="str">
        <f>VLOOKUP(A52,países!$A$4:$B$247,2,FALSE)</f>
        <v>Ceilán</v>
      </c>
      <c r="C52" s="16">
        <v>0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/>
      <c r="N52"/>
      <c r="O52"/>
      <c r="P52"/>
      <c r="Q52"/>
    </row>
    <row r="53" spans="1:17" x14ac:dyDescent="0.25">
      <c r="A53" s="2">
        <v>1658</v>
      </c>
      <c r="B53" s="2" t="str">
        <f>VLOOKUP(A53,países!$A$4:$B$247,2,FALSE)</f>
        <v>Cocos</v>
      </c>
      <c r="C53" s="16">
        <v>0</v>
      </c>
      <c r="D53" s="17">
        <v>0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/>
      <c r="N53"/>
      <c r="O53"/>
      <c r="P53"/>
      <c r="Q53"/>
    </row>
    <row r="54" spans="1:17" x14ac:dyDescent="0.25">
      <c r="A54" s="2">
        <v>1693</v>
      </c>
      <c r="B54" s="2" t="str">
        <f>VLOOKUP(A54,países!$A$4:$B$247,2,FALSE)</f>
        <v>Colombia</v>
      </c>
      <c r="C54" s="16">
        <v>105.32299999999999</v>
      </c>
      <c r="D54" s="17">
        <v>132.69900000000001</v>
      </c>
      <c r="E54" s="17">
        <v>115.182</v>
      </c>
      <c r="F54" s="17">
        <v>130.95400000000001</v>
      </c>
      <c r="G54" s="17">
        <v>120.95100000000001</v>
      </c>
      <c r="H54" s="17">
        <v>110.056</v>
      </c>
      <c r="I54" s="17">
        <v>13.182</v>
      </c>
      <c r="J54" s="17">
        <v>44.784999999999997</v>
      </c>
      <c r="K54" s="17">
        <v>24.002519999999997</v>
      </c>
      <c r="L54" s="17">
        <v>24.101092999999999</v>
      </c>
      <c r="M54"/>
      <c r="N54"/>
      <c r="O54"/>
      <c r="P54"/>
      <c r="Q54"/>
    </row>
    <row r="55" spans="1:17" x14ac:dyDescent="0.25">
      <c r="A55" s="2">
        <v>1777</v>
      </c>
      <c r="B55" s="2" t="str">
        <f>VLOOKUP(A55,países!$A$4:$B$247,2,FALSE)</f>
        <v>Congo</v>
      </c>
      <c r="C55" s="16">
        <v>0</v>
      </c>
      <c r="D55" s="17">
        <v>0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/>
      <c r="N55"/>
      <c r="O55"/>
      <c r="P55"/>
      <c r="Q55"/>
    </row>
    <row r="56" spans="1:17" x14ac:dyDescent="0.25">
      <c r="A56" s="2">
        <v>1875</v>
      </c>
      <c r="B56" s="2" t="str">
        <f>VLOOKUP(A56,países!$A$4:$B$247,2,FALSE)</f>
        <v>Corea del Norte</v>
      </c>
      <c r="C56" s="16">
        <v>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/>
      <c r="N56"/>
      <c r="O56"/>
      <c r="P56"/>
      <c r="Q56"/>
    </row>
    <row r="57" spans="1:17" x14ac:dyDescent="0.25">
      <c r="A57" s="2">
        <v>1905</v>
      </c>
      <c r="B57" s="2" t="str">
        <f>VLOOKUP(A57,países!$A$4:$B$247,2,FALSE)</f>
        <v>Corea del Sur</v>
      </c>
      <c r="C57" s="16">
        <v>0</v>
      </c>
      <c r="D57" s="17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/>
      <c r="N57"/>
      <c r="O57"/>
      <c r="P57"/>
      <c r="Q57"/>
    </row>
    <row r="58" spans="1:17" x14ac:dyDescent="0.25">
      <c r="A58" s="1">
        <v>1937</v>
      </c>
      <c r="B58" s="2" t="str">
        <f>VLOOKUP(A58,países!$A$4:$B$247,2,FALSE)</f>
        <v>No identificado</v>
      </c>
      <c r="C58" s="16">
        <v>0</v>
      </c>
      <c r="D58" s="17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/>
      <c r="N58"/>
      <c r="O58"/>
      <c r="P58"/>
      <c r="Q58"/>
    </row>
    <row r="59" spans="1:17" x14ac:dyDescent="0.25">
      <c r="A59" s="2">
        <v>1962</v>
      </c>
      <c r="B59" s="2" t="str">
        <f>VLOOKUP(A59,países!$A$4:$B$247,2,FALSE)</f>
        <v>Costa Rica</v>
      </c>
      <c r="C59" s="16">
        <v>82.462000000000003</v>
      </c>
      <c r="D59" s="17">
        <v>136.69999999999999</v>
      </c>
      <c r="E59" s="17">
        <v>139.97800000000001</v>
      </c>
      <c r="F59" s="17">
        <v>116.12</v>
      </c>
      <c r="G59" s="17">
        <v>173.43600000000001</v>
      </c>
      <c r="H59" s="17">
        <v>274.03199999999998</v>
      </c>
      <c r="I59" s="17">
        <v>206.053</v>
      </c>
      <c r="J59" s="17">
        <v>201.80799999999999</v>
      </c>
      <c r="K59" s="17">
        <v>158.94902999999999</v>
      </c>
      <c r="L59" s="17">
        <v>85.721682430000016</v>
      </c>
      <c r="M59"/>
      <c r="N59"/>
      <c r="O59"/>
      <c r="P59"/>
      <c r="Q59"/>
    </row>
    <row r="60" spans="1:17" x14ac:dyDescent="0.25">
      <c r="A60" s="2">
        <v>1984</v>
      </c>
      <c r="B60" s="2" t="str">
        <f>VLOOKUP(A60,países!$A$4:$B$247,2,FALSE)</f>
        <v>Croacia</v>
      </c>
      <c r="C60" s="16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/>
      <c r="N60"/>
      <c r="O60"/>
      <c r="P60"/>
      <c r="Q60"/>
    </row>
    <row r="61" spans="1:17" x14ac:dyDescent="0.25">
      <c r="A61" s="2">
        <v>1992</v>
      </c>
      <c r="B61" s="2" t="str">
        <f>VLOOKUP(A61,países!$A$4:$B$247,2,FALSE)</f>
        <v>Cuba</v>
      </c>
      <c r="C61" s="16">
        <v>0</v>
      </c>
      <c r="D61" s="17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632.09142999999995</v>
      </c>
      <c r="L61" s="17">
        <v>431.66028830000005</v>
      </c>
      <c r="M61"/>
      <c r="N61"/>
      <c r="O61"/>
      <c r="P61"/>
      <c r="Q61"/>
    </row>
    <row r="62" spans="1:17" x14ac:dyDescent="0.25">
      <c r="A62" s="2">
        <v>2012</v>
      </c>
      <c r="B62" s="2" t="str">
        <f>VLOOKUP(A62,países!$A$4:$B$247,2,FALSE)</f>
        <v>Curazao  Islas</v>
      </c>
      <c r="C62" s="16">
        <v>924.35400000000004</v>
      </c>
      <c r="D62" s="17">
        <v>1187.585</v>
      </c>
      <c r="E62" s="17">
        <v>1048.018</v>
      </c>
      <c r="F62" s="17">
        <v>742.90099999999995</v>
      </c>
      <c r="G62" s="17">
        <v>1349.646</v>
      </c>
      <c r="H62" s="17">
        <v>1613.413</v>
      </c>
      <c r="I62" s="17">
        <v>1409.0610000000001</v>
      </c>
      <c r="J62" s="17">
        <v>1200.529</v>
      </c>
      <c r="K62" s="17">
        <v>1649.1005499999999</v>
      </c>
      <c r="L62" s="17">
        <v>1507.76834186</v>
      </c>
      <c r="M62"/>
      <c r="N62"/>
      <c r="O62"/>
      <c r="P62"/>
      <c r="Q62"/>
    </row>
    <row r="63" spans="1:17" x14ac:dyDescent="0.25">
      <c r="A63" s="2">
        <v>2113</v>
      </c>
      <c r="B63" s="2" t="str">
        <f>VLOOKUP(A63,países!$A$4:$B$247,2,FALSE)</f>
        <v>Chile</v>
      </c>
      <c r="C63" s="16">
        <v>72.180999999999997</v>
      </c>
      <c r="D63" s="17">
        <v>122.88</v>
      </c>
      <c r="E63" s="17">
        <v>85.677999999999997</v>
      </c>
      <c r="F63" s="17">
        <v>99.756</v>
      </c>
      <c r="G63" s="17">
        <v>73.716999999999999</v>
      </c>
      <c r="H63" s="17">
        <v>87.388999999999996</v>
      </c>
      <c r="I63" s="17">
        <v>39.417000000000002</v>
      </c>
      <c r="J63" s="17">
        <v>33.847000000000001</v>
      </c>
      <c r="K63" s="17">
        <v>27.167759999999998</v>
      </c>
      <c r="L63" s="17">
        <v>39.500075450000004</v>
      </c>
      <c r="M63"/>
      <c r="N63"/>
      <c r="O63"/>
      <c r="P63"/>
      <c r="Q63"/>
    </row>
    <row r="64" spans="1:17" x14ac:dyDescent="0.25">
      <c r="A64" s="2">
        <v>2155</v>
      </c>
      <c r="B64" s="2" t="str">
        <f>VLOOKUP(A64,países!$A$4:$B$247,2,FALSE)</f>
        <v>China Continental</v>
      </c>
      <c r="C64" s="16">
        <v>0</v>
      </c>
      <c r="D64" s="17">
        <v>0</v>
      </c>
      <c r="E64" s="17">
        <v>0</v>
      </c>
      <c r="F64" s="17">
        <v>0</v>
      </c>
      <c r="G64" s="17">
        <v>0</v>
      </c>
      <c r="H64" s="17">
        <v>13.081</v>
      </c>
      <c r="I64" s="17">
        <v>52.991999999999997</v>
      </c>
      <c r="J64" s="17">
        <v>20.295999999999999</v>
      </c>
      <c r="K64" s="17">
        <v>0</v>
      </c>
      <c r="L64" s="17">
        <v>0</v>
      </c>
      <c r="M64"/>
      <c r="N64"/>
      <c r="O64"/>
      <c r="P64"/>
      <c r="Q64"/>
    </row>
    <row r="65" spans="1:17" x14ac:dyDescent="0.25">
      <c r="A65" s="2">
        <v>2185</v>
      </c>
      <c r="B65" s="2" t="str">
        <f>VLOOKUP(A65,países!$A$4:$B$247,2,FALSE)</f>
        <v>China-Taiwan (Formosa)</v>
      </c>
      <c r="C65" s="16">
        <v>0</v>
      </c>
      <c r="D65" s="17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/>
      <c r="N65"/>
      <c r="O65"/>
      <c r="P65"/>
      <c r="Q65"/>
    </row>
    <row r="66" spans="1:17" x14ac:dyDescent="0.25">
      <c r="A66" s="2">
        <v>2215</v>
      </c>
      <c r="B66" s="2" t="str">
        <f>VLOOKUP(A66,países!$A$4:$B$247,2,FALSE)</f>
        <v>Chipre</v>
      </c>
      <c r="C66" s="16">
        <v>0</v>
      </c>
      <c r="D66" s="17">
        <v>0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/>
      <c r="N66"/>
      <c r="O66"/>
      <c r="P66"/>
      <c r="Q66"/>
    </row>
    <row r="67" spans="1:17" customFormat="1" x14ac:dyDescent="0.25">
      <c r="A67" s="1">
        <v>2297</v>
      </c>
      <c r="B67" s="2" t="str">
        <f>VLOOKUP(A67,países!$A$4:$B$247,2,FALSE)</f>
        <v>Dahomey</v>
      </c>
      <c r="C67" s="17">
        <v>0</v>
      </c>
      <c r="D67" s="17">
        <v>0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</row>
    <row r="68" spans="1:17" x14ac:dyDescent="0.25">
      <c r="A68" s="2">
        <v>2324</v>
      </c>
      <c r="B68" s="2" t="str">
        <f>VLOOKUP(A68,países!$A$4:$B$247,2,FALSE)</f>
        <v>Dinamarca</v>
      </c>
      <c r="C68" s="16">
        <v>0</v>
      </c>
      <c r="D68" s="17">
        <v>0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/>
      <c r="N68"/>
      <c r="O68"/>
      <c r="P68"/>
      <c r="Q68"/>
    </row>
    <row r="69" spans="1:17" x14ac:dyDescent="0.25">
      <c r="A69" s="2">
        <v>2352</v>
      </c>
      <c r="B69" s="2" t="str">
        <f>VLOOKUP(A69,países!$A$4:$B$247,2,FALSE)</f>
        <v>Dominica</v>
      </c>
      <c r="C69" s="16">
        <v>0</v>
      </c>
      <c r="D69" s="17">
        <v>0</v>
      </c>
      <c r="E69" s="17">
        <v>0</v>
      </c>
      <c r="F69" s="17">
        <v>0</v>
      </c>
      <c r="G69" s="17">
        <v>0</v>
      </c>
      <c r="H69" s="17">
        <v>0</v>
      </c>
      <c r="I69" s="17">
        <v>1.2999999999999999E-2</v>
      </c>
      <c r="J69" s="17">
        <v>0.21299999999999999</v>
      </c>
      <c r="K69" s="17">
        <v>0</v>
      </c>
      <c r="L69" s="17">
        <v>0</v>
      </c>
      <c r="M69"/>
      <c r="N69"/>
      <c r="O69"/>
      <c r="P69"/>
      <c r="Q69"/>
    </row>
    <row r="70" spans="1:17" x14ac:dyDescent="0.25">
      <c r="A70" s="2">
        <v>2393</v>
      </c>
      <c r="B70" s="2" t="str">
        <f>VLOOKUP(A70,países!$A$4:$B$247,2,FALSE)</f>
        <v>Ecuador</v>
      </c>
      <c r="C70" s="16">
        <v>74.593000000000004</v>
      </c>
      <c r="D70" s="17">
        <v>39.597999999999999</v>
      </c>
      <c r="E70" s="17">
        <v>117.815</v>
      </c>
      <c r="F70" s="17">
        <v>42.877000000000002</v>
      </c>
      <c r="G70" s="17">
        <v>64.873000000000005</v>
      </c>
      <c r="H70" s="17">
        <v>56.16</v>
      </c>
      <c r="I70" s="17">
        <v>22.722999999999999</v>
      </c>
      <c r="J70" s="17">
        <v>53.195999999999998</v>
      </c>
      <c r="K70" s="17">
        <v>22.271789999999999</v>
      </c>
      <c r="L70" s="17">
        <v>36.200274499999999</v>
      </c>
      <c r="M70"/>
      <c r="N70"/>
      <c r="O70"/>
      <c r="P70"/>
      <c r="Q70"/>
    </row>
    <row r="71" spans="1:17" x14ac:dyDescent="0.25">
      <c r="A71" s="2">
        <v>2407</v>
      </c>
      <c r="B71" s="2" t="str">
        <f>VLOOKUP(A71,países!$A$4:$B$247,2,FALSE)</f>
        <v>Egipto</v>
      </c>
      <c r="C71" s="16">
        <v>4.681</v>
      </c>
      <c r="D71" s="17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/>
      <c r="N71"/>
      <c r="O71"/>
      <c r="P71"/>
      <c r="Q71"/>
    </row>
    <row r="72" spans="1:17" x14ac:dyDescent="0.25">
      <c r="A72" s="2">
        <v>2422</v>
      </c>
      <c r="B72" s="2" t="str">
        <f>VLOOKUP(A72,países!$A$4:$B$247,2,FALSE)</f>
        <v>El Salvador</v>
      </c>
      <c r="C72" s="16">
        <v>52.481000000000002</v>
      </c>
      <c r="D72" s="17">
        <v>36.176000000000002</v>
      </c>
      <c r="E72" s="17">
        <v>40.136000000000003</v>
      </c>
      <c r="F72" s="17">
        <v>15.766</v>
      </c>
      <c r="G72" s="17">
        <v>10.107999999999999</v>
      </c>
      <c r="H72" s="17">
        <v>48.42</v>
      </c>
      <c r="I72" s="17">
        <v>24.77</v>
      </c>
      <c r="J72" s="17">
        <v>20.643999999999998</v>
      </c>
      <c r="K72" s="17">
        <v>75.146249999999995</v>
      </c>
      <c r="L72" s="17">
        <v>91.366357510000014</v>
      </c>
      <c r="M72"/>
      <c r="N72"/>
      <c r="O72"/>
      <c r="P72"/>
      <c r="Q72"/>
    </row>
    <row r="73" spans="1:17" x14ac:dyDescent="0.25">
      <c r="A73" s="2">
        <v>2445</v>
      </c>
      <c r="B73" s="2" t="str">
        <f>VLOOKUP(A73,países!$A$4:$B$247,2,FALSE)</f>
        <v>Emiratos Arabes Unidos</v>
      </c>
      <c r="C73" s="16">
        <v>0</v>
      </c>
      <c r="D73" s="17">
        <v>0</v>
      </c>
      <c r="E73" s="17">
        <v>0</v>
      </c>
      <c r="F73" s="17">
        <v>0</v>
      </c>
      <c r="G73" s="17">
        <v>0</v>
      </c>
      <c r="H73" s="17">
        <v>13.141</v>
      </c>
      <c r="I73" s="17">
        <v>0</v>
      </c>
      <c r="J73" s="17">
        <v>0</v>
      </c>
      <c r="K73" s="17">
        <v>0</v>
      </c>
      <c r="L73" s="17">
        <v>0</v>
      </c>
      <c r="M73"/>
      <c r="N73"/>
      <c r="O73"/>
      <c r="P73"/>
      <c r="Q73"/>
    </row>
    <row r="74" spans="1:17" x14ac:dyDescent="0.25">
      <c r="A74" s="2">
        <v>2454</v>
      </c>
      <c r="B74" s="2" t="str">
        <f>VLOOKUP(A74,países!$A$4:$B$247,2,FALSE)</f>
        <v>España</v>
      </c>
      <c r="C74" s="16">
        <v>45.869</v>
      </c>
      <c r="D74" s="17">
        <v>132.41200000000001</v>
      </c>
      <c r="E74" s="17">
        <v>108.539</v>
      </c>
      <c r="F74" s="17">
        <v>60.665999999999997</v>
      </c>
      <c r="G74" s="17">
        <v>69.784999999999997</v>
      </c>
      <c r="H74" s="17">
        <v>287.88400000000001</v>
      </c>
      <c r="I74" s="17">
        <v>292.88900000000001</v>
      </c>
      <c r="J74" s="17">
        <v>362.26299999999998</v>
      </c>
      <c r="K74" s="17">
        <v>83.361469999999997</v>
      </c>
      <c r="L74" s="17">
        <v>75.533247729999999</v>
      </c>
      <c r="M74"/>
      <c r="N74"/>
      <c r="O74"/>
      <c r="P74"/>
      <c r="Q74"/>
    </row>
    <row r="75" spans="1:17" x14ac:dyDescent="0.25">
      <c r="A75" s="2">
        <v>2464</v>
      </c>
      <c r="B75" s="2" t="str">
        <f>VLOOKUP(A75,países!$A$4:$B$247,2,FALSE)</f>
        <v>Eslovaquia</v>
      </c>
      <c r="C75" s="16">
        <v>0</v>
      </c>
      <c r="D75" s="17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/>
      <c r="N75"/>
      <c r="O75"/>
      <c r="P75"/>
      <c r="Q75"/>
    </row>
    <row r="76" spans="1:17" x14ac:dyDescent="0.25">
      <c r="A76" s="2">
        <v>2474</v>
      </c>
      <c r="B76" s="2" t="str">
        <f>VLOOKUP(A76,países!$A$4:$B$247,2,FALSE)</f>
        <v>Eslovenia</v>
      </c>
      <c r="C76" s="16">
        <v>0</v>
      </c>
      <c r="D76" s="17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/>
      <c r="N76"/>
      <c r="O76"/>
      <c r="P76"/>
      <c r="Q76"/>
    </row>
    <row r="77" spans="1:17" x14ac:dyDescent="0.25">
      <c r="A77" s="2">
        <v>2491</v>
      </c>
      <c r="B77" s="2" t="str">
        <f>VLOOKUP(A77,países!$A$4:$B$247,2,FALSE)</f>
        <v>Estados Unidos</v>
      </c>
      <c r="C77" s="16">
        <v>9072.5239999999994</v>
      </c>
      <c r="D77" s="17">
        <v>12415.294</v>
      </c>
      <c r="E77" s="17">
        <v>11245.375</v>
      </c>
      <c r="F77" s="17">
        <v>6823.9880000000003</v>
      </c>
      <c r="G77" s="17">
        <v>8546.0770000000011</v>
      </c>
      <c r="H77" s="17">
        <v>14518.636000000002</v>
      </c>
      <c r="I77" s="17">
        <v>10403.191999999999</v>
      </c>
      <c r="J77" s="17">
        <v>8546.2479999999996</v>
      </c>
      <c r="K77" s="17">
        <v>9401.102670000002</v>
      </c>
      <c r="L77" s="17">
        <v>6367.9519156599999</v>
      </c>
      <c r="M77"/>
      <c r="N77"/>
      <c r="O77"/>
      <c r="P77"/>
      <c r="Q77"/>
    </row>
    <row r="78" spans="1:17" x14ac:dyDescent="0.25">
      <c r="A78" s="2">
        <v>2516</v>
      </c>
      <c r="B78" s="2" t="str">
        <f>VLOOKUP(A78,países!$A$4:$B$247,2,FALSE)</f>
        <v>Estonia</v>
      </c>
      <c r="C78" s="16">
        <v>0</v>
      </c>
      <c r="D78" s="17">
        <v>0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/>
      <c r="N78"/>
      <c r="O78"/>
      <c r="P78"/>
      <c r="Q78"/>
    </row>
    <row r="79" spans="1:17" x14ac:dyDescent="0.25">
      <c r="A79" s="1">
        <v>2537</v>
      </c>
      <c r="B79" s="2" t="str">
        <f>VLOOKUP(A79,países!$A$4:$B$247,2,FALSE)</f>
        <v>Etiopía</v>
      </c>
      <c r="C79" s="16">
        <v>0</v>
      </c>
      <c r="D79" s="17">
        <v>0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/>
      <c r="N79"/>
      <c r="O79"/>
      <c r="P79"/>
      <c r="Q79"/>
    </row>
    <row r="80" spans="1:17" x14ac:dyDescent="0.25">
      <c r="A80">
        <v>2563</v>
      </c>
      <c r="B80" s="2" t="str">
        <f>VLOOKUP(A80,países!$A$4:$B$247,2,FALSE)</f>
        <v>Soledad Isla</v>
      </c>
      <c r="C80" s="16">
        <v>0</v>
      </c>
      <c r="D80" s="17">
        <v>0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/>
      <c r="N80"/>
      <c r="O80"/>
      <c r="P80"/>
      <c r="Q80"/>
    </row>
    <row r="81" spans="1:17" x14ac:dyDescent="0.25">
      <c r="A81" s="2">
        <v>2675</v>
      </c>
      <c r="B81" s="2" t="str">
        <f>VLOOKUP(A81,países!$A$4:$B$247,2,FALSE)</f>
        <v>Filipinas</v>
      </c>
      <c r="C81" s="16">
        <v>0</v>
      </c>
      <c r="D81" s="17">
        <v>0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/>
      <c r="N81"/>
      <c r="O81"/>
      <c r="P81"/>
      <c r="Q81"/>
    </row>
    <row r="82" spans="1:17" x14ac:dyDescent="0.25">
      <c r="A82" s="2">
        <v>2714</v>
      </c>
      <c r="B82" s="2" t="str">
        <f>VLOOKUP(A82,países!$A$4:$B$247,2,FALSE)</f>
        <v>Finlandia</v>
      </c>
      <c r="C82" s="16">
        <v>0</v>
      </c>
      <c r="D82" s="17">
        <v>0</v>
      </c>
      <c r="E82" s="17">
        <v>0</v>
      </c>
      <c r="F82" s="17">
        <v>2.6760000000000002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/>
      <c r="N82"/>
      <c r="O82"/>
      <c r="P82"/>
      <c r="Q82"/>
    </row>
    <row r="83" spans="1:17" x14ac:dyDescent="0.25">
      <c r="A83" s="2">
        <v>2754</v>
      </c>
      <c r="B83" s="2" t="str">
        <f>VLOOKUP(A83,países!$A$4:$B$247,2,FALSE)</f>
        <v>Francia</v>
      </c>
      <c r="C83" s="16">
        <v>31.733000000000001</v>
      </c>
      <c r="D83" s="17">
        <v>7.3979999999999997</v>
      </c>
      <c r="E83" s="17">
        <v>0</v>
      </c>
      <c r="F83" s="17">
        <v>0.48199999999999998</v>
      </c>
      <c r="G83" s="17">
        <v>0.72399999999999998</v>
      </c>
      <c r="H83" s="17">
        <v>24.843</v>
      </c>
      <c r="I83" s="17">
        <v>17.827999999999999</v>
      </c>
      <c r="J83" s="17">
        <v>0</v>
      </c>
      <c r="K83" s="17">
        <v>10.704829999999999</v>
      </c>
      <c r="L83" s="17">
        <v>0.25056</v>
      </c>
      <c r="M83"/>
      <c r="N83"/>
      <c r="O83"/>
      <c r="P83"/>
      <c r="Q83"/>
    </row>
    <row r="84" spans="1:17" x14ac:dyDescent="0.25">
      <c r="A84" s="2">
        <v>2817</v>
      </c>
      <c r="B84" s="2" t="str">
        <f>VLOOKUP(A84,países!$A$4:$B$247,2,FALSE)</f>
        <v>Gabón</v>
      </c>
      <c r="C84" s="16">
        <v>0</v>
      </c>
      <c r="D84" s="17">
        <v>0</v>
      </c>
      <c r="E84" s="17">
        <v>0</v>
      </c>
      <c r="F84" s="17">
        <v>0</v>
      </c>
      <c r="G84" s="17">
        <v>0</v>
      </c>
      <c r="H84" s="17">
        <v>0</v>
      </c>
      <c r="I84" s="17">
        <v>0</v>
      </c>
      <c r="J84" s="17">
        <v>0</v>
      </c>
      <c r="K84" s="17">
        <v>0</v>
      </c>
      <c r="L84" s="17">
        <v>0</v>
      </c>
      <c r="M84"/>
      <c r="N84"/>
      <c r="O84"/>
      <c r="P84"/>
      <c r="Q84"/>
    </row>
    <row r="85" spans="1:17" x14ac:dyDescent="0.25">
      <c r="A85" s="1">
        <v>2857</v>
      </c>
      <c r="B85" s="2" t="str">
        <f>VLOOKUP(A85,países!$A$4:$B$247,2,FALSE)</f>
        <v>Gambia</v>
      </c>
      <c r="C85" s="16">
        <v>0</v>
      </c>
      <c r="D85" s="17">
        <v>0</v>
      </c>
      <c r="E85" s="17">
        <v>0</v>
      </c>
      <c r="F85" s="17">
        <v>0</v>
      </c>
      <c r="G85" s="17">
        <v>0</v>
      </c>
      <c r="H85" s="17">
        <v>0</v>
      </c>
      <c r="I85" s="17">
        <v>0</v>
      </c>
      <c r="J85" s="17">
        <v>0</v>
      </c>
      <c r="K85" s="17">
        <v>0</v>
      </c>
      <c r="L85" s="17">
        <v>0</v>
      </c>
      <c r="M85"/>
      <c r="N85"/>
      <c r="O85"/>
      <c r="P85"/>
      <c r="Q85"/>
    </row>
    <row r="86" spans="1:17" x14ac:dyDescent="0.25">
      <c r="A86" s="2">
        <v>2876</v>
      </c>
      <c r="B86" s="2" t="str">
        <f>VLOOKUP(A86,países!$A$4:$B$247,2,FALSE)</f>
        <v>Georgia</v>
      </c>
      <c r="C86" s="16">
        <v>0</v>
      </c>
      <c r="D86" s="17">
        <v>0</v>
      </c>
      <c r="E86" s="17">
        <v>0</v>
      </c>
      <c r="F86" s="17">
        <v>0</v>
      </c>
      <c r="G86" s="17">
        <v>0</v>
      </c>
      <c r="H86" s="17">
        <v>0</v>
      </c>
      <c r="I86" s="17">
        <v>0</v>
      </c>
      <c r="J86" s="17">
        <v>0</v>
      </c>
      <c r="K86" s="17">
        <v>0</v>
      </c>
      <c r="L86" s="17">
        <v>0</v>
      </c>
      <c r="M86"/>
      <c r="N86"/>
      <c r="O86"/>
      <c r="P86"/>
      <c r="Q86"/>
    </row>
    <row r="87" spans="1:17" x14ac:dyDescent="0.25">
      <c r="A87" s="2">
        <v>2897</v>
      </c>
      <c r="B87" s="2" t="str">
        <f>VLOOKUP(A87,países!$A$4:$B$247,2,FALSE)</f>
        <v>Ghana</v>
      </c>
      <c r="C87" s="16">
        <v>0</v>
      </c>
      <c r="D87" s="17">
        <v>0</v>
      </c>
      <c r="E87" s="17">
        <v>0</v>
      </c>
      <c r="F87" s="17">
        <v>0</v>
      </c>
      <c r="G87" s="17">
        <v>0</v>
      </c>
      <c r="H87" s="17">
        <v>0</v>
      </c>
      <c r="I87" s="17">
        <v>0</v>
      </c>
      <c r="J87" s="17">
        <v>0</v>
      </c>
      <c r="K87" s="17">
        <v>0</v>
      </c>
      <c r="L87" s="17">
        <v>0</v>
      </c>
      <c r="M87"/>
      <c r="N87"/>
      <c r="O87"/>
      <c r="P87"/>
      <c r="Q87"/>
    </row>
    <row r="88" spans="1:17" x14ac:dyDescent="0.25">
      <c r="A88" s="3">
        <v>2934</v>
      </c>
      <c r="B88" s="4" t="s">
        <v>90</v>
      </c>
      <c r="C88" s="16">
        <v>0</v>
      </c>
      <c r="D88" s="17">
        <v>0</v>
      </c>
      <c r="E88" s="17">
        <v>0</v>
      </c>
      <c r="F88" s="17">
        <v>0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  <c r="L88" s="17">
        <v>0</v>
      </c>
      <c r="M88"/>
      <c r="N88"/>
      <c r="O88"/>
      <c r="P88"/>
      <c r="Q88"/>
    </row>
    <row r="89" spans="1:17" x14ac:dyDescent="0.25">
      <c r="A89" s="2">
        <v>2972</v>
      </c>
      <c r="B89" s="2" t="str">
        <f>VLOOKUP(A89,países!$A$4:$B$247,2,FALSE)</f>
        <v>Granada</v>
      </c>
      <c r="C89" s="16">
        <v>0</v>
      </c>
      <c r="D89" s="17">
        <v>0</v>
      </c>
      <c r="E89" s="17">
        <v>0</v>
      </c>
      <c r="F89" s="17">
        <v>1.7000000000000001E-2</v>
      </c>
      <c r="G89" s="17">
        <v>0</v>
      </c>
      <c r="H89" s="17">
        <v>7.5999999999999998E-2</v>
      </c>
      <c r="I89" s="17">
        <v>3.9E-2</v>
      </c>
      <c r="J89" s="17">
        <v>2.1999999999999999E-2</v>
      </c>
      <c r="K89" s="17">
        <v>0</v>
      </c>
      <c r="L89" s="17">
        <v>0</v>
      </c>
      <c r="M89"/>
      <c r="N89"/>
      <c r="O89"/>
      <c r="P89"/>
      <c r="Q89"/>
    </row>
    <row r="90" spans="1:17" x14ac:dyDescent="0.25">
      <c r="A90" s="2">
        <v>3014</v>
      </c>
      <c r="B90" s="2" t="str">
        <f>VLOOKUP(A90,países!$A$4:$B$247,2,FALSE)</f>
        <v>Grecia</v>
      </c>
      <c r="C90" s="16">
        <v>0.57599999999999996</v>
      </c>
      <c r="D90" s="17">
        <v>0</v>
      </c>
      <c r="E90" s="17">
        <v>1.0049999999999999</v>
      </c>
      <c r="F90" s="17">
        <v>0.58499999999999996</v>
      </c>
      <c r="G90" s="17">
        <v>0.318</v>
      </c>
      <c r="H90" s="17">
        <v>0.87</v>
      </c>
      <c r="I90" s="17">
        <v>0.28499999999999998</v>
      </c>
      <c r="J90" s="17">
        <v>0.28999999999999998</v>
      </c>
      <c r="K90" s="17">
        <v>0</v>
      </c>
      <c r="L90" s="17">
        <v>0</v>
      </c>
      <c r="M90"/>
      <c r="N90"/>
      <c r="O90"/>
      <c r="P90"/>
      <c r="Q90"/>
    </row>
    <row r="91" spans="1:17" x14ac:dyDescent="0.25">
      <c r="A91" s="2">
        <v>3092</v>
      </c>
      <c r="B91" s="2" t="str">
        <f>VLOOKUP(A91,países!$A$4:$B$247,2,FALSE)</f>
        <v>Guadalupe</v>
      </c>
      <c r="C91" s="16">
        <v>0</v>
      </c>
      <c r="D91" s="17">
        <v>0</v>
      </c>
      <c r="E91" s="17">
        <v>0</v>
      </c>
      <c r="F91" s="17">
        <v>2.0950000000000002</v>
      </c>
      <c r="G91" s="17">
        <v>0.99199999999999999</v>
      </c>
      <c r="H91" s="17">
        <v>0.82799999999999996</v>
      </c>
      <c r="I91" s="17">
        <v>0.52</v>
      </c>
      <c r="J91" s="17">
        <v>1.2789999999999999</v>
      </c>
      <c r="K91" s="17">
        <v>0</v>
      </c>
      <c r="L91" s="17">
        <v>0</v>
      </c>
      <c r="M91"/>
      <c r="N91"/>
      <c r="O91"/>
      <c r="P91"/>
      <c r="Q91"/>
    </row>
    <row r="92" spans="1:17" x14ac:dyDescent="0.25">
      <c r="A92" s="2">
        <v>3172</v>
      </c>
      <c r="B92" s="2" t="str">
        <f>VLOOKUP(A92,países!$A$4:$B$247,2,FALSE)</f>
        <v>Guatemala</v>
      </c>
      <c r="C92" s="16">
        <v>113.608</v>
      </c>
      <c r="D92" s="17">
        <v>130.69300000000001</v>
      </c>
      <c r="E92" s="17">
        <v>132.941</v>
      </c>
      <c r="F92" s="17">
        <v>94.72</v>
      </c>
      <c r="G92" s="17">
        <v>115.304</v>
      </c>
      <c r="H92" s="17">
        <v>185.64600000000002</v>
      </c>
      <c r="I92" s="17">
        <v>189.85399999999998</v>
      </c>
      <c r="J92" s="17">
        <v>128.91499999999999</v>
      </c>
      <c r="K92" s="17">
        <v>35.918219999999998</v>
      </c>
      <c r="L92" s="17">
        <v>27.509170000000001</v>
      </c>
      <c r="M92"/>
      <c r="N92"/>
      <c r="O92"/>
      <c r="P92"/>
      <c r="Q92"/>
    </row>
    <row r="93" spans="1:17" x14ac:dyDescent="0.25">
      <c r="A93" s="2">
        <v>3138</v>
      </c>
      <c r="B93" s="2" t="s">
        <v>275</v>
      </c>
      <c r="C93" s="16">
        <v>0</v>
      </c>
      <c r="D93" s="17">
        <v>0</v>
      </c>
      <c r="E93" s="17">
        <v>0</v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17">
        <v>0</v>
      </c>
      <c r="L93" s="17">
        <v>0</v>
      </c>
      <c r="M93"/>
      <c r="N93"/>
      <c r="O93"/>
      <c r="P93"/>
      <c r="Q93"/>
    </row>
    <row r="94" spans="1:17" x14ac:dyDescent="0.25">
      <c r="A94" s="2">
        <v>3253</v>
      </c>
      <c r="B94" s="2" t="str">
        <f>VLOOKUP(A94,países!$A$4:$B$247,2,FALSE)</f>
        <v>Guyana Francesa</v>
      </c>
      <c r="C94" s="16">
        <v>0</v>
      </c>
      <c r="D94" s="17">
        <v>0</v>
      </c>
      <c r="E94" s="17">
        <v>0</v>
      </c>
      <c r="F94" s="17">
        <v>0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/>
      <c r="N94"/>
      <c r="O94"/>
      <c r="P94"/>
      <c r="Q94"/>
    </row>
    <row r="95" spans="1:17" x14ac:dyDescent="0.25">
      <c r="A95" s="2">
        <v>3297</v>
      </c>
      <c r="B95" s="2" t="str">
        <f>VLOOKUP(A95,países!$A$4:$B$247,2,FALSE)</f>
        <v>Guinea</v>
      </c>
      <c r="C95" s="16">
        <v>0</v>
      </c>
      <c r="D95" s="17">
        <v>0</v>
      </c>
      <c r="E95" s="17">
        <v>0</v>
      </c>
      <c r="F95" s="17">
        <v>0</v>
      </c>
      <c r="G95" s="17">
        <v>0</v>
      </c>
      <c r="H95" s="17">
        <v>0</v>
      </c>
      <c r="I95" s="17">
        <v>0</v>
      </c>
      <c r="J95" s="17">
        <v>0</v>
      </c>
      <c r="K95" s="17">
        <v>0</v>
      </c>
      <c r="L95" s="17">
        <v>0</v>
      </c>
      <c r="M95"/>
      <c r="N95"/>
      <c r="O95"/>
      <c r="P95"/>
      <c r="Q95"/>
    </row>
    <row r="96" spans="1:17" x14ac:dyDescent="0.25">
      <c r="A96" s="2">
        <v>3317</v>
      </c>
      <c r="B96" s="2" t="str">
        <f>VLOOKUP(A96,países!$A$4:$B$247,2,FALSE)</f>
        <v>Guinea Ecuatorial</v>
      </c>
      <c r="C96" s="16">
        <v>0</v>
      </c>
      <c r="D96" s="17">
        <v>0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/>
      <c r="N96"/>
      <c r="O96"/>
      <c r="P96"/>
      <c r="Q96"/>
    </row>
    <row r="97" spans="1:17" x14ac:dyDescent="0.25">
      <c r="A97" s="2">
        <v>3373</v>
      </c>
      <c r="B97" s="2" t="str">
        <f>VLOOKUP(A97,países!$A$4:$B$247,2,FALSE)</f>
        <v>Guyana</v>
      </c>
      <c r="C97" s="16">
        <v>1.19</v>
      </c>
      <c r="D97" s="17">
        <v>4.6790000000000003</v>
      </c>
      <c r="E97" s="17">
        <v>0</v>
      </c>
      <c r="F97" s="17">
        <v>0.29799999999999999</v>
      </c>
      <c r="G97" s="17">
        <v>0.154</v>
      </c>
      <c r="H97" s="17">
        <v>0.378</v>
      </c>
      <c r="I97" s="17">
        <v>0.27600000000000002</v>
      </c>
      <c r="J97" s="17">
        <v>0</v>
      </c>
      <c r="K97" s="17">
        <v>0</v>
      </c>
      <c r="L97" s="17">
        <v>0.35833000000000004</v>
      </c>
      <c r="M97"/>
      <c r="N97"/>
      <c r="O97"/>
      <c r="P97"/>
      <c r="Q97"/>
    </row>
    <row r="98" spans="1:17" x14ac:dyDescent="0.25">
      <c r="A98" s="2">
        <v>3412</v>
      </c>
      <c r="B98" s="2" t="str">
        <f>VLOOKUP(A98,países!$A$4:$B$247,2,FALSE)</f>
        <v>Haití</v>
      </c>
      <c r="C98" s="16">
        <v>7.3049999999999997</v>
      </c>
      <c r="D98" s="17">
        <v>0</v>
      </c>
      <c r="E98" s="17">
        <v>8.0909999999999993</v>
      </c>
      <c r="F98" s="17">
        <v>0.98</v>
      </c>
      <c r="G98" s="17">
        <v>0.64400000000000002</v>
      </c>
      <c r="H98" s="17">
        <v>0.96599999999999997</v>
      </c>
      <c r="I98" s="17">
        <v>0</v>
      </c>
      <c r="J98" s="17">
        <v>9.984</v>
      </c>
      <c r="K98" s="17">
        <v>0</v>
      </c>
      <c r="L98" s="17">
        <v>0</v>
      </c>
      <c r="M98"/>
      <c r="N98"/>
      <c r="O98"/>
      <c r="P98"/>
      <c r="Q98"/>
    </row>
    <row r="99" spans="1:17" x14ac:dyDescent="0.25">
      <c r="A99" s="2">
        <v>3452</v>
      </c>
      <c r="B99" s="2" t="str">
        <f>VLOOKUP(A99,países!$A$4:$B$247,2,FALSE)</f>
        <v>Honduras</v>
      </c>
      <c r="C99" s="16">
        <v>17.492999999999999</v>
      </c>
      <c r="D99" s="17">
        <v>36.228000000000002</v>
      </c>
      <c r="E99" s="17">
        <v>15.536</v>
      </c>
      <c r="F99" s="17">
        <v>12.337</v>
      </c>
      <c r="G99" s="17">
        <v>4.7880000000000003</v>
      </c>
      <c r="H99" s="17">
        <v>16.649999999999999</v>
      </c>
      <c r="I99" s="17">
        <v>21.457000000000001</v>
      </c>
      <c r="J99" s="17">
        <v>59.457000000000001</v>
      </c>
      <c r="K99" s="17">
        <v>25.853290000000001</v>
      </c>
      <c r="L99" s="17">
        <v>19.890340000000002</v>
      </c>
      <c r="M99"/>
      <c r="N99"/>
      <c r="O99"/>
      <c r="P99"/>
      <c r="Q99"/>
    </row>
    <row r="100" spans="1:17" x14ac:dyDescent="0.25">
      <c r="A100" s="2">
        <v>3515</v>
      </c>
      <c r="B100" s="2" t="str">
        <f>VLOOKUP(A100,países!$A$4:$B$247,2,FALSE)</f>
        <v>Hong Kong</v>
      </c>
      <c r="C100" s="16">
        <v>0</v>
      </c>
      <c r="D100" s="17">
        <v>0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/>
      <c r="N100"/>
      <c r="O100"/>
      <c r="P100"/>
      <c r="Q100"/>
    </row>
    <row r="101" spans="1:17" x14ac:dyDescent="0.25">
      <c r="A101" s="2">
        <v>3554</v>
      </c>
      <c r="B101" s="2" t="str">
        <f>VLOOKUP(A101,países!$A$4:$B$247,2,FALSE)</f>
        <v>Hungría</v>
      </c>
      <c r="C101" s="16">
        <v>0</v>
      </c>
      <c r="D101" s="17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/>
      <c r="N101"/>
      <c r="O101"/>
      <c r="P101"/>
      <c r="Q101"/>
    </row>
    <row r="102" spans="1:17" x14ac:dyDescent="0.25">
      <c r="A102" s="2">
        <v>3615</v>
      </c>
      <c r="B102" s="2" t="str">
        <f>VLOOKUP(A102,países!$A$4:$B$247,2,FALSE)</f>
        <v>India</v>
      </c>
      <c r="C102" s="16">
        <v>0.14000000000000001</v>
      </c>
      <c r="D102" s="17">
        <v>0</v>
      </c>
      <c r="E102" s="17">
        <v>6.976</v>
      </c>
      <c r="F102" s="17">
        <v>0</v>
      </c>
      <c r="G102" s="17">
        <v>0</v>
      </c>
      <c r="H102" s="17">
        <v>167.018</v>
      </c>
      <c r="I102" s="17">
        <v>457.60599999999999</v>
      </c>
      <c r="J102" s="17">
        <v>353.02199999999999</v>
      </c>
      <c r="K102" s="17">
        <v>0</v>
      </c>
      <c r="L102" s="17">
        <v>0</v>
      </c>
      <c r="M102"/>
      <c r="N102"/>
      <c r="O102"/>
      <c r="P102"/>
      <c r="Q102"/>
    </row>
    <row r="103" spans="1:17" x14ac:dyDescent="0.25">
      <c r="A103" s="2">
        <v>3655</v>
      </c>
      <c r="B103" s="2" t="str">
        <f>VLOOKUP(A103,países!$A$4:$B$247,2,FALSE)</f>
        <v>Indonesia</v>
      </c>
      <c r="C103" s="16">
        <v>0</v>
      </c>
      <c r="D103" s="17">
        <v>0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/>
      <c r="N103"/>
      <c r="O103"/>
      <c r="P103"/>
      <c r="Q103"/>
    </row>
    <row r="104" spans="1:17" x14ac:dyDescent="0.25">
      <c r="A104" s="2">
        <v>3695</v>
      </c>
      <c r="B104" s="2" t="str">
        <f>VLOOKUP(A104,países!$A$4:$B$247,2,FALSE)</f>
        <v>Irak</v>
      </c>
      <c r="C104" s="16">
        <v>0</v>
      </c>
      <c r="D104" s="17">
        <v>0</v>
      </c>
      <c r="E104" s="17">
        <v>0</v>
      </c>
      <c r="F104" s="17">
        <v>0</v>
      </c>
      <c r="G104" s="17">
        <v>0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/>
      <c r="N104"/>
      <c r="O104"/>
      <c r="P104"/>
      <c r="Q104"/>
    </row>
    <row r="105" spans="1:17" x14ac:dyDescent="0.25">
      <c r="A105" s="2">
        <v>3725</v>
      </c>
      <c r="B105" s="2" t="str">
        <f>VLOOKUP(A105,países!$A$4:$B$247,2,FALSE)</f>
        <v>Irán</v>
      </c>
      <c r="C105" s="16">
        <v>0</v>
      </c>
      <c r="D105" s="17">
        <v>0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/>
      <c r="N105"/>
      <c r="O105"/>
      <c r="P105"/>
      <c r="Q105"/>
    </row>
    <row r="106" spans="1:17" x14ac:dyDescent="0.25">
      <c r="A106" s="2">
        <v>3754</v>
      </c>
      <c r="B106" s="2" t="str">
        <f>VLOOKUP(A106,países!$A$4:$B$247,2,FALSE)</f>
        <v>Irlanda</v>
      </c>
      <c r="C106" s="16">
        <v>0.28299999999999997</v>
      </c>
      <c r="D106" s="17">
        <v>0</v>
      </c>
      <c r="E106" s="17">
        <v>0</v>
      </c>
      <c r="F106" s="17">
        <v>0</v>
      </c>
      <c r="G106" s="17">
        <v>0.14599999999999999</v>
      </c>
      <c r="H106" s="17">
        <v>0.59199999999999997</v>
      </c>
      <c r="I106" s="17">
        <v>1.385</v>
      </c>
      <c r="J106" s="17">
        <v>0</v>
      </c>
      <c r="K106" s="17">
        <v>0</v>
      </c>
      <c r="L106" s="17">
        <v>0</v>
      </c>
      <c r="M106"/>
      <c r="N106"/>
      <c r="O106"/>
      <c r="P106"/>
      <c r="Q106"/>
    </row>
    <row r="107" spans="1:17" x14ac:dyDescent="0.25">
      <c r="A107" s="2">
        <v>3794</v>
      </c>
      <c r="B107" s="2" t="str">
        <f>VLOOKUP(A107,países!$A$4:$B$247,2,FALSE)</f>
        <v>Islandia</v>
      </c>
      <c r="C107" s="16">
        <v>0</v>
      </c>
      <c r="D107" s="17">
        <v>0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/>
      <c r="N107"/>
      <c r="O107"/>
      <c r="P107"/>
      <c r="Q107"/>
    </row>
    <row r="108" spans="1:17" x14ac:dyDescent="0.25">
      <c r="A108" s="2">
        <v>3835</v>
      </c>
      <c r="B108" s="2" t="str">
        <f>VLOOKUP(A108,países!$A$4:$B$247,2,FALSE)</f>
        <v>Israel</v>
      </c>
      <c r="C108" s="16">
        <v>0</v>
      </c>
      <c r="D108" s="17">
        <v>0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/>
      <c r="N108"/>
      <c r="O108"/>
      <c r="P108"/>
      <c r="Q108"/>
    </row>
    <row r="109" spans="1:17" x14ac:dyDescent="0.25">
      <c r="A109" s="2">
        <v>3864</v>
      </c>
      <c r="B109" s="2" t="str">
        <f>VLOOKUP(A109,países!$A$4:$B$247,2,FALSE)</f>
        <v>Italia</v>
      </c>
      <c r="C109" s="16">
        <v>64.933999999999997</v>
      </c>
      <c r="D109" s="17">
        <v>77.275999999999996</v>
      </c>
      <c r="E109" s="17">
        <v>37.9</v>
      </c>
      <c r="F109" s="17">
        <v>30.303999999999998</v>
      </c>
      <c r="G109" s="17">
        <v>16.291</v>
      </c>
      <c r="H109" s="17">
        <v>69.432999999999993</v>
      </c>
      <c r="I109" s="17">
        <v>27.164999999999999</v>
      </c>
      <c r="J109" s="17">
        <v>4.9809999999999999</v>
      </c>
      <c r="K109" s="17">
        <v>36.337669999999996</v>
      </c>
      <c r="L109" s="17">
        <v>2.8029999999999999</v>
      </c>
      <c r="M109"/>
      <c r="N109"/>
      <c r="O109"/>
      <c r="P109"/>
      <c r="Q109"/>
    </row>
    <row r="110" spans="1:17" x14ac:dyDescent="0.25">
      <c r="A110" s="2">
        <v>3912</v>
      </c>
      <c r="B110" s="2" t="str">
        <f>VLOOKUP(A110,países!$A$4:$B$247,2,FALSE)</f>
        <v>Jamaica</v>
      </c>
      <c r="C110" s="16">
        <v>38.481000000000002</v>
      </c>
      <c r="D110" s="17">
        <v>34.840000000000003</v>
      </c>
      <c r="E110" s="17">
        <v>57.304000000000002</v>
      </c>
      <c r="F110" s="17">
        <v>32.218000000000004</v>
      </c>
      <c r="G110" s="17">
        <v>28.291</v>
      </c>
      <c r="H110" s="17">
        <v>100.694</v>
      </c>
      <c r="I110" s="17">
        <v>89.563000000000002</v>
      </c>
      <c r="J110" s="17">
        <v>80.814999999999998</v>
      </c>
      <c r="K110" s="17">
        <v>57.594259999999991</v>
      </c>
      <c r="L110" s="17">
        <v>14.654583330000001</v>
      </c>
      <c r="M110"/>
      <c r="N110"/>
      <c r="O110"/>
      <c r="P110"/>
      <c r="Q110"/>
    </row>
    <row r="111" spans="1:17" x14ac:dyDescent="0.25">
      <c r="A111" s="2">
        <v>3955</v>
      </c>
      <c r="B111" s="2" t="str">
        <f>VLOOKUP(A111,países!$A$4:$B$247,2,FALSE)</f>
        <v>Johnston  Islas</v>
      </c>
      <c r="C111" s="16">
        <v>0</v>
      </c>
      <c r="D111" s="17">
        <v>0</v>
      </c>
      <c r="E111" s="17">
        <v>0</v>
      </c>
      <c r="F111" s="17">
        <v>0</v>
      </c>
      <c r="G111" s="17">
        <v>0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/>
      <c r="N111"/>
      <c r="O111"/>
      <c r="P111"/>
      <c r="Q111"/>
    </row>
    <row r="112" spans="1:17" x14ac:dyDescent="0.25">
      <c r="A112" s="2">
        <v>3995</v>
      </c>
      <c r="B112" s="2" t="str">
        <f>VLOOKUP(A112,países!$A$4:$B$247,2,FALSE)</f>
        <v>Japón</v>
      </c>
      <c r="C112" s="16">
        <v>0</v>
      </c>
      <c r="D112" s="17">
        <v>1.22</v>
      </c>
      <c r="E112" s="17">
        <v>21.117999999999999</v>
      </c>
      <c r="F112" s="17">
        <v>3.2109999999999999</v>
      </c>
      <c r="G112" s="17">
        <v>16.664999999999999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/>
      <c r="N112"/>
      <c r="O112"/>
      <c r="P112"/>
      <c r="Q112"/>
    </row>
    <row r="113" spans="1:17" x14ac:dyDescent="0.25">
      <c r="A113" s="2">
        <v>4035</v>
      </c>
      <c r="B113" s="2" t="str">
        <f>VLOOKUP(A113,países!$A$4:$B$247,2,FALSE)</f>
        <v>Jordania</v>
      </c>
      <c r="C113" s="16">
        <v>0</v>
      </c>
      <c r="D113" s="17">
        <v>13.316000000000001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/>
      <c r="N113"/>
      <c r="O113"/>
      <c r="P113"/>
      <c r="Q113"/>
    </row>
    <row r="114" spans="1:17" x14ac:dyDescent="0.25">
      <c r="A114" s="2">
        <v>4066</v>
      </c>
      <c r="B114" s="2" t="str">
        <f>VLOOKUP(A114,países!$A$4:$B$247,2,FALSE)</f>
        <v>Kazakstan</v>
      </c>
      <c r="C114" s="16">
        <v>0</v>
      </c>
      <c r="D114" s="17">
        <v>0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/>
      <c r="N114"/>
      <c r="O114"/>
      <c r="P114"/>
      <c r="Q114"/>
    </row>
    <row r="115" spans="1:17" x14ac:dyDescent="0.25">
      <c r="A115" s="2">
        <v>4107</v>
      </c>
      <c r="B115" s="2" t="str">
        <f>VLOOKUP(A115,países!$A$4:$B$247,2,FALSE)</f>
        <v>Kenia</v>
      </c>
      <c r="C115" s="16">
        <v>0</v>
      </c>
      <c r="D115" s="17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/>
      <c r="N115"/>
      <c r="O115"/>
      <c r="P115"/>
      <c r="Q115"/>
    </row>
    <row r="116" spans="1:17" x14ac:dyDescent="0.25">
      <c r="A116" s="2">
        <v>4118</v>
      </c>
      <c r="B116" s="2" t="str">
        <f>VLOOKUP(A116,países!$A$4:$B$247,2,FALSE)</f>
        <v>Kiribati</v>
      </c>
      <c r="C116" s="16">
        <v>0</v>
      </c>
      <c r="D116" s="17">
        <v>0</v>
      </c>
      <c r="E116" s="17">
        <v>0</v>
      </c>
      <c r="F116" s="17">
        <v>0</v>
      </c>
      <c r="G116" s="17">
        <v>0</v>
      </c>
      <c r="H116" s="17">
        <v>0</v>
      </c>
      <c r="I116" s="17">
        <v>0</v>
      </c>
      <c r="J116" s="17">
        <v>0</v>
      </c>
      <c r="K116" s="17">
        <v>0</v>
      </c>
      <c r="L116" s="17">
        <v>0</v>
      </c>
      <c r="M116"/>
      <c r="N116"/>
      <c r="O116"/>
      <c r="P116"/>
      <c r="Q116"/>
    </row>
    <row r="117" spans="1:17" x14ac:dyDescent="0.25">
      <c r="A117" s="2">
        <v>4135</v>
      </c>
      <c r="B117" s="2" t="str">
        <f>VLOOKUP(A117,países!$A$4:$B$247,2,FALSE)</f>
        <v>Kuwait</v>
      </c>
      <c r="C117" s="16">
        <v>0</v>
      </c>
      <c r="D117" s="17">
        <v>0</v>
      </c>
      <c r="E117" s="17">
        <v>0</v>
      </c>
      <c r="F117" s="17">
        <v>0</v>
      </c>
      <c r="G117" s="17">
        <v>0</v>
      </c>
      <c r="H117" s="17">
        <v>0</v>
      </c>
      <c r="I117" s="17">
        <v>0</v>
      </c>
      <c r="J117" s="17">
        <v>0</v>
      </c>
      <c r="K117" s="17">
        <v>0</v>
      </c>
      <c r="L117" s="17">
        <v>0</v>
      </c>
      <c r="M117"/>
      <c r="N117"/>
      <c r="O117"/>
      <c r="P117"/>
      <c r="Q117"/>
    </row>
    <row r="118" spans="1:17" x14ac:dyDescent="0.25">
      <c r="A118" s="1">
        <v>4205</v>
      </c>
      <c r="B118" s="2" t="str">
        <f>VLOOKUP(A118,países!$A$4:$B$247,2,FALSE)</f>
        <v xml:space="preserve">Laos, Reino de </v>
      </c>
      <c r="C118" s="16">
        <v>0</v>
      </c>
      <c r="D118" s="17">
        <v>0</v>
      </c>
      <c r="E118" s="17">
        <v>0</v>
      </c>
      <c r="F118" s="17">
        <v>0</v>
      </c>
      <c r="G118" s="17">
        <v>0</v>
      </c>
      <c r="H118" s="17">
        <v>0</v>
      </c>
      <c r="I118" s="17">
        <v>0</v>
      </c>
      <c r="J118" s="17">
        <v>0</v>
      </c>
      <c r="K118" s="17">
        <v>0</v>
      </c>
      <c r="L118" s="17">
        <v>0</v>
      </c>
      <c r="M118"/>
      <c r="N118"/>
      <c r="O118"/>
      <c r="P118"/>
      <c r="Q118"/>
    </row>
    <row r="119" spans="1:17" x14ac:dyDescent="0.25">
      <c r="A119" s="2">
        <v>4296</v>
      </c>
      <c r="B119" s="2" t="str">
        <f>VLOOKUP(A119,países!$A$4:$B$247,2,FALSE)</f>
        <v>Letonia</v>
      </c>
      <c r="C119" s="16">
        <v>0</v>
      </c>
      <c r="D119" s="17">
        <v>0</v>
      </c>
      <c r="E119" s="17">
        <v>0</v>
      </c>
      <c r="F119" s="17">
        <v>0</v>
      </c>
      <c r="G119" s="17">
        <v>0</v>
      </c>
      <c r="H119" s="17">
        <v>0</v>
      </c>
      <c r="I119" s="17">
        <v>0</v>
      </c>
      <c r="J119" s="17">
        <v>0</v>
      </c>
      <c r="K119" s="17">
        <v>0</v>
      </c>
      <c r="L119" s="17">
        <v>0</v>
      </c>
      <c r="M119"/>
      <c r="N119"/>
      <c r="O119"/>
      <c r="P119"/>
      <c r="Q119"/>
    </row>
    <row r="120" spans="1:17" x14ac:dyDescent="0.25">
      <c r="A120" s="2">
        <v>4315</v>
      </c>
      <c r="B120" s="2" t="str">
        <f>VLOOKUP(A120,países!$A$4:$B$247,2,FALSE)</f>
        <v>Líbano</v>
      </c>
      <c r="C120" s="16">
        <v>0</v>
      </c>
      <c r="D120" s="17">
        <v>0.20899999999999999</v>
      </c>
      <c r="E120" s="17">
        <v>0</v>
      </c>
      <c r="F120" s="17">
        <v>0</v>
      </c>
      <c r="G120" s="17">
        <v>0</v>
      </c>
      <c r="H120" s="17">
        <v>0</v>
      </c>
      <c r="I120" s="17">
        <v>0</v>
      </c>
      <c r="J120" s="17">
        <v>17.463000000000001</v>
      </c>
      <c r="K120" s="17">
        <v>0</v>
      </c>
      <c r="L120" s="17">
        <v>0</v>
      </c>
      <c r="M120"/>
      <c r="N120"/>
      <c r="O120"/>
      <c r="P120"/>
      <c r="Q120"/>
    </row>
    <row r="121" spans="1:17" x14ac:dyDescent="0.25">
      <c r="A121" s="2">
        <v>4347</v>
      </c>
      <c r="B121" s="2" t="str">
        <f>VLOOKUP(A121,países!$A$4:$B$247,2,FALSE)</f>
        <v>Liberia</v>
      </c>
      <c r="C121" s="16">
        <v>0</v>
      </c>
      <c r="D121" s="17">
        <v>0</v>
      </c>
      <c r="E121" s="17">
        <v>0</v>
      </c>
      <c r="F121" s="17">
        <v>0</v>
      </c>
      <c r="G121" s="17">
        <v>0</v>
      </c>
      <c r="H121" s="17">
        <v>0</v>
      </c>
      <c r="I121" s="17">
        <v>0</v>
      </c>
      <c r="J121" s="17">
        <v>0</v>
      </c>
      <c r="K121" s="17">
        <v>0</v>
      </c>
      <c r="L121" s="17">
        <v>0</v>
      </c>
      <c r="M121"/>
      <c r="N121"/>
      <c r="O121"/>
      <c r="P121"/>
      <c r="Q121"/>
    </row>
    <row r="122" spans="1:17" x14ac:dyDescent="0.25">
      <c r="A122" s="2">
        <v>4387</v>
      </c>
      <c r="B122" s="2" t="str">
        <f>VLOOKUP(A122,países!$A$4:$B$247,2,FALSE)</f>
        <v>Libia</v>
      </c>
      <c r="C122" s="16">
        <v>0</v>
      </c>
      <c r="D122" s="17">
        <v>0</v>
      </c>
      <c r="E122" s="17">
        <v>0</v>
      </c>
      <c r="F122" s="17">
        <v>0</v>
      </c>
      <c r="G122" s="17">
        <v>0</v>
      </c>
      <c r="H122" s="17">
        <v>0</v>
      </c>
      <c r="I122" s="17">
        <v>0</v>
      </c>
      <c r="J122" s="17">
        <v>0</v>
      </c>
      <c r="K122" s="17">
        <v>0</v>
      </c>
      <c r="L122" s="17">
        <v>0</v>
      </c>
      <c r="M122"/>
      <c r="N122"/>
      <c r="O122"/>
      <c r="P122"/>
      <c r="Q122"/>
    </row>
    <row r="123" spans="1:17" x14ac:dyDescent="0.25">
      <c r="A123" s="2">
        <v>4436</v>
      </c>
      <c r="B123" s="2" t="str">
        <f>VLOOKUP(A123,países!$A$4:$B$247,2,FALSE)</f>
        <v>Lituania</v>
      </c>
      <c r="C123" s="16">
        <v>0</v>
      </c>
      <c r="D123" s="17">
        <v>0</v>
      </c>
      <c r="E123" s="17">
        <v>0</v>
      </c>
      <c r="F123" s="17">
        <v>0</v>
      </c>
      <c r="G123" s="17">
        <v>0</v>
      </c>
      <c r="H123" s="17">
        <v>0</v>
      </c>
      <c r="I123" s="17">
        <v>0</v>
      </c>
      <c r="J123" s="17">
        <v>0</v>
      </c>
      <c r="K123" s="17">
        <v>0</v>
      </c>
      <c r="L123" s="17">
        <v>0</v>
      </c>
      <c r="M123"/>
      <c r="N123"/>
      <c r="O123"/>
      <c r="P123"/>
      <c r="Q123"/>
    </row>
    <row r="124" spans="1:17" x14ac:dyDescent="0.25">
      <c r="A124" s="2">
        <v>4475</v>
      </c>
      <c r="B124" s="2" t="str">
        <f>VLOOKUP(A124,países!$A$4:$B$247,2,FALSE)</f>
        <v>Macao</v>
      </c>
      <c r="C124" s="16">
        <v>0</v>
      </c>
      <c r="D124" s="17">
        <v>0</v>
      </c>
      <c r="E124" s="17">
        <v>0</v>
      </c>
      <c r="F124" s="17">
        <v>0</v>
      </c>
      <c r="G124" s="17">
        <v>0</v>
      </c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/>
      <c r="N124"/>
      <c r="O124"/>
      <c r="P124"/>
      <c r="Q124"/>
    </row>
    <row r="125" spans="1:17" x14ac:dyDescent="0.25">
      <c r="A125" s="2">
        <v>4484</v>
      </c>
      <c r="B125" s="2" t="str">
        <f>VLOOKUP(A125,países!$A$4:$B$247,2,FALSE)</f>
        <v>Macedonia</v>
      </c>
      <c r="C125" s="16">
        <v>0</v>
      </c>
      <c r="D125" s="17">
        <v>0</v>
      </c>
      <c r="E125" s="17">
        <v>0</v>
      </c>
      <c r="F125" s="17">
        <v>0</v>
      </c>
      <c r="G125" s="17">
        <v>0</v>
      </c>
      <c r="H125" s="17">
        <v>0</v>
      </c>
      <c r="I125" s="17">
        <v>0</v>
      </c>
      <c r="J125" s="17">
        <v>0</v>
      </c>
      <c r="K125" s="17">
        <v>0</v>
      </c>
      <c r="L125" s="17">
        <v>0</v>
      </c>
      <c r="M125"/>
      <c r="N125"/>
      <c r="O125"/>
      <c r="P125"/>
      <c r="Q125"/>
    </row>
    <row r="126" spans="1:17" x14ac:dyDescent="0.25">
      <c r="A126" s="2">
        <v>4507</v>
      </c>
      <c r="B126" s="2" t="str">
        <f>VLOOKUP(A126,países!$A$4:$B$247,2,FALSE)</f>
        <v>Madagascar</v>
      </c>
      <c r="C126" s="16">
        <v>0</v>
      </c>
      <c r="D126" s="17">
        <v>0</v>
      </c>
      <c r="E126" s="17">
        <v>0</v>
      </c>
      <c r="F126" s="17">
        <v>0</v>
      </c>
      <c r="G126" s="17">
        <v>0</v>
      </c>
      <c r="H126" s="17">
        <v>0</v>
      </c>
      <c r="I126" s="17">
        <v>0</v>
      </c>
      <c r="J126" s="17">
        <v>0</v>
      </c>
      <c r="K126" s="17">
        <v>0</v>
      </c>
      <c r="L126" s="17">
        <v>0</v>
      </c>
      <c r="M126"/>
      <c r="N126"/>
      <c r="O126"/>
      <c r="P126"/>
      <c r="Q126"/>
    </row>
    <row r="127" spans="1:17" x14ac:dyDescent="0.25">
      <c r="A127" s="2">
        <v>4555</v>
      </c>
      <c r="B127" s="2" t="str">
        <f>VLOOKUP(A127,países!$A$4:$B$247,2,FALSE)</f>
        <v>Malasia</v>
      </c>
      <c r="C127" s="16">
        <v>0</v>
      </c>
      <c r="D127" s="17">
        <v>0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0</v>
      </c>
      <c r="K127" s="17">
        <v>0</v>
      </c>
      <c r="L127" s="17">
        <v>0</v>
      </c>
      <c r="M127"/>
      <c r="N127"/>
      <c r="O127"/>
      <c r="P127"/>
      <c r="Q127"/>
    </row>
    <row r="128" spans="1:17" x14ac:dyDescent="0.25">
      <c r="A128" s="1">
        <v>4587</v>
      </c>
      <c r="B128" s="2" t="str">
        <f>VLOOKUP(A128,países!$A$4:$B$247,2,FALSE)</f>
        <v>Malawi</v>
      </c>
      <c r="C128" s="16">
        <v>0</v>
      </c>
      <c r="D128" s="17">
        <v>0</v>
      </c>
      <c r="E128" s="17">
        <v>0</v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17">
        <v>0</v>
      </c>
      <c r="L128" s="17">
        <v>0</v>
      </c>
      <c r="M128"/>
      <c r="N128"/>
      <c r="O128"/>
      <c r="P128"/>
      <c r="Q128"/>
    </row>
    <row r="129" spans="1:17" x14ac:dyDescent="0.25">
      <c r="A129" s="2">
        <v>4615</v>
      </c>
      <c r="B129" s="2" t="str">
        <f>VLOOKUP(A129,países!$A$4:$B$247,2,FALSE)</f>
        <v>Maldiva</v>
      </c>
      <c r="C129" s="16">
        <v>0</v>
      </c>
      <c r="D129" s="17">
        <v>0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/>
      <c r="N129"/>
      <c r="O129"/>
      <c r="P129"/>
      <c r="Q129"/>
    </row>
    <row r="130" spans="1:17" x14ac:dyDescent="0.25">
      <c r="A130" s="1">
        <v>4647</v>
      </c>
      <c r="B130" s="2" t="str">
        <f>VLOOKUP(A130,países!$A$4:$B$247,2,FALSE)</f>
        <v>Malí</v>
      </c>
      <c r="C130" s="16">
        <v>0</v>
      </c>
      <c r="D130" s="17">
        <v>0</v>
      </c>
      <c r="E130" s="17">
        <v>0</v>
      </c>
      <c r="F130" s="17">
        <v>0</v>
      </c>
      <c r="G130" s="17">
        <v>0</v>
      </c>
      <c r="H130" s="17">
        <v>0</v>
      </c>
      <c r="I130" s="17">
        <v>0</v>
      </c>
      <c r="J130" s="17">
        <v>0</v>
      </c>
      <c r="K130" s="17">
        <v>0</v>
      </c>
      <c r="L130" s="17">
        <v>0</v>
      </c>
      <c r="M130"/>
      <c r="N130"/>
      <c r="O130"/>
      <c r="P130"/>
      <c r="Q130"/>
    </row>
    <row r="131" spans="1:17" x14ac:dyDescent="0.25">
      <c r="A131" s="2">
        <v>4674</v>
      </c>
      <c r="B131" s="2" t="str">
        <f>VLOOKUP(A131,países!$A$4:$B$247,2,FALSE)</f>
        <v>Malta</v>
      </c>
      <c r="C131" s="16">
        <v>0</v>
      </c>
      <c r="D131" s="17">
        <v>0</v>
      </c>
      <c r="E131" s="17">
        <v>0</v>
      </c>
      <c r="F131" s="17">
        <v>0</v>
      </c>
      <c r="G131" s="17">
        <v>0</v>
      </c>
      <c r="H131" s="17">
        <v>0</v>
      </c>
      <c r="I131" s="17">
        <v>0</v>
      </c>
      <c r="J131" s="17">
        <v>0</v>
      </c>
      <c r="K131" s="17">
        <v>0</v>
      </c>
      <c r="L131" s="17">
        <v>0</v>
      </c>
      <c r="M131"/>
      <c r="N131"/>
      <c r="O131"/>
      <c r="P131"/>
      <c r="Q131"/>
    </row>
    <row r="132" spans="1:17" x14ac:dyDescent="0.25">
      <c r="A132" s="2">
        <v>4747</v>
      </c>
      <c r="B132" s="2" t="str">
        <f>VLOOKUP(A132,países!$A$4:$B$247,2,FALSE)</f>
        <v>Marruecos</v>
      </c>
      <c r="C132" s="16">
        <v>0</v>
      </c>
      <c r="D132" s="17">
        <v>0.501</v>
      </c>
      <c r="E132" s="17">
        <v>0.58699999999999997</v>
      </c>
      <c r="F132" s="17">
        <v>0</v>
      </c>
      <c r="G132" s="17">
        <v>0.43</v>
      </c>
      <c r="H132" s="17">
        <v>0.22900000000000001</v>
      </c>
      <c r="I132" s="17">
        <v>0.76200000000000001</v>
      </c>
      <c r="J132" s="17">
        <v>0</v>
      </c>
      <c r="K132" s="17">
        <v>0</v>
      </c>
      <c r="L132" s="17">
        <v>0</v>
      </c>
      <c r="M132"/>
      <c r="N132"/>
      <c r="O132"/>
      <c r="P132"/>
      <c r="Q132"/>
    </row>
    <row r="133" spans="1:17" customFormat="1" x14ac:dyDescent="0.25">
      <c r="A133" s="2">
        <v>4772</v>
      </c>
      <c r="B133" s="2" t="str">
        <f>VLOOKUP(A133,países!$A$4:$B$247,2,FALSE)</f>
        <v>Martinica</v>
      </c>
      <c r="C133" s="16">
        <v>0</v>
      </c>
      <c r="D133" s="17">
        <v>0</v>
      </c>
      <c r="E133" s="17">
        <v>0</v>
      </c>
      <c r="F133" s="17">
        <v>24.629000000000001</v>
      </c>
      <c r="G133" s="17">
        <v>20.960999999999999</v>
      </c>
      <c r="H133" s="17">
        <v>57.536000000000001</v>
      </c>
      <c r="I133" s="17">
        <v>117.45699999999999</v>
      </c>
      <c r="J133" s="17">
        <v>84.279000000000011</v>
      </c>
      <c r="K133" s="17">
        <v>0</v>
      </c>
      <c r="L133" s="17">
        <v>0</v>
      </c>
    </row>
    <row r="134" spans="1:17" x14ac:dyDescent="0.25">
      <c r="A134">
        <v>4857</v>
      </c>
      <c r="B134" s="2" t="str">
        <f>VLOOKUP(A134,países!$A$4:$B$247,2,FALSE)</f>
        <v>Mauricio y Dep</v>
      </c>
      <c r="C134" s="17">
        <v>7.6479999999999997</v>
      </c>
      <c r="D134" s="17">
        <v>25.8</v>
      </c>
      <c r="E134" s="17">
        <v>0</v>
      </c>
      <c r="F134" s="17">
        <v>0</v>
      </c>
      <c r="G134" s="17">
        <v>0</v>
      </c>
      <c r="H134" s="17">
        <v>0</v>
      </c>
      <c r="I134" s="17">
        <v>0</v>
      </c>
      <c r="J134" s="17">
        <v>0</v>
      </c>
      <c r="K134" s="17">
        <v>0</v>
      </c>
      <c r="L134" s="17">
        <v>0</v>
      </c>
      <c r="M134"/>
      <c r="N134"/>
      <c r="O134"/>
      <c r="P134"/>
      <c r="Q134"/>
    </row>
    <row r="135" spans="1:17" x14ac:dyDescent="0.25">
      <c r="A135" s="1">
        <v>4887</v>
      </c>
      <c r="B135" s="2" t="str">
        <f>VLOOKUP(A135,países!$A$4:$B$247,2,FALSE)</f>
        <v>Mauritania</v>
      </c>
      <c r="C135" s="16">
        <v>0</v>
      </c>
      <c r="D135" s="17">
        <v>0</v>
      </c>
      <c r="E135" s="17">
        <v>0</v>
      </c>
      <c r="F135" s="17">
        <v>0</v>
      </c>
      <c r="G135" s="17">
        <v>0</v>
      </c>
      <c r="H135" s="17">
        <v>0</v>
      </c>
      <c r="I135" s="17">
        <v>0</v>
      </c>
      <c r="J135" s="17">
        <v>0</v>
      </c>
      <c r="K135" s="17">
        <v>0</v>
      </c>
      <c r="L135" s="17">
        <v>0</v>
      </c>
      <c r="M135"/>
      <c r="N135"/>
      <c r="O135"/>
      <c r="P135"/>
      <c r="Q135"/>
    </row>
    <row r="136" spans="1:17" x14ac:dyDescent="0.25">
      <c r="A136" s="2">
        <v>4931</v>
      </c>
      <c r="B136" s="2" t="str">
        <f>VLOOKUP(A136,países!$A$4:$B$247,2,FALSE)</f>
        <v>México</v>
      </c>
      <c r="C136" s="16">
        <v>4.9320000000000004</v>
      </c>
      <c r="D136" s="17">
        <v>19.300999999999998</v>
      </c>
      <c r="E136" s="17">
        <v>204.77</v>
      </c>
      <c r="F136" s="17">
        <v>19.850000000000001</v>
      </c>
      <c r="G136" s="17">
        <v>0.23200000000000001</v>
      </c>
      <c r="H136" s="17">
        <v>2.7559999999999998</v>
      </c>
      <c r="I136" s="17">
        <v>104.011</v>
      </c>
      <c r="J136" s="17">
        <v>51.341999999999999</v>
      </c>
      <c r="K136" s="17">
        <v>37.078090000000003</v>
      </c>
      <c r="L136" s="17">
        <v>77.993097480000003</v>
      </c>
      <c r="M136"/>
      <c r="N136"/>
      <c r="O136"/>
      <c r="P136"/>
      <c r="Q136"/>
    </row>
    <row r="137" spans="1:17" x14ac:dyDescent="0.25">
      <c r="A137" s="1">
        <v>4975</v>
      </c>
      <c r="B137" s="2" t="str">
        <f>VLOOKUP(A137,países!$A$4:$B$247,2,FALSE)</f>
        <v>Mongolia</v>
      </c>
      <c r="C137" s="16">
        <v>0</v>
      </c>
      <c r="D137" s="17">
        <v>0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/>
      <c r="N137"/>
      <c r="O137"/>
      <c r="P137"/>
      <c r="Q137"/>
    </row>
    <row r="138" spans="1:17" x14ac:dyDescent="0.25">
      <c r="A138" s="1">
        <v>4984</v>
      </c>
      <c r="B138" s="2" t="str">
        <f>VLOOKUP(A138,países!$A$4:$B$247,2,FALSE)</f>
        <v>No Identificado</v>
      </c>
      <c r="C138" s="16">
        <v>0</v>
      </c>
      <c r="D138" s="17">
        <v>0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/>
      <c r="N138"/>
      <c r="O138"/>
      <c r="P138"/>
      <c r="Q138"/>
    </row>
    <row r="139" spans="1:17" x14ac:dyDescent="0.25">
      <c r="A139" s="2">
        <v>5012</v>
      </c>
      <c r="B139" s="2" t="str">
        <f>VLOOKUP(A139,países!$A$4:$B$247,2,FALSE)</f>
        <v>Montserrat</v>
      </c>
      <c r="C139" s="16">
        <v>0</v>
      </c>
      <c r="D139" s="17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/>
      <c r="N139"/>
      <c r="O139"/>
      <c r="P139"/>
      <c r="Q139"/>
    </row>
    <row r="140" spans="1:17" x14ac:dyDescent="0.25">
      <c r="A140" s="2">
        <v>5057</v>
      </c>
      <c r="B140" s="2" t="str">
        <f>VLOOKUP(A140,países!$A$4:$B$247,2,FALSE)</f>
        <v>Mozambique</v>
      </c>
      <c r="C140" s="16">
        <v>0</v>
      </c>
      <c r="D140" s="17">
        <v>0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/>
      <c r="N140"/>
      <c r="O140"/>
      <c r="P140"/>
      <c r="Q140"/>
    </row>
    <row r="141" spans="1:17" x14ac:dyDescent="0.25">
      <c r="A141" s="2">
        <v>5077</v>
      </c>
      <c r="B141" s="2" t="str">
        <f>VLOOKUP(A141,países!$A$4:$B$247,2,FALSE)</f>
        <v>Namibia</v>
      </c>
      <c r="C141" s="16">
        <v>0</v>
      </c>
      <c r="D141" s="17">
        <v>0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/>
      <c r="N141"/>
      <c r="O141"/>
      <c r="P141"/>
      <c r="Q141"/>
    </row>
    <row r="142" spans="1:17" x14ac:dyDescent="0.25">
      <c r="A142" s="2">
        <v>5175</v>
      </c>
      <c r="B142" s="2" t="str">
        <f>VLOOKUP(A142,países!$A$4:$B$247,2,FALSE)</f>
        <v>Nepal</v>
      </c>
      <c r="C142" s="16">
        <v>0</v>
      </c>
      <c r="D142" s="17">
        <v>0</v>
      </c>
      <c r="E142" s="17">
        <v>0</v>
      </c>
      <c r="F142" s="17">
        <v>0</v>
      </c>
      <c r="G142" s="17">
        <v>0</v>
      </c>
      <c r="H142" s="17">
        <v>0</v>
      </c>
      <c r="I142" s="17">
        <v>0</v>
      </c>
      <c r="J142" s="17">
        <v>0</v>
      </c>
      <c r="K142" s="17">
        <v>0</v>
      </c>
      <c r="L142" s="17">
        <v>0</v>
      </c>
      <c r="M142"/>
      <c r="N142"/>
      <c r="O142"/>
      <c r="P142"/>
      <c r="Q142"/>
    </row>
    <row r="143" spans="1:17" x14ac:dyDescent="0.25">
      <c r="A143" s="2">
        <v>5212</v>
      </c>
      <c r="B143" s="2" t="str">
        <f>VLOOKUP(A143,países!$A$4:$B$247,2,FALSE)</f>
        <v>Nicaragua</v>
      </c>
      <c r="C143" s="16">
        <v>15.141999999999999</v>
      </c>
      <c r="D143" s="17">
        <v>24.446000000000002</v>
      </c>
      <c r="E143" s="17">
        <v>41.975999999999999</v>
      </c>
      <c r="F143" s="17">
        <v>55.853999999999999</v>
      </c>
      <c r="G143" s="17">
        <v>93.311000000000007</v>
      </c>
      <c r="H143" s="17">
        <v>142.75900000000001</v>
      </c>
      <c r="I143" s="17">
        <v>123.375</v>
      </c>
      <c r="J143" s="17">
        <v>111.051</v>
      </c>
      <c r="K143" s="17">
        <v>117.67389</v>
      </c>
      <c r="L143" s="17">
        <v>296.243042</v>
      </c>
      <c r="M143"/>
      <c r="N143"/>
      <c r="O143"/>
      <c r="P143"/>
      <c r="Q143"/>
    </row>
    <row r="144" spans="1:17" x14ac:dyDescent="0.25">
      <c r="A144" s="1">
        <v>5257</v>
      </c>
      <c r="B144" s="2" t="str">
        <f>VLOOKUP(A144,países!$A$4:$B$247,2,FALSE)</f>
        <v>Níger</v>
      </c>
      <c r="C144" s="16">
        <v>0</v>
      </c>
      <c r="D144" s="17">
        <v>0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/>
      <c r="N144"/>
      <c r="O144"/>
      <c r="P144"/>
      <c r="Q144"/>
    </row>
    <row r="145" spans="1:17" x14ac:dyDescent="0.25">
      <c r="A145" s="2">
        <v>5287</v>
      </c>
      <c r="B145" s="2" t="str">
        <f>VLOOKUP(A145,países!$A$4:$B$247,2,FALSE)</f>
        <v>Nigeria</v>
      </c>
      <c r="C145" s="16">
        <v>8.3490000000000002</v>
      </c>
      <c r="D145" s="17">
        <v>0.44900000000000001</v>
      </c>
      <c r="E145" s="17">
        <v>5.1479999999999997</v>
      </c>
      <c r="F145" s="17">
        <v>0</v>
      </c>
      <c r="G145" s="17">
        <v>7.0460000000000003</v>
      </c>
      <c r="H145" s="17">
        <v>7.7859999999999996</v>
      </c>
      <c r="I145" s="17">
        <v>2.7829999999999999</v>
      </c>
      <c r="J145" s="17">
        <v>0</v>
      </c>
      <c r="K145" s="17">
        <v>0</v>
      </c>
      <c r="L145" s="17">
        <v>0</v>
      </c>
      <c r="M145"/>
      <c r="N145"/>
      <c r="O145"/>
      <c r="P145"/>
      <c r="Q145"/>
    </row>
    <row r="146" spans="1:17" x14ac:dyDescent="0.25">
      <c r="A146" s="2">
        <v>5358</v>
      </c>
      <c r="B146" s="2" t="str">
        <f>VLOOKUP(A146,países!$A$4:$B$247,2,FALSE)</f>
        <v>Islas  Norfolk</v>
      </c>
      <c r="C146" s="16">
        <v>0</v>
      </c>
      <c r="D146" s="17">
        <v>0</v>
      </c>
      <c r="E146" s="17">
        <v>0</v>
      </c>
      <c r="F146" s="17">
        <v>0</v>
      </c>
      <c r="G146" s="17">
        <v>0</v>
      </c>
      <c r="H146" s="17">
        <v>0</v>
      </c>
      <c r="I146" s="17">
        <v>0</v>
      </c>
      <c r="J146" s="17">
        <v>0</v>
      </c>
      <c r="K146" s="17">
        <v>0</v>
      </c>
      <c r="L146" s="17">
        <v>0</v>
      </c>
      <c r="M146"/>
      <c r="N146"/>
      <c r="O146"/>
      <c r="P146"/>
      <c r="Q146"/>
    </row>
    <row r="147" spans="1:17" x14ac:dyDescent="0.25">
      <c r="A147" s="2">
        <v>5384</v>
      </c>
      <c r="B147" s="2" t="str">
        <f>VLOOKUP(A147,países!$A$4:$B$247,2,FALSE)</f>
        <v>Noruega</v>
      </c>
      <c r="C147" s="16">
        <v>0</v>
      </c>
      <c r="D147" s="17">
        <v>0</v>
      </c>
      <c r="E147" s="17">
        <v>0</v>
      </c>
      <c r="F147" s="17">
        <v>0</v>
      </c>
      <c r="G147" s="17">
        <v>0</v>
      </c>
      <c r="H147" s="17">
        <v>0</v>
      </c>
      <c r="I147" s="17">
        <v>0.372</v>
      </c>
      <c r="J147" s="17">
        <v>0</v>
      </c>
      <c r="K147" s="17">
        <v>0</v>
      </c>
      <c r="L147" s="17">
        <v>0</v>
      </c>
      <c r="M147"/>
      <c r="N147"/>
      <c r="O147"/>
      <c r="P147"/>
      <c r="Q147"/>
    </row>
    <row r="148" spans="1:17" x14ac:dyDescent="0.25">
      <c r="A148" s="1">
        <v>5428</v>
      </c>
      <c r="B148" s="2" t="str">
        <f>VLOOKUP(A148,países!$A$4:$B$247,2,FALSE)</f>
        <v>Nueva Calcedonia</v>
      </c>
      <c r="C148" s="16">
        <v>0</v>
      </c>
      <c r="D148" s="17">
        <v>0</v>
      </c>
      <c r="E148" s="17">
        <v>0</v>
      </c>
      <c r="F148" s="17">
        <v>0</v>
      </c>
      <c r="G148" s="17">
        <v>0</v>
      </c>
      <c r="H148" s="17">
        <v>0</v>
      </c>
      <c r="I148" s="17">
        <v>0</v>
      </c>
      <c r="J148" s="17">
        <v>0</v>
      </c>
      <c r="K148" s="17">
        <v>0</v>
      </c>
      <c r="L148" s="17">
        <v>0</v>
      </c>
      <c r="M148"/>
      <c r="N148"/>
      <c r="O148"/>
      <c r="P148"/>
      <c r="Q148"/>
    </row>
    <row r="149" spans="1:17" x14ac:dyDescent="0.25">
      <c r="A149" s="2">
        <v>5458</v>
      </c>
      <c r="B149" s="2" t="str">
        <f>VLOOKUP(A149,países!$A$4:$B$247,2,FALSE)</f>
        <v>Nueva Guinea</v>
      </c>
      <c r="C149" s="16">
        <v>0</v>
      </c>
      <c r="D149" s="17">
        <v>0</v>
      </c>
      <c r="E149" s="17">
        <v>0</v>
      </c>
      <c r="F149" s="17">
        <v>0</v>
      </c>
      <c r="G149" s="17">
        <v>0</v>
      </c>
      <c r="H149" s="17">
        <v>0</v>
      </c>
      <c r="I149" s="17">
        <v>0</v>
      </c>
      <c r="J149" s="17">
        <v>0</v>
      </c>
      <c r="K149" s="17">
        <v>0</v>
      </c>
      <c r="L149" s="17">
        <v>0</v>
      </c>
      <c r="M149"/>
      <c r="N149"/>
      <c r="O149"/>
      <c r="P149"/>
      <c r="Q149"/>
    </row>
    <row r="150" spans="1:17" x14ac:dyDescent="0.25">
      <c r="A150" s="2">
        <v>5488</v>
      </c>
      <c r="B150" s="2" t="str">
        <f>VLOOKUP(A150,países!$A$4:$B$247,2,FALSE)</f>
        <v>Nueva Zelandia</v>
      </c>
      <c r="C150" s="16">
        <v>0</v>
      </c>
      <c r="D150" s="17">
        <v>0</v>
      </c>
      <c r="E150" s="17">
        <v>0</v>
      </c>
      <c r="F150" s="17">
        <v>1.268</v>
      </c>
      <c r="G150" s="17">
        <v>1.38</v>
      </c>
      <c r="H150" s="17">
        <v>3.391</v>
      </c>
      <c r="I150" s="17">
        <v>0</v>
      </c>
      <c r="J150" s="17">
        <v>0</v>
      </c>
      <c r="K150" s="17">
        <v>0</v>
      </c>
      <c r="L150" s="17">
        <v>0</v>
      </c>
      <c r="M150"/>
      <c r="N150"/>
      <c r="O150"/>
      <c r="P150"/>
      <c r="Q150"/>
    </row>
    <row r="151" spans="1:17" x14ac:dyDescent="0.25">
      <c r="A151" s="1">
        <v>5518</v>
      </c>
      <c r="B151" s="2" t="str">
        <f>VLOOKUP(A151,países!$A$4:$B$247,2,FALSE)</f>
        <v>Nueva Hebridas</v>
      </c>
      <c r="C151" s="16">
        <v>0</v>
      </c>
      <c r="D151" s="17">
        <v>0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/>
      <c r="N151"/>
      <c r="O151"/>
      <c r="P151"/>
      <c r="Q151"/>
    </row>
    <row r="152" spans="1:17" x14ac:dyDescent="0.25">
      <c r="A152" s="2">
        <v>5565</v>
      </c>
      <c r="B152" s="2" t="str">
        <f>VLOOKUP(A152,países!$A$4:$B$247,2,FALSE)</f>
        <v>Omán</v>
      </c>
      <c r="C152" s="16">
        <v>0</v>
      </c>
      <c r="D152" s="17">
        <v>0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/>
      <c r="N152"/>
      <c r="O152"/>
      <c r="P152"/>
      <c r="Q152"/>
    </row>
    <row r="153" spans="1:17" x14ac:dyDescent="0.25">
      <c r="A153" s="2">
        <v>5575</v>
      </c>
      <c r="B153" s="2" t="str">
        <f>VLOOKUP(A153,países!$A$4:$B$247,2,FALSE)</f>
        <v>Se/Orios de Abu Dhab</v>
      </c>
      <c r="C153" s="16">
        <v>0</v>
      </c>
      <c r="D153" s="17">
        <v>0</v>
      </c>
      <c r="E153" s="17">
        <v>0</v>
      </c>
      <c r="F153" s="17">
        <v>0</v>
      </c>
      <c r="G153" s="17">
        <v>0</v>
      </c>
      <c r="H153" s="17">
        <v>0</v>
      </c>
      <c r="I153" s="17">
        <v>0</v>
      </c>
      <c r="J153" s="17">
        <v>0</v>
      </c>
      <c r="K153" s="17">
        <v>0</v>
      </c>
      <c r="L153" s="17">
        <v>0</v>
      </c>
      <c r="M153"/>
      <c r="N153"/>
      <c r="O153"/>
      <c r="P153"/>
      <c r="Q153"/>
    </row>
    <row r="154" spans="1:17" x14ac:dyDescent="0.25">
      <c r="A154" s="2">
        <v>5734</v>
      </c>
      <c r="B154" s="2" t="str">
        <f>VLOOKUP(A154,países!$A$4:$B$247,2,FALSE)</f>
        <v>Holanda</v>
      </c>
      <c r="C154" s="16">
        <v>99.179000000000002</v>
      </c>
      <c r="D154" s="17">
        <v>213.92599999999999</v>
      </c>
      <c r="E154" s="17">
        <v>167.45699999999999</v>
      </c>
      <c r="F154" s="17">
        <v>189.81200000000001</v>
      </c>
      <c r="G154" s="17">
        <v>233.43</v>
      </c>
      <c r="H154" s="17">
        <v>115.077</v>
      </c>
      <c r="I154" s="17">
        <v>136.50200000000001</v>
      </c>
      <c r="J154" s="17">
        <v>59.722999999999999</v>
      </c>
      <c r="K154" s="17">
        <v>1847.6651100000001</v>
      </c>
      <c r="L154" s="17">
        <v>65.162450000000007</v>
      </c>
      <c r="M154"/>
      <c r="N154"/>
      <c r="O154"/>
      <c r="P154"/>
      <c r="Q154"/>
    </row>
    <row r="155" spans="1:17" x14ac:dyDescent="0.25">
      <c r="A155" s="2">
        <v>5765</v>
      </c>
      <c r="B155" s="2" t="str">
        <f>VLOOKUP(A155,países!$A$4:$B$247,2,FALSE)</f>
        <v>Pakistán</v>
      </c>
      <c r="C155" s="16">
        <v>0</v>
      </c>
      <c r="D155" s="17">
        <v>0</v>
      </c>
      <c r="E155" s="17">
        <v>0</v>
      </c>
      <c r="F155" s="17">
        <v>0</v>
      </c>
      <c r="G155" s="17">
        <v>0</v>
      </c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/>
      <c r="N155"/>
      <c r="O155"/>
      <c r="P155"/>
      <c r="Q155"/>
    </row>
    <row r="156" spans="1:17" x14ac:dyDescent="0.25">
      <c r="A156" s="2">
        <v>5802</v>
      </c>
      <c r="B156" s="2" t="str">
        <f>VLOOKUP(A156,países!$A$4:$B$247,2,FALSE)</f>
        <v>Panamá (Excluye Canal)</v>
      </c>
      <c r="C156" s="16">
        <v>48.883000000000003</v>
      </c>
      <c r="D156" s="17">
        <v>114.765</v>
      </c>
      <c r="E156" s="17">
        <v>139.88900000000001</v>
      </c>
      <c r="F156" s="17">
        <v>95.873000000000005</v>
      </c>
      <c r="G156" s="17">
        <v>73.878999999999991</v>
      </c>
      <c r="H156" s="17">
        <v>256.05400000000003</v>
      </c>
      <c r="I156" s="17">
        <v>138.73500000000001</v>
      </c>
      <c r="J156" s="17">
        <v>136.05099999999999</v>
      </c>
      <c r="K156" s="17">
        <v>78.198230000000009</v>
      </c>
      <c r="L156" s="17">
        <v>61.162629999999993</v>
      </c>
      <c r="M156"/>
      <c r="N156"/>
      <c r="O156"/>
      <c r="P156"/>
      <c r="Q156"/>
    </row>
    <row r="157" spans="1:17" x14ac:dyDescent="0.25">
      <c r="A157" s="2">
        <v>5838</v>
      </c>
      <c r="B157" s="2" t="str">
        <f>VLOOKUP(A157,países!$A$4:$B$247,2,FALSE)</f>
        <v>Territorio de Papua</v>
      </c>
      <c r="C157" s="16">
        <v>0</v>
      </c>
      <c r="D157" s="17">
        <v>0</v>
      </c>
      <c r="E157" s="17">
        <v>0</v>
      </c>
      <c r="F157" s="17">
        <v>0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/>
      <c r="N157"/>
      <c r="O157"/>
      <c r="P157"/>
      <c r="Q157"/>
    </row>
    <row r="158" spans="1:17" x14ac:dyDescent="0.25">
      <c r="A158" s="2">
        <v>5863</v>
      </c>
      <c r="B158" s="2" t="str">
        <f>VLOOKUP(A158,países!$A$4:$B$247,2,FALSE)</f>
        <v>Paraguay</v>
      </c>
      <c r="C158" s="16">
        <v>0.377</v>
      </c>
      <c r="D158" s="17">
        <v>0.53</v>
      </c>
      <c r="E158" s="17">
        <v>2.6640000000000001</v>
      </c>
      <c r="F158" s="17">
        <v>0</v>
      </c>
      <c r="G158" s="17">
        <v>0</v>
      </c>
      <c r="H158" s="17">
        <v>0</v>
      </c>
      <c r="I158" s="17">
        <v>0</v>
      </c>
      <c r="J158" s="17">
        <v>0</v>
      </c>
      <c r="K158" s="17">
        <v>0</v>
      </c>
      <c r="L158" s="17">
        <v>0</v>
      </c>
      <c r="M158"/>
      <c r="N158"/>
      <c r="O158"/>
      <c r="P158"/>
      <c r="Q158"/>
    </row>
    <row r="159" spans="1:17" x14ac:dyDescent="0.25">
      <c r="A159" s="2">
        <v>5893</v>
      </c>
      <c r="B159" s="2" t="str">
        <f>VLOOKUP(A159,países!$A$4:$B$247,2,FALSE)</f>
        <v>Perú</v>
      </c>
      <c r="C159" s="16">
        <v>105.075</v>
      </c>
      <c r="D159" s="17">
        <v>167.04300000000001</v>
      </c>
      <c r="E159" s="17">
        <v>286.73200000000003</v>
      </c>
      <c r="F159" s="17">
        <v>146.839</v>
      </c>
      <c r="G159" s="17">
        <v>147.11799999999999</v>
      </c>
      <c r="H159" s="17">
        <v>391.64599999999996</v>
      </c>
      <c r="I159" s="17">
        <v>176.16899999999998</v>
      </c>
      <c r="J159" s="17">
        <v>75.320999999999998</v>
      </c>
      <c r="K159" s="17">
        <v>158.52084000000002</v>
      </c>
      <c r="L159" s="17">
        <v>178.46387729</v>
      </c>
      <c r="M159"/>
      <c r="N159"/>
      <c r="O159"/>
      <c r="P159"/>
      <c r="Q159"/>
    </row>
    <row r="160" spans="1:17" x14ac:dyDescent="0.25">
      <c r="A160" s="2">
        <v>5998</v>
      </c>
      <c r="B160" s="2" t="str">
        <f>VLOOKUP(A160,países!$A$4:$B$247,2,FALSE)</f>
        <v>Polinesia Francesa</v>
      </c>
      <c r="C160" s="16">
        <v>0</v>
      </c>
      <c r="D160" s="17">
        <v>0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0</v>
      </c>
      <c r="K160" s="17">
        <v>0</v>
      </c>
      <c r="L160" s="17">
        <v>0</v>
      </c>
      <c r="M160"/>
      <c r="N160"/>
      <c r="O160"/>
      <c r="P160"/>
      <c r="Q160"/>
    </row>
    <row r="161" spans="1:17" x14ac:dyDescent="0.25">
      <c r="A161" s="2">
        <v>6034</v>
      </c>
      <c r="B161" s="2" t="str">
        <f>VLOOKUP(A161,países!$A$4:$B$247,2,FALSE)</f>
        <v>Polonia</v>
      </c>
      <c r="C161" s="16">
        <v>0</v>
      </c>
      <c r="D161" s="17">
        <v>0</v>
      </c>
      <c r="E161" s="17">
        <v>0</v>
      </c>
      <c r="F161" s="17">
        <v>0</v>
      </c>
      <c r="G161" s="17">
        <v>0</v>
      </c>
      <c r="H161" s="17">
        <v>0</v>
      </c>
      <c r="I161" s="17">
        <v>0</v>
      </c>
      <c r="J161" s="17">
        <v>0</v>
      </c>
      <c r="K161" s="17">
        <v>0</v>
      </c>
      <c r="L161" s="17">
        <v>0</v>
      </c>
      <c r="M161"/>
      <c r="N161"/>
      <c r="O161"/>
      <c r="P161"/>
      <c r="Q161"/>
    </row>
    <row r="162" spans="1:17" x14ac:dyDescent="0.25">
      <c r="A162" s="2">
        <v>6074</v>
      </c>
      <c r="B162" s="2" t="str">
        <f>VLOOKUP(A162,países!$A$4:$B$247,2,FALSE)</f>
        <v>Portugal</v>
      </c>
      <c r="C162" s="16">
        <v>0</v>
      </c>
      <c r="D162" s="17">
        <v>25.423999999999999</v>
      </c>
      <c r="E162" s="17">
        <v>44.892000000000003</v>
      </c>
      <c r="F162" s="17">
        <v>1.4059999999999999</v>
      </c>
      <c r="G162" s="17">
        <v>12.442</v>
      </c>
      <c r="H162" s="17">
        <v>1.0109999999999999</v>
      </c>
      <c r="I162" s="17">
        <v>114.675</v>
      </c>
      <c r="J162" s="17">
        <v>89.061000000000007</v>
      </c>
      <c r="K162" s="17">
        <v>0</v>
      </c>
      <c r="L162" s="17">
        <v>0</v>
      </c>
      <c r="M162"/>
      <c r="N162"/>
      <c r="O162"/>
      <c r="P162"/>
      <c r="Q162"/>
    </row>
    <row r="163" spans="1:17" x14ac:dyDescent="0.25">
      <c r="A163" s="2">
        <v>6112</v>
      </c>
      <c r="B163" s="2" t="str">
        <f>VLOOKUP(A163,países!$A$4:$B$247,2,FALSE)</f>
        <v>Puerto Rico</v>
      </c>
      <c r="C163" s="16">
        <v>358.81599999999997</v>
      </c>
      <c r="D163" s="17">
        <v>335.75700000000001</v>
      </c>
      <c r="E163" s="17">
        <v>509.16800000000001</v>
      </c>
      <c r="F163" s="17">
        <v>0</v>
      </c>
      <c r="G163" s="17">
        <v>486.60900000000004</v>
      </c>
      <c r="H163" s="17">
        <v>614.09799999999996</v>
      </c>
      <c r="I163" s="17">
        <v>288.904</v>
      </c>
      <c r="J163" s="17">
        <v>128.84699999999998</v>
      </c>
      <c r="K163" s="17">
        <v>50.67266</v>
      </c>
      <c r="L163" s="17">
        <v>27.131019700000003</v>
      </c>
      <c r="M163"/>
      <c r="N163"/>
      <c r="O163"/>
      <c r="P163"/>
      <c r="Q163"/>
    </row>
    <row r="164" spans="1:17" x14ac:dyDescent="0.25">
      <c r="A164" s="2">
        <v>6185</v>
      </c>
      <c r="B164" s="2" t="str">
        <f>VLOOKUP(A164,países!$A$4:$B$247,2,FALSE)</f>
        <v>Qatar</v>
      </c>
      <c r="C164" s="16">
        <v>0</v>
      </c>
      <c r="D164" s="17">
        <v>0</v>
      </c>
      <c r="E164" s="17">
        <v>0</v>
      </c>
      <c r="F164" s="17">
        <v>0</v>
      </c>
      <c r="G164" s="17">
        <v>0</v>
      </c>
      <c r="H164" s="17">
        <v>0</v>
      </c>
      <c r="I164" s="17">
        <v>0</v>
      </c>
      <c r="J164" s="17">
        <v>0</v>
      </c>
      <c r="K164" s="17">
        <v>0</v>
      </c>
      <c r="L164" s="17">
        <v>0</v>
      </c>
      <c r="M164"/>
      <c r="N164"/>
      <c r="O164"/>
      <c r="P164"/>
      <c r="Q164"/>
    </row>
    <row r="165" spans="1:17" x14ac:dyDescent="0.25">
      <c r="A165" s="2">
        <v>6284</v>
      </c>
      <c r="B165" s="2" t="str">
        <f>VLOOKUP(A165,países!$A$4:$B$247,2,FALSE)</f>
        <v>Reino Unido</v>
      </c>
      <c r="C165" s="16">
        <v>193.03</v>
      </c>
      <c r="D165" s="17">
        <v>127.46899999999999</v>
      </c>
      <c r="E165" s="17">
        <v>0</v>
      </c>
      <c r="F165" s="17">
        <v>23.571000000000002</v>
      </c>
      <c r="G165" s="17">
        <v>28.177</v>
      </c>
      <c r="H165" s="17">
        <v>149.125</v>
      </c>
      <c r="I165" s="17">
        <v>108.931</v>
      </c>
      <c r="J165" s="17">
        <v>152.95699999999999</v>
      </c>
      <c r="K165" s="17">
        <v>352.14004000000006</v>
      </c>
      <c r="L165" s="17">
        <v>203.63277107000002</v>
      </c>
      <c r="M165"/>
      <c r="N165"/>
      <c r="O165"/>
      <c r="P165"/>
      <c r="Q165"/>
    </row>
    <row r="166" spans="1:17" x14ac:dyDescent="0.25">
      <c r="A166" s="2">
        <v>6407</v>
      </c>
      <c r="B166" s="2" t="str">
        <f>VLOOKUP(A166,países!$A$4:$B$247,2,FALSE)</f>
        <v>Rep. Centro Africana</v>
      </c>
      <c r="C166" s="16">
        <v>0</v>
      </c>
      <c r="D166" s="17">
        <v>0</v>
      </c>
      <c r="E166" s="17">
        <v>0</v>
      </c>
      <c r="F166" s="17">
        <v>0</v>
      </c>
      <c r="G166" s="17">
        <v>0</v>
      </c>
      <c r="H166" s="17">
        <v>0</v>
      </c>
      <c r="I166" s="17">
        <v>0</v>
      </c>
      <c r="J166" s="17">
        <v>0</v>
      </c>
      <c r="K166" s="17">
        <v>0</v>
      </c>
      <c r="L166" s="17">
        <v>0</v>
      </c>
      <c r="M166"/>
      <c r="N166"/>
      <c r="O166"/>
      <c r="P166"/>
      <c r="Q166"/>
    </row>
    <row r="167" spans="1:17" x14ac:dyDescent="0.25">
      <c r="A167" s="2">
        <v>6444</v>
      </c>
      <c r="B167" s="2" t="str">
        <f>VLOOKUP(A167,países!$A$4:$B$247,2,FALSE)</f>
        <v>República Checa</v>
      </c>
      <c r="C167" s="16">
        <v>0</v>
      </c>
      <c r="D167" s="17">
        <v>0</v>
      </c>
      <c r="E167" s="17">
        <v>0</v>
      </c>
      <c r="F167" s="17">
        <v>0</v>
      </c>
      <c r="G167" s="17">
        <v>0</v>
      </c>
      <c r="H167" s="17">
        <v>0</v>
      </c>
      <c r="I167" s="17">
        <v>0</v>
      </c>
      <c r="J167" s="17">
        <v>0</v>
      </c>
      <c r="K167" s="17">
        <v>0</v>
      </c>
      <c r="L167" s="17">
        <v>0</v>
      </c>
      <c r="M167"/>
      <c r="N167"/>
      <c r="O167"/>
      <c r="P167"/>
      <c r="Q167"/>
    </row>
    <row r="168" spans="1:17" x14ac:dyDescent="0.25">
      <c r="A168" s="2">
        <v>6472</v>
      </c>
      <c r="B168" s="2" t="str">
        <f>VLOOKUP(A168,países!$A$4:$B$247,2,FALSE)</f>
        <v>República Dominicana</v>
      </c>
      <c r="C168" s="16">
        <v>224.68600000000001</v>
      </c>
      <c r="D168" s="17">
        <v>281.58</v>
      </c>
      <c r="E168" s="17">
        <v>285.85000000000002</v>
      </c>
      <c r="F168" s="17">
        <v>234.131</v>
      </c>
      <c r="G168" s="17">
        <v>488.97800000000001</v>
      </c>
      <c r="H168" s="17">
        <v>784.35400000000004</v>
      </c>
      <c r="I168" s="17">
        <v>628.61599999999999</v>
      </c>
      <c r="J168" s="17">
        <v>596.90499999999997</v>
      </c>
      <c r="K168" s="17">
        <v>126.72286000000001</v>
      </c>
      <c r="L168" s="17">
        <v>133.06160132000002</v>
      </c>
      <c r="M168"/>
      <c r="N168"/>
      <c r="O168"/>
      <c r="P168"/>
      <c r="Q168"/>
    </row>
    <row r="169" spans="1:17" x14ac:dyDescent="0.25">
      <c r="A169">
        <v>6607</v>
      </c>
      <c r="B169" s="2" t="str">
        <f>VLOOKUP(A169,países!$A$4:$B$247,2,FALSE)</f>
        <v>Reunión, Islas</v>
      </c>
      <c r="C169" s="16">
        <v>0</v>
      </c>
      <c r="D169" s="17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/>
      <c r="N169"/>
      <c r="O169"/>
      <c r="P169"/>
      <c r="Q169"/>
    </row>
    <row r="170" spans="1:17" x14ac:dyDescent="0.25">
      <c r="A170" s="2">
        <v>6657</v>
      </c>
      <c r="B170" s="2" t="str">
        <f>VLOOKUP(A170,países!$A$4:$B$247,2,FALSE)</f>
        <v>Zimbabwe (Rodhesia)</v>
      </c>
      <c r="C170" s="16">
        <v>0</v>
      </c>
      <c r="D170" s="17">
        <v>0</v>
      </c>
      <c r="E170" s="17">
        <v>0</v>
      </c>
      <c r="F170" s="17">
        <v>0</v>
      </c>
      <c r="G170" s="17">
        <v>0</v>
      </c>
      <c r="H170" s="17">
        <v>0</v>
      </c>
      <c r="I170" s="17">
        <v>0</v>
      </c>
      <c r="J170" s="17">
        <v>0</v>
      </c>
      <c r="K170" s="17">
        <v>0</v>
      </c>
      <c r="L170" s="17">
        <v>0</v>
      </c>
      <c r="M170"/>
      <c r="N170"/>
      <c r="O170"/>
      <c r="P170"/>
      <c r="Q170"/>
    </row>
    <row r="171" spans="1:17" x14ac:dyDescent="0.25">
      <c r="A171" s="2">
        <v>6704</v>
      </c>
      <c r="B171" s="2" t="str">
        <f>VLOOKUP(A171,países!$A$4:$B$247,2,FALSE)</f>
        <v>Rumania</v>
      </c>
      <c r="C171" s="16">
        <v>0</v>
      </c>
      <c r="D171" s="17">
        <v>0</v>
      </c>
      <c r="E171" s="17">
        <v>19.677</v>
      </c>
      <c r="F171" s="17">
        <v>0</v>
      </c>
      <c r="G171" s="17">
        <v>0</v>
      </c>
      <c r="H171" s="17">
        <v>0</v>
      </c>
      <c r="I171" s="17">
        <v>0</v>
      </c>
      <c r="J171" s="17">
        <v>0</v>
      </c>
      <c r="K171" s="17">
        <v>0</v>
      </c>
      <c r="L171" s="17">
        <v>0</v>
      </c>
      <c r="M171"/>
      <c r="N171"/>
      <c r="O171"/>
      <c r="P171"/>
      <c r="Q171"/>
    </row>
    <row r="172" spans="1:17" x14ac:dyDescent="0.25">
      <c r="A172" s="1">
        <v>6757</v>
      </c>
      <c r="B172" s="2" t="str">
        <f>VLOOKUP(A172,países!$A$4:$B$247,2,FALSE)</f>
        <v>Ruanda</v>
      </c>
      <c r="C172" s="16">
        <v>0</v>
      </c>
      <c r="D172" s="17">
        <v>0</v>
      </c>
      <c r="E172" s="17">
        <v>0</v>
      </c>
      <c r="F172" s="17">
        <v>0</v>
      </c>
      <c r="G172" s="17">
        <v>0</v>
      </c>
      <c r="H172" s="17">
        <v>0</v>
      </c>
      <c r="I172" s="17">
        <v>0</v>
      </c>
      <c r="J172" s="17">
        <v>0</v>
      </c>
      <c r="K172" s="17">
        <v>0</v>
      </c>
      <c r="L172" s="17">
        <v>0</v>
      </c>
      <c r="M172"/>
      <c r="N172"/>
      <c r="O172"/>
      <c r="P172"/>
      <c r="Q172"/>
    </row>
    <row r="173" spans="1:17" x14ac:dyDescent="0.25">
      <c r="A173" s="2">
        <v>6766</v>
      </c>
      <c r="B173" s="2" t="str">
        <f>VLOOKUP(A173,países!$A$4:$B$247,2,FALSE)</f>
        <v>Rusia</v>
      </c>
      <c r="C173" s="16">
        <v>0</v>
      </c>
      <c r="D173" s="17">
        <v>0</v>
      </c>
      <c r="E173" s="17">
        <v>0</v>
      </c>
      <c r="F173" s="17">
        <v>0</v>
      </c>
      <c r="G173" s="17">
        <v>0</v>
      </c>
      <c r="H173" s="17">
        <v>0</v>
      </c>
      <c r="I173" s="17">
        <v>0</v>
      </c>
      <c r="J173" s="17">
        <v>0</v>
      </c>
      <c r="K173" s="17">
        <v>0</v>
      </c>
      <c r="L173" s="17">
        <v>0</v>
      </c>
      <c r="M173"/>
      <c r="N173"/>
      <c r="O173"/>
      <c r="P173"/>
      <c r="Q173"/>
    </row>
    <row r="174" spans="1:17" x14ac:dyDescent="0.25">
      <c r="A174" s="2">
        <v>6792</v>
      </c>
      <c r="B174" s="2" t="str">
        <f>VLOOKUP(A174,países!$A$4:$B$247,2,FALSE)</f>
        <v>Saba</v>
      </c>
      <c r="C174" s="16">
        <v>0</v>
      </c>
      <c r="D174" s="17">
        <v>0</v>
      </c>
      <c r="E174" s="17">
        <v>0</v>
      </c>
      <c r="F174" s="17">
        <v>0</v>
      </c>
      <c r="G174" s="17">
        <v>0</v>
      </c>
      <c r="H174" s="17">
        <v>0</v>
      </c>
      <c r="I174" s="17">
        <v>0</v>
      </c>
      <c r="J174" s="17">
        <v>0</v>
      </c>
      <c r="K174" s="17">
        <v>0</v>
      </c>
      <c r="L174" s="17">
        <v>0</v>
      </c>
      <c r="M174"/>
      <c r="N174"/>
      <c r="O174"/>
      <c r="P174"/>
      <c r="Q174"/>
    </row>
    <row r="175" spans="1:17" x14ac:dyDescent="0.25">
      <c r="A175" s="2">
        <v>6857</v>
      </c>
      <c r="B175" s="2" t="str">
        <f>VLOOKUP(A175,países!$A$4:$B$247,2,FALSE)</f>
        <v>Sahara Español</v>
      </c>
      <c r="C175" s="16">
        <v>0</v>
      </c>
      <c r="D175" s="17">
        <v>0</v>
      </c>
      <c r="E175" s="17">
        <v>0</v>
      </c>
      <c r="F175" s="17">
        <v>0</v>
      </c>
      <c r="G175" s="17">
        <v>0</v>
      </c>
      <c r="H175" s="17">
        <v>0</v>
      </c>
      <c r="I175" s="17">
        <v>0</v>
      </c>
      <c r="J175" s="17">
        <v>0</v>
      </c>
      <c r="K175" s="17">
        <v>0</v>
      </c>
      <c r="L175" s="17">
        <v>0</v>
      </c>
      <c r="M175"/>
      <c r="N175"/>
      <c r="O175"/>
      <c r="P175"/>
      <c r="Q175"/>
    </row>
    <row r="176" spans="1:17" x14ac:dyDescent="0.25">
      <c r="A176" s="2">
        <v>6952</v>
      </c>
      <c r="B176" s="2" t="str">
        <f>VLOOKUP(A176,países!$A$4:$B$247,2,FALSE)</f>
        <v>San Cristóbal Nieves</v>
      </c>
      <c r="C176" s="16">
        <v>0</v>
      </c>
      <c r="D176" s="17">
        <v>0</v>
      </c>
      <c r="E176" s="17">
        <v>0</v>
      </c>
      <c r="F176" s="17">
        <v>0</v>
      </c>
      <c r="G176" s="17">
        <v>0</v>
      </c>
      <c r="H176" s="17">
        <v>0</v>
      </c>
      <c r="I176" s="17">
        <v>0</v>
      </c>
      <c r="J176" s="17">
        <v>0</v>
      </c>
      <c r="K176" s="17">
        <v>0</v>
      </c>
      <c r="L176" s="17">
        <v>0</v>
      </c>
      <c r="M176"/>
      <c r="N176"/>
      <c r="O176"/>
      <c r="P176"/>
      <c r="Q176"/>
    </row>
    <row r="177" spans="1:17" x14ac:dyDescent="0.25">
      <c r="A177" s="2">
        <v>6992</v>
      </c>
      <c r="B177" s="2" t="str">
        <f>VLOOKUP(A177,países!$A$4:$B$247,2,FALSE)</f>
        <v>San Martín Isla</v>
      </c>
      <c r="C177" s="16">
        <v>0</v>
      </c>
      <c r="D177" s="17">
        <v>0</v>
      </c>
      <c r="E177" s="17">
        <v>0</v>
      </c>
      <c r="F177" s="17">
        <v>0</v>
      </c>
      <c r="G177" s="17">
        <v>0</v>
      </c>
      <c r="H177" s="17">
        <v>0</v>
      </c>
      <c r="I177" s="17">
        <v>0</v>
      </c>
      <c r="J177" s="17">
        <v>0</v>
      </c>
      <c r="K177" s="17">
        <v>0</v>
      </c>
      <c r="L177" s="17">
        <v>0</v>
      </c>
      <c r="M177"/>
      <c r="N177"/>
      <c r="O177"/>
      <c r="P177"/>
      <c r="Q177"/>
    </row>
    <row r="178" spans="1:17" x14ac:dyDescent="0.25">
      <c r="A178" s="2">
        <v>7001</v>
      </c>
      <c r="B178" s="2" t="str">
        <f>VLOOKUP(A178,países!$A$4:$B$247,2,FALSE)</f>
        <v>Langlade  Miquelon y San Pedro  Islas</v>
      </c>
      <c r="C178" s="16">
        <v>0</v>
      </c>
      <c r="D178" s="17">
        <v>0</v>
      </c>
      <c r="E178" s="17">
        <v>0</v>
      </c>
      <c r="F178" s="17">
        <v>0</v>
      </c>
      <c r="G178" s="17">
        <v>0</v>
      </c>
      <c r="H178" s="17">
        <v>0</v>
      </c>
      <c r="I178" s="17">
        <v>0</v>
      </c>
      <c r="J178" s="17">
        <v>0</v>
      </c>
      <c r="K178" s="17">
        <v>0</v>
      </c>
      <c r="L178" s="17">
        <v>0</v>
      </c>
      <c r="M178"/>
      <c r="N178"/>
      <c r="O178"/>
      <c r="P178"/>
      <c r="Q178"/>
    </row>
    <row r="179" spans="1:17" x14ac:dyDescent="0.25">
      <c r="A179" s="2">
        <v>7052</v>
      </c>
      <c r="B179" s="2" t="str">
        <f>VLOOKUP(A179,países!$A$4:$B$247,2,FALSE)</f>
        <v>San Vicente</v>
      </c>
      <c r="C179" s="16">
        <v>0</v>
      </c>
      <c r="D179" s="17">
        <v>0</v>
      </c>
      <c r="E179" s="17">
        <v>0</v>
      </c>
      <c r="F179" s="17">
        <v>0</v>
      </c>
      <c r="G179" s="17">
        <v>0</v>
      </c>
      <c r="H179" s="17">
        <v>0</v>
      </c>
      <c r="I179" s="17">
        <v>3.3000000000000002E-2</v>
      </c>
      <c r="J179" s="17">
        <v>0</v>
      </c>
      <c r="K179" s="17">
        <v>0</v>
      </c>
      <c r="L179" s="17">
        <v>0</v>
      </c>
      <c r="M179"/>
      <c r="N179"/>
      <c r="O179"/>
      <c r="P179"/>
      <c r="Q179"/>
    </row>
    <row r="180" spans="1:17" x14ac:dyDescent="0.25">
      <c r="A180" s="1">
        <v>7107</v>
      </c>
      <c r="B180" s="2" t="str">
        <f>VLOOKUP(A180,países!$A$4:$B$247,2,FALSE)</f>
        <v>Santa Elena</v>
      </c>
      <c r="C180" s="16">
        <v>0</v>
      </c>
      <c r="D180" s="17">
        <v>0</v>
      </c>
      <c r="E180" s="17">
        <v>0</v>
      </c>
      <c r="F180" s="17">
        <v>0</v>
      </c>
      <c r="G180" s="17">
        <v>0</v>
      </c>
      <c r="H180" s="17">
        <v>0</v>
      </c>
      <c r="I180" s="17">
        <v>0</v>
      </c>
      <c r="J180" s="17">
        <v>0</v>
      </c>
      <c r="K180" s="17">
        <v>0</v>
      </c>
      <c r="L180" s="17">
        <v>0</v>
      </c>
      <c r="M180"/>
      <c r="N180"/>
      <c r="O180"/>
      <c r="P180"/>
      <c r="Q180"/>
    </row>
    <row r="181" spans="1:17" x14ac:dyDescent="0.25">
      <c r="A181" s="2">
        <v>7152</v>
      </c>
      <c r="B181" s="2" t="str">
        <f>VLOOKUP(A181,países!$A$4:$B$247,2,FALSE)</f>
        <v>Santa Lucia</v>
      </c>
      <c r="C181" s="16">
        <v>0</v>
      </c>
      <c r="D181" s="17">
        <v>0</v>
      </c>
      <c r="E181" s="17">
        <v>0</v>
      </c>
      <c r="F181" s="17">
        <v>0</v>
      </c>
      <c r="G181" s="17">
        <v>0</v>
      </c>
      <c r="H181" s="17">
        <v>13.882999999999999</v>
      </c>
      <c r="I181" s="17">
        <v>0</v>
      </c>
      <c r="J181" s="17">
        <v>0</v>
      </c>
      <c r="K181" s="17">
        <v>0</v>
      </c>
      <c r="L181" s="17">
        <v>0</v>
      </c>
      <c r="M181"/>
      <c r="N181"/>
      <c r="O181"/>
      <c r="P181"/>
      <c r="Q181"/>
    </row>
    <row r="182" spans="1:17" x14ac:dyDescent="0.25">
      <c r="A182" s="2">
        <v>7207</v>
      </c>
      <c r="B182" s="2" t="str">
        <f>VLOOKUP(A182,países!$A$4:$B$247,2,FALSE)</f>
        <v xml:space="preserve">Santo Tome </v>
      </c>
      <c r="C182" s="16">
        <v>0</v>
      </c>
      <c r="D182" s="17">
        <v>0</v>
      </c>
      <c r="E182" s="17">
        <v>0</v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17">
        <v>0</v>
      </c>
      <c r="L182" s="17">
        <v>0</v>
      </c>
      <c r="M182"/>
      <c r="N182"/>
      <c r="O182"/>
      <c r="P182"/>
      <c r="Q182"/>
    </row>
    <row r="183" spans="1:17" x14ac:dyDescent="0.25">
      <c r="A183" s="2">
        <v>7287</v>
      </c>
      <c r="B183" s="2" t="str">
        <f>VLOOKUP(A183,países!$A$4:$B$247,2,FALSE)</f>
        <v>Senegal</v>
      </c>
      <c r="C183" s="16">
        <v>0</v>
      </c>
      <c r="D183" s="17">
        <v>0</v>
      </c>
      <c r="E183" s="17">
        <v>0</v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17">
        <v>0</v>
      </c>
      <c r="L183" s="17">
        <v>0</v>
      </c>
      <c r="M183"/>
      <c r="N183"/>
      <c r="O183"/>
      <c r="P183"/>
      <c r="Q183"/>
    </row>
    <row r="184" spans="1:17" x14ac:dyDescent="0.25">
      <c r="A184" s="2">
        <v>7415</v>
      </c>
      <c r="B184" s="2" t="str">
        <f>VLOOKUP(A184,países!$A$4:$B$247,2,FALSE)</f>
        <v>Singapur</v>
      </c>
      <c r="C184" s="16">
        <v>0.86099999999999999</v>
      </c>
      <c r="D184" s="17">
        <v>6.48</v>
      </c>
      <c r="E184" s="17">
        <v>25.774000000000001</v>
      </c>
      <c r="F184" s="17">
        <v>7.0659999999999998</v>
      </c>
      <c r="G184" s="17">
        <v>2.2869999999999999</v>
      </c>
      <c r="H184" s="17">
        <v>91.311999999999998</v>
      </c>
      <c r="I184" s="17">
        <v>55.155000000000001</v>
      </c>
      <c r="J184" s="17">
        <v>125.404</v>
      </c>
      <c r="K184" s="17">
        <v>200.12757999999997</v>
      </c>
      <c r="L184" s="17">
        <v>305.61324999999999</v>
      </c>
      <c r="M184"/>
      <c r="N184"/>
      <c r="O184"/>
      <c r="P184"/>
      <c r="Q184"/>
    </row>
    <row r="185" spans="1:17" x14ac:dyDescent="0.25">
      <c r="A185" s="2">
        <v>7445</v>
      </c>
      <c r="B185" s="2" t="str">
        <f>VLOOKUP(A185,países!$A$4:$B$247,2,FALSE)</f>
        <v>Siria</v>
      </c>
      <c r="C185" s="16">
        <v>0</v>
      </c>
      <c r="D185" s="17">
        <v>0</v>
      </c>
      <c r="E185" s="17">
        <v>0</v>
      </c>
      <c r="F185" s="17">
        <v>0</v>
      </c>
      <c r="G185" s="17">
        <v>0</v>
      </c>
      <c r="H185" s="17">
        <v>0</v>
      </c>
      <c r="I185" s="17">
        <v>0</v>
      </c>
      <c r="J185" s="17">
        <v>0</v>
      </c>
      <c r="K185" s="17">
        <v>0</v>
      </c>
      <c r="L185" s="17">
        <v>0</v>
      </c>
      <c r="M185"/>
      <c r="N185"/>
      <c r="O185"/>
      <c r="P185"/>
      <c r="Q185"/>
    </row>
    <row r="186" spans="1:17" x14ac:dyDescent="0.25">
      <c r="A186" s="1">
        <v>7487</v>
      </c>
      <c r="B186" s="2" t="str">
        <f>VLOOKUP(A186,países!$A$4:$B$247,2,FALSE)</f>
        <v>Somalia</v>
      </c>
      <c r="C186" s="16">
        <v>0</v>
      </c>
      <c r="D186" s="17">
        <v>0</v>
      </c>
      <c r="E186" s="17">
        <v>0</v>
      </c>
      <c r="F186" s="17">
        <v>0</v>
      </c>
      <c r="G186" s="17">
        <v>0</v>
      </c>
      <c r="H186" s="17">
        <v>0</v>
      </c>
      <c r="I186" s="17">
        <v>0</v>
      </c>
      <c r="J186" s="17">
        <v>0</v>
      </c>
      <c r="K186" s="17">
        <v>0</v>
      </c>
      <c r="L186" s="17">
        <v>0</v>
      </c>
      <c r="M186"/>
      <c r="N186"/>
      <c r="O186"/>
      <c r="P186"/>
      <c r="Q186"/>
    </row>
    <row r="187" spans="1:17" x14ac:dyDescent="0.25">
      <c r="A187" s="2">
        <v>7505</v>
      </c>
      <c r="B187" s="2" t="str">
        <f>VLOOKUP(A187,países!$A$4:$B$247,2,FALSE)</f>
        <v>Sry Lanka</v>
      </c>
      <c r="C187" s="16">
        <v>0</v>
      </c>
      <c r="D187" s="17">
        <v>0</v>
      </c>
      <c r="E187" s="17">
        <v>0</v>
      </c>
      <c r="F187" s="17">
        <v>0</v>
      </c>
      <c r="G187" s="17">
        <v>0</v>
      </c>
      <c r="H187" s="17">
        <v>0</v>
      </c>
      <c r="I187" s="17">
        <v>0</v>
      </c>
      <c r="J187" s="17">
        <v>0</v>
      </c>
      <c r="K187" s="17">
        <v>0</v>
      </c>
      <c r="L187" s="17">
        <v>0</v>
      </c>
      <c r="M187"/>
      <c r="N187"/>
      <c r="O187"/>
      <c r="P187"/>
      <c r="Q187"/>
    </row>
    <row r="188" spans="1:17" x14ac:dyDescent="0.25">
      <c r="A188" s="2">
        <v>7567</v>
      </c>
      <c r="B188" s="2" t="str">
        <f>VLOOKUP(A188,países!$A$4:$B$247,2,FALSE)</f>
        <v>Sudáfrica</v>
      </c>
      <c r="C188" s="16">
        <v>0</v>
      </c>
      <c r="D188" s="17">
        <v>0</v>
      </c>
      <c r="E188" s="17">
        <v>0</v>
      </c>
      <c r="F188" s="17">
        <v>0</v>
      </c>
      <c r="G188" s="17">
        <v>0</v>
      </c>
      <c r="H188" s="17">
        <v>0</v>
      </c>
      <c r="I188" s="17">
        <v>0</v>
      </c>
      <c r="J188" s="17">
        <v>0</v>
      </c>
      <c r="K188" s="17">
        <v>0</v>
      </c>
      <c r="L188" s="17">
        <v>0</v>
      </c>
      <c r="M188"/>
      <c r="N188"/>
      <c r="O188"/>
      <c r="P188"/>
      <c r="Q188"/>
    </row>
    <row r="189" spans="1:17" x14ac:dyDescent="0.25">
      <c r="A189" s="2">
        <v>7597</v>
      </c>
      <c r="B189" s="2" t="str">
        <f>VLOOKUP(A189,países!$A$4:$B$247,2,FALSE)</f>
        <v>Sudan</v>
      </c>
      <c r="C189" s="16">
        <v>0</v>
      </c>
      <c r="D189" s="17">
        <v>0</v>
      </c>
      <c r="E189" s="17">
        <v>0</v>
      </c>
      <c r="F189" s="17">
        <v>0</v>
      </c>
      <c r="G189" s="17">
        <v>0</v>
      </c>
      <c r="H189" s="17">
        <v>0</v>
      </c>
      <c r="I189" s="17">
        <v>0</v>
      </c>
      <c r="J189" s="17">
        <v>0</v>
      </c>
      <c r="K189" s="17">
        <v>0</v>
      </c>
      <c r="L189" s="17">
        <v>0</v>
      </c>
      <c r="M189"/>
      <c r="N189"/>
      <c r="O189"/>
      <c r="P189"/>
      <c r="Q189"/>
    </row>
    <row r="190" spans="1:17" x14ac:dyDescent="0.25">
      <c r="A190" s="2">
        <v>7644</v>
      </c>
      <c r="B190" s="2" t="str">
        <f>VLOOKUP(A190,países!$A$4:$B$247,2,FALSE)</f>
        <v>Suecia</v>
      </c>
      <c r="C190" s="16">
        <v>178.59200000000001</v>
      </c>
      <c r="D190" s="17">
        <v>131.44999999999999</v>
      </c>
      <c r="E190" s="17">
        <v>240.36799999999999</v>
      </c>
      <c r="F190" s="17">
        <v>0</v>
      </c>
      <c r="G190" s="17">
        <v>12.673</v>
      </c>
      <c r="H190" s="17">
        <v>118.974</v>
      </c>
      <c r="I190" s="17">
        <v>99.284000000000006</v>
      </c>
      <c r="J190" s="17">
        <v>176.36099999999999</v>
      </c>
      <c r="K190" s="17">
        <v>0</v>
      </c>
      <c r="L190" s="17">
        <v>0</v>
      </c>
      <c r="M190"/>
      <c r="N190"/>
      <c r="O190"/>
      <c r="P190"/>
      <c r="Q190"/>
    </row>
    <row r="191" spans="1:17" x14ac:dyDescent="0.25">
      <c r="A191" s="2">
        <v>7674</v>
      </c>
      <c r="B191" s="2" t="str">
        <f>VLOOKUP(A191,países!$A$4:$B$247,2,FALSE)</f>
        <v>Suiza</v>
      </c>
      <c r="C191" s="16">
        <v>0</v>
      </c>
      <c r="D191" s="17">
        <v>0</v>
      </c>
      <c r="E191" s="17">
        <v>0</v>
      </c>
      <c r="F191" s="17">
        <v>0</v>
      </c>
      <c r="G191" s="17">
        <v>0</v>
      </c>
      <c r="H191" s="17">
        <v>0</v>
      </c>
      <c r="I191" s="17">
        <v>0</v>
      </c>
      <c r="J191" s="17">
        <v>0</v>
      </c>
      <c r="K191" s="17">
        <v>0</v>
      </c>
      <c r="L191" s="17">
        <v>0</v>
      </c>
      <c r="M191"/>
      <c r="N191"/>
      <c r="O191"/>
      <c r="P191"/>
      <c r="Q191"/>
    </row>
    <row r="192" spans="1:17" x14ac:dyDescent="0.25">
      <c r="A192" s="2">
        <v>7703</v>
      </c>
      <c r="B192" s="2" t="str">
        <f>VLOOKUP(A192,países!$A$4:$B$247,2,FALSE)</f>
        <v>Surinam</v>
      </c>
      <c r="C192" s="16">
        <v>0</v>
      </c>
      <c r="D192" s="17">
        <v>0</v>
      </c>
      <c r="E192" s="17">
        <v>1.44</v>
      </c>
      <c r="F192" s="17">
        <v>0</v>
      </c>
      <c r="G192" s="17">
        <v>0.11600000000000001</v>
      </c>
      <c r="H192" s="17">
        <v>0</v>
      </c>
      <c r="I192" s="17">
        <v>0</v>
      </c>
      <c r="J192" s="17">
        <v>0</v>
      </c>
      <c r="K192" s="17">
        <v>0</v>
      </c>
      <c r="L192" s="17">
        <v>2.9149000000000001E-2</v>
      </c>
      <c r="M192"/>
      <c r="N192"/>
      <c r="O192"/>
      <c r="P192"/>
      <c r="Q192"/>
    </row>
    <row r="193" spans="1:17" x14ac:dyDescent="0.25">
      <c r="A193" s="2">
        <v>7737</v>
      </c>
      <c r="B193" s="2" t="str">
        <f>VLOOKUP(A193,países!$A$4:$B$247,2,FALSE)</f>
        <v>Swazilandia</v>
      </c>
      <c r="C193" s="16">
        <v>0</v>
      </c>
      <c r="D193" s="17">
        <v>0</v>
      </c>
      <c r="E193" s="17">
        <v>0</v>
      </c>
      <c r="F193" s="17">
        <v>0</v>
      </c>
      <c r="G193" s="17">
        <v>0</v>
      </c>
      <c r="H193" s="17">
        <v>0</v>
      </c>
      <c r="I193" s="17">
        <v>0</v>
      </c>
      <c r="J193" s="17">
        <v>0</v>
      </c>
      <c r="K193" s="17">
        <v>0</v>
      </c>
      <c r="L193" s="17">
        <v>0</v>
      </c>
      <c r="M193"/>
      <c r="N193"/>
      <c r="O193"/>
      <c r="P193"/>
      <c r="Q193"/>
    </row>
    <row r="194" spans="1:17" x14ac:dyDescent="0.25">
      <c r="A194" s="2">
        <v>7765</v>
      </c>
      <c r="B194" s="2" t="str">
        <f>VLOOKUP(A194,países!$A$4:$B$247,2,FALSE)</f>
        <v>Tailandia</v>
      </c>
      <c r="C194" s="16">
        <v>0</v>
      </c>
      <c r="D194" s="17">
        <v>0</v>
      </c>
      <c r="E194" s="17">
        <v>0</v>
      </c>
      <c r="F194" s="17">
        <v>0</v>
      </c>
      <c r="G194" s="17">
        <v>0</v>
      </c>
      <c r="H194" s="17">
        <v>0</v>
      </c>
      <c r="I194" s="17">
        <v>0</v>
      </c>
      <c r="J194" s="17">
        <v>0</v>
      </c>
      <c r="K194" s="17">
        <v>0</v>
      </c>
      <c r="L194" s="17">
        <v>0</v>
      </c>
      <c r="M194"/>
      <c r="N194"/>
      <c r="O194"/>
      <c r="P194"/>
      <c r="Q194"/>
    </row>
    <row r="195" spans="1:17" x14ac:dyDescent="0.25">
      <c r="A195" s="2">
        <v>7807</v>
      </c>
      <c r="B195" s="2" t="str">
        <f>VLOOKUP(A195,países!$A$4:$B$247,2,FALSE)</f>
        <v>Tanzania</v>
      </c>
      <c r="C195" s="16">
        <v>0</v>
      </c>
      <c r="D195" s="17">
        <v>0</v>
      </c>
      <c r="E195" s="17">
        <v>0</v>
      </c>
      <c r="F195" s="17">
        <v>0</v>
      </c>
      <c r="G195" s="17">
        <v>0</v>
      </c>
      <c r="H195" s="17">
        <v>0</v>
      </c>
      <c r="I195" s="17">
        <v>0</v>
      </c>
      <c r="J195" s="17">
        <v>0</v>
      </c>
      <c r="K195" s="17">
        <v>0</v>
      </c>
      <c r="L195" s="17">
        <v>0</v>
      </c>
      <c r="M195"/>
      <c r="N195"/>
      <c r="O195"/>
      <c r="P195"/>
      <c r="Q195"/>
    </row>
    <row r="196" spans="1:17" x14ac:dyDescent="0.25">
      <c r="A196" s="1">
        <v>8007</v>
      </c>
      <c r="B196" s="2" t="str">
        <f>VLOOKUP(A196,países!$A$4:$B$247,2,FALSE)</f>
        <v>Togo</v>
      </c>
      <c r="C196" s="16">
        <v>0</v>
      </c>
      <c r="D196" s="17">
        <v>0</v>
      </c>
      <c r="E196" s="17">
        <v>0</v>
      </c>
      <c r="F196" s="17">
        <v>0</v>
      </c>
      <c r="G196" s="17">
        <v>0</v>
      </c>
      <c r="H196" s="17">
        <v>0</v>
      </c>
      <c r="I196" s="17">
        <v>0</v>
      </c>
      <c r="J196" s="17">
        <v>0</v>
      </c>
      <c r="K196" s="17">
        <v>0</v>
      </c>
      <c r="L196" s="17">
        <v>0</v>
      </c>
      <c r="M196"/>
      <c r="N196"/>
      <c r="O196"/>
      <c r="P196"/>
      <c r="Q196"/>
    </row>
    <row r="197" spans="1:17" x14ac:dyDescent="0.25">
      <c r="A197" s="2">
        <v>8152</v>
      </c>
      <c r="B197" s="2" t="str">
        <f>VLOOKUP(A197,países!$A$4:$B$247,2,FALSE)</f>
        <v>Trinidad y Tobago</v>
      </c>
      <c r="C197" s="16">
        <v>48.113999999999997</v>
      </c>
      <c r="D197" s="17">
        <v>120.22199999999999</v>
      </c>
      <c r="E197" s="17">
        <v>72.62</v>
      </c>
      <c r="F197" s="17">
        <v>116.657</v>
      </c>
      <c r="G197" s="17">
        <v>249.483</v>
      </c>
      <c r="H197" s="17">
        <v>497.02499999999998</v>
      </c>
      <c r="I197" s="17">
        <v>380.83499999999998</v>
      </c>
      <c r="J197" s="17">
        <v>283.53899999999999</v>
      </c>
      <c r="K197" s="17">
        <v>208.69444000000001</v>
      </c>
      <c r="L197" s="17">
        <v>64.612067719999999</v>
      </c>
      <c r="M197"/>
      <c r="N197"/>
      <c r="O197"/>
      <c r="P197"/>
      <c r="Q197"/>
    </row>
    <row r="198" spans="1:17" x14ac:dyDescent="0.25">
      <c r="A198" s="2">
        <v>8207</v>
      </c>
      <c r="B198" s="2" t="str">
        <f>VLOOKUP(A198,países!$A$4:$B$247,2,FALSE)</f>
        <v>Túnez</v>
      </c>
      <c r="C198" s="16">
        <v>0</v>
      </c>
      <c r="D198" s="17">
        <v>0</v>
      </c>
      <c r="E198" s="17">
        <v>0</v>
      </c>
      <c r="F198" s="17">
        <v>0</v>
      </c>
      <c r="G198" s="17">
        <v>0</v>
      </c>
      <c r="H198" s="17">
        <v>0</v>
      </c>
      <c r="I198" s="17">
        <v>0</v>
      </c>
      <c r="J198" s="17">
        <v>0</v>
      </c>
      <c r="K198" s="17">
        <v>0</v>
      </c>
      <c r="L198" s="17">
        <v>0</v>
      </c>
      <c r="M198"/>
      <c r="N198"/>
      <c r="O198"/>
      <c r="P198"/>
      <c r="Q198"/>
    </row>
    <row r="199" spans="1:17" x14ac:dyDescent="0.25">
      <c r="A199" s="2">
        <v>8232</v>
      </c>
      <c r="B199" s="2" t="str">
        <f>VLOOKUP(A199,países!$A$4:$B$247,2,FALSE)</f>
        <v>Caicos y Turcas Isla</v>
      </c>
      <c r="C199" s="16">
        <v>0</v>
      </c>
      <c r="D199" s="17">
        <v>0</v>
      </c>
      <c r="E199" s="17">
        <v>0</v>
      </c>
      <c r="F199" s="17">
        <v>0</v>
      </c>
      <c r="G199" s="17">
        <v>0</v>
      </c>
      <c r="H199" s="17">
        <v>0</v>
      </c>
      <c r="I199" s="17">
        <v>0</v>
      </c>
      <c r="J199" s="17">
        <v>0</v>
      </c>
      <c r="K199" s="17">
        <v>0</v>
      </c>
      <c r="L199" s="17">
        <v>0</v>
      </c>
      <c r="M199"/>
      <c r="N199"/>
      <c r="O199"/>
      <c r="P199"/>
      <c r="Q199"/>
    </row>
    <row r="200" spans="1:17" x14ac:dyDescent="0.25">
      <c r="A200" s="2">
        <v>8275</v>
      </c>
      <c r="B200" s="2" t="str">
        <f>VLOOKUP(A200,países!$A$4:$B$247,2,FALSE)</f>
        <v>Turquía</v>
      </c>
      <c r="C200" s="16">
        <v>4.1319999999999997</v>
      </c>
      <c r="D200" s="17">
        <v>0</v>
      </c>
      <c r="E200" s="17">
        <v>3.6059999999999999</v>
      </c>
      <c r="F200" s="17">
        <v>0.20899999999999999</v>
      </c>
      <c r="G200" s="17">
        <v>0.3</v>
      </c>
      <c r="H200" s="17">
        <v>3.3809999999999998</v>
      </c>
      <c r="I200" s="17">
        <v>1.4770000000000001</v>
      </c>
      <c r="J200" s="17">
        <v>0.57899999999999996</v>
      </c>
      <c r="K200" s="17">
        <v>0</v>
      </c>
      <c r="L200" s="17">
        <v>0</v>
      </c>
      <c r="M200"/>
      <c r="N200"/>
      <c r="O200"/>
      <c r="P200"/>
      <c r="Q200"/>
    </row>
    <row r="201" spans="1:17" x14ac:dyDescent="0.25">
      <c r="A201" s="2">
        <v>8306</v>
      </c>
      <c r="B201" s="2" t="str">
        <f>VLOOKUP(A201,países!$A$4:$B$247,2,FALSE)</f>
        <v>Ucrania</v>
      </c>
      <c r="C201" s="16">
        <v>0</v>
      </c>
      <c r="D201" s="17">
        <v>0</v>
      </c>
      <c r="E201" s="17">
        <v>0</v>
      </c>
      <c r="F201" s="17">
        <v>0</v>
      </c>
      <c r="G201" s="17">
        <v>0</v>
      </c>
      <c r="H201" s="17">
        <v>0</v>
      </c>
      <c r="I201" s="17">
        <v>0</v>
      </c>
      <c r="J201" s="17">
        <v>0</v>
      </c>
      <c r="K201" s="17">
        <v>0</v>
      </c>
      <c r="L201" s="17">
        <v>0</v>
      </c>
      <c r="M201"/>
      <c r="N201"/>
      <c r="O201"/>
      <c r="P201"/>
      <c r="Q201"/>
    </row>
    <row r="202" spans="1:17" x14ac:dyDescent="0.25">
      <c r="A202" s="2">
        <v>8337</v>
      </c>
      <c r="B202" s="2" t="str">
        <f>VLOOKUP(A202,países!$A$4:$B$247,2,FALSE)</f>
        <v>Uganda</v>
      </c>
      <c r="C202" s="16">
        <v>0</v>
      </c>
      <c r="D202" s="17">
        <v>0</v>
      </c>
      <c r="E202" s="17">
        <v>0</v>
      </c>
      <c r="F202" s="17">
        <v>0</v>
      </c>
      <c r="G202" s="17">
        <v>0</v>
      </c>
      <c r="H202" s="17">
        <v>0</v>
      </c>
      <c r="I202" s="17">
        <v>0</v>
      </c>
      <c r="J202" s="17">
        <v>0</v>
      </c>
      <c r="K202" s="17">
        <v>0</v>
      </c>
      <c r="L202" s="17">
        <v>0</v>
      </c>
      <c r="M202"/>
      <c r="N202"/>
      <c r="O202"/>
      <c r="P202"/>
      <c r="Q202"/>
    </row>
    <row r="203" spans="1:17" x14ac:dyDescent="0.25">
      <c r="A203" s="2">
        <v>8453</v>
      </c>
      <c r="B203" s="2" t="str">
        <f>VLOOKUP(A203,países!$A$4:$B$247,2,FALSE)</f>
        <v>Uruguay</v>
      </c>
      <c r="C203" s="16">
        <v>13.39</v>
      </c>
      <c r="D203" s="17">
        <v>27.791</v>
      </c>
      <c r="E203" s="17">
        <v>86.697999999999993</v>
      </c>
      <c r="F203" s="17">
        <v>13.021000000000001</v>
      </c>
      <c r="G203" s="17">
        <v>72.477999999999994</v>
      </c>
      <c r="H203" s="17">
        <v>149.833</v>
      </c>
      <c r="I203" s="17">
        <v>160.821</v>
      </c>
      <c r="J203" s="17">
        <v>66.313000000000002</v>
      </c>
      <c r="K203" s="17">
        <v>0</v>
      </c>
      <c r="L203" s="17">
        <v>0</v>
      </c>
      <c r="M203"/>
      <c r="N203"/>
      <c r="O203"/>
      <c r="P203"/>
      <c r="Q203"/>
    </row>
    <row r="204" spans="1:17" x14ac:dyDescent="0.25">
      <c r="A204" s="1">
        <v>8503</v>
      </c>
      <c r="B204" s="2" t="str">
        <f>VLOOKUP(A204,países!$A$4:$B$247,2,FALSE)</f>
        <v>Venezuela</v>
      </c>
      <c r="C204" s="16">
        <v>0</v>
      </c>
      <c r="D204" s="17">
        <v>0</v>
      </c>
      <c r="E204" s="17">
        <v>0</v>
      </c>
      <c r="F204" s="17">
        <v>0</v>
      </c>
      <c r="G204" s="17">
        <v>0</v>
      </c>
      <c r="H204" s="17">
        <v>0</v>
      </c>
      <c r="I204" s="17">
        <v>0</v>
      </c>
      <c r="J204" s="17">
        <v>0</v>
      </c>
      <c r="K204" s="17">
        <v>0</v>
      </c>
      <c r="L204" s="17">
        <v>0</v>
      </c>
      <c r="M204"/>
      <c r="N204"/>
      <c r="O204"/>
      <c r="P204"/>
      <c r="Q204"/>
    </row>
    <row r="205" spans="1:17" x14ac:dyDescent="0.25">
      <c r="A205" s="2">
        <v>8555</v>
      </c>
      <c r="B205" s="2" t="str">
        <f>VLOOKUP(A205,países!$A$4:$B$247,2,FALSE)</f>
        <v>Vietnam Rep. Democrática</v>
      </c>
      <c r="C205" s="16">
        <v>0</v>
      </c>
      <c r="D205" s="17">
        <v>0</v>
      </c>
      <c r="E205" s="17">
        <v>0</v>
      </c>
      <c r="F205" s="17">
        <v>0</v>
      </c>
      <c r="G205" s="17">
        <v>0</v>
      </c>
      <c r="H205" s="17">
        <v>0</v>
      </c>
      <c r="I205" s="17">
        <v>0</v>
      </c>
      <c r="J205" s="17">
        <v>0</v>
      </c>
      <c r="K205" s="17">
        <v>0</v>
      </c>
      <c r="L205" s="17">
        <v>0</v>
      </c>
      <c r="M205"/>
      <c r="N205"/>
      <c r="O205"/>
      <c r="P205"/>
      <c r="Q205"/>
    </row>
    <row r="206" spans="1:17" x14ac:dyDescent="0.25">
      <c r="A206" s="2">
        <v>8585</v>
      </c>
      <c r="B206" s="2" t="str">
        <f>VLOOKUP(A206,países!$A$4:$B$247,2,FALSE)</f>
        <v>Vietnam del Sur Rep.</v>
      </c>
      <c r="C206" s="16">
        <v>0</v>
      </c>
      <c r="D206" s="17">
        <v>0</v>
      </c>
      <c r="E206" s="17">
        <v>0</v>
      </c>
      <c r="F206" s="17">
        <v>0</v>
      </c>
      <c r="G206" s="17">
        <v>0</v>
      </c>
      <c r="H206" s="17">
        <v>0</v>
      </c>
      <c r="I206" s="17">
        <v>0</v>
      </c>
      <c r="J206" s="17">
        <v>0</v>
      </c>
      <c r="K206" s="17">
        <v>0</v>
      </c>
      <c r="L206" s="17">
        <v>0</v>
      </c>
      <c r="M206"/>
      <c r="N206"/>
      <c r="O206"/>
      <c r="P206"/>
      <c r="Q206"/>
    </row>
    <row r="207" spans="1:17" x14ac:dyDescent="0.25">
      <c r="A207" s="2">
        <v>8632</v>
      </c>
      <c r="B207" s="2" t="str">
        <f>VLOOKUP(A207,países!$A$4:$B$247,2,FALSE)</f>
        <v>Islas Vírgenes (UK)</v>
      </c>
      <c r="C207" s="16">
        <v>0</v>
      </c>
      <c r="D207" s="17">
        <v>0</v>
      </c>
      <c r="E207" s="17">
        <v>194.73500000000001</v>
      </c>
      <c r="F207" s="17">
        <v>0</v>
      </c>
      <c r="G207" s="17">
        <v>0</v>
      </c>
      <c r="H207" s="17">
        <v>0</v>
      </c>
      <c r="I207" s="17">
        <v>0</v>
      </c>
      <c r="J207" s="17">
        <v>0</v>
      </c>
      <c r="K207" s="17">
        <v>0</v>
      </c>
      <c r="L207" s="17">
        <v>0</v>
      </c>
      <c r="M207"/>
      <c r="N207"/>
      <c r="O207"/>
      <c r="P207"/>
      <c r="Q207"/>
    </row>
    <row r="208" spans="1:17" x14ac:dyDescent="0.25">
      <c r="A208" s="2">
        <v>8662</v>
      </c>
      <c r="B208" s="2" t="str">
        <f>VLOOKUP(A208,países!$A$4:$B$247,2,FALSE)</f>
        <v>Islas Vírgenes (USA)</v>
      </c>
      <c r="C208" s="16">
        <v>0</v>
      </c>
      <c r="D208" s="16">
        <v>9.8000000000000004E-2</v>
      </c>
      <c r="E208" s="16">
        <v>0</v>
      </c>
      <c r="F208" s="16">
        <v>317.62099999999998</v>
      </c>
      <c r="G208" s="17">
        <v>872.73299999999995</v>
      </c>
      <c r="H208" s="17">
        <v>1816.04</v>
      </c>
      <c r="I208" s="17">
        <v>1566.377</v>
      </c>
      <c r="J208" s="17">
        <v>1597.4460000000001</v>
      </c>
      <c r="K208" s="17">
        <v>2435.7420199999997</v>
      </c>
      <c r="L208" s="17">
        <v>0</v>
      </c>
      <c r="M208"/>
      <c r="N208"/>
      <c r="O208"/>
      <c r="P208"/>
      <c r="Q208"/>
    </row>
    <row r="209" spans="1:17" x14ac:dyDescent="0.25">
      <c r="A209" s="2">
        <v>8708</v>
      </c>
      <c r="B209" s="2" t="str">
        <f>VLOOKUP(A209,países!$A$4:$B$247,2,FALSE)</f>
        <v>Islas Vitti Fidji</v>
      </c>
      <c r="C209" s="16">
        <v>0</v>
      </c>
      <c r="D209" s="17">
        <v>0</v>
      </c>
      <c r="E209" s="17">
        <v>0</v>
      </c>
      <c r="F209" s="17">
        <v>0</v>
      </c>
      <c r="G209" s="17">
        <v>0</v>
      </c>
      <c r="H209" s="17">
        <v>0</v>
      </c>
      <c r="I209" s="17">
        <v>0</v>
      </c>
      <c r="J209" s="17">
        <v>0</v>
      </c>
      <c r="K209" s="17">
        <v>0</v>
      </c>
      <c r="L209" s="17">
        <v>0</v>
      </c>
      <c r="M209"/>
      <c r="N209"/>
      <c r="O209"/>
      <c r="P209"/>
      <c r="Q209"/>
    </row>
    <row r="210" spans="1:17" x14ac:dyDescent="0.25">
      <c r="A210" s="1">
        <v>8805</v>
      </c>
      <c r="B210" s="2" t="str">
        <f>VLOOKUP(A210,países!$A$4:$B$247,2,FALSE)</f>
        <v>Yemen</v>
      </c>
      <c r="C210" s="16">
        <v>0</v>
      </c>
      <c r="D210" s="17">
        <v>0</v>
      </c>
      <c r="E210" s="17">
        <v>0</v>
      </c>
      <c r="F210" s="17">
        <v>0</v>
      </c>
      <c r="G210" s="17">
        <v>0</v>
      </c>
      <c r="H210" s="17">
        <v>0</v>
      </c>
      <c r="I210" s="17">
        <v>0</v>
      </c>
      <c r="J210" s="17">
        <v>0</v>
      </c>
      <c r="K210" s="17">
        <v>0</v>
      </c>
      <c r="L210" s="17">
        <v>0</v>
      </c>
      <c r="M210"/>
      <c r="N210"/>
      <c r="O210"/>
      <c r="P210"/>
      <c r="Q210"/>
    </row>
    <row r="211" spans="1:17" x14ac:dyDescent="0.25">
      <c r="A211" s="2">
        <v>8854</v>
      </c>
      <c r="B211" s="2" t="str">
        <f>VLOOKUP(A211,países!$A$4:$B$247,2,FALSE)</f>
        <v>Yugoslavia</v>
      </c>
      <c r="C211" s="16">
        <v>0</v>
      </c>
      <c r="D211" s="17">
        <v>0</v>
      </c>
      <c r="E211" s="17">
        <v>0</v>
      </c>
      <c r="F211" s="17">
        <v>0</v>
      </c>
      <c r="G211" s="17">
        <v>0</v>
      </c>
      <c r="H211" s="17">
        <v>0</v>
      </c>
      <c r="I211" s="17">
        <v>0</v>
      </c>
      <c r="J211" s="17">
        <v>0</v>
      </c>
      <c r="K211" s="17">
        <v>0</v>
      </c>
      <c r="L211" s="17">
        <v>0</v>
      </c>
      <c r="M211"/>
      <c r="N211"/>
      <c r="O211"/>
      <c r="P211"/>
      <c r="Q211"/>
    </row>
    <row r="212" spans="1:17" x14ac:dyDescent="0.25">
      <c r="A212" s="1">
        <v>8887</v>
      </c>
      <c r="B212" s="2" t="str">
        <f>VLOOKUP(A212,países!$A$4:$B$247,2,FALSE)</f>
        <v>Congo (Zaire), República Democrática del</v>
      </c>
      <c r="C212" s="16">
        <v>0</v>
      </c>
      <c r="D212" s="17">
        <v>0</v>
      </c>
      <c r="E212" s="17">
        <v>0</v>
      </c>
      <c r="F212" s="17">
        <v>0</v>
      </c>
      <c r="G212" s="17">
        <v>0</v>
      </c>
      <c r="H212" s="17">
        <v>0</v>
      </c>
      <c r="I212" s="17">
        <v>0</v>
      </c>
      <c r="J212" s="17">
        <v>0</v>
      </c>
      <c r="K212" s="17">
        <v>0</v>
      </c>
      <c r="L212" s="17">
        <v>0</v>
      </c>
      <c r="M212"/>
      <c r="N212"/>
      <c r="O212"/>
      <c r="P212"/>
      <c r="Q212"/>
    </row>
    <row r="213" spans="1:17" x14ac:dyDescent="0.25">
      <c r="A213" s="2">
        <v>8907</v>
      </c>
      <c r="B213" s="2" t="str">
        <f>VLOOKUP(A213,países!$A$4:$B$247,2,FALSE)</f>
        <v>Zambia</v>
      </c>
      <c r="C213" s="16">
        <v>0</v>
      </c>
      <c r="D213" s="17">
        <v>0</v>
      </c>
      <c r="E213" s="17">
        <v>0</v>
      </c>
      <c r="F213" s="17">
        <v>0</v>
      </c>
      <c r="G213" s="17">
        <v>0</v>
      </c>
      <c r="H213" s="17">
        <v>0</v>
      </c>
      <c r="I213" s="17">
        <v>0</v>
      </c>
      <c r="J213" s="17">
        <v>0</v>
      </c>
      <c r="K213" s="17">
        <v>0</v>
      </c>
      <c r="L213" s="17">
        <v>0</v>
      </c>
      <c r="M213"/>
      <c r="N213"/>
      <c r="O213"/>
      <c r="P213"/>
      <c r="Q213"/>
    </row>
    <row r="214" spans="1:17" x14ac:dyDescent="0.25">
      <c r="A214" s="2">
        <v>8952</v>
      </c>
      <c r="B214" s="2" t="str">
        <f>VLOOKUP(A214,países!$A$4:$B$247,2,FALSE)</f>
        <v>Balboa y Cristóbal</v>
      </c>
      <c r="C214" s="16">
        <v>0</v>
      </c>
      <c r="D214" s="17">
        <v>0</v>
      </c>
      <c r="E214" s="17">
        <v>0</v>
      </c>
      <c r="F214" s="17">
        <v>0</v>
      </c>
      <c r="G214" s="17">
        <v>0</v>
      </c>
      <c r="H214" s="17">
        <v>0</v>
      </c>
      <c r="I214" s="17">
        <v>0</v>
      </c>
      <c r="J214" s="17">
        <v>0</v>
      </c>
      <c r="K214" s="17">
        <v>0</v>
      </c>
      <c r="L214" s="17">
        <v>0</v>
      </c>
      <c r="M214"/>
      <c r="N214"/>
      <c r="O214"/>
      <c r="P214"/>
      <c r="Q214"/>
    </row>
    <row r="215" spans="1:17" x14ac:dyDescent="0.25">
      <c r="A215" s="2">
        <v>909902</v>
      </c>
      <c r="B215" s="2" t="str">
        <f>VLOOKUP(A215,países!$A$4:$B$247,2,FALSE)</f>
        <v>Resto África</v>
      </c>
      <c r="C215" s="16">
        <v>7.6740000000000004</v>
      </c>
      <c r="D215" s="17">
        <v>1.7689999999999999</v>
      </c>
      <c r="E215" s="17">
        <v>33.936</v>
      </c>
      <c r="F215" s="17">
        <v>112.964</v>
      </c>
      <c r="G215" s="17">
        <v>6.8510000000000009</v>
      </c>
      <c r="H215" s="17">
        <v>18.286999999999999</v>
      </c>
      <c r="I215" s="17">
        <v>6.8520000000000003</v>
      </c>
      <c r="J215" s="17">
        <v>14.5</v>
      </c>
      <c r="K215" s="17">
        <v>0</v>
      </c>
      <c r="L215" s="17">
        <v>0</v>
      </c>
      <c r="M215"/>
      <c r="N215"/>
      <c r="O215"/>
      <c r="P215"/>
      <c r="Q215"/>
    </row>
    <row r="216" spans="1:17" x14ac:dyDescent="0.25">
      <c r="A216" s="2">
        <v>909903</v>
      </c>
      <c r="B216" s="2" t="str">
        <f>VLOOKUP(A216,países!$A$4:$B$247,2,FALSE)</f>
        <v>Resto América</v>
      </c>
      <c r="C216" s="16">
        <v>0</v>
      </c>
      <c r="D216" s="17">
        <v>1.6379999999999999</v>
      </c>
      <c r="E216" s="17">
        <v>0</v>
      </c>
      <c r="F216" s="17">
        <v>0</v>
      </c>
      <c r="G216" s="17">
        <v>0</v>
      </c>
      <c r="H216" s="17">
        <v>98.510999999999996</v>
      </c>
      <c r="I216" s="17">
        <v>195.119</v>
      </c>
      <c r="J216" s="17">
        <v>82.584000000000003</v>
      </c>
      <c r="K216" s="17">
        <v>0</v>
      </c>
      <c r="L216" s="17">
        <v>0</v>
      </c>
      <c r="M216"/>
      <c r="N216"/>
      <c r="O216"/>
      <c r="P216"/>
      <c r="Q216"/>
    </row>
    <row r="217" spans="1:17" x14ac:dyDescent="0.25">
      <c r="A217" s="2">
        <v>909904</v>
      </c>
      <c r="B217" s="2" t="str">
        <f>VLOOKUP(A217,países!$A$4:$B$247,2,FALSE)</f>
        <v>Otros Caribe</v>
      </c>
      <c r="C217" s="16">
        <v>74.260999999999996</v>
      </c>
      <c r="D217" s="17">
        <v>0</v>
      </c>
      <c r="E217" s="17">
        <v>592.76400000000001</v>
      </c>
      <c r="F217" s="17">
        <v>707.22900000000004</v>
      </c>
      <c r="G217" s="17">
        <v>509.82900000000001</v>
      </c>
      <c r="H217" s="17">
        <v>952.17499999999995</v>
      </c>
      <c r="I217" s="17">
        <v>787.9</v>
      </c>
      <c r="J217" s="17">
        <v>476.74799999999999</v>
      </c>
      <c r="K217" s="17">
        <v>0</v>
      </c>
      <c r="L217" s="17">
        <v>0</v>
      </c>
      <c r="M217"/>
      <c r="N217"/>
      <c r="O217"/>
      <c r="P217"/>
      <c r="Q217"/>
    </row>
    <row r="218" spans="1:17" x14ac:dyDescent="0.25">
      <c r="A218" s="2">
        <v>909905</v>
      </c>
      <c r="B218" s="2" t="str">
        <f>VLOOKUP(A218,países!$A$4:$B$247,2,FALSE)</f>
        <v>Costa de Marfil</v>
      </c>
      <c r="C218" s="16">
        <v>6.7939999999999996</v>
      </c>
      <c r="D218" s="17">
        <v>16.154</v>
      </c>
      <c r="E218" s="17">
        <v>0</v>
      </c>
      <c r="F218" s="17">
        <v>0</v>
      </c>
      <c r="G218" s="17">
        <v>8.8559999999999999</v>
      </c>
      <c r="H218" s="17">
        <v>25.491</v>
      </c>
      <c r="I218" s="17">
        <v>10.308999999999999</v>
      </c>
      <c r="J218" s="17">
        <v>10.259</v>
      </c>
      <c r="K218" s="17">
        <v>0</v>
      </c>
      <c r="L218" s="17">
        <v>0</v>
      </c>
      <c r="M218"/>
      <c r="N218"/>
      <c r="O218"/>
      <c r="P218"/>
      <c r="Q218"/>
    </row>
    <row r="219" spans="1:17" x14ac:dyDescent="0.25">
      <c r="A219" s="2">
        <v>909906</v>
      </c>
      <c r="B219" s="2" t="str">
        <f>VLOOKUP(A219,países!$A$4:$B$247,2,FALSE)</f>
        <v>Guayana Holandesa</v>
      </c>
      <c r="C219" s="16">
        <v>74.515000000000001</v>
      </c>
      <c r="D219" s="17">
        <v>83.820999999999998</v>
      </c>
      <c r="E219" s="17">
        <v>0</v>
      </c>
      <c r="F219" s="17">
        <v>0</v>
      </c>
      <c r="G219" s="17">
        <v>0</v>
      </c>
      <c r="H219" s="17">
        <v>0</v>
      </c>
      <c r="I219" s="17">
        <v>0</v>
      </c>
      <c r="J219" s="17">
        <v>0</v>
      </c>
      <c r="K219" s="17">
        <v>0</v>
      </c>
      <c r="L219" s="17">
        <v>0</v>
      </c>
      <c r="M219"/>
      <c r="N219"/>
      <c r="O219"/>
      <c r="P219"/>
      <c r="Q219"/>
    </row>
    <row r="220" spans="1:17" x14ac:dyDescent="0.25">
      <c r="A220" s="2">
        <v>909907</v>
      </c>
      <c r="B220" s="2" t="str">
        <f>VLOOKUP(A220,países!$A$4:$B$247,2,FALSE)</f>
        <v>Isla Roda</v>
      </c>
      <c r="C220" s="16">
        <v>0</v>
      </c>
      <c r="D220" s="17">
        <v>0</v>
      </c>
      <c r="E220" s="17">
        <v>0</v>
      </c>
      <c r="F220" s="17">
        <v>0</v>
      </c>
      <c r="G220" s="17">
        <v>7.85</v>
      </c>
      <c r="H220" s="17">
        <v>0</v>
      </c>
      <c r="I220" s="17">
        <v>0</v>
      </c>
      <c r="J220" s="17">
        <v>0</v>
      </c>
      <c r="K220" s="17">
        <v>0</v>
      </c>
      <c r="L220" s="17">
        <v>0</v>
      </c>
      <c r="M220"/>
      <c r="N220"/>
      <c r="O220"/>
      <c r="P220"/>
      <c r="Q220"/>
    </row>
    <row r="221" spans="1:17" x14ac:dyDescent="0.25">
      <c r="A221" s="2">
        <v>909911</v>
      </c>
      <c r="B221" s="2" t="str">
        <f>VLOOKUP(A221,países!$A$4:$B$247,2,FALSE)</f>
        <v>Mediterráneo</v>
      </c>
      <c r="C221" s="16">
        <v>0</v>
      </c>
      <c r="D221" s="17">
        <v>0</v>
      </c>
      <c r="E221" s="17">
        <v>0</v>
      </c>
      <c r="F221" s="17">
        <v>0</v>
      </c>
      <c r="G221" s="17">
        <v>2.74</v>
      </c>
      <c r="H221" s="17">
        <v>15.744</v>
      </c>
      <c r="I221" s="17">
        <v>0</v>
      </c>
      <c r="J221" s="17">
        <v>0</v>
      </c>
      <c r="K221" s="17">
        <v>0</v>
      </c>
      <c r="L221" s="17">
        <v>0</v>
      </c>
      <c r="M221"/>
      <c r="N221"/>
      <c r="O221"/>
      <c r="P221"/>
      <c r="Q221"/>
    </row>
    <row r="222" spans="1:17" x14ac:dyDescent="0.25">
      <c r="A222" s="2">
        <v>909912</v>
      </c>
      <c r="B222" s="2" t="str">
        <f>VLOOKUP(A222,países!$A$4:$B$247,2,FALSE)</f>
        <v>Norte de Europa</v>
      </c>
      <c r="C222" s="16">
        <v>19.126999999999999</v>
      </c>
      <c r="D222" s="17">
        <v>9.1549999999999994</v>
      </c>
      <c r="E222" s="17">
        <v>0</v>
      </c>
      <c r="F222" s="17">
        <v>0</v>
      </c>
      <c r="G222" s="17">
        <v>188.58100000000002</v>
      </c>
      <c r="H222" s="17">
        <v>216.91199999999998</v>
      </c>
      <c r="I222" s="17">
        <v>144.74799999999999</v>
      </c>
      <c r="J222" s="17">
        <v>280.18799999999999</v>
      </c>
      <c r="K222" s="17">
        <v>0</v>
      </c>
      <c r="L222" s="17">
        <v>0</v>
      </c>
      <c r="M222"/>
      <c r="N222"/>
      <c r="O222"/>
      <c r="P222"/>
      <c r="Q222"/>
    </row>
    <row r="223" spans="1:17" x14ac:dyDescent="0.25">
      <c r="A223" s="2">
        <v>909915</v>
      </c>
      <c r="B223" s="2" t="str">
        <f>VLOOKUP(A223,países!$A$4:$B$247,2,FALSE)</f>
        <v>San Eustaquio</v>
      </c>
      <c r="C223" s="16">
        <v>0</v>
      </c>
      <c r="D223" s="17">
        <v>0</v>
      </c>
      <c r="E223" s="17">
        <v>13.406000000000001</v>
      </c>
      <c r="F223" s="17">
        <v>29.216000000000001</v>
      </c>
      <c r="G223" s="17">
        <v>0</v>
      </c>
      <c r="H223" s="17">
        <v>0</v>
      </c>
      <c r="I223" s="17">
        <v>0</v>
      </c>
      <c r="J223" s="17">
        <v>0</v>
      </c>
      <c r="K223" s="17">
        <v>0</v>
      </c>
      <c r="L223" s="17">
        <v>0</v>
      </c>
      <c r="M223"/>
      <c r="N223"/>
      <c r="O223"/>
      <c r="P223"/>
      <c r="Q223"/>
    </row>
    <row r="224" spans="1:17" customFormat="1" x14ac:dyDescent="0.25">
      <c r="A224">
        <v>909916</v>
      </c>
      <c r="B224" s="2" t="str">
        <f>VLOOKUP(A224,países!$A$4:$B$247,2,FALSE)</f>
        <v>Resto Antillas Francesas</v>
      </c>
      <c r="C224" s="16">
        <v>0</v>
      </c>
      <c r="D224" s="17">
        <v>58.225999999999999</v>
      </c>
      <c r="E224" s="17">
        <v>0</v>
      </c>
      <c r="F224" s="17">
        <v>0</v>
      </c>
      <c r="G224" s="17">
        <v>0</v>
      </c>
      <c r="H224" s="17">
        <v>27.827999999999999</v>
      </c>
      <c r="I224" s="17">
        <v>18.196000000000002</v>
      </c>
      <c r="J224" s="17">
        <v>0</v>
      </c>
      <c r="K224" s="17">
        <v>0</v>
      </c>
      <c r="L224" s="17">
        <v>0</v>
      </c>
    </row>
    <row r="225" spans="1:17" customFormat="1" x14ac:dyDescent="0.25">
      <c r="A225">
        <v>909917</v>
      </c>
      <c r="B225" s="2" t="str">
        <f>VLOOKUP(A225,países!$A$4:$B$247,2,FALSE)</f>
        <v>Resto Antillas Holandesas</v>
      </c>
      <c r="C225" s="16">
        <v>0</v>
      </c>
      <c r="D225" s="17">
        <v>0</v>
      </c>
      <c r="E225" s="17">
        <v>0</v>
      </c>
      <c r="F225" s="17">
        <v>0</v>
      </c>
      <c r="G225" s="17">
        <v>32.194000000000003</v>
      </c>
      <c r="H225" s="17">
        <v>67.055999999999997</v>
      </c>
      <c r="I225" s="17">
        <v>60.713999999999999</v>
      </c>
      <c r="J225" s="17">
        <v>34.548999999999999</v>
      </c>
      <c r="K225" s="17">
        <v>0</v>
      </c>
      <c r="L225" s="17">
        <v>1645.3895904999999</v>
      </c>
    </row>
    <row r="226" spans="1:17" x14ac:dyDescent="0.25">
      <c r="A226">
        <v>909918</v>
      </c>
      <c r="B226" t="s">
        <v>225</v>
      </c>
      <c r="C226" s="17">
        <v>0</v>
      </c>
      <c r="D226" s="17">
        <v>0</v>
      </c>
      <c r="E226" s="17">
        <v>0</v>
      </c>
      <c r="F226" s="17">
        <v>0</v>
      </c>
      <c r="G226" s="17">
        <v>0</v>
      </c>
      <c r="H226" s="17">
        <v>12.064</v>
      </c>
      <c r="I226" s="17">
        <v>0</v>
      </c>
      <c r="J226" s="17">
        <v>8.6859999999999999</v>
      </c>
      <c r="K226" s="17">
        <v>0</v>
      </c>
      <c r="L226" s="17">
        <v>0</v>
      </c>
      <c r="M226"/>
      <c r="N226"/>
      <c r="O226"/>
      <c r="P226"/>
      <c r="Q226"/>
    </row>
    <row r="227" spans="1:17" x14ac:dyDescent="0.25">
      <c r="A227">
        <v>919901</v>
      </c>
      <c r="B227" s="2" t="str">
        <f>VLOOKUP(A227,países!$A$4:$B$247,2,FALSE)</f>
        <v>ALCA</v>
      </c>
      <c r="C227" s="7">
        <f t="shared" ref="C227:J227" si="0">SUM(C251:C283)</f>
        <v>11973.026000000002</v>
      </c>
      <c r="D227" s="7">
        <f t="shared" si="0"/>
        <v>14862.731999999996</v>
      </c>
      <c r="E227" s="7">
        <f t="shared" si="0"/>
        <v>14433.761000000004</v>
      </c>
      <c r="F227" s="7">
        <f t="shared" si="0"/>
        <v>9133.4729999999981</v>
      </c>
      <c r="G227" s="7">
        <f t="shared" si="0"/>
        <v>11634.139000000001</v>
      </c>
      <c r="H227" s="7">
        <f t="shared" si="0"/>
        <v>19158.688000000006</v>
      </c>
      <c r="I227" s="7">
        <f t="shared" si="0"/>
        <v>13787.944</v>
      </c>
      <c r="J227" s="7">
        <f t="shared" si="0"/>
        <v>11280.602000000003</v>
      </c>
      <c r="K227" s="7">
        <f>SUM(K251:K283)</f>
        <v>10985.95428</v>
      </c>
      <c r="L227" s="7">
        <f>SUM(L251:L283)</f>
        <v>7867.0724547599993</v>
      </c>
    </row>
    <row r="228" spans="1:17" x14ac:dyDescent="0.25">
      <c r="A228">
        <v>919902</v>
      </c>
      <c r="B228" s="2" t="str">
        <f>VLOOKUP(A228,países!$A$4:$B$247,2,FALSE)</f>
        <v>ALADI</v>
      </c>
      <c r="C228" s="7">
        <f t="shared" ref="C228:J228" si="1">SUM(C286:C296)</f>
        <v>1980.6930000000004</v>
      </c>
      <c r="D228" s="7">
        <f t="shared" si="1"/>
        <v>1168.434</v>
      </c>
      <c r="E228" s="7">
        <f t="shared" si="1"/>
        <v>1748.299</v>
      </c>
      <c r="F228" s="7">
        <f t="shared" si="1"/>
        <v>1191.6819999999998</v>
      </c>
      <c r="G228" s="7">
        <f t="shared" si="1"/>
        <v>1258.095</v>
      </c>
      <c r="H228" s="7">
        <f t="shared" si="1"/>
        <v>1791.1630000000002</v>
      </c>
      <c r="I228" s="7">
        <f t="shared" si="1"/>
        <v>1018.86</v>
      </c>
      <c r="J228" s="7">
        <f t="shared" si="1"/>
        <v>719.75599999999997</v>
      </c>
      <c r="K228" s="7">
        <f>SUM(K286:K296)</f>
        <v>1045.01125</v>
      </c>
      <c r="L228" s="7">
        <f>SUM(L286:L296)</f>
        <v>951.52749602000006</v>
      </c>
    </row>
    <row r="229" spans="1:17" x14ac:dyDescent="0.25">
      <c r="A229">
        <v>919903</v>
      </c>
      <c r="B229" s="2" t="str">
        <f>VLOOKUP(A229,países!$A$4:$B$247,2,FALSE)</f>
        <v>TLC</v>
      </c>
      <c r="C229" s="7">
        <f t="shared" ref="C229:J229" si="2">SUM(C299:C301)</f>
        <v>9273.112000000001</v>
      </c>
      <c r="D229" s="7">
        <f t="shared" si="2"/>
        <v>12695.987999999999</v>
      </c>
      <c r="E229" s="7">
        <f t="shared" si="2"/>
        <v>11928.764000000001</v>
      </c>
      <c r="F229" s="7">
        <f t="shared" si="2"/>
        <v>7167.3640000000005</v>
      </c>
      <c r="G229" s="7">
        <f t="shared" si="2"/>
        <v>9105.3210000000017</v>
      </c>
      <c r="H229" s="7">
        <f t="shared" si="2"/>
        <v>14929.093000000003</v>
      </c>
      <c r="I229" s="7">
        <f t="shared" si="2"/>
        <v>10925.707</v>
      </c>
      <c r="J229" s="7">
        <f t="shared" si="2"/>
        <v>8794.5560000000005</v>
      </c>
      <c r="K229" s="7">
        <f>SUM(K299:K301)</f>
        <v>9664.8644000000022</v>
      </c>
      <c r="L229" s="7">
        <f>SUM(L299:L301)</f>
        <v>6597.3327212100003</v>
      </c>
    </row>
    <row r="230" spans="1:17" x14ac:dyDescent="0.25">
      <c r="A230">
        <v>919904</v>
      </c>
      <c r="B230" s="2" t="str">
        <f>VLOOKUP(A230,países!$A$4:$B$247,2,FALSE)</f>
        <v>G-3</v>
      </c>
      <c r="C230" s="7">
        <f t="shared" ref="C230:J230" si="3">SUM(C304:C305)</f>
        <v>110.255</v>
      </c>
      <c r="D230" s="7">
        <f t="shared" si="3"/>
        <v>152</v>
      </c>
      <c r="E230" s="7">
        <f t="shared" si="3"/>
        <v>319.952</v>
      </c>
      <c r="F230" s="7">
        <f t="shared" si="3"/>
        <v>150.804</v>
      </c>
      <c r="G230" s="7">
        <f t="shared" si="3"/>
        <v>121.18300000000001</v>
      </c>
      <c r="H230" s="7">
        <f t="shared" si="3"/>
        <v>112.812</v>
      </c>
      <c r="I230" s="7">
        <f t="shared" si="3"/>
        <v>117.193</v>
      </c>
      <c r="J230" s="7">
        <f t="shared" si="3"/>
        <v>96.126999999999995</v>
      </c>
      <c r="K230" s="7">
        <f>SUM(K304:K305)</f>
        <v>61.08061</v>
      </c>
      <c r="L230" s="7">
        <f>SUM(L304:L305)</f>
        <v>102.09419048000001</v>
      </c>
    </row>
    <row r="231" spans="1:17" x14ac:dyDescent="0.25">
      <c r="A231">
        <v>919905</v>
      </c>
      <c r="B231" s="2" t="str">
        <f>VLOOKUP(A231,países!$A$4:$B$247,2,FALSE)</f>
        <v>MCCA</v>
      </c>
      <c r="C231" s="7">
        <f t="shared" ref="C231:J231" si="4">SUM(C308:C311)</f>
        <v>198.72399999999999</v>
      </c>
      <c r="D231" s="7">
        <f t="shared" si="4"/>
        <v>227.54300000000003</v>
      </c>
      <c r="E231" s="7">
        <f t="shared" si="4"/>
        <v>230.589</v>
      </c>
      <c r="F231" s="7">
        <f t="shared" si="4"/>
        <v>178.67700000000002</v>
      </c>
      <c r="G231" s="7">
        <f t="shared" si="4"/>
        <v>223.51100000000002</v>
      </c>
      <c r="H231" s="7">
        <f t="shared" si="4"/>
        <v>393.47500000000002</v>
      </c>
      <c r="I231" s="7">
        <f t="shared" si="4"/>
        <v>359.45600000000002</v>
      </c>
      <c r="J231" s="7">
        <f t="shared" si="4"/>
        <v>320.06700000000001</v>
      </c>
      <c r="K231" s="7">
        <f>SUM(K308:K311)</f>
        <v>254.59164999999999</v>
      </c>
      <c r="L231" s="7">
        <f>SUM(L308:L311)</f>
        <v>435.00890951000002</v>
      </c>
    </row>
    <row r="232" spans="1:17" x14ac:dyDescent="0.25">
      <c r="A232">
        <v>919906</v>
      </c>
      <c r="B232" s="2" t="str">
        <f>VLOOKUP(A232,países!$A$4:$B$247,2,FALSE)</f>
        <v>CAN</v>
      </c>
      <c r="C232" s="7">
        <f t="shared" ref="C232:J232" si="5">SUM(C314:C317)</f>
        <v>285.56700000000001</v>
      </c>
      <c r="D232" s="7">
        <f t="shared" si="5"/>
        <v>339.42200000000003</v>
      </c>
      <c r="E232" s="7">
        <f t="shared" si="5"/>
        <v>521.63</v>
      </c>
      <c r="F232" s="7">
        <f t="shared" si="5"/>
        <v>322.19600000000003</v>
      </c>
      <c r="G232" s="7">
        <f t="shared" si="5"/>
        <v>332.94200000000001</v>
      </c>
      <c r="H232" s="7">
        <f t="shared" si="5"/>
        <v>557.86199999999997</v>
      </c>
      <c r="I232" s="7">
        <f t="shared" si="5"/>
        <v>212.07399999999998</v>
      </c>
      <c r="J232" s="7">
        <f t="shared" si="5"/>
        <v>173.30199999999999</v>
      </c>
      <c r="K232" s="7">
        <f>SUM(K314:K317)</f>
        <v>204.79515000000004</v>
      </c>
      <c r="L232" s="7">
        <f>SUM(L314:L317)</f>
        <v>238.76524479</v>
      </c>
    </row>
    <row r="233" spans="1:17" x14ac:dyDescent="0.25">
      <c r="A233">
        <v>919907</v>
      </c>
      <c r="B233" s="2" t="str">
        <f>VLOOKUP(A233,países!$A$4:$B$247,2,FALSE)</f>
        <v>Mercosur</v>
      </c>
      <c r="C233" s="7">
        <f t="shared" ref="C233:J233" si="6">SUM(C320:C323)</f>
        <v>1618.0130000000001</v>
      </c>
      <c r="D233" s="7">
        <f t="shared" si="6"/>
        <v>686.83100000000002</v>
      </c>
      <c r="E233" s="7">
        <f t="shared" si="6"/>
        <v>936.22099999999989</v>
      </c>
      <c r="F233" s="7">
        <f t="shared" si="6"/>
        <v>749.88</v>
      </c>
      <c r="G233" s="7">
        <f t="shared" si="6"/>
        <v>851.20399999999995</v>
      </c>
      <c r="H233" s="7">
        <f t="shared" si="6"/>
        <v>1143.1560000000002</v>
      </c>
      <c r="I233" s="7">
        <f t="shared" si="6"/>
        <v>663.35800000000006</v>
      </c>
      <c r="J233" s="7">
        <f t="shared" si="6"/>
        <v>461.26499999999999</v>
      </c>
      <c r="K233" s="7">
        <f>SUM(K320:K323)</f>
        <v>143.87882000000002</v>
      </c>
      <c r="L233" s="7">
        <f>SUM(L320:L323)</f>
        <v>163.60879</v>
      </c>
    </row>
    <row r="234" spans="1:17" x14ac:dyDescent="0.25">
      <c r="A234">
        <v>919908</v>
      </c>
      <c r="B234" s="2" t="str">
        <f>VLOOKUP(A234,países!$A$4:$B$247,2,FALSE)</f>
        <v>Unión Europea</v>
      </c>
      <c r="C234" s="7">
        <f t="shared" ref="C234:J234" si="7">SUM(C326:C339)</f>
        <v>1057.98</v>
      </c>
      <c r="D234" s="7">
        <f t="shared" si="7"/>
        <v>1243.1500000000001</v>
      </c>
      <c r="E234" s="7">
        <f t="shared" si="7"/>
        <v>815.24900000000002</v>
      </c>
      <c r="F234" s="7">
        <f t="shared" si="7"/>
        <v>541.42700000000002</v>
      </c>
      <c r="G234" s="7">
        <f t="shared" si="7"/>
        <v>575.68000000000006</v>
      </c>
      <c r="H234" s="7">
        <f t="shared" si="7"/>
        <v>1077.1179999999999</v>
      </c>
      <c r="I234" s="7">
        <f t="shared" si="7"/>
        <v>1030.1400000000001</v>
      </c>
      <c r="J234" s="7">
        <f t="shared" si="7"/>
        <v>977.54600000000005</v>
      </c>
      <c r="K234" s="7">
        <f>SUM(K326:K339)</f>
        <v>2525.0409600000003</v>
      </c>
      <c r="L234" s="7">
        <f>SUM(L326:L339)</f>
        <v>502.47352883000008</v>
      </c>
    </row>
    <row r="235" spans="1:17" customFormat="1" x14ac:dyDescent="0.25">
      <c r="A235">
        <v>919909</v>
      </c>
      <c r="B235" s="2" t="str">
        <f>VLOOKUP(A235,países!$A$4:$B$247,2,FALSE)</f>
        <v>Caribe Resto</v>
      </c>
      <c r="C235" s="21">
        <f t="shared" ref="C235:J235" si="8">SUM(C342:C360)</f>
        <v>1330.8420000000001</v>
      </c>
      <c r="D235" s="21">
        <f t="shared" si="8"/>
        <v>1622.904</v>
      </c>
      <c r="E235" s="21">
        <f t="shared" si="8"/>
        <v>2046.6010000000001</v>
      </c>
      <c r="F235" s="21">
        <f t="shared" si="8"/>
        <v>2010.825</v>
      </c>
      <c r="G235" s="21">
        <f t="shared" si="8"/>
        <v>2771.3519999999999</v>
      </c>
      <c r="H235" s="21">
        <f t="shared" si="8"/>
        <v>4800.4650000000001</v>
      </c>
      <c r="I235" s="21">
        <f t="shared" si="8"/>
        <v>3883.9760000000001</v>
      </c>
      <c r="J235" s="21">
        <f t="shared" si="8"/>
        <v>3386.462</v>
      </c>
      <c r="K235" s="21">
        <f>SUM(K342:K360)</f>
        <v>4085.9575699999996</v>
      </c>
      <c r="L235" s="21">
        <f>SUM(L342:L360)</f>
        <v>3165.6697423599999</v>
      </c>
    </row>
    <row r="236" spans="1:17" x14ac:dyDescent="0.25">
      <c r="A236">
        <v>919910</v>
      </c>
      <c r="B236" s="2" t="str">
        <f>VLOOKUP(A236,países!$A$4:$B$247,2,FALSE)</f>
        <v>Caricom</v>
      </c>
      <c r="C236" s="7">
        <f t="shared" ref="C236:J236" si="9">SUM(C363:C377)</f>
        <v>169.398</v>
      </c>
      <c r="D236" s="7">
        <f t="shared" si="9"/>
        <v>257.02299999999997</v>
      </c>
      <c r="E236" s="7">
        <f t="shared" si="9"/>
        <v>165.16200000000001</v>
      </c>
      <c r="F236" s="7">
        <f t="shared" si="9"/>
        <v>169.476</v>
      </c>
      <c r="G236" s="7">
        <f t="shared" si="9"/>
        <v>311.15100000000001</v>
      </c>
      <c r="H236" s="7">
        <f t="shared" si="9"/>
        <v>733.27299999999991</v>
      </c>
      <c r="I236" s="7">
        <f t="shared" si="9"/>
        <v>614.52800000000002</v>
      </c>
      <c r="J236" s="7">
        <f t="shared" si="9"/>
        <v>562.80099999999993</v>
      </c>
      <c r="K236" s="7">
        <f>SUM(K363:K377)</f>
        <v>326.78638000000001</v>
      </c>
      <c r="L236" s="7">
        <f>SUM(L363:L377)</f>
        <v>112.91080005000001</v>
      </c>
    </row>
    <row r="237" spans="1:17" x14ac:dyDescent="0.25">
      <c r="A237">
        <v>919911</v>
      </c>
      <c r="B237" s="2" t="str">
        <f>VLOOKUP(A237,países!$A$4:$B$247,2,FALSE)</f>
        <v>OPEP</v>
      </c>
      <c r="C237" s="7">
        <f t="shared" ref="C237:J237" si="10">SUM(C380:C389)</f>
        <v>11.643000000000001</v>
      </c>
      <c r="D237" s="7">
        <f t="shared" si="10"/>
        <v>0.44900000000000001</v>
      </c>
      <c r="E237" s="7">
        <f t="shared" si="10"/>
        <v>8.9390000000000001</v>
      </c>
      <c r="F237" s="7">
        <f t="shared" si="10"/>
        <v>0</v>
      </c>
      <c r="G237" s="7">
        <f t="shared" si="10"/>
        <v>7.0460000000000003</v>
      </c>
      <c r="H237" s="7">
        <f t="shared" si="10"/>
        <v>20.927</v>
      </c>
      <c r="I237" s="7">
        <f t="shared" si="10"/>
        <v>2.7829999999999999</v>
      </c>
      <c r="J237" s="7">
        <f t="shared" si="10"/>
        <v>0</v>
      </c>
      <c r="K237" s="7">
        <f>SUM(K380:K389)</f>
        <v>0</v>
      </c>
      <c r="L237" s="7">
        <f>SUM(L380:L389)</f>
        <v>0</v>
      </c>
    </row>
    <row r="238" spans="1:17" customFormat="1" x14ac:dyDescent="0.25">
      <c r="A238">
        <v>919912</v>
      </c>
      <c r="B238" s="2" t="str">
        <f>VLOOKUP(A238,países!$A$4:$B$247,2,FALSE)</f>
        <v>Africa</v>
      </c>
      <c r="C238" s="21">
        <f t="shared" ref="C238:J238" si="11">SUM(C392:C431)</f>
        <v>27.498000000000001</v>
      </c>
      <c r="D238" s="21">
        <f t="shared" si="11"/>
        <v>18.873000000000001</v>
      </c>
      <c r="E238" s="21">
        <f t="shared" si="11"/>
        <v>39.670999999999999</v>
      </c>
      <c r="F238" s="21">
        <f t="shared" si="11"/>
        <v>112.964</v>
      </c>
      <c r="G238" s="21">
        <f t="shared" si="11"/>
        <v>23.183</v>
      </c>
      <c r="H238" s="21">
        <f t="shared" si="11"/>
        <v>51.792999999999999</v>
      </c>
      <c r="I238" s="21">
        <f t="shared" si="11"/>
        <v>20.706</v>
      </c>
      <c r="J238" s="21">
        <f t="shared" si="11"/>
        <v>24.759</v>
      </c>
      <c r="K238" s="21">
        <f>SUM(K392:K431)</f>
        <v>0</v>
      </c>
      <c r="L238" s="21">
        <f>SUM(L392:L431)</f>
        <v>0</v>
      </c>
    </row>
    <row r="239" spans="1:17" customFormat="1" x14ac:dyDescent="0.25">
      <c r="A239">
        <v>919913</v>
      </c>
      <c r="B239" s="2" t="str">
        <f>VLOOKUP(A239,países!$A$4:$B$247,2,FALSE)</f>
        <v>Asia</v>
      </c>
      <c r="C239" s="21">
        <f t="shared" ref="C239:J239" si="12">SUM(C434:C473)</f>
        <v>8.4269999999999996</v>
      </c>
      <c r="D239" s="21">
        <f t="shared" si="12"/>
        <v>21.225000000000001</v>
      </c>
      <c r="E239" s="21">
        <f t="shared" si="12"/>
        <v>61.265000000000001</v>
      </c>
      <c r="F239" s="21">
        <f t="shared" si="12"/>
        <v>10.485999999999999</v>
      </c>
      <c r="G239" s="21">
        <f t="shared" si="12"/>
        <v>19.251999999999999</v>
      </c>
      <c r="H239" s="21">
        <f t="shared" si="12"/>
        <v>299.99700000000001</v>
      </c>
      <c r="I239" s="21">
        <f t="shared" si="12"/>
        <v>567.23</v>
      </c>
      <c r="J239" s="21">
        <f t="shared" si="12"/>
        <v>525.44999999999993</v>
      </c>
      <c r="K239" s="21">
        <f>SUM(K434:K473)</f>
        <v>200.12757999999997</v>
      </c>
      <c r="L239" s="21">
        <f>SUM(L434:L473)</f>
        <v>305.61324999999999</v>
      </c>
    </row>
    <row r="240" spans="1:17" customFormat="1" x14ac:dyDescent="0.25">
      <c r="A240">
        <v>919914</v>
      </c>
      <c r="B240" t="s">
        <v>240</v>
      </c>
      <c r="C240" s="21">
        <f t="shared" ref="C240:J240" si="13">SUM(C479:C496)</f>
        <v>1943.4080000000004</v>
      </c>
      <c r="D240" s="21">
        <f t="shared" si="13"/>
        <v>1135.7220000000002</v>
      </c>
      <c r="E240" s="21">
        <f t="shared" si="13"/>
        <v>1608.6490000000001</v>
      </c>
      <c r="F240" s="21">
        <f t="shared" si="13"/>
        <v>1166.4760000000001</v>
      </c>
      <c r="G240" s="21">
        <f t="shared" si="13"/>
        <v>1156.0810000000001</v>
      </c>
      <c r="H240" s="21">
        <f t="shared" si="13"/>
        <v>1860.6680000000001</v>
      </c>
      <c r="I240" s="21">
        <f t="shared" si="13"/>
        <v>1385.268</v>
      </c>
      <c r="J240" s="21">
        <f t="shared" si="13"/>
        <v>1034.0840000000001</v>
      </c>
      <c r="K240" s="21">
        <f>SUM(K479:K496)</f>
        <v>448.24229000000003</v>
      </c>
      <c r="L240" s="21">
        <f>SUM(L479:L496)</f>
        <v>498.32151654999996</v>
      </c>
    </row>
    <row r="241" spans="1:12" customFormat="1" x14ac:dyDescent="0.25">
      <c r="A241">
        <v>919915</v>
      </c>
      <c r="B241" t="s">
        <v>241</v>
      </c>
      <c r="C241" s="21">
        <f t="shared" ref="C241:J241" si="14">SUM(C500:C504)</f>
        <v>0.14000000000000001</v>
      </c>
      <c r="D241" s="21">
        <f t="shared" si="14"/>
        <v>0</v>
      </c>
      <c r="E241" s="21">
        <f t="shared" si="14"/>
        <v>6.976</v>
      </c>
      <c r="F241" s="21">
        <f t="shared" si="14"/>
        <v>0</v>
      </c>
      <c r="G241" s="21">
        <f t="shared" si="14"/>
        <v>0</v>
      </c>
      <c r="H241" s="21">
        <f t="shared" si="14"/>
        <v>167.018</v>
      </c>
      <c r="I241" s="21">
        <f t="shared" si="14"/>
        <v>457.60599999999999</v>
      </c>
      <c r="J241" s="21">
        <f t="shared" si="14"/>
        <v>353.02199999999999</v>
      </c>
      <c r="K241" s="21">
        <f>SUM(K500:K504)</f>
        <v>0</v>
      </c>
      <c r="L241" s="21">
        <f>SUM(L500:L504)</f>
        <v>0</v>
      </c>
    </row>
    <row r="242" spans="1:12" customFormat="1" x14ac:dyDescent="0.25">
      <c r="A242">
        <v>919916</v>
      </c>
      <c r="B242" t="s">
        <v>242</v>
      </c>
      <c r="C242" s="21">
        <f t="shared" ref="C242:J242" si="15">SUM(C507:C512)</f>
        <v>13.030000000000001</v>
      </c>
      <c r="D242" s="21">
        <f t="shared" si="15"/>
        <v>0.44900000000000001</v>
      </c>
      <c r="E242" s="21">
        <f t="shared" si="15"/>
        <v>5.1479999999999997</v>
      </c>
      <c r="F242" s="21">
        <f t="shared" si="15"/>
        <v>0</v>
      </c>
      <c r="G242" s="21">
        <f t="shared" si="15"/>
        <v>7.0460000000000003</v>
      </c>
      <c r="H242" s="21">
        <f t="shared" si="15"/>
        <v>7.7859999999999996</v>
      </c>
      <c r="I242" s="21">
        <f t="shared" si="15"/>
        <v>2.7829999999999999</v>
      </c>
      <c r="J242" s="21">
        <f t="shared" si="15"/>
        <v>0</v>
      </c>
      <c r="K242" s="21">
        <f>SUM(K507:K512)</f>
        <v>0</v>
      </c>
      <c r="L242" s="21">
        <f>SUM(L507:L512)</f>
        <v>0</v>
      </c>
    </row>
    <row r="243" spans="1:12" customFormat="1" x14ac:dyDescent="0.25">
      <c r="A243">
        <v>919917</v>
      </c>
      <c r="B243" t="s">
        <v>243</v>
      </c>
      <c r="C243" s="21">
        <f t="shared" ref="C243:J243" si="16">SUM(C515:C521)</f>
        <v>1930.2380000000003</v>
      </c>
      <c r="D243" s="21">
        <f t="shared" si="16"/>
        <v>1135.2730000000001</v>
      </c>
      <c r="E243" s="21">
        <f t="shared" si="16"/>
        <v>1596.5250000000001</v>
      </c>
      <c r="F243" s="21">
        <f t="shared" si="16"/>
        <v>1166.4760000000001</v>
      </c>
      <c r="G243" s="21">
        <f t="shared" si="16"/>
        <v>1149.0350000000001</v>
      </c>
      <c r="H243" s="21">
        <f t="shared" si="16"/>
        <v>1685.864</v>
      </c>
      <c r="I243" s="21">
        <f t="shared" si="16"/>
        <v>924.87900000000002</v>
      </c>
      <c r="J243" s="21">
        <f t="shared" si="16"/>
        <v>681.0619999999999</v>
      </c>
      <c r="K243" s="21">
        <f>SUM(K515:K521)</f>
        <v>448.24229000000003</v>
      </c>
      <c r="L243" s="21">
        <f>SUM(L515:L521)</f>
        <v>498.32151654999996</v>
      </c>
    </row>
    <row r="244" spans="1:12" x14ac:dyDescent="0.25">
      <c r="A244">
        <v>999999</v>
      </c>
      <c r="B244" s="2" t="str">
        <f>VLOOKUP(A244,países!$A$4:$B$247,2,FALSE)</f>
        <v>Mundo</v>
      </c>
      <c r="C244" s="7">
        <f t="shared" ref="C244:J244" si="17">SUM(C4:C226)</f>
        <v>14956.026000000002</v>
      </c>
      <c r="D244" s="7">
        <f t="shared" si="17"/>
        <v>18521.799000000003</v>
      </c>
      <c r="E244" s="7">
        <f t="shared" si="17"/>
        <v>17939.396999999997</v>
      </c>
      <c r="F244" s="7">
        <f t="shared" si="17"/>
        <v>11833.417999999998</v>
      </c>
      <c r="G244" s="7">
        <f t="shared" si="17"/>
        <v>16214.858</v>
      </c>
      <c r="H244" s="7">
        <f t="shared" si="17"/>
        <v>26445.018000000011</v>
      </c>
      <c r="I244" s="7">
        <f t="shared" si="17"/>
        <v>20108.986999999997</v>
      </c>
      <c r="J244" s="7">
        <f t="shared" si="17"/>
        <v>16873.219000000005</v>
      </c>
      <c r="K244" s="7">
        <f>SUM(K4:K226)</f>
        <v>20235.792120000006</v>
      </c>
      <c r="L244" s="7">
        <f>SUM(L4:L226)</f>
        <v>12782.757339207485</v>
      </c>
    </row>
    <row r="245" spans="1:12" x14ac:dyDescent="0.25">
      <c r="A245" s="1"/>
      <c r="B245" s="1"/>
      <c r="C245" s="11"/>
      <c r="D245" s="11"/>
      <c r="E245" s="11"/>
      <c r="F245" s="11"/>
      <c r="G245" s="11"/>
    </row>
    <row r="246" spans="1:12" x14ac:dyDescent="0.25">
      <c r="B246" s="9" t="s">
        <v>247</v>
      </c>
    </row>
    <row r="247" spans="1:12" x14ac:dyDescent="0.25">
      <c r="B247" s="22" t="s">
        <v>284</v>
      </c>
    </row>
    <row r="248" spans="1:12" x14ac:dyDescent="0.25">
      <c r="A248"/>
      <c r="B248"/>
    </row>
    <row r="249" spans="1:12" x14ac:dyDescent="0.25">
      <c r="A249"/>
      <c r="B249"/>
    </row>
    <row r="250" spans="1:12" x14ac:dyDescent="0.25">
      <c r="A250">
        <v>919901</v>
      </c>
      <c r="B250" s="1" t="str">
        <f>VLOOKUP(A250,países!$A$4:$B$247,2,FALSE)</f>
        <v>ALCA</v>
      </c>
    </row>
    <row r="251" spans="1:12" x14ac:dyDescent="0.25">
      <c r="A251">
        <v>432</v>
      </c>
      <c r="B251" s="2" t="str">
        <f>VLOOKUP(A251,países!$A$4:$B$247,2,FALSE)</f>
        <v>Antigua</v>
      </c>
      <c r="C251" s="23">
        <f t="shared" ref="C251:C283" si="18">VLOOKUP($B251,$B$4:$H$226,2,FALSE)</f>
        <v>0</v>
      </c>
      <c r="D251" s="23">
        <f t="shared" ref="D251:D283" si="19">VLOOKUP($B251,$B$4:$H$226,3,FALSE)</f>
        <v>0</v>
      </c>
      <c r="E251" s="23">
        <f t="shared" ref="E251:E283" si="20">VLOOKUP($B251,$B$4:$H$226,4,FALSE)</f>
        <v>0</v>
      </c>
      <c r="F251" s="23">
        <f t="shared" ref="F251:F283" si="21">VLOOKUP($B251,$B$4:$H$226,5,FALSE)</f>
        <v>0</v>
      </c>
      <c r="G251" s="23">
        <f t="shared" ref="G251:G283" si="22">VLOOKUP($B251,$B$4:$H$226,6,FALSE)</f>
        <v>1.278</v>
      </c>
      <c r="H251" s="23">
        <f t="shared" ref="H251:H283" si="23">VLOOKUP($B251,$B$4:$H$226,7,FALSE)</f>
        <v>8.4239999999999995</v>
      </c>
      <c r="I251" s="23">
        <f t="shared" ref="I251:I283" si="24">VLOOKUP($B251,$B$4:$I$226,8,FALSE)</f>
        <v>8.1690000000000005</v>
      </c>
      <c r="J251" s="23">
        <f t="shared" ref="J251:J283" si="25">VLOOKUP($B251,$B$4:$Z$226,9,FALSE)</f>
        <v>5.2279999999999998</v>
      </c>
      <c r="K251" s="23">
        <f>VLOOKUP($B251,$B$4:$Z$226,10,FALSE)</f>
        <v>0</v>
      </c>
      <c r="L251" s="23">
        <f>VLOOKUP($B251,$B$4:$Z$226,11,FALSE)</f>
        <v>0</v>
      </c>
    </row>
    <row r="252" spans="1:12" x14ac:dyDescent="0.25">
      <c r="A252">
        <v>633</v>
      </c>
      <c r="B252" s="2" t="str">
        <f>VLOOKUP(A252,países!$A$4:$B$247,2,FALSE)</f>
        <v>Argentina</v>
      </c>
      <c r="C252" s="23">
        <f t="shared" si="18"/>
        <v>27.611999999999998</v>
      </c>
      <c r="D252" s="23">
        <f t="shared" si="19"/>
        <v>46.405999999999999</v>
      </c>
      <c r="E252" s="23">
        <f t="shared" si="20"/>
        <v>19.376999999999999</v>
      </c>
      <c r="F252" s="23">
        <f t="shared" si="21"/>
        <v>33.942999999999998</v>
      </c>
      <c r="G252" s="23">
        <f t="shared" si="22"/>
        <v>49.381</v>
      </c>
      <c r="H252" s="23">
        <f t="shared" si="23"/>
        <v>7.72</v>
      </c>
      <c r="I252" s="23">
        <f t="shared" si="24"/>
        <v>0.47099999999999997</v>
      </c>
      <c r="J252" s="23">
        <f t="shared" si="25"/>
        <v>1.9670000000000001</v>
      </c>
      <c r="K252" s="23">
        <f t="shared" ref="K252:K315" si="26">VLOOKUP($B252,$B$4:$Z$226,10,FALSE)</f>
        <v>2.3619699999999999</v>
      </c>
      <c r="L252" s="23">
        <f t="shared" ref="L252:L315" si="27">VLOOKUP($B252,$B$4:$Z$226,11,FALSE)</f>
        <v>163.01106999999999</v>
      </c>
    </row>
    <row r="253" spans="1:12" x14ac:dyDescent="0.25">
      <c r="A253">
        <v>772</v>
      </c>
      <c r="B253" s="2" t="str">
        <f>VLOOKUP(A253,países!$A$4:$B$247,2,FALSE)</f>
        <v>Bahamas</v>
      </c>
      <c r="C253" s="23">
        <f t="shared" si="18"/>
        <v>50.469000000000001</v>
      </c>
      <c r="D253" s="23">
        <f t="shared" si="19"/>
        <v>49.905000000000001</v>
      </c>
      <c r="E253" s="23">
        <f t="shared" si="20"/>
        <v>12.019</v>
      </c>
      <c r="F253" s="23">
        <f t="shared" si="21"/>
        <v>19.198</v>
      </c>
      <c r="G253" s="23">
        <f t="shared" si="22"/>
        <v>31.184999999999999</v>
      </c>
      <c r="H253" s="23">
        <f t="shared" si="23"/>
        <v>111.467</v>
      </c>
      <c r="I253" s="23">
        <f t="shared" si="24"/>
        <v>135.452</v>
      </c>
      <c r="J253" s="23">
        <f t="shared" si="25"/>
        <v>182.167</v>
      </c>
      <c r="K253" s="23">
        <f t="shared" si="26"/>
        <v>60.497679999999995</v>
      </c>
      <c r="L253" s="23">
        <f t="shared" si="27"/>
        <v>33.25667</v>
      </c>
    </row>
    <row r="254" spans="1:12" x14ac:dyDescent="0.25">
      <c r="A254">
        <v>832</v>
      </c>
      <c r="B254" s="2" t="str">
        <f>VLOOKUP(A254,países!$A$4:$B$247,2,FALSE)</f>
        <v>Barbados</v>
      </c>
      <c r="C254" s="23">
        <f t="shared" si="18"/>
        <v>2.4169999999999998</v>
      </c>
      <c r="D254" s="23">
        <f t="shared" si="19"/>
        <v>19.145</v>
      </c>
      <c r="E254" s="23">
        <f t="shared" si="20"/>
        <v>13.688000000000001</v>
      </c>
      <c r="F254" s="23">
        <f t="shared" si="21"/>
        <v>0.108</v>
      </c>
      <c r="G254" s="23">
        <f t="shared" si="22"/>
        <v>0</v>
      </c>
      <c r="H254" s="23">
        <f t="shared" si="23"/>
        <v>0.36</v>
      </c>
      <c r="I254" s="23">
        <f t="shared" si="24"/>
        <v>0.14799999999999999</v>
      </c>
      <c r="J254" s="23">
        <f t="shared" si="25"/>
        <v>0</v>
      </c>
      <c r="K254" s="23">
        <f t="shared" si="26"/>
        <v>0</v>
      </c>
      <c r="L254" s="23">
        <f t="shared" si="27"/>
        <v>0</v>
      </c>
    </row>
    <row r="255" spans="1:12" x14ac:dyDescent="0.25">
      <c r="A255">
        <v>882</v>
      </c>
      <c r="B255" s="2" t="str">
        <f>VLOOKUP(A255,países!$A$4:$B$247,2,FALSE)</f>
        <v>Belice</v>
      </c>
      <c r="C255" s="23">
        <f t="shared" si="18"/>
        <v>21.422000000000001</v>
      </c>
      <c r="D255" s="23">
        <f t="shared" si="19"/>
        <v>28.231999999999999</v>
      </c>
      <c r="E255" s="23">
        <f t="shared" si="20"/>
        <v>0</v>
      </c>
      <c r="F255" s="23">
        <f t="shared" si="21"/>
        <v>0</v>
      </c>
      <c r="G255" s="23">
        <f t="shared" si="22"/>
        <v>0</v>
      </c>
      <c r="H255" s="23">
        <f t="shared" si="23"/>
        <v>0</v>
      </c>
      <c r="I255" s="23">
        <f t="shared" si="24"/>
        <v>0</v>
      </c>
      <c r="J255" s="23">
        <f t="shared" si="25"/>
        <v>0.83299999999999996</v>
      </c>
      <c r="K255" s="23">
        <f t="shared" si="26"/>
        <v>0</v>
      </c>
      <c r="L255" s="23">
        <f t="shared" si="27"/>
        <v>0</v>
      </c>
    </row>
    <row r="256" spans="1:12" x14ac:dyDescent="0.25">
      <c r="A256">
        <v>973</v>
      </c>
      <c r="B256" s="2" t="str">
        <f>VLOOKUP(A256,países!$A$4:$B$247,2,FALSE)</f>
        <v>Bolivia</v>
      </c>
      <c r="C256" s="23">
        <f t="shared" si="18"/>
        <v>0.57599999999999996</v>
      </c>
      <c r="D256" s="23">
        <f t="shared" si="19"/>
        <v>8.2000000000000003E-2</v>
      </c>
      <c r="E256" s="23">
        <f t="shared" si="20"/>
        <v>1.901</v>
      </c>
      <c r="F256" s="23">
        <f t="shared" si="21"/>
        <v>1.526</v>
      </c>
      <c r="G256" s="23">
        <f t="shared" si="22"/>
        <v>0</v>
      </c>
      <c r="H256" s="23">
        <f t="shared" si="23"/>
        <v>0</v>
      </c>
      <c r="I256" s="23">
        <f t="shared" si="24"/>
        <v>0</v>
      </c>
      <c r="J256" s="23">
        <f t="shared" si="25"/>
        <v>0</v>
      </c>
      <c r="K256" s="23">
        <f t="shared" si="26"/>
        <v>0</v>
      </c>
      <c r="L256" s="23">
        <f t="shared" si="27"/>
        <v>0</v>
      </c>
    </row>
    <row r="257" spans="1:12" x14ac:dyDescent="0.25">
      <c r="A257">
        <v>1053</v>
      </c>
      <c r="B257" s="2" t="str">
        <f>VLOOKUP(A257,países!$A$4:$B$247,2,FALSE)</f>
        <v>Brasil</v>
      </c>
      <c r="C257" s="23">
        <f t="shared" si="18"/>
        <v>1576.634</v>
      </c>
      <c r="D257" s="23">
        <f t="shared" si="19"/>
        <v>612.10400000000004</v>
      </c>
      <c r="E257" s="23">
        <f t="shared" si="20"/>
        <v>827.48199999999997</v>
      </c>
      <c r="F257" s="23">
        <f t="shared" si="21"/>
        <v>702.91600000000005</v>
      </c>
      <c r="G257" s="23">
        <f t="shared" si="22"/>
        <v>729.34500000000003</v>
      </c>
      <c r="H257" s="23">
        <f t="shared" si="23"/>
        <v>985.60300000000007</v>
      </c>
      <c r="I257" s="23">
        <f t="shared" si="24"/>
        <v>502.06600000000003</v>
      </c>
      <c r="J257" s="23">
        <f t="shared" si="25"/>
        <v>392.98500000000001</v>
      </c>
      <c r="K257" s="23">
        <f t="shared" si="26"/>
        <v>141.51685000000001</v>
      </c>
      <c r="L257" s="23">
        <f t="shared" si="27"/>
        <v>0.59772000000000003</v>
      </c>
    </row>
    <row r="258" spans="1:12" x14ac:dyDescent="0.25">
      <c r="A258">
        <v>1491</v>
      </c>
      <c r="B258" s="2" t="str">
        <f>VLOOKUP(A258,países!$A$4:$B$247,2,FALSE)</f>
        <v>Canadá</v>
      </c>
      <c r="C258" s="23">
        <f t="shared" si="18"/>
        <v>195.65600000000001</v>
      </c>
      <c r="D258" s="23">
        <f t="shared" si="19"/>
        <v>261.39299999999997</v>
      </c>
      <c r="E258" s="23">
        <f t="shared" si="20"/>
        <v>478.61900000000003</v>
      </c>
      <c r="F258" s="23">
        <f t="shared" si="21"/>
        <v>323.52600000000001</v>
      </c>
      <c r="G258" s="23">
        <f t="shared" si="22"/>
        <v>559.01200000000006</v>
      </c>
      <c r="H258" s="23">
        <f t="shared" si="23"/>
        <v>407.70100000000002</v>
      </c>
      <c r="I258" s="23">
        <f t="shared" si="24"/>
        <v>418.50400000000002</v>
      </c>
      <c r="J258" s="23">
        <f t="shared" si="25"/>
        <v>196.96600000000001</v>
      </c>
      <c r="K258" s="23">
        <f t="shared" si="26"/>
        <v>226.68364000000003</v>
      </c>
      <c r="L258" s="23">
        <f t="shared" si="27"/>
        <v>151.38770807</v>
      </c>
    </row>
    <row r="259" spans="1:12" x14ac:dyDescent="0.25">
      <c r="A259">
        <v>1693</v>
      </c>
      <c r="B259" s="2" t="str">
        <f>VLOOKUP(A259,países!$A$4:$B$247,2,FALSE)</f>
        <v>Colombia</v>
      </c>
      <c r="C259" s="23">
        <f t="shared" si="18"/>
        <v>105.32299999999999</v>
      </c>
      <c r="D259" s="23">
        <f t="shared" si="19"/>
        <v>132.69900000000001</v>
      </c>
      <c r="E259" s="23">
        <f t="shared" si="20"/>
        <v>115.182</v>
      </c>
      <c r="F259" s="23">
        <f t="shared" si="21"/>
        <v>130.95400000000001</v>
      </c>
      <c r="G259" s="23">
        <f t="shared" si="22"/>
        <v>120.95100000000001</v>
      </c>
      <c r="H259" s="23">
        <f t="shared" si="23"/>
        <v>110.056</v>
      </c>
      <c r="I259" s="23">
        <f t="shared" si="24"/>
        <v>13.182</v>
      </c>
      <c r="J259" s="23">
        <f t="shared" si="25"/>
        <v>44.784999999999997</v>
      </c>
      <c r="K259" s="23">
        <f t="shared" si="26"/>
        <v>24.002519999999997</v>
      </c>
      <c r="L259" s="23">
        <f t="shared" si="27"/>
        <v>24.101092999999999</v>
      </c>
    </row>
    <row r="260" spans="1:12" x14ac:dyDescent="0.25">
      <c r="A260">
        <v>1962</v>
      </c>
      <c r="B260" s="2" t="str">
        <f>VLOOKUP(A260,países!$A$4:$B$247,2,FALSE)</f>
        <v>Costa Rica</v>
      </c>
      <c r="C260" s="23">
        <f t="shared" si="18"/>
        <v>82.462000000000003</v>
      </c>
      <c r="D260" s="23">
        <f t="shared" si="19"/>
        <v>136.69999999999999</v>
      </c>
      <c r="E260" s="23">
        <f t="shared" si="20"/>
        <v>139.97800000000001</v>
      </c>
      <c r="F260" s="23">
        <f t="shared" si="21"/>
        <v>116.12</v>
      </c>
      <c r="G260" s="23">
        <f t="shared" si="22"/>
        <v>173.43600000000001</v>
      </c>
      <c r="H260" s="23">
        <f t="shared" si="23"/>
        <v>274.03199999999998</v>
      </c>
      <c r="I260" s="23">
        <f t="shared" si="24"/>
        <v>206.053</v>
      </c>
      <c r="J260" s="23">
        <f t="shared" si="25"/>
        <v>201.80799999999999</v>
      </c>
      <c r="K260" s="23">
        <f t="shared" si="26"/>
        <v>158.94902999999999</v>
      </c>
      <c r="L260" s="23">
        <f t="shared" si="27"/>
        <v>85.721682430000016</v>
      </c>
    </row>
    <row r="261" spans="1:12" x14ac:dyDescent="0.25">
      <c r="A261">
        <v>2113</v>
      </c>
      <c r="B261" s="2" t="str">
        <f>VLOOKUP(A261,países!$A$4:$B$247,2,FALSE)</f>
        <v>Chile</v>
      </c>
      <c r="C261" s="23">
        <f t="shared" si="18"/>
        <v>72.180999999999997</v>
      </c>
      <c r="D261" s="23">
        <f t="shared" si="19"/>
        <v>122.88</v>
      </c>
      <c r="E261" s="23">
        <f t="shared" si="20"/>
        <v>85.677999999999997</v>
      </c>
      <c r="F261" s="23">
        <f t="shared" si="21"/>
        <v>99.756</v>
      </c>
      <c r="G261" s="23">
        <f t="shared" si="22"/>
        <v>73.716999999999999</v>
      </c>
      <c r="H261" s="23">
        <f t="shared" si="23"/>
        <v>87.388999999999996</v>
      </c>
      <c r="I261" s="23">
        <f t="shared" si="24"/>
        <v>39.417000000000002</v>
      </c>
      <c r="J261" s="23">
        <f t="shared" si="25"/>
        <v>33.847000000000001</v>
      </c>
      <c r="K261" s="23">
        <f t="shared" si="26"/>
        <v>27.167759999999998</v>
      </c>
      <c r="L261" s="23">
        <f t="shared" si="27"/>
        <v>39.500075450000004</v>
      </c>
    </row>
    <row r="262" spans="1:12" x14ac:dyDescent="0.25">
      <c r="A262">
        <v>2352</v>
      </c>
      <c r="B262" s="2" t="str">
        <f>VLOOKUP(A262,países!$A$4:$B$247,2,FALSE)</f>
        <v>Dominica</v>
      </c>
      <c r="C262" s="23">
        <f t="shared" si="18"/>
        <v>0</v>
      </c>
      <c r="D262" s="23">
        <f t="shared" si="19"/>
        <v>0</v>
      </c>
      <c r="E262" s="23">
        <f t="shared" si="20"/>
        <v>0</v>
      </c>
      <c r="F262" s="23">
        <f t="shared" si="21"/>
        <v>0</v>
      </c>
      <c r="G262" s="23">
        <f t="shared" si="22"/>
        <v>0</v>
      </c>
      <c r="H262" s="23">
        <f t="shared" si="23"/>
        <v>0</v>
      </c>
      <c r="I262" s="23">
        <f t="shared" si="24"/>
        <v>1.2999999999999999E-2</v>
      </c>
      <c r="J262" s="23">
        <f t="shared" si="25"/>
        <v>0.21299999999999999</v>
      </c>
      <c r="K262" s="23">
        <f t="shared" si="26"/>
        <v>0</v>
      </c>
      <c r="L262" s="23">
        <f t="shared" si="27"/>
        <v>0</v>
      </c>
    </row>
    <row r="263" spans="1:12" x14ac:dyDescent="0.25">
      <c r="A263">
        <v>2393</v>
      </c>
      <c r="B263" s="2" t="str">
        <f>VLOOKUP(A263,países!$A$4:$B$247,2,FALSE)</f>
        <v>Ecuador</v>
      </c>
      <c r="C263" s="23">
        <f t="shared" si="18"/>
        <v>74.593000000000004</v>
      </c>
      <c r="D263" s="23">
        <f t="shared" si="19"/>
        <v>39.597999999999999</v>
      </c>
      <c r="E263" s="23">
        <f t="shared" si="20"/>
        <v>117.815</v>
      </c>
      <c r="F263" s="23">
        <f t="shared" si="21"/>
        <v>42.877000000000002</v>
      </c>
      <c r="G263" s="23">
        <f t="shared" si="22"/>
        <v>64.873000000000005</v>
      </c>
      <c r="H263" s="23">
        <f t="shared" si="23"/>
        <v>56.16</v>
      </c>
      <c r="I263" s="23">
        <f t="shared" si="24"/>
        <v>22.722999999999999</v>
      </c>
      <c r="J263" s="23">
        <f t="shared" si="25"/>
        <v>53.195999999999998</v>
      </c>
      <c r="K263" s="23">
        <f t="shared" si="26"/>
        <v>22.271789999999999</v>
      </c>
      <c r="L263" s="23">
        <f t="shared" si="27"/>
        <v>36.200274499999999</v>
      </c>
    </row>
    <row r="264" spans="1:12" x14ac:dyDescent="0.25">
      <c r="A264">
        <v>2422</v>
      </c>
      <c r="B264" s="2" t="str">
        <f>VLOOKUP(A264,países!$A$4:$B$247,2,FALSE)</f>
        <v>El Salvador</v>
      </c>
      <c r="C264" s="23">
        <f t="shared" si="18"/>
        <v>52.481000000000002</v>
      </c>
      <c r="D264" s="23">
        <f t="shared" si="19"/>
        <v>36.176000000000002</v>
      </c>
      <c r="E264" s="23">
        <f t="shared" si="20"/>
        <v>40.136000000000003</v>
      </c>
      <c r="F264" s="23">
        <f t="shared" si="21"/>
        <v>15.766</v>
      </c>
      <c r="G264" s="23">
        <f t="shared" si="22"/>
        <v>10.107999999999999</v>
      </c>
      <c r="H264" s="23">
        <f t="shared" si="23"/>
        <v>48.42</v>
      </c>
      <c r="I264" s="23">
        <f t="shared" si="24"/>
        <v>24.77</v>
      </c>
      <c r="J264" s="23">
        <f t="shared" si="25"/>
        <v>20.643999999999998</v>
      </c>
      <c r="K264" s="23">
        <f t="shared" si="26"/>
        <v>75.146249999999995</v>
      </c>
      <c r="L264" s="23">
        <f t="shared" si="27"/>
        <v>91.366357510000014</v>
      </c>
    </row>
    <row r="265" spans="1:12" x14ac:dyDescent="0.25">
      <c r="A265">
        <v>2491</v>
      </c>
      <c r="B265" s="2" t="str">
        <f>VLOOKUP(A265,países!$A$4:$B$247,2,FALSE)</f>
        <v>Estados Unidos</v>
      </c>
      <c r="C265" s="23">
        <f t="shared" si="18"/>
        <v>9072.5239999999994</v>
      </c>
      <c r="D265" s="23">
        <f t="shared" si="19"/>
        <v>12415.294</v>
      </c>
      <c r="E265" s="23">
        <f t="shared" si="20"/>
        <v>11245.375</v>
      </c>
      <c r="F265" s="23">
        <f t="shared" si="21"/>
        <v>6823.9880000000003</v>
      </c>
      <c r="G265" s="23">
        <f t="shared" si="22"/>
        <v>8546.0770000000011</v>
      </c>
      <c r="H265" s="23">
        <f t="shared" si="23"/>
        <v>14518.636000000002</v>
      </c>
      <c r="I265" s="23">
        <f t="shared" si="24"/>
        <v>10403.191999999999</v>
      </c>
      <c r="J265" s="23">
        <f t="shared" si="25"/>
        <v>8546.2479999999996</v>
      </c>
      <c r="K265" s="23">
        <f t="shared" si="26"/>
        <v>9401.102670000002</v>
      </c>
      <c r="L265" s="23">
        <f t="shared" si="27"/>
        <v>6367.9519156599999</v>
      </c>
    </row>
    <row r="266" spans="1:12" x14ac:dyDescent="0.25">
      <c r="A266">
        <v>2972</v>
      </c>
      <c r="B266" s="2" t="str">
        <f>VLOOKUP(A266,países!$A$4:$B$247,2,FALSE)</f>
        <v>Granada</v>
      </c>
      <c r="C266" s="23">
        <f t="shared" si="18"/>
        <v>0</v>
      </c>
      <c r="D266" s="23">
        <f t="shared" si="19"/>
        <v>0</v>
      </c>
      <c r="E266" s="23">
        <f t="shared" si="20"/>
        <v>0</v>
      </c>
      <c r="F266" s="23">
        <f t="shared" si="21"/>
        <v>1.7000000000000001E-2</v>
      </c>
      <c r="G266" s="23">
        <f t="shared" si="22"/>
        <v>0</v>
      </c>
      <c r="H266" s="23">
        <f t="shared" si="23"/>
        <v>7.5999999999999998E-2</v>
      </c>
      <c r="I266" s="23">
        <f t="shared" si="24"/>
        <v>3.9E-2</v>
      </c>
      <c r="J266" s="23">
        <f t="shared" si="25"/>
        <v>2.1999999999999999E-2</v>
      </c>
      <c r="K266" s="23">
        <f t="shared" si="26"/>
        <v>0</v>
      </c>
      <c r="L266" s="23">
        <f t="shared" si="27"/>
        <v>0</v>
      </c>
    </row>
    <row r="267" spans="1:12" x14ac:dyDescent="0.25">
      <c r="A267">
        <v>3172</v>
      </c>
      <c r="B267" s="2" t="str">
        <f>VLOOKUP(A267,países!$A$4:$B$247,2,FALSE)</f>
        <v>Guatemala</v>
      </c>
      <c r="C267" s="23">
        <f t="shared" si="18"/>
        <v>113.608</v>
      </c>
      <c r="D267" s="23">
        <f t="shared" si="19"/>
        <v>130.69300000000001</v>
      </c>
      <c r="E267" s="23">
        <f t="shared" si="20"/>
        <v>132.941</v>
      </c>
      <c r="F267" s="23">
        <f t="shared" si="21"/>
        <v>94.72</v>
      </c>
      <c r="G267" s="23">
        <f t="shared" si="22"/>
        <v>115.304</v>
      </c>
      <c r="H267" s="23">
        <f t="shared" si="23"/>
        <v>185.64600000000002</v>
      </c>
      <c r="I267" s="23">
        <f t="shared" si="24"/>
        <v>189.85399999999998</v>
      </c>
      <c r="J267" s="23">
        <f t="shared" si="25"/>
        <v>128.91499999999999</v>
      </c>
      <c r="K267" s="23">
        <f t="shared" si="26"/>
        <v>35.918219999999998</v>
      </c>
      <c r="L267" s="23">
        <f t="shared" si="27"/>
        <v>27.509170000000001</v>
      </c>
    </row>
    <row r="268" spans="1:12" x14ac:dyDescent="0.25">
      <c r="A268">
        <v>3373</v>
      </c>
      <c r="B268" s="2" t="str">
        <f>VLOOKUP(A268,países!$A$4:$B$247,2,FALSE)</f>
        <v>Guyana</v>
      </c>
      <c r="C268" s="23">
        <f t="shared" si="18"/>
        <v>1.19</v>
      </c>
      <c r="D268" s="23">
        <f t="shared" si="19"/>
        <v>4.6790000000000003</v>
      </c>
      <c r="E268" s="23">
        <f t="shared" si="20"/>
        <v>0</v>
      </c>
      <c r="F268" s="23">
        <f t="shared" si="21"/>
        <v>0.29799999999999999</v>
      </c>
      <c r="G268" s="23">
        <f t="shared" si="22"/>
        <v>0.154</v>
      </c>
      <c r="H268" s="23">
        <f t="shared" si="23"/>
        <v>0.378</v>
      </c>
      <c r="I268" s="23">
        <f t="shared" si="24"/>
        <v>0.27600000000000002</v>
      </c>
      <c r="J268" s="23">
        <f t="shared" si="25"/>
        <v>0</v>
      </c>
      <c r="K268" s="23">
        <f t="shared" si="26"/>
        <v>0</v>
      </c>
      <c r="L268" s="23">
        <f t="shared" si="27"/>
        <v>0.35833000000000004</v>
      </c>
    </row>
    <row r="269" spans="1:12" x14ac:dyDescent="0.25">
      <c r="A269">
        <v>3412</v>
      </c>
      <c r="B269" s="2" t="str">
        <f>VLOOKUP(A269,países!$A$4:$B$247,2,FALSE)</f>
        <v>Haití</v>
      </c>
      <c r="C269" s="23">
        <f t="shared" si="18"/>
        <v>7.3049999999999997</v>
      </c>
      <c r="D269" s="23">
        <f t="shared" si="19"/>
        <v>0</v>
      </c>
      <c r="E269" s="23">
        <f t="shared" si="20"/>
        <v>8.0909999999999993</v>
      </c>
      <c r="F269" s="23">
        <f t="shared" si="21"/>
        <v>0.98</v>
      </c>
      <c r="G269" s="23">
        <f t="shared" si="22"/>
        <v>0.64400000000000002</v>
      </c>
      <c r="H269" s="23">
        <f t="shared" si="23"/>
        <v>0.96599999999999997</v>
      </c>
      <c r="I269" s="23">
        <f t="shared" si="24"/>
        <v>0</v>
      </c>
      <c r="J269" s="23">
        <f t="shared" si="25"/>
        <v>9.984</v>
      </c>
      <c r="K269" s="23">
        <f t="shared" si="26"/>
        <v>0</v>
      </c>
      <c r="L269" s="23">
        <f t="shared" si="27"/>
        <v>0</v>
      </c>
    </row>
    <row r="270" spans="1:12" x14ac:dyDescent="0.25">
      <c r="A270">
        <v>3452</v>
      </c>
      <c r="B270" s="2" t="str">
        <f>VLOOKUP(A270,países!$A$4:$B$247,2,FALSE)</f>
        <v>Honduras</v>
      </c>
      <c r="C270" s="23">
        <f t="shared" si="18"/>
        <v>17.492999999999999</v>
      </c>
      <c r="D270" s="23">
        <f t="shared" si="19"/>
        <v>36.228000000000002</v>
      </c>
      <c r="E270" s="23">
        <f t="shared" si="20"/>
        <v>15.536</v>
      </c>
      <c r="F270" s="23">
        <f t="shared" si="21"/>
        <v>12.337</v>
      </c>
      <c r="G270" s="23">
        <f t="shared" si="22"/>
        <v>4.7880000000000003</v>
      </c>
      <c r="H270" s="23">
        <f t="shared" si="23"/>
        <v>16.649999999999999</v>
      </c>
      <c r="I270" s="23">
        <f t="shared" si="24"/>
        <v>21.457000000000001</v>
      </c>
      <c r="J270" s="23">
        <f t="shared" si="25"/>
        <v>59.457000000000001</v>
      </c>
      <c r="K270" s="23">
        <f t="shared" si="26"/>
        <v>25.853290000000001</v>
      </c>
      <c r="L270" s="23">
        <f t="shared" si="27"/>
        <v>19.890340000000002</v>
      </c>
    </row>
    <row r="271" spans="1:12" x14ac:dyDescent="0.25">
      <c r="A271">
        <v>3912</v>
      </c>
      <c r="B271" s="2" t="str">
        <f>VLOOKUP(A271,países!$A$4:$B$247,2,FALSE)</f>
        <v>Jamaica</v>
      </c>
      <c r="C271" s="23">
        <f t="shared" si="18"/>
        <v>38.481000000000002</v>
      </c>
      <c r="D271" s="23">
        <f t="shared" si="19"/>
        <v>34.840000000000003</v>
      </c>
      <c r="E271" s="23">
        <f t="shared" si="20"/>
        <v>57.304000000000002</v>
      </c>
      <c r="F271" s="23">
        <f t="shared" si="21"/>
        <v>32.218000000000004</v>
      </c>
      <c r="G271" s="23">
        <f t="shared" si="22"/>
        <v>28.291</v>
      </c>
      <c r="H271" s="23">
        <f t="shared" si="23"/>
        <v>100.694</v>
      </c>
      <c r="I271" s="23">
        <f t="shared" si="24"/>
        <v>89.563000000000002</v>
      </c>
      <c r="J271" s="23">
        <f t="shared" si="25"/>
        <v>80.814999999999998</v>
      </c>
      <c r="K271" s="23">
        <f t="shared" si="26"/>
        <v>57.594259999999991</v>
      </c>
      <c r="L271" s="23">
        <f t="shared" si="27"/>
        <v>14.654583330000001</v>
      </c>
    </row>
    <row r="272" spans="1:12" x14ac:dyDescent="0.25">
      <c r="A272">
        <v>4931</v>
      </c>
      <c r="B272" s="2" t="str">
        <f>VLOOKUP(A272,países!$A$4:$B$247,2,FALSE)</f>
        <v>México</v>
      </c>
      <c r="C272" s="23">
        <f t="shared" si="18"/>
        <v>4.9320000000000004</v>
      </c>
      <c r="D272" s="23">
        <f t="shared" si="19"/>
        <v>19.300999999999998</v>
      </c>
      <c r="E272" s="23">
        <f t="shared" si="20"/>
        <v>204.77</v>
      </c>
      <c r="F272" s="23">
        <f t="shared" si="21"/>
        <v>19.850000000000001</v>
      </c>
      <c r="G272" s="23">
        <f t="shared" si="22"/>
        <v>0.23200000000000001</v>
      </c>
      <c r="H272" s="23">
        <f t="shared" si="23"/>
        <v>2.7559999999999998</v>
      </c>
      <c r="I272" s="23">
        <f t="shared" si="24"/>
        <v>104.011</v>
      </c>
      <c r="J272" s="23">
        <f t="shared" si="25"/>
        <v>51.341999999999999</v>
      </c>
      <c r="K272" s="23">
        <f t="shared" si="26"/>
        <v>37.078090000000003</v>
      </c>
      <c r="L272" s="23">
        <f t="shared" si="27"/>
        <v>77.993097480000003</v>
      </c>
    </row>
    <row r="273" spans="1:12" x14ac:dyDescent="0.25">
      <c r="A273">
        <v>5212</v>
      </c>
      <c r="B273" s="2" t="str">
        <f>VLOOKUP(A273,países!$A$4:$B$247,2,FALSE)</f>
        <v>Nicaragua</v>
      </c>
      <c r="C273" s="23">
        <f t="shared" si="18"/>
        <v>15.141999999999999</v>
      </c>
      <c r="D273" s="23">
        <f t="shared" si="19"/>
        <v>24.446000000000002</v>
      </c>
      <c r="E273" s="23">
        <f t="shared" si="20"/>
        <v>41.975999999999999</v>
      </c>
      <c r="F273" s="23">
        <f t="shared" si="21"/>
        <v>55.853999999999999</v>
      </c>
      <c r="G273" s="23">
        <f t="shared" si="22"/>
        <v>93.311000000000007</v>
      </c>
      <c r="H273" s="23">
        <f t="shared" si="23"/>
        <v>142.75900000000001</v>
      </c>
      <c r="I273" s="23">
        <f t="shared" si="24"/>
        <v>123.375</v>
      </c>
      <c r="J273" s="23">
        <f t="shared" si="25"/>
        <v>111.051</v>
      </c>
      <c r="K273" s="23">
        <f t="shared" si="26"/>
        <v>117.67389</v>
      </c>
      <c r="L273" s="23">
        <f t="shared" si="27"/>
        <v>296.243042</v>
      </c>
    </row>
    <row r="274" spans="1:12" x14ac:dyDescent="0.25">
      <c r="A274">
        <v>5802</v>
      </c>
      <c r="B274" s="2" t="str">
        <f>VLOOKUP(A274,países!$A$4:$B$247,2,FALSE)</f>
        <v>Panamá (Excluye Canal)</v>
      </c>
      <c r="C274" s="23">
        <f t="shared" si="18"/>
        <v>48.883000000000003</v>
      </c>
      <c r="D274" s="23">
        <f t="shared" si="19"/>
        <v>114.765</v>
      </c>
      <c r="E274" s="23">
        <f t="shared" si="20"/>
        <v>139.88900000000001</v>
      </c>
      <c r="F274" s="23">
        <f t="shared" si="21"/>
        <v>95.873000000000005</v>
      </c>
      <c r="G274" s="23">
        <f t="shared" si="22"/>
        <v>73.878999999999991</v>
      </c>
      <c r="H274" s="23">
        <f t="shared" si="23"/>
        <v>256.05400000000003</v>
      </c>
      <c r="I274" s="23">
        <f t="shared" si="24"/>
        <v>138.73500000000001</v>
      </c>
      <c r="J274" s="23">
        <f t="shared" si="25"/>
        <v>136.05099999999999</v>
      </c>
      <c r="K274" s="23">
        <f t="shared" si="26"/>
        <v>78.198230000000009</v>
      </c>
      <c r="L274" s="23">
        <f t="shared" si="27"/>
        <v>61.162629999999993</v>
      </c>
    </row>
    <row r="275" spans="1:12" x14ac:dyDescent="0.25">
      <c r="A275">
        <v>5863</v>
      </c>
      <c r="B275" s="2" t="str">
        <f>VLOOKUP(A275,países!$A$4:$B$247,2,FALSE)</f>
        <v>Paraguay</v>
      </c>
      <c r="C275" s="23">
        <f t="shared" si="18"/>
        <v>0.377</v>
      </c>
      <c r="D275" s="23">
        <f t="shared" si="19"/>
        <v>0.53</v>
      </c>
      <c r="E275" s="23">
        <f t="shared" si="20"/>
        <v>2.6640000000000001</v>
      </c>
      <c r="F275" s="23">
        <f t="shared" si="21"/>
        <v>0</v>
      </c>
      <c r="G275" s="23">
        <f t="shared" si="22"/>
        <v>0</v>
      </c>
      <c r="H275" s="23">
        <f t="shared" si="23"/>
        <v>0</v>
      </c>
      <c r="I275" s="23">
        <f t="shared" si="24"/>
        <v>0</v>
      </c>
      <c r="J275" s="23">
        <f t="shared" si="25"/>
        <v>0</v>
      </c>
      <c r="K275" s="23">
        <f t="shared" si="26"/>
        <v>0</v>
      </c>
      <c r="L275" s="23">
        <f t="shared" si="27"/>
        <v>0</v>
      </c>
    </row>
    <row r="276" spans="1:12" x14ac:dyDescent="0.25">
      <c r="A276">
        <v>5893</v>
      </c>
      <c r="B276" s="2" t="str">
        <f>VLOOKUP(A276,países!$A$4:$B$247,2,FALSE)</f>
        <v>Perú</v>
      </c>
      <c r="C276" s="23">
        <f t="shared" si="18"/>
        <v>105.075</v>
      </c>
      <c r="D276" s="23">
        <f t="shared" si="19"/>
        <v>167.04300000000001</v>
      </c>
      <c r="E276" s="23">
        <f t="shared" si="20"/>
        <v>286.73200000000003</v>
      </c>
      <c r="F276" s="23">
        <f t="shared" si="21"/>
        <v>146.839</v>
      </c>
      <c r="G276" s="23">
        <f t="shared" si="22"/>
        <v>147.11799999999999</v>
      </c>
      <c r="H276" s="23">
        <f t="shared" si="23"/>
        <v>391.64599999999996</v>
      </c>
      <c r="I276" s="23">
        <f t="shared" si="24"/>
        <v>176.16899999999998</v>
      </c>
      <c r="J276" s="23">
        <f t="shared" si="25"/>
        <v>75.320999999999998</v>
      </c>
      <c r="K276" s="23">
        <f t="shared" si="26"/>
        <v>158.52084000000002</v>
      </c>
      <c r="L276" s="23">
        <f t="shared" si="27"/>
        <v>178.46387729</v>
      </c>
    </row>
    <row r="277" spans="1:12" x14ac:dyDescent="0.25">
      <c r="A277">
        <v>6472</v>
      </c>
      <c r="B277" s="2" t="str">
        <f>VLOOKUP(A277,países!$A$4:$B$247,2,FALSE)</f>
        <v>República Dominicana</v>
      </c>
      <c r="C277" s="23">
        <f t="shared" si="18"/>
        <v>224.68600000000001</v>
      </c>
      <c r="D277" s="23">
        <f t="shared" si="19"/>
        <v>281.58</v>
      </c>
      <c r="E277" s="23">
        <f t="shared" si="20"/>
        <v>285.85000000000002</v>
      </c>
      <c r="F277" s="23">
        <f t="shared" si="21"/>
        <v>234.131</v>
      </c>
      <c r="G277" s="23">
        <f t="shared" si="22"/>
        <v>488.97800000000001</v>
      </c>
      <c r="H277" s="23">
        <f t="shared" si="23"/>
        <v>784.35400000000004</v>
      </c>
      <c r="I277" s="23">
        <f t="shared" si="24"/>
        <v>628.61599999999999</v>
      </c>
      <c r="J277" s="23">
        <f t="shared" si="25"/>
        <v>596.90499999999997</v>
      </c>
      <c r="K277" s="23">
        <f t="shared" si="26"/>
        <v>126.72286000000001</v>
      </c>
      <c r="L277" s="23">
        <f t="shared" si="27"/>
        <v>133.06160132000002</v>
      </c>
    </row>
    <row r="278" spans="1:12" x14ac:dyDescent="0.25">
      <c r="A278">
        <v>6952</v>
      </c>
      <c r="B278" s="2" t="str">
        <f>VLOOKUP(A278,países!$A$4:$B$247,2,FALSE)</f>
        <v>San Cristóbal Nieves</v>
      </c>
      <c r="C278" s="23">
        <f t="shared" si="18"/>
        <v>0</v>
      </c>
      <c r="D278" s="23">
        <f t="shared" si="19"/>
        <v>0</v>
      </c>
      <c r="E278" s="23">
        <f t="shared" si="20"/>
        <v>0</v>
      </c>
      <c r="F278" s="23">
        <f t="shared" si="21"/>
        <v>0</v>
      </c>
      <c r="G278" s="23">
        <f t="shared" si="22"/>
        <v>0</v>
      </c>
      <c r="H278" s="23">
        <f t="shared" si="23"/>
        <v>0</v>
      </c>
      <c r="I278" s="23">
        <f t="shared" si="24"/>
        <v>0</v>
      </c>
      <c r="J278" s="23">
        <f t="shared" si="25"/>
        <v>0</v>
      </c>
      <c r="K278" s="23">
        <f t="shared" si="26"/>
        <v>0</v>
      </c>
      <c r="L278" s="23">
        <f t="shared" si="27"/>
        <v>0</v>
      </c>
    </row>
    <row r="279" spans="1:12" x14ac:dyDescent="0.25">
      <c r="A279">
        <v>7052</v>
      </c>
      <c r="B279" s="2" t="str">
        <f>VLOOKUP(A279,países!$A$4:$B$247,2,FALSE)</f>
        <v>San Vicente</v>
      </c>
      <c r="C279" s="23">
        <f t="shared" si="18"/>
        <v>0</v>
      </c>
      <c r="D279" s="23">
        <f t="shared" si="19"/>
        <v>0</v>
      </c>
      <c r="E279" s="23">
        <f t="shared" si="20"/>
        <v>0</v>
      </c>
      <c r="F279" s="23">
        <f t="shared" si="21"/>
        <v>0</v>
      </c>
      <c r="G279" s="23">
        <f t="shared" si="22"/>
        <v>0</v>
      </c>
      <c r="H279" s="23">
        <f t="shared" si="23"/>
        <v>0</v>
      </c>
      <c r="I279" s="23">
        <f t="shared" si="24"/>
        <v>3.3000000000000002E-2</v>
      </c>
      <c r="J279" s="23">
        <f t="shared" si="25"/>
        <v>0</v>
      </c>
      <c r="K279" s="23">
        <f t="shared" si="26"/>
        <v>0</v>
      </c>
      <c r="L279" s="23">
        <f t="shared" si="27"/>
        <v>0</v>
      </c>
    </row>
    <row r="280" spans="1:12" x14ac:dyDescent="0.25">
      <c r="A280">
        <v>7152</v>
      </c>
      <c r="B280" s="2" t="str">
        <f>VLOOKUP(A280,países!$A$4:$B$247,2,FALSE)</f>
        <v>Santa Lucia</v>
      </c>
      <c r="C280" s="23">
        <f t="shared" si="18"/>
        <v>0</v>
      </c>
      <c r="D280" s="23">
        <f t="shared" si="19"/>
        <v>0</v>
      </c>
      <c r="E280" s="23">
        <f t="shared" si="20"/>
        <v>0</v>
      </c>
      <c r="F280" s="23">
        <f t="shared" si="21"/>
        <v>0</v>
      </c>
      <c r="G280" s="23">
        <f t="shared" si="22"/>
        <v>0</v>
      </c>
      <c r="H280" s="23">
        <f t="shared" si="23"/>
        <v>13.882999999999999</v>
      </c>
      <c r="I280" s="23">
        <f t="shared" si="24"/>
        <v>0</v>
      </c>
      <c r="J280" s="23">
        <f t="shared" si="25"/>
        <v>0</v>
      </c>
      <c r="K280" s="23">
        <f t="shared" si="26"/>
        <v>0</v>
      </c>
      <c r="L280" s="23">
        <f t="shared" si="27"/>
        <v>0</v>
      </c>
    </row>
    <row r="281" spans="1:12" x14ac:dyDescent="0.25">
      <c r="A281">
        <v>7703</v>
      </c>
      <c r="B281" s="2" t="str">
        <f>VLOOKUP(A281,países!$A$4:$B$247,2,FALSE)</f>
        <v>Surinam</v>
      </c>
      <c r="C281" s="23">
        <f t="shared" si="18"/>
        <v>0</v>
      </c>
      <c r="D281" s="23">
        <f t="shared" si="19"/>
        <v>0</v>
      </c>
      <c r="E281" s="23">
        <f t="shared" si="20"/>
        <v>1.44</v>
      </c>
      <c r="F281" s="23">
        <f t="shared" si="21"/>
        <v>0</v>
      </c>
      <c r="G281" s="23">
        <f t="shared" si="22"/>
        <v>0.11600000000000001</v>
      </c>
      <c r="H281" s="23">
        <f t="shared" si="23"/>
        <v>0</v>
      </c>
      <c r="I281" s="23">
        <f t="shared" si="24"/>
        <v>0</v>
      </c>
      <c r="J281" s="23">
        <f t="shared" si="25"/>
        <v>0</v>
      </c>
      <c r="K281" s="23">
        <f t="shared" si="26"/>
        <v>0</v>
      </c>
      <c r="L281" s="23">
        <f t="shared" si="27"/>
        <v>2.9149000000000001E-2</v>
      </c>
    </row>
    <row r="282" spans="1:12" x14ac:dyDescent="0.25">
      <c r="A282">
        <v>8152</v>
      </c>
      <c r="B282" s="2" t="str">
        <f>VLOOKUP(A282,países!$A$4:$B$247,2,FALSE)</f>
        <v>Trinidad y Tobago</v>
      </c>
      <c r="C282" s="23">
        <f t="shared" si="18"/>
        <v>48.113999999999997</v>
      </c>
      <c r="D282" s="23">
        <f t="shared" si="19"/>
        <v>120.22199999999999</v>
      </c>
      <c r="E282" s="23">
        <f t="shared" si="20"/>
        <v>72.62</v>
      </c>
      <c r="F282" s="23">
        <f t="shared" si="21"/>
        <v>116.657</v>
      </c>
      <c r="G282" s="23">
        <f t="shared" si="22"/>
        <v>249.483</v>
      </c>
      <c r="H282" s="23">
        <f t="shared" si="23"/>
        <v>497.02499999999998</v>
      </c>
      <c r="I282" s="23">
        <f t="shared" si="24"/>
        <v>380.83499999999998</v>
      </c>
      <c r="J282" s="23">
        <f t="shared" si="25"/>
        <v>283.53899999999999</v>
      </c>
      <c r="K282" s="23">
        <f t="shared" si="26"/>
        <v>208.69444000000001</v>
      </c>
      <c r="L282" s="23">
        <f t="shared" si="27"/>
        <v>64.612067719999999</v>
      </c>
    </row>
    <row r="283" spans="1:12" x14ac:dyDescent="0.25">
      <c r="A283">
        <v>8453</v>
      </c>
      <c r="B283" s="2" t="str">
        <f>VLOOKUP(A283,países!$A$4:$B$247,2,FALSE)</f>
        <v>Uruguay</v>
      </c>
      <c r="C283" s="23">
        <f t="shared" si="18"/>
        <v>13.39</v>
      </c>
      <c r="D283" s="23">
        <f t="shared" si="19"/>
        <v>27.791</v>
      </c>
      <c r="E283" s="23">
        <f t="shared" si="20"/>
        <v>86.697999999999993</v>
      </c>
      <c r="F283" s="23">
        <f t="shared" si="21"/>
        <v>13.021000000000001</v>
      </c>
      <c r="G283" s="23">
        <f t="shared" si="22"/>
        <v>72.477999999999994</v>
      </c>
      <c r="H283" s="23">
        <f t="shared" si="23"/>
        <v>149.833</v>
      </c>
      <c r="I283" s="23">
        <f t="shared" si="24"/>
        <v>160.821</v>
      </c>
      <c r="J283" s="23">
        <f t="shared" si="25"/>
        <v>66.313000000000002</v>
      </c>
      <c r="K283" s="23">
        <f t="shared" si="26"/>
        <v>0</v>
      </c>
      <c r="L283" s="23">
        <f t="shared" si="27"/>
        <v>0</v>
      </c>
    </row>
    <row r="284" spans="1:12" x14ac:dyDescent="0.25">
      <c r="A284"/>
      <c r="B284"/>
      <c r="C284" s="23"/>
      <c r="D284" s="23"/>
      <c r="E284" s="23"/>
      <c r="F284" s="23"/>
      <c r="G284" s="23"/>
      <c r="H284" s="23"/>
      <c r="I284" s="23"/>
      <c r="J284" s="23"/>
      <c r="K284" s="23"/>
      <c r="L284" s="23"/>
    </row>
    <row r="285" spans="1:12" x14ac:dyDescent="0.25">
      <c r="A285">
        <v>919902</v>
      </c>
      <c r="B285" s="1" t="str">
        <f>VLOOKUP(A285,países!$A$4:$B$247,2,FALSE)</f>
        <v>ALADI</v>
      </c>
      <c r="C285" s="23"/>
      <c r="D285" s="23"/>
      <c r="E285" s="23"/>
      <c r="F285" s="23"/>
      <c r="G285" s="23"/>
      <c r="H285" s="23"/>
      <c r="I285" s="23"/>
      <c r="J285" s="23"/>
      <c r="K285" s="23"/>
      <c r="L285" s="23"/>
    </row>
    <row r="286" spans="1:12" x14ac:dyDescent="0.25">
      <c r="A286">
        <v>633</v>
      </c>
      <c r="B286" s="2" t="str">
        <f>VLOOKUP(A286,países!$A$4:$B$247,2,FALSE)</f>
        <v>Argentina</v>
      </c>
      <c r="C286" s="23">
        <f t="shared" ref="C286:C296" si="28">VLOOKUP($B286,$B$4:$H$226,2,FALSE)</f>
        <v>27.611999999999998</v>
      </c>
      <c r="D286" s="23">
        <f t="shared" ref="D286:D296" si="29">VLOOKUP($B286,$B$4:$H$226,3,FALSE)</f>
        <v>46.405999999999999</v>
      </c>
      <c r="E286" s="23">
        <f t="shared" ref="E286:E296" si="30">VLOOKUP($B286,$B$4:$H$226,4,FALSE)</f>
        <v>19.376999999999999</v>
      </c>
      <c r="F286" s="23">
        <f t="shared" ref="F286:F296" si="31">VLOOKUP($B286,$B$4:$H$226,5,FALSE)</f>
        <v>33.942999999999998</v>
      </c>
      <c r="G286" s="23">
        <f t="shared" ref="G286:G296" si="32">VLOOKUP($B286,$B$4:$H$226,6,FALSE)</f>
        <v>49.381</v>
      </c>
      <c r="H286" s="23">
        <f t="shared" ref="H286:H296" si="33">VLOOKUP($B286,$B$4:$H$226,7,FALSE)</f>
        <v>7.72</v>
      </c>
      <c r="I286" s="23">
        <f t="shared" ref="I286:I296" si="34">VLOOKUP($B286,$B$4:$I$226,8,FALSE)</f>
        <v>0.47099999999999997</v>
      </c>
      <c r="J286" s="23">
        <f t="shared" ref="J286:J296" si="35">VLOOKUP($B286,$B$4:$Z$226,9,FALSE)</f>
        <v>1.9670000000000001</v>
      </c>
      <c r="K286" s="23">
        <f t="shared" si="26"/>
        <v>2.3619699999999999</v>
      </c>
      <c r="L286" s="23">
        <f t="shared" si="27"/>
        <v>163.01106999999999</v>
      </c>
    </row>
    <row r="287" spans="1:12" x14ac:dyDescent="0.25">
      <c r="A287">
        <v>973</v>
      </c>
      <c r="B287" s="2" t="str">
        <f>VLOOKUP(A287,países!$A$4:$B$247,2,FALSE)</f>
        <v>Bolivia</v>
      </c>
      <c r="C287" s="23">
        <f t="shared" si="28"/>
        <v>0.57599999999999996</v>
      </c>
      <c r="D287" s="23">
        <f t="shared" si="29"/>
        <v>8.2000000000000003E-2</v>
      </c>
      <c r="E287" s="23">
        <f t="shared" si="30"/>
        <v>1.901</v>
      </c>
      <c r="F287" s="23">
        <f t="shared" si="31"/>
        <v>1.526</v>
      </c>
      <c r="G287" s="23">
        <f t="shared" si="32"/>
        <v>0</v>
      </c>
      <c r="H287" s="23">
        <f t="shared" si="33"/>
        <v>0</v>
      </c>
      <c r="I287" s="23">
        <f t="shared" si="34"/>
        <v>0</v>
      </c>
      <c r="J287" s="23">
        <f t="shared" si="35"/>
        <v>0</v>
      </c>
      <c r="K287" s="23">
        <f t="shared" si="26"/>
        <v>0</v>
      </c>
      <c r="L287" s="23">
        <f t="shared" si="27"/>
        <v>0</v>
      </c>
    </row>
    <row r="288" spans="1:12" x14ac:dyDescent="0.25">
      <c r="A288">
        <v>1053</v>
      </c>
      <c r="B288" s="2" t="str">
        <f>VLOOKUP(A288,países!$A$4:$B$247,2,FALSE)</f>
        <v>Brasil</v>
      </c>
      <c r="C288" s="23">
        <f t="shared" si="28"/>
        <v>1576.634</v>
      </c>
      <c r="D288" s="23">
        <f t="shared" si="29"/>
        <v>612.10400000000004</v>
      </c>
      <c r="E288" s="23">
        <f t="shared" si="30"/>
        <v>827.48199999999997</v>
      </c>
      <c r="F288" s="23">
        <f t="shared" si="31"/>
        <v>702.91600000000005</v>
      </c>
      <c r="G288" s="23">
        <f t="shared" si="32"/>
        <v>729.34500000000003</v>
      </c>
      <c r="H288" s="23">
        <f t="shared" si="33"/>
        <v>985.60300000000007</v>
      </c>
      <c r="I288" s="23">
        <f t="shared" si="34"/>
        <v>502.06600000000003</v>
      </c>
      <c r="J288" s="23">
        <f t="shared" si="35"/>
        <v>392.98500000000001</v>
      </c>
      <c r="K288" s="23">
        <f t="shared" si="26"/>
        <v>141.51685000000001</v>
      </c>
      <c r="L288" s="23">
        <f t="shared" si="27"/>
        <v>0.59772000000000003</v>
      </c>
    </row>
    <row r="289" spans="1:12" x14ac:dyDescent="0.25">
      <c r="A289">
        <v>2113</v>
      </c>
      <c r="B289" s="2" t="str">
        <f>VLOOKUP(A289,países!$A$4:$B$247,2,FALSE)</f>
        <v>Chile</v>
      </c>
      <c r="C289" s="23">
        <f t="shared" si="28"/>
        <v>72.180999999999997</v>
      </c>
      <c r="D289" s="23">
        <f t="shared" si="29"/>
        <v>122.88</v>
      </c>
      <c r="E289" s="23">
        <f t="shared" si="30"/>
        <v>85.677999999999997</v>
      </c>
      <c r="F289" s="23">
        <f t="shared" si="31"/>
        <v>99.756</v>
      </c>
      <c r="G289" s="23">
        <f t="shared" si="32"/>
        <v>73.716999999999999</v>
      </c>
      <c r="H289" s="23">
        <f t="shared" si="33"/>
        <v>87.388999999999996</v>
      </c>
      <c r="I289" s="23">
        <f t="shared" si="34"/>
        <v>39.417000000000002</v>
      </c>
      <c r="J289" s="23">
        <f t="shared" si="35"/>
        <v>33.847000000000001</v>
      </c>
      <c r="K289" s="23">
        <f t="shared" si="26"/>
        <v>27.167759999999998</v>
      </c>
      <c r="L289" s="23">
        <f t="shared" si="27"/>
        <v>39.500075450000004</v>
      </c>
    </row>
    <row r="290" spans="1:12" x14ac:dyDescent="0.25">
      <c r="A290">
        <v>1693</v>
      </c>
      <c r="B290" s="2" t="str">
        <f>VLOOKUP(A290,países!$A$4:$B$247,2,FALSE)</f>
        <v>Colombia</v>
      </c>
      <c r="C290" s="23">
        <f t="shared" si="28"/>
        <v>105.32299999999999</v>
      </c>
      <c r="D290" s="23">
        <f t="shared" si="29"/>
        <v>132.69900000000001</v>
      </c>
      <c r="E290" s="23">
        <f t="shared" si="30"/>
        <v>115.182</v>
      </c>
      <c r="F290" s="23">
        <f t="shared" si="31"/>
        <v>130.95400000000001</v>
      </c>
      <c r="G290" s="23">
        <f t="shared" si="32"/>
        <v>120.95100000000001</v>
      </c>
      <c r="H290" s="23">
        <f t="shared" si="33"/>
        <v>110.056</v>
      </c>
      <c r="I290" s="23">
        <f t="shared" si="34"/>
        <v>13.182</v>
      </c>
      <c r="J290" s="23">
        <f t="shared" si="35"/>
        <v>44.784999999999997</v>
      </c>
      <c r="K290" s="23">
        <f t="shared" si="26"/>
        <v>24.002519999999997</v>
      </c>
      <c r="L290" s="23">
        <f t="shared" si="27"/>
        <v>24.101092999999999</v>
      </c>
    </row>
    <row r="291" spans="1:12" x14ac:dyDescent="0.25">
      <c r="A291">
        <v>2393</v>
      </c>
      <c r="B291" s="2" t="str">
        <f>VLOOKUP(A291,países!$A$4:$B$247,2,FALSE)</f>
        <v>Ecuador</v>
      </c>
      <c r="C291" s="23">
        <f t="shared" si="28"/>
        <v>74.593000000000004</v>
      </c>
      <c r="D291" s="23">
        <f t="shared" si="29"/>
        <v>39.597999999999999</v>
      </c>
      <c r="E291" s="23">
        <f t="shared" si="30"/>
        <v>117.815</v>
      </c>
      <c r="F291" s="23">
        <f t="shared" si="31"/>
        <v>42.877000000000002</v>
      </c>
      <c r="G291" s="23">
        <f t="shared" si="32"/>
        <v>64.873000000000005</v>
      </c>
      <c r="H291" s="23">
        <f t="shared" si="33"/>
        <v>56.16</v>
      </c>
      <c r="I291" s="23">
        <f t="shared" si="34"/>
        <v>22.722999999999999</v>
      </c>
      <c r="J291" s="23">
        <f t="shared" si="35"/>
        <v>53.195999999999998</v>
      </c>
      <c r="K291" s="23">
        <f t="shared" si="26"/>
        <v>22.271789999999999</v>
      </c>
      <c r="L291" s="23">
        <f t="shared" si="27"/>
        <v>36.200274499999999</v>
      </c>
    </row>
    <row r="292" spans="1:12" x14ac:dyDescent="0.25">
      <c r="A292">
        <v>4931</v>
      </c>
      <c r="B292" s="2" t="str">
        <f>VLOOKUP(A292,países!$A$4:$B$247,2,FALSE)</f>
        <v>México</v>
      </c>
      <c r="C292" s="23">
        <f t="shared" si="28"/>
        <v>4.9320000000000004</v>
      </c>
      <c r="D292" s="23">
        <f t="shared" si="29"/>
        <v>19.300999999999998</v>
      </c>
      <c r="E292" s="23">
        <f t="shared" si="30"/>
        <v>204.77</v>
      </c>
      <c r="F292" s="23">
        <f t="shared" si="31"/>
        <v>19.850000000000001</v>
      </c>
      <c r="G292" s="23">
        <f t="shared" si="32"/>
        <v>0.23200000000000001</v>
      </c>
      <c r="H292" s="23">
        <f t="shared" si="33"/>
        <v>2.7559999999999998</v>
      </c>
      <c r="I292" s="23">
        <f t="shared" si="34"/>
        <v>104.011</v>
      </c>
      <c r="J292" s="23">
        <f t="shared" si="35"/>
        <v>51.341999999999999</v>
      </c>
      <c r="K292" s="23">
        <f t="shared" si="26"/>
        <v>37.078090000000003</v>
      </c>
      <c r="L292" s="23">
        <f t="shared" si="27"/>
        <v>77.993097480000003</v>
      </c>
    </row>
    <row r="293" spans="1:12" x14ac:dyDescent="0.25">
      <c r="A293">
        <v>5863</v>
      </c>
      <c r="B293" s="2" t="str">
        <f>VLOOKUP(A293,países!$A$4:$B$247,2,FALSE)</f>
        <v>Paraguay</v>
      </c>
      <c r="C293" s="23">
        <f t="shared" si="28"/>
        <v>0.377</v>
      </c>
      <c r="D293" s="23">
        <f t="shared" si="29"/>
        <v>0.53</v>
      </c>
      <c r="E293" s="23">
        <f t="shared" si="30"/>
        <v>2.6640000000000001</v>
      </c>
      <c r="F293" s="23">
        <f t="shared" si="31"/>
        <v>0</v>
      </c>
      <c r="G293" s="23">
        <f t="shared" si="32"/>
        <v>0</v>
      </c>
      <c r="H293" s="23">
        <f t="shared" si="33"/>
        <v>0</v>
      </c>
      <c r="I293" s="23">
        <f t="shared" si="34"/>
        <v>0</v>
      </c>
      <c r="J293" s="23">
        <f t="shared" si="35"/>
        <v>0</v>
      </c>
      <c r="K293" s="23">
        <f t="shared" si="26"/>
        <v>0</v>
      </c>
      <c r="L293" s="23">
        <f t="shared" si="27"/>
        <v>0</v>
      </c>
    </row>
    <row r="294" spans="1:12" x14ac:dyDescent="0.25">
      <c r="A294">
        <v>5893</v>
      </c>
      <c r="B294" s="2" t="str">
        <f>VLOOKUP(A294,países!$A$4:$B$247,2,FALSE)</f>
        <v>Perú</v>
      </c>
      <c r="C294" s="23">
        <f t="shared" si="28"/>
        <v>105.075</v>
      </c>
      <c r="D294" s="23">
        <f t="shared" si="29"/>
        <v>167.04300000000001</v>
      </c>
      <c r="E294" s="23">
        <f t="shared" si="30"/>
        <v>286.73200000000003</v>
      </c>
      <c r="F294" s="23">
        <f t="shared" si="31"/>
        <v>146.839</v>
      </c>
      <c r="G294" s="23">
        <f t="shared" si="32"/>
        <v>147.11799999999999</v>
      </c>
      <c r="H294" s="23">
        <f t="shared" si="33"/>
        <v>391.64599999999996</v>
      </c>
      <c r="I294" s="23">
        <f t="shared" si="34"/>
        <v>176.16899999999998</v>
      </c>
      <c r="J294" s="23">
        <f t="shared" si="35"/>
        <v>75.320999999999998</v>
      </c>
      <c r="K294" s="23">
        <f t="shared" si="26"/>
        <v>158.52084000000002</v>
      </c>
      <c r="L294" s="23">
        <f t="shared" si="27"/>
        <v>178.46387729</v>
      </c>
    </row>
    <row r="295" spans="1:12" x14ac:dyDescent="0.25">
      <c r="A295">
        <v>1992</v>
      </c>
      <c r="B295" t="s">
        <v>63</v>
      </c>
      <c r="C295" s="23">
        <f t="shared" si="28"/>
        <v>0</v>
      </c>
      <c r="D295" s="23">
        <f t="shared" si="29"/>
        <v>0</v>
      </c>
      <c r="E295" s="23">
        <f t="shared" si="30"/>
        <v>0</v>
      </c>
      <c r="F295" s="23">
        <f t="shared" si="31"/>
        <v>0</v>
      </c>
      <c r="G295" s="23">
        <f t="shared" si="32"/>
        <v>0</v>
      </c>
      <c r="H295" s="23">
        <f t="shared" si="33"/>
        <v>0</v>
      </c>
      <c r="I295" s="23">
        <f t="shared" si="34"/>
        <v>0</v>
      </c>
      <c r="J295" s="23">
        <f t="shared" si="35"/>
        <v>0</v>
      </c>
      <c r="K295" s="23">
        <f t="shared" si="26"/>
        <v>632.09142999999995</v>
      </c>
      <c r="L295" s="23">
        <f t="shared" si="27"/>
        <v>431.66028830000005</v>
      </c>
    </row>
    <row r="296" spans="1:12" x14ac:dyDescent="0.25">
      <c r="A296">
        <v>8453</v>
      </c>
      <c r="B296" s="2" t="str">
        <f>VLOOKUP(A296,países!$A$4:$B$247,2,FALSE)</f>
        <v>Uruguay</v>
      </c>
      <c r="C296" s="23">
        <f t="shared" si="28"/>
        <v>13.39</v>
      </c>
      <c r="D296" s="23">
        <f t="shared" si="29"/>
        <v>27.791</v>
      </c>
      <c r="E296" s="23">
        <f t="shared" si="30"/>
        <v>86.697999999999993</v>
      </c>
      <c r="F296" s="23">
        <f t="shared" si="31"/>
        <v>13.021000000000001</v>
      </c>
      <c r="G296" s="23">
        <f t="shared" si="32"/>
        <v>72.477999999999994</v>
      </c>
      <c r="H296" s="23">
        <f t="shared" si="33"/>
        <v>149.833</v>
      </c>
      <c r="I296" s="23">
        <f t="shared" si="34"/>
        <v>160.821</v>
      </c>
      <c r="J296" s="23">
        <f t="shared" si="35"/>
        <v>66.313000000000002</v>
      </c>
      <c r="K296" s="23">
        <f t="shared" si="26"/>
        <v>0</v>
      </c>
      <c r="L296" s="23">
        <f t="shared" si="27"/>
        <v>0</v>
      </c>
    </row>
    <row r="297" spans="1:12" x14ac:dyDescent="0.25">
      <c r="A297"/>
      <c r="B297"/>
      <c r="C297" s="23"/>
      <c r="D297" s="23"/>
      <c r="E297" s="23"/>
      <c r="F297" s="23"/>
      <c r="G297" s="23"/>
      <c r="H297" s="23"/>
      <c r="I297" s="23"/>
      <c r="J297" s="23"/>
      <c r="K297" s="23"/>
      <c r="L297" s="23"/>
    </row>
    <row r="298" spans="1:12" x14ac:dyDescent="0.25">
      <c r="A298">
        <v>919903</v>
      </c>
      <c r="B298" s="1" t="str">
        <f>VLOOKUP(A298,países!$A$4:$B$247,2,FALSE)</f>
        <v>TLC</v>
      </c>
      <c r="C298" s="23"/>
      <c r="D298" s="23"/>
      <c r="E298" s="23"/>
      <c r="F298" s="23"/>
      <c r="G298" s="23"/>
      <c r="H298" s="23"/>
      <c r="I298" s="23"/>
      <c r="J298" s="23"/>
      <c r="K298" s="23"/>
      <c r="L298" s="23"/>
    </row>
    <row r="299" spans="1:12" x14ac:dyDescent="0.25">
      <c r="A299">
        <v>1491</v>
      </c>
      <c r="B299" s="2" t="str">
        <f>VLOOKUP(A299,países!$A$4:$B$247,2,FALSE)</f>
        <v>Canadá</v>
      </c>
      <c r="C299" s="23">
        <f>VLOOKUP($B299,$B$4:$H$226,2,FALSE)</f>
        <v>195.65600000000001</v>
      </c>
      <c r="D299" s="23">
        <f>VLOOKUP($B299,$B$4:$H$226,3,FALSE)</f>
        <v>261.39299999999997</v>
      </c>
      <c r="E299" s="23">
        <f>VLOOKUP($B299,$B$4:$H$226,4,FALSE)</f>
        <v>478.61900000000003</v>
      </c>
      <c r="F299" s="23">
        <f>VLOOKUP($B299,$B$4:$H$226,5,FALSE)</f>
        <v>323.52600000000001</v>
      </c>
      <c r="G299" s="23">
        <f>VLOOKUP($B299,$B$4:$H$226,6,FALSE)</f>
        <v>559.01200000000006</v>
      </c>
      <c r="H299" s="23">
        <f>VLOOKUP($B299,$B$4:$H$226,7,FALSE)</f>
        <v>407.70100000000002</v>
      </c>
      <c r="I299" s="23">
        <f>VLOOKUP($B299,$B$4:$I$226,8,FALSE)</f>
        <v>418.50400000000002</v>
      </c>
      <c r="J299" s="23">
        <f>VLOOKUP($B299,$B$4:$Z$226,9,FALSE)</f>
        <v>196.96600000000001</v>
      </c>
      <c r="K299" s="23">
        <f t="shared" si="26"/>
        <v>226.68364000000003</v>
      </c>
      <c r="L299" s="23">
        <f t="shared" si="27"/>
        <v>151.38770807</v>
      </c>
    </row>
    <row r="300" spans="1:12" x14ac:dyDescent="0.25">
      <c r="A300">
        <v>2491</v>
      </c>
      <c r="B300" s="2" t="str">
        <f>VLOOKUP(A300,países!$A$4:$B$247,2,FALSE)</f>
        <v>Estados Unidos</v>
      </c>
      <c r="C300" s="23">
        <f>VLOOKUP($B300,$B$4:$H$226,2,FALSE)</f>
        <v>9072.5239999999994</v>
      </c>
      <c r="D300" s="23">
        <f>VLOOKUP($B300,$B$4:$H$226,3,FALSE)</f>
        <v>12415.294</v>
      </c>
      <c r="E300" s="23">
        <f>VLOOKUP($B300,$B$4:$H$226,4,FALSE)</f>
        <v>11245.375</v>
      </c>
      <c r="F300" s="23">
        <f>VLOOKUP($B300,$B$4:$H$226,5,FALSE)</f>
        <v>6823.9880000000003</v>
      </c>
      <c r="G300" s="23">
        <f>VLOOKUP($B300,$B$4:$H$226,6,FALSE)</f>
        <v>8546.0770000000011</v>
      </c>
      <c r="H300" s="23">
        <f>VLOOKUP($B300,$B$4:$H$226,7,FALSE)</f>
        <v>14518.636000000002</v>
      </c>
      <c r="I300" s="23">
        <f>VLOOKUP($B300,$B$4:$I$226,8,FALSE)</f>
        <v>10403.191999999999</v>
      </c>
      <c r="J300" s="23">
        <f>VLOOKUP($B300,$B$4:$Z$226,9,FALSE)</f>
        <v>8546.2479999999996</v>
      </c>
      <c r="K300" s="23">
        <f t="shared" si="26"/>
        <v>9401.102670000002</v>
      </c>
      <c r="L300" s="23">
        <f t="shared" si="27"/>
        <v>6367.9519156599999</v>
      </c>
    </row>
    <row r="301" spans="1:12" x14ac:dyDescent="0.25">
      <c r="A301">
        <v>4931</v>
      </c>
      <c r="B301" s="2" t="str">
        <f>VLOOKUP(A301,países!$A$4:$B$247,2,FALSE)</f>
        <v>México</v>
      </c>
      <c r="C301" s="23">
        <f>VLOOKUP($B301,$B$4:$H$226,2,FALSE)</f>
        <v>4.9320000000000004</v>
      </c>
      <c r="D301" s="23">
        <f>VLOOKUP($B301,$B$4:$H$226,3,FALSE)</f>
        <v>19.300999999999998</v>
      </c>
      <c r="E301" s="23">
        <f>VLOOKUP($B301,$B$4:$H$226,4,FALSE)</f>
        <v>204.77</v>
      </c>
      <c r="F301" s="23">
        <f>VLOOKUP($B301,$B$4:$H$226,5,FALSE)</f>
        <v>19.850000000000001</v>
      </c>
      <c r="G301" s="23">
        <f>VLOOKUP($B301,$B$4:$H$226,6,FALSE)</f>
        <v>0.23200000000000001</v>
      </c>
      <c r="H301" s="23">
        <f>VLOOKUP($B301,$B$4:$H$226,7,FALSE)</f>
        <v>2.7559999999999998</v>
      </c>
      <c r="I301" s="23">
        <f>VLOOKUP($B301,$B$4:$I$226,8,FALSE)</f>
        <v>104.011</v>
      </c>
      <c r="J301" s="23">
        <f>VLOOKUP($B301,$B$4:$Z$226,9,FALSE)</f>
        <v>51.341999999999999</v>
      </c>
      <c r="K301" s="23">
        <f t="shared" si="26"/>
        <v>37.078090000000003</v>
      </c>
      <c r="L301" s="23">
        <f t="shared" si="27"/>
        <v>77.993097480000003</v>
      </c>
    </row>
    <row r="302" spans="1:12" x14ac:dyDescent="0.25">
      <c r="A302"/>
      <c r="B302"/>
      <c r="C302" s="23"/>
      <c r="D302" s="23"/>
      <c r="E302" s="23"/>
      <c r="F302" s="23"/>
      <c r="G302" s="23"/>
      <c r="H302" s="23"/>
      <c r="I302" s="23"/>
      <c r="J302" s="23"/>
      <c r="K302" s="23"/>
      <c r="L302" s="23"/>
    </row>
    <row r="303" spans="1:12" x14ac:dyDescent="0.25">
      <c r="A303">
        <v>919904</v>
      </c>
      <c r="B303" s="1" t="str">
        <f>VLOOKUP(A303,países!$A$4:$B$247,2,FALSE)</f>
        <v>G-3</v>
      </c>
      <c r="C303" s="23"/>
      <c r="D303" s="23"/>
      <c r="E303" s="23"/>
      <c r="F303" s="23"/>
      <c r="G303" s="23"/>
      <c r="H303" s="23"/>
      <c r="I303" s="23"/>
      <c r="J303" s="23"/>
      <c r="K303" s="23"/>
      <c r="L303" s="23"/>
    </row>
    <row r="304" spans="1:12" x14ac:dyDescent="0.25">
      <c r="A304">
        <v>1693</v>
      </c>
      <c r="B304" s="2" t="str">
        <f>VLOOKUP(A304,países!$A$4:$B$247,2,FALSE)</f>
        <v>Colombia</v>
      </c>
      <c r="C304" s="23">
        <f>VLOOKUP($B304,$B$4:$H$226,2,FALSE)</f>
        <v>105.32299999999999</v>
      </c>
      <c r="D304" s="23">
        <f>VLOOKUP($B304,$B$4:$H$226,3,FALSE)</f>
        <v>132.69900000000001</v>
      </c>
      <c r="E304" s="23">
        <f>VLOOKUP($B304,$B$4:$H$226,4,FALSE)</f>
        <v>115.182</v>
      </c>
      <c r="F304" s="23">
        <f>VLOOKUP($B304,$B$4:$H$226,5,FALSE)</f>
        <v>130.95400000000001</v>
      </c>
      <c r="G304" s="23">
        <f>VLOOKUP($B304,$B$4:$H$226,6,FALSE)</f>
        <v>120.95100000000001</v>
      </c>
      <c r="H304" s="23">
        <f>VLOOKUP($B304,$B$4:$H$226,7,FALSE)</f>
        <v>110.056</v>
      </c>
      <c r="I304" s="23">
        <f>VLOOKUP($B304,$B$4:$I$226,8,FALSE)</f>
        <v>13.182</v>
      </c>
      <c r="J304" s="23">
        <f>VLOOKUP($B304,$B$4:$Z$226,9,FALSE)</f>
        <v>44.784999999999997</v>
      </c>
      <c r="K304" s="23">
        <f t="shared" si="26"/>
        <v>24.002519999999997</v>
      </c>
      <c r="L304" s="23">
        <f t="shared" si="27"/>
        <v>24.101092999999999</v>
      </c>
    </row>
    <row r="305" spans="1:12" x14ac:dyDescent="0.25">
      <c r="A305">
        <v>4931</v>
      </c>
      <c r="B305" s="2" t="str">
        <f>VLOOKUP(A305,países!$A$4:$B$247,2,FALSE)</f>
        <v>México</v>
      </c>
      <c r="C305" s="23">
        <f>VLOOKUP($B305,$B$4:$H$226,2,FALSE)</f>
        <v>4.9320000000000004</v>
      </c>
      <c r="D305" s="23">
        <f>VLOOKUP($B305,$B$4:$H$226,3,FALSE)</f>
        <v>19.300999999999998</v>
      </c>
      <c r="E305" s="23">
        <f>VLOOKUP($B305,$B$4:$H$226,4,FALSE)</f>
        <v>204.77</v>
      </c>
      <c r="F305" s="23">
        <f>VLOOKUP($B305,$B$4:$H$226,5,FALSE)</f>
        <v>19.850000000000001</v>
      </c>
      <c r="G305" s="23">
        <f>VLOOKUP($B305,$B$4:$H$226,6,FALSE)</f>
        <v>0.23200000000000001</v>
      </c>
      <c r="H305" s="23">
        <f>VLOOKUP($B305,$B$4:$H$226,7,FALSE)</f>
        <v>2.7559999999999998</v>
      </c>
      <c r="I305" s="23">
        <f>VLOOKUP($B305,$B$4:$I$226,8,FALSE)</f>
        <v>104.011</v>
      </c>
      <c r="J305" s="23">
        <f>VLOOKUP($B305,$B$4:$Z$226,9,FALSE)</f>
        <v>51.341999999999999</v>
      </c>
      <c r="K305" s="23">
        <f t="shared" si="26"/>
        <v>37.078090000000003</v>
      </c>
      <c r="L305" s="23">
        <f t="shared" si="27"/>
        <v>77.993097480000003</v>
      </c>
    </row>
    <row r="306" spans="1:12" x14ac:dyDescent="0.25">
      <c r="A306"/>
      <c r="B306"/>
      <c r="C306" s="23"/>
      <c r="D306" s="23"/>
      <c r="E306" s="23"/>
      <c r="F306" s="23"/>
      <c r="G306" s="23"/>
      <c r="H306" s="23"/>
      <c r="I306" s="23"/>
      <c r="J306" s="23"/>
      <c r="K306" s="23"/>
      <c r="L306" s="23"/>
    </row>
    <row r="307" spans="1:12" x14ac:dyDescent="0.25">
      <c r="A307">
        <v>919905</v>
      </c>
      <c r="B307" s="1" t="str">
        <f>VLOOKUP(A307,países!$A$4:$B$247,2,FALSE)</f>
        <v>MCCA</v>
      </c>
      <c r="C307" s="23"/>
      <c r="D307" s="23"/>
      <c r="E307" s="23"/>
      <c r="F307" s="23"/>
      <c r="G307" s="23"/>
      <c r="H307" s="23"/>
      <c r="I307" s="23"/>
      <c r="J307" s="23"/>
      <c r="K307" s="23"/>
      <c r="L307" s="23"/>
    </row>
    <row r="308" spans="1:12" x14ac:dyDescent="0.25">
      <c r="A308">
        <v>2422</v>
      </c>
      <c r="B308" s="2" t="str">
        <f>VLOOKUP(A308,países!$A$4:$B$247,2,FALSE)</f>
        <v>El Salvador</v>
      </c>
      <c r="C308" s="23">
        <f>VLOOKUP($B308,$B$4:$H$226,2,FALSE)</f>
        <v>52.481000000000002</v>
      </c>
      <c r="D308" s="23">
        <f>VLOOKUP($B308,$B$4:$H$226,3,FALSE)</f>
        <v>36.176000000000002</v>
      </c>
      <c r="E308" s="23">
        <f>VLOOKUP($B308,$B$4:$H$226,4,FALSE)</f>
        <v>40.136000000000003</v>
      </c>
      <c r="F308" s="23">
        <f>VLOOKUP($B308,$B$4:$H$226,5,FALSE)</f>
        <v>15.766</v>
      </c>
      <c r="G308" s="23">
        <f>VLOOKUP($B308,$B$4:$H$226,6,FALSE)</f>
        <v>10.107999999999999</v>
      </c>
      <c r="H308" s="23">
        <f>VLOOKUP($B308,$B$4:$H$226,7,FALSE)</f>
        <v>48.42</v>
      </c>
      <c r="I308" s="23">
        <f>VLOOKUP($B308,$B$4:$I$226,8,FALSE)</f>
        <v>24.77</v>
      </c>
      <c r="J308" s="23">
        <f>VLOOKUP($B308,$B$4:$Z$226,9,FALSE)</f>
        <v>20.643999999999998</v>
      </c>
      <c r="K308" s="23">
        <f t="shared" si="26"/>
        <v>75.146249999999995</v>
      </c>
      <c r="L308" s="23">
        <f t="shared" si="27"/>
        <v>91.366357510000014</v>
      </c>
    </row>
    <row r="309" spans="1:12" x14ac:dyDescent="0.25">
      <c r="A309">
        <v>3172</v>
      </c>
      <c r="B309" s="2" t="str">
        <f>VLOOKUP(A309,países!$A$4:$B$247,2,FALSE)</f>
        <v>Guatemala</v>
      </c>
      <c r="C309" s="23">
        <f>VLOOKUP($B309,$B$4:$H$226,2,FALSE)</f>
        <v>113.608</v>
      </c>
      <c r="D309" s="23">
        <f>VLOOKUP($B309,$B$4:$H$226,3,FALSE)</f>
        <v>130.69300000000001</v>
      </c>
      <c r="E309" s="23">
        <f>VLOOKUP($B309,$B$4:$H$226,4,FALSE)</f>
        <v>132.941</v>
      </c>
      <c r="F309" s="23">
        <f>VLOOKUP($B309,$B$4:$H$226,5,FALSE)</f>
        <v>94.72</v>
      </c>
      <c r="G309" s="23">
        <f>VLOOKUP($B309,$B$4:$H$226,6,FALSE)</f>
        <v>115.304</v>
      </c>
      <c r="H309" s="23">
        <f>VLOOKUP($B309,$B$4:$H$226,7,FALSE)</f>
        <v>185.64600000000002</v>
      </c>
      <c r="I309" s="23">
        <f>VLOOKUP($B309,$B$4:$I$226,8,FALSE)</f>
        <v>189.85399999999998</v>
      </c>
      <c r="J309" s="23">
        <f>VLOOKUP($B309,$B$4:$Z$226,9,FALSE)</f>
        <v>128.91499999999999</v>
      </c>
      <c r="K309" s="23">
        <f t="shared" si="26"/>
        <v>35.918219999999998</v>
      </c>
      <c r="L309" s="23">
        <f t="shared" si="27"/>
        <v>27.509170000000001</v>
      </c>
    </row>
    <row r="310" spans="1:12" x14ac:dyDescent="0.25">
      <c r="A310">
        <v>3452</v>
      </c>
      <c r="B310" s="2" t="str">
        <f>VLOOKUP(A310,países!$A$4:$B$247,2,FALSE)</f>
        <v>Honduras</v>
      </c>
      <c r="C310" s="23">
        <f>VLOOKUP($B310,$B$4:$H$226,2,FALSE)</f>
        <v>17.492999999999999</v>
      </c>
      <c r="D310" s="23">
        <f>VLOOKUP($B310,$B$4:$H$226,3,FALSE)</f>
        <v>36.228000000000002</v>
      </c>
      <c r="E310" s="23">
        <f>VLOOKUP($B310,$B$4:$H$226,4,FALSE)</f>
        <v>15.536</v>
      </c>
      <c r="F310" s="23">
        <f>VLOOKUP($B310,$B$4:$H$226,5,FALSE)</f>
        <v>12.337</v>
      </c>
      <c r="G310" s="23">
        <f>VLOOKUP($B310,$B$4:$H$226,6,FALSE)</f>
        <v>4.7880000000000003</v>
      </c>
      <c r="H310" s="23">
        <f>VLOOKUP($B310,$B$4:$H$226,7,FALSE)</f>
        <v>16.649999999999999</v>
      </c>
      <c r="I310" s="23">
        <f>VLOOKUP($B310,$B$4:$I$226,8,FALSE)</f>
        <v>21.457000000000001</v>
      </c>
      <c r="J310" s="23">
        <f>VLOOKUP($B310,$B$4:$Z$226,9,FALSE)</f>
        <v>59.457000000000001</v>
      </c>
      <c r="K310" s="23">
        <f t="shared" si="26"/>
        <v>25.853290000000001</v>
      </c>
      <c r="L310" s="23">
        <f t="shared" si="27"/>
        <v>19.890340000000002</v>
      </c>
    </row>
    <row r="311" spans="1:12" x14ac:dyDescent="0.25">
      <c r="A311">
        <v>5212</v>
      </c>
      <c r="B311" s="2" t="str">
        <f>VLOOKUP(A311,países!$A$4:$B$247,2,FALSE)</f>
        <v>Nicaragua</v>
      </c>
      <c r="C311" s="23">
        <f>VLOOKUP($B311,$B$4:$H$226,2,FALSE)</f>
        <v>15.141999999999999</v>
      </c>
      <c r="D311" s="23">
        <f>VLOOKUP($B311,$B$4:$H$226,3,FALSE)</f>
        <v>24.446000000000002</v>
      </c>
      <c r="E311" s="23">
        <f>VLOOKUP($B311,$B$4:$H$226,4,FALSE)</f>
        <v>41.975999999999999</v>
      </c>
      <c r="F311" s="23">
        <f>VLOOKUP($B311,$B$4:$H$226,5,FALSE)</f>
        <v>55.853999999999999</v>
      </c>
      <c r="G311" s="23">
        <f>VLOOKUP($B311,$B$4:$H$226,6,FALSE)</f>
        <v>93.311000000000007</v>
      </c>
      <c r="H311" s="23">
        <f>VLOOKUP($B311,$B$4:$H$226,7,FALSE)</f>
        <v>142.75900000000001</v>
      </c>
      <c r="I311" s="23">
        <f>VLOOKUP($B311,$B$4:$I$226,8,FALSE)</f>
        <v>123.375</v>
      </c>
      <c r="J311" s="23">
        <f>VLOOKUP($B311,$B$4:$Z$226,9,FALSE)</f>
        <v>111.051</v>
      </c>
      <c r="K311" s="23">
        <f t="shared" si="26"/>
        <v>117.67389</v>
      </c>
      <c r="L311" s="23">
        <f t="shared" si="27"/>
        <v>296.243042</v>
      </c>
    </row>
    <row r="312" spans="1:12" x14ac:dyDescent="0.25">
      <c r="A312"/>
      <c r="B312"/>
      <c r="C312" s="23"/>
      <c r="D312" s="23"/>
      <c r="E312" s="23"/>
      <c r="F312" s="23"/>
      <c r="G312" s="23"/>
      <c r="H312" s="23"/>
      <c r="I312" s="23"/>
      <c r="J312" s="23"/>
      <c r="K312" s="23"/>
      <c r="L312" s="23"/>
    </row>
    <row r="313" spans="1:12" x14ac:dyDescent="0.25">
      <c r="A313">
        <v>919906</v>
      </c>
      <c r="B313" s="1" t="str">
        <f>VLOOKUP(A313,países!$A$4:$B$247,2,FALSE)</f>
        <v>CAN</v>
      </c>
      <c r="C313" s="23"/>
      <c r="D313" s="23"/>
      <c r="E313" s="23"/>
      <c r="F313" s="23"/>
      <c r="G313" s="23"/>
      <c r="H313" s="23"/>
      <c r="I313" s="23"/>
      <c r="J313" s="23"/>
      <c r="K313" s="23"/>
      <c r="L313" s="23"/>
    </row>
    <row r="314" spans="1:12" x14ac:dyDescent="0.25">
      <c r="A314">
        <v>973</v>
      </c>
      <c r="B314" s="2" t="str">
        <f>VLOOKUP(A314,países!$A$4:$B$247,2,FALSE)</f>
        <v>Bolivia</v>
      </c>
      <c r="C314" s="23">
        <f>VLOOKUP($B314,$B$4:$H$226,2,FALSE)</f>
        <v>0.57599999999999996</v>
      </c>
      <c r="D314" s="23">
        <f>VLOOKUP($B314,$B$4:$H$226,3,FALSE)</f>
        <v>8.2000000000000003E-2</v>
      </c>
      <c r="E314" s="23">
        <f>VLOOKUP($B314,$B$4:$H$226,4,FALSE)</f>
        <v>1.901</v>
      </c>
      <c r="F314" s="23">
        <f>VLOOKUP($B314,$B$4:$H$226,5,FALSE)</f>
        <v>1.526</v>
      </c>
      <c r="G314" s="23">
        <f>VLOOKUP($B314,$B$4:$H$226,6,FALSE)</f>
        <v>0</v>
      </c>
      <c r="H314" s="23">
        <f>VLOOKUP($B314,$B$4:$H$226,7,FALSE)</f>
        <v>0</v>
      </c>
      <c r="I314" s="23">
        <f>VLOOKUP($B314,$B$4:$I$226,8,FALSE)</f>
        <v>0</v>
      </c>
      <c r="J314" s="23">
        <f>VLOOKUP($B314,$B$4:$Z$226,9,FALSE)</f>
        <v>0</v>
      </c>
      <c r="K314" s="23">
        <f t="shared" si="26"/>
        <v>0</v>
      </c>
      <c r="L314" s="23">
        <f t="shared" si="27"/>
        <v>0</v>
      </c>
    </row>
    <row r="315" spans="1:12" x14ac:dyDescent="0.25">
      <c r="A315">
        <v>1693</v>
      </c>
      <c r="B315" s="2" t="str">
        <f>VLOOKUP(A315,países!$A$4:$B$247,2,FALSE)</f>
        <v>Colombia</v>
      </c>
      <c r="C315" s="23">
        <f>VLOOKUP($B315,$B$4:$H$226,2,FALSE)</f>
        <v>105.32299999999999</v>
      </c>
      <c r="D315" s="23">
        <f>VLOOKUP($B315,$B$4:$H$226,3,FALSE)</f>
        <v>132.69900000000001</v>
      </c>
      <c r="E315" s="23">
        <f>VLOOKUP($B315,$B$4:$H$226,4,FALSE)</f>
        <v>115.182</v>
      </c>
      <c r="F315" s="23">
        <f>VLOOKUP($B315,$B$4:$H$226,5,FALSE)</f>
        <v>130.95400000000001</v>
      </c>
      <c r="G315" s="23">
        <f>VLOOKUP($B315,$B$4:$H$226,6,FALSE)</f>
        <v>120.95100000000001</v>
      </c>
      <c r="H315" s="23">
        <f>VLOOKUP($B315,$B$4:$H$226,7,FALSE)</f>
        <v>110.056</v>
      </c>
      <c r="I315" s="23">
        <f>VLOOKUP($B315,$B$4:$I$226,8,FALSE)</f>
        <v>13.182</v>
      </c>
      <c r="J315" s="23">
        <f>VLOOKUP($B315,$B$4:$Z$226,9,FALSE)</f>
        <v>44.784999999999997</v>
      </c>
      <c r="K315" s="23">
        <f t="shared" si="26"/>
        <v>24.002519999999997</v>
      </c>
      <c r="L315" s="23">
        <f t="shared" si="27"/>
        <v>24.101092999999999</v>
      </c>
    </row>
    <row r="316" spans="1:12" x14ac:dyDescent="0.25">
      <c r="A316">
        <v>2393</v>
      </c>
      <c r="B316" s="2" t="str">
        <f>VLOOKUP(A316,países!$A$4:$B$247,2,FALSE)</f>
        <v>Ecuador</v>
      </c>
      <c r="C316" s="23">
        <f>VLOOKUP($B316,$B$4:$H$226,2,FALSE)</f>
        <v>74.593000000000004</v>
      </c>
      <c r="D316" s="23">
        <f>VLOOKUP($B316,$B$4:$H$226,3,FALSE)</f>
        <v>39.597999999999999</v>
      </c>
      <c r="E316" s="23">
        <f>VLOOKUP($B316,$B$4:$H$226,4,FALSE)</f>
        <v>117.815</v>
      </c>
      <c r="F316" s="23">
        <f>VLOOKUP($B316,$B$4:$H$226,5,FALSE)</f>
        <v>42.877000000000002</v>
      </c>
      <c r="G316" s="23">
        <f>VLOOKUP($B316,$B$4:$H$226,6,FALSE)</f>
        <v>64.873000000000005</v>
      </c>
      <c r="H316" s="23">
        <f>VLOOKUP($B316,$B$4:$H$226,7,FALSE)</f>
        <v>56.16</v>
      </c>
      <c r="I316" s="23">
        <f>VLOOKUP($B316,$B$4:$I$226,8,FALSE)</f>
        <v>22.722999999999999</v>
      </c>
      <c r="J316" s="23">
        <f>VLOOKUP($B316,$B$4:$Z$226,9,FALSE)</f>
        <v>53.195999999999998</v>
      </c>
      <c r="K316" s="23">
        <f t="shared" ref="K316:K377" si="36">VLOOKUP($B316,$B$4:$Z$226,10,FALSE)</f>
        <v>22.271789999999999</v>
      </c>
      <c r="L316" s="23">
        <f t="shared" ref="L316:L377" si="37">VLOOKUP($B316,$B$4:$Z$226,11,FALSE)</f>
        <v>36.200274499999999</v>
      </c>
    </row>
    <row r="317" spans="1:12" x14ac:dyDescent="0.25">
      <c r="A317">
        <v>5893</v>
      </c>
      <c r="B317" s="2" t="str">
        <f>VLOOKUP(A317,países!$A$4:$B$247,2,FALSE)</f>
        <v>Perú</v>
      </c>
      <c r="C317" s="23">
        <f>VLOOKUP($B317,$B$4:$H$226,2,FALSE)</f>
        <v>105.075</v>
      </c>
      <c r="D317" s="23">
        <f>VLOOKUP($B317,$B$4:$H$226,3,FALSE)</f>
        <v>167.04300000000001</v>
      </c>
      <c r="E317" s="23">
        <f>VLOOKUP($B317,$B$4:$H$226,4,FALSE)</f>
        <v>286.73200000000003</v>
      </c>
      <c r="F317" s="23">
        <f>VLOOKUP($B317,$B$4:$H$226,5,FALSE)</f>
        <v>146.839</v>
      </c>
      <c r="G317" s="23">
        <f>VLOOKUP($B317,$B$4:$H$226,6,FALSE)</f>
        <v>147.11799999999999</v>
      </c>
      <c r="H317" s="23">
        <f>VLOOKUP($B317,$B$4:$H$226,7,FALSE)</f>
        <v>391.64599999999996</v>
      </c>
      <c r="I317" s="23">
        <f>VLOOKUP($B317,$B$4:$I$226,8,FALSE)</f>
        <v>176.16899999999998</v>
      </c>
      <c r="J317" s="23">
        <f>VLOOKUP($B317,$B$4:$Z$226,9,FALSE)</f>
        <v>75.320999999999998</v>
      </c>
      <c r="K317" s="23">
        <f t="shared" si="36"/>
        <v>158.52084000000002</v>
      </c>
      <c r="L317" s="23">
        <f t="shared" si="37"/>
        <v>178.46387729</v>
      </c>
    </row>
    <row r="318" spans="1:12" x14ac:dyDescent="0.25">
      <c r="A318"/>
      <c r="B318"/>
      <c r="C318" s="23"/>
      <c r="D318" s="23"/>
      <c r="E318" s="23"/>
      <c r="F318" s="23"/>
      <c r="G318" s="23"/>
      <c r="H318" s="23"/>
      <c r="I318" s="23"/>
      <c r="J318" s="23"/>
      <c r="K318" s="23"/>
      <c r="L318" s="23"/>
    </row>
    <row r="319" spans="1:12" x14ac:dyDescent="0.25">
      <c r="A319">
        <v>919907</v>
      </c>
      <c r="B319" s="1" t="str">
        <f>VLOOKUP(A319,países!$A$4:$B$247,2,FALSE)</f>
        <v>Mercosur</v>
      </c>
      <c r="C319" s="23"/>
      <c r="D319" s="23"/>
      <c r="E319" s="23"/>
      <c r="F319" s="23"/>
      <c r="G319" s="23"/>
      <c r="H319" s="23"/>
      <c r="I319" s="23"/>
      <c r="J319" s="23"/>
      <c r="K319" s="23"/>
      <c r="L319" s="23"/>
    </row>
    <row r="320" spans="1:12" x14ac:dyDescent="0.25">
      <c r="A320">
        <v>633</v>
      </c>
      <c r="B320" s="2" t="str">
        <f>VLOOKUP(A320,países!$A$4:$B$247,2,FALSE)</f>
        <v>Argentina</v>
      </c>
      <c r="C320" s="23">
        <f>VLOOKUP($B320,$B$4:$H$226,2,FALSE)</f>
        <v>27.611999999999998</v>
      </c>
      <c r="D320" s="23">
        <f>VLOOKUP($B320,$B$4:$H$226,3,FALSE)</f>
        <v>46.405999999999999</v>
      </c>
      <c r="E320" s="23">
        <f>VLOOKUP($B320,$B$4:$H$226,4,FALSE)</f>
        <v>19.376999999999999</v>
      </c>
      <c r="F320" s="23">
        <f>VLOOKUP($B320,$B$4:$H$226,5,FALSE)</f>
        <v>33.942999999999998</v>
      </c>
      <c r="G320" s="23">
        <f>VLOOKUP($B320,$B$4:$H$226,6,FALSE)</f>
        <v>49.381</v>
      </c>
      <c r="H320" s="23">
        <f>VLOOKUP($B320,$B$4:$H$226,7,FALSE)</f>
        <v>7.72</v>
      </c>
      <c r="I320" s="23">
        <f>VLOOKUP($B320,$B$4:$I$226,8,FALSE)</f>
        <v>0.47099999999999997</v>
      </c>
      <c r="J320" s="23">
        <f>VLOOKUP($B320,$B$4:$Z$226,9,FALSE)</f>
        <v>1.9670000000000001</v>
      </c>
      <c r="K320" s="23">
        <f t="shared" si="36"/>
        <v>2.3619699999999999</v>
      </c>
      <c r="L320" s="23">
        <f t="shared" si="37"/>
        <v>163.01106999999999</v>
      </c>
    </row>
    <row r="321" spans="1:12" x14ac:dyDescent="0.25">
      <c r="A321">
        <v>1053</v>
      </c>
      <c r="B321" s="2" t="str">
        <f>VLOOKUP(A321,países!$A$4:$B$247,2,FALSE)</f>
        <v>Brasil</v>
      </c>
      <c r="C321" s="23">
        <f>VLOOKUP($B321,$B$4:$H$226,2,FALSE)</f>
        <v>1576.634</v>
      </c>
      <c r="D321" s="23">
        <f>VLOOKUP($B321,$B$4:$H$226,3,FALSE)</f>
        <v>612.10400000000004</v>
      </c>
      <c r="E321" s="23">
        <f>VLOOKUP($B321,$B$4:$H$226,4,FALSE)</f>
        <v>827.48199999999997</v>
      </c>
      <c r="F321" s="23">
        <f>VLOOKUP($B321,$B$4:$H$226,5,FALSE)</f>
        <v>702.91600000000005</v>
      </c>
      <c r="G321" s="23">
        <f>VLOOKUP($B321,$B$4:$H$226,6,FALSE)</f>
        <v>729.34500000000003</v>
      </c>
      <c r="H321" s="23">
        <f>VLOOKUP($B321,$B$4:$H$226,7,FALSE)</f>
        <v>985.60300000000007</v>
      </c>
      <c r="I321" s="23">
        <f>VLOOKUP($B321,$B$4:$I$226,8,FALSE)</f>
        <v>502.06600000000003</v>
      </c>
      <c r="J321" s="23">
        <f>VLOOKUP($B321,$B$4:$Z$226,9,FALSE)</f>
        <v>392.98500000000001</v>
      </c>
      <c r="K321" s="23">
        <f t="shared" si="36"/>
        <v>141.51685000000001</v>
      </c>
      <c r="L321" s="23">
        <f t="shared" si="37"/>
        <v>0.59772000000000003</v>
      </c>
    </row>
    <row r="322" spans="1:12" x14ac:dyDescent="0.25">
      <c r="A322">
        <v>5863</v>
      </c>
      <c r="B322" s="2" t="str">
        <f>VLOOKUP(A322,países!$A$4:$B$247,2,FALSE)</f>
        <v>Paraguay</v>
      </c>
      <c r="C322" s="23">
        <f>VLOOKUP($B322,$B$4:$H$226,2,FALSE)</f>
        <v>0.377</v>
      </c>
      <c r="D322" s="23">
        <f>VLOOKUP($B322,$B$4:$H$226,3,FALSE)</f>
        <v>0.53</v>
      </c>
      <c r="E322" s="23">
        <f>VLOOKUP($B322,$B$4:$H$226,4,FALSE)</f>
        <v>2.6640000000000001</v>
      </c>
      <c r="F322" s="23">
        <f>VLOOKUP($B322,$B$4:$H$226,5,FALSE)</f>
        <v>0</v>
      </c>
      <c r="G322" s="23">
        <f>VLOOKUP($B322,$B$4:$H$226,6,FALSE)</f>
        <v>0</v>
      </c>
      <c r="H322" s="23">
        <f>VLOOKUP($B322,$B$4:$H$226,7,FALSE)</f>
        <v>0</v>
      </c>
      <c r="I322" s="23">
        <f>VLOOKUP($B322,$B$4:$I$226,8,FALSE)</f>
        <v>0</v>
      </c>
      <c r="J322" s="23">
        <f>VLOOKUP($B322,$B$4:$Z$226,9,FALSE)</f>
        <v>0</v>
      </c>
      <c r="K322" s="23">
        <f t="shared" si="36"/>
        <v>0</v>
      </c>
      <c r="L322" s="23">
        <f t="shared" si="37"/>
        <v>0</v>
      </c>
    </row>
    <row r="323" spans="1:12" x14ac:dyDescent="0.25">
      <c r="A323">
        <v>8453</v>
      </c>
      <c r="B323" s="2" t="str">
        <f>VLOOKUP(A323,países!$A$4:$B$247,2,FALSE)</f>
        <v>Uruguay</v>
      </c>
      <c r="C323" s="23">
        <f>VLOOKUP($B323,$B$4:$H$226,2,FALSE)</f>
        <v>13.39</v>
      </c>
      <c r="D323" s="23">
        <f>VLOOKUP($B323,$B$4:$H$226,3,FALSE)</f>
        <v>27.791</v>
      </c>
      <c r="E323" s="23">
        <f>VLOOKUP($B323,$B$4:$H$226,4,FALSE)</f>
        <v>86.697999999999993</v>
      </c>
      <c r="F323" s="23">
        <f>VLOOKUP($B323,$B$4:$H$226,5,FALSE)</f>
        <v>13.021000000000001</v>
      </c>
      <c r="G323" s="23">
        <f>VLOOKUP($B323,$B$4:$H$226,6,FALSE)</f>
        <v>72.477999999999994</v>
      </c>
      <c r="H323" s="23">
        <f>VLOOKUP($B323,$B$4:$H$226,7,FALSE)</f>
        <v>149.833</v>
      </c>
      <c r="I323" s="23">
        <f>VLOOKUP($B323,$B$4:$I$226,8,FALSE)</f>
        <v>160.821</v>
      </c>
      <c r="J323" s="23">
        <f>VLOOKUP($B323,$B$4:$Z$226,9,FALSE)</f>
        <v>66.313000000000002</v>
      </c>
      <c r="K323" s="23">
        <f t="shared" si="36"/>
        <v>0</v>
      </c>
      <c r="L323" s="23">
        <f t="shared" si="37"/>
        <v>0</v>
      </c>
    </row>
    <row r="324" spans="1:12" x14ac:dyDescent="0.25">
      <c r="A324"/>
      <c r="B324"/>
      <c r="C324" s="23"/>
      <c r="D324" s="23"/>
      <c r="E324" s="23"/>
      <c r="F324" s="23"/>
      <c r="G324" s="23"/>
      <c r="H324" s="23"/>
      <c r="I324" s="23"/>
      <c r="J324" s="23"/>
      <c r="K324" s="23"/>
      <c r="L324" s="23"/>
    </row>
    <row r="325" spans="1:12" x14ac:dyDescent="0.25">
      <c r="A325">
        <v>919908</v>
      </c>
      <c r="B325" s="1" t="str">
        <f>VLOOKUP(A325,países!$A$4:$B$247,2,FALSE)</f>
        <v>Unión Europea</v>
      </c>
      <c r="C325" s="23"/>
      <c r="D325" s="23"/>
      <c r="E325" s="23"/>
      <c r="F325" s="23"/>
      <c r="G325" s="23"/>
      <c r="H325" s="23"/>
      <c r="I325" s="23"/>
      <c r="J325" s="23"/>
      <c r="K325" s="23"/>
      <c r="L325" s="23"/>
    </row>
    <row r="326" spans="1:12" x14ac:dyDescent="0.25">
      <c r="A326">
        <v>234</v>
      </c>
      <c r="B326" s="2" t="str">
        <f>VLOOKUP(A326,países!$A$4:$B$247,2,FALSE)</f>
        <v>Alemania</v>
      </c>
      <c r="C326" s="23">
        <f t="shared" ref="C326:C339" si="38">VLOOKUP($B326,$B$4:$H$226,2,FALSE)</f>
        <v>400.82499999999999</v>
      </c>
      <c r="D326" s="23">
        <f t="shared" ref="D326:D339" si="39">VLOOKUP($B326,$B$4:$H$226,3,FALSE)</f>
        <v>447.255</v>
      </c>
      <c r="E326" s="23">
        <f t="shared" ref="E326:E339" si="40">VLOOKUP($B326,$B$4:$H$226,4,FALSE)</f>
        <v>213.971</v>
      </c>
      <c r="F326" s="23">
        <f t="shared" ref="F326:F339" si="41">VLOOKUP($B326,$B$4:$H$226,5,FALSE)</f>
        <v>231.733</v>
      </c>
      <c r="G326" s="23">
        <f t="shared" ref="G326:G339" si="42">VLOOKUP($B326,$B$4:$H$226,6,FALSE)</f>
        <v>178.209</v>
      </c>
      <c r="H326" s="23">
        <f t="shared" ref="H326:H339" si="43">VLOOKUP($B326,$B$4:$H$226,7,FALSE)</f>
        <v>248.762</v>
      </c>
      <c r="I326" s="23">
        <f t="shared" ref="I326:I339" si="44">VLOOKUP($B326,$B$4:$I$226,8,FALSE)</f>
        <v>165.06700000000001</v>
      </c>
      <c r="J326" s="23">
        <f t="shared" ref="J326:J339" si="45">VLOOKUP($B326,$B$4:$Z$226,9,FALSE)</f>
        <v>85.682000000000002</v>
      </c>
      <c r="K326" s="23">
        <f t="shared" si="36"/>
        <v>119.52911999999999</v>
      </c>
      <c r="L326" s="23">
        <f t="shared" si="37"/>
        <v>87.383974370000018</v>
      </c>
    </row>
    <row r="327" spans="1:12" x14ac:dyDescent="0.25">
      <c r="A327">
        <v>724</v>
      </c>
      <c r="B327" s="2" t="str">
        <f>VLOOKUP(A327,países!$A$4:$B$247,2,FALSE)</f>
        <v>Austria</v>
      </c>
      <c r="C327" s="23">
        <f t="shared" si="38"/>
        <v>0</v>
      </c>
      <c r="D327" s="23">
        <f t="shared" si="39"/>
        <v>0</v>
      </c>
      <c r="E327" s="23">
        <f t="shared" si="40"/>
        <v>0</v>
      </c>
      <c r="F327" s="23">
        <f t="shared" si="41"/>
        <v>0</v>
      </c>
      <c r="G327" s="23">
        <f t="shared" si="42"/>
        <v>0</v>
      </c>
      <c r="H327" s="23">
        <f t="shared" si="43"/>
        <v>0</v>
      </c>
      <c r="I327" s="23">
        <f t="shared" si="44"/>
        <v>0</v>
      </c>
      <c r="J327" s="23">
        <f t="shared" si="45"/>
        <v>0</v>
      </c>
      <c r="K327" s="23">
        <f t="shared" si="36"/>
        <v>0</v>
      </c>
      <c r="L327" s="23">
        <f t="shared" si="37"/>
        <v>0</v>
      </c>
    </row>
    <row r="328" spans="1:12" x14ac:dyDescent="0.25">
      <c r="A328">
        <v>874</v>
      </c>
      <c r="B328" s="2" t="str">
        <f>VLOOKUP(A328,países!$A$4:$B$247,2,FALSE)</f>
        <v>Bélgica-Luxemburgo</v>
      </c>
      <c r="C328" s="23">
        <f t="shared" si="38"/>
        <v>42.959000000000003</v>
      </c>
      <c r="D328" s="23">
        <f t="shared" si="39"/>
        <v>80.540000000000006</v>
      </c>
      <c r="E328" s="23">
        <f t="shared" si="40"/>
        <v>1.117</v>
      </c>
      <c r="F328" s="23">
        <f t="shared" si="41"/>
        <v>0.192</v>
      </c>
      <c r="G328" s="23">
        <f t="shared" si="42"/>
        <v>23.484999999999999</v>
      </c>
      <c r="H328" s="23">
        <f t="shared" si="43"/>
        <v>60.547000000000004</v>
      </c>
      <c r="I328" s="23">
        <f t="shared" si="44"/>
        <v>66.128999999999991</v>
      </c>
      <c r="J328" s="23">
        <f t="shared" si="45"/>
        <v>46.227999999999994</v>
      </c>
      <c r="K328" s="23">
        <f t="shared" si="36"/>
        <v>75.302720000000008</v>
      </c>
      <c r="L328" s="23">
        <f t="shared" si="37"/>
        <v>67.707525660000002</v>
      </c>
    </row>
    <row r="329" spans="1:12" x14ac:dyDescent="0.25">
      <c r="A329">
        <v>2324</v>
      </c>
      <c r="B329" s="2" t="str">
        <f>VLOOKUP(A329,países!$A$4:$B$247,2,FALSE)</f>
        <v>Dinamarca</v>
      </c>
      <c r="C329" s="23">
        <f t="shared" si="38"/>
        <v>0</v>
      </c>
      <c r="D329" s="23">
        <f t="shared" si="39"/>
        <v>0</v>
      </c>
      <c r="E329" s="23">
        <f t="shared" si="40"/>
        <v>0</v>
      </c>
      <c r="F329" s="23">
        <f t="shared" si="41"/>
        <v>0</v>
      </c>
      <c r="G329" s="23">
        <f t="shared" si="42"/>
        <v>0</v>
      </c>
      <c r="H329" s="23">
        <f t="shared" si="43"/>
        <v>0</v>
      </c>
      <c r="I329" s="23">
        <f t="shared" si="44"/>
        <v>0</v>
      </c>
      <c r="J329" s="23">
        <f t="shared" si="45"/>
        <v>0</v>
      </c>
      <c r="K329" s="23">
        <f t="shared" si="36"/>
        <v>0</v>
      </c>
      <c r="L329" s="23">
        <f t="shared" si="37"/>
        <v>0</v>
      </c>
    </row>
    <row r="330" spans="1:12" x14ac:dyDescent="0.25">
      <c r="A330">
        <v>2454</v>
      </c>
      <c r="B330" s="2" t="str">
        <f>VLOOKUP(A330,países!$A$4:$B$247,2,FALSE)</f>
        <v>España</v>
      </c>
      <c r="C330" s="23">
        <f t="shared" si="38"/>
        <v>45.869</v>
      </c>
      <c r="D330" s="23">
        <f t="shared" si="39"/>
        <v>132.41200000000001</v>
      </c>
      <c r="E330" s="23">
        <f t="shared" si="40"/>
        <v>108.539</v>
      </c>
      <c r="F330" s="23">
        <f t="shared" si="41"/>
        <v>60.665999999999997</v>
      </c>
      <c r="G330" s="23">
        <f t="shared" si="42"/>
        <v>69.784999999999997</v>
      </c>
      <c r="H330" s="23">
        <f t="shared" si="43"/>
        <v>287.88400000000001</v>
      </c>
      <c r="I330" s="23">
        <f t="shared" si="44"/>
        <v>292.88900000000001</v>
      </c>
      <c r="J330" s="23">
        <f t="shared" si="45"/>
        <v>362.26299999999998</v>
      </c>
      <c r="K330" s="23">
        <f t="shared" si="36"/>
        <v>83.361469999999997</v>
      </c>
      <c r="L330" s="23">
        <f t="shared" si="37"/>
        <v>75.533247729999999</v>
      </c>
    </row>
    <row r="331" spans="1:12" x14ac:dyDescent="0.25">
      <c r="A331">
        <v>2714</v>
      </c>
      <c r="B331" s="2" t="str">
        <f>VLOOKUP(A331,países!$A$4:$B$247,2,FALSE)</f>
        <v>Finlandia</v>
      </c>
      <c r="C331" s="23">
        <f t="shared" si="38"/>
        <v>0</v>
      </c>
      <c r="D331" s="23">
        <f t="shared" si="39"/>
        <v>0</v>
      </c>
      <c r="E331" s="23">
        <f t="shared" si="40"/>
        <v>0</v>
      </c>
      <c r="F331" s="23">
        <f t="shared" si="41"/>
        <v>2.6760000000000002</v>
      </c>
      <c r="G331" s="23">
        <f t="shared" si="42"/>
        <v>0</v>
      </c>
      <c r="H331" s="23">
        <f t="shared" si="43"/>
        <v>0</v>
      </c>
      <c r="I331" s="23">
        <f t="shared" si="44"/>
        <v>0</v>
      </c>
      <c r="J331" s="23">
        <f t="shared" si="45"/>
        <v>0</v>
      </c>
      <c r="K331" s="23">
        <f t="shared" si="36"/>
        <v>0</v>
      </c>
      <c r="L331" s="23">
        <f t="shared" si="37"/>
        <v>0</v>
      </c>
    </row>
    <row r="332" spans="1:12" x14ac:dyDescent="0.25">
      <c r="A332">
        <v>2754</v>
      </c>
      <c r="B332" s="2" t="str">
        <f>VLOOKUP(A332,países!$A$4:$B$247,2,FALSE)</f>
        <v>Francia</v>
      </c>
      <c r="C332" s="23">
        <f t="shared" si="38"/>
        <v>31.733000000000001</v>
      </c>
      <c r="D332" s="23">
        <f t="shared" si="39"/>
        <v>7.3979999999999997</v>
      </c>
      <c r="E332" s="23">
        <f t="shared" si="40"/>
        <v>0</v>
      </c>
      <c r="F332" s="23">
        <f t="shared" si="41"/>
        <v>0.48199999999999998</v>
      </c>
      <c r="G332" s="23">
        <f t="shared" si="42"/>
        <v>0.72399999999999998</v>
      </c>
      <c r="H332" s="23">
        <f t="shared" si="43"/>
        <v>24.843</v>
      </c>
      <c r="I332" s="23">
        <f t="shared" si="44"/>
        <v>17.827999999999999</v>
      </c>
      <c r="J332" s="23">
        <f t="shared" si="45"/>
        <v>0</v>
      </c>
      <c r="K332" s="23">
        <f t="shared" si="36"/>
        <v>10.704829999999999</v>
      </c>
      <c r="L332" s="23">
        <f t="shared" si="37"/>
        <v>0.25056</v>
      </c>
    </row>
    <row r="333" spans="1:12" x14ac:dyDescent="0.25">
      <c r="A333">
        <v>3014</v>
      </c>
      <c r="B333" s="2" t="str">
        <f>VLOOKUP(A333,países!$A$4:$B$247,2,FALSE)</f>
        <v>Grecia</v>
      </c>
      <c r="C333" s="23">
        <f t="shared" si="38"/>
        <v>0.57599999999999996</v>
      </c>
      <c r="D333" s="23">
        <f t="shared" si="39"/>
        <v>0</v>
      </c>
      <c r="E333" s="23">
        <f t="shared" si="40"/>
        <v>1.0049999999999999</v>
      </c>
      <c r="F333" s="23">
        <f t="shared" si="41"/>
        <v>0.58499999999999996</v>
      </c>
      <c r="G333" s="23">
        <f t="shared" si="42"/>
        <v>0.318</v>
      </c>
      <c r="H333" s="23">
        <f t="shared" si="43"/>
        <v>0.87</v>
      </c>
      <c r="I333" s="23">
        <f t="shared" si="44"/>
        <v>0.28499999999999998</v>
      </c>
      <c r="J333" s="23">
        <f t="shared" si="45"/>
        <v>0.28999999999999998</v>
      </c>
      <c r="K333" s="23">
        <f t="shared" si="36"/>
        <v>0</v>
      </c>
      <c r="L333" s="23">
        <f t="shared" si="37"/>
        <v>0</v>
      </c>
    </row>
    <row r="334" spans="1:12" x14ac:dyDescent="0.25">
      <c r="A334">
        <v>3754</v>
      </c>
      <c r="B334" s="2" t="str">
        <f>VLOOKUP(A334,países!$A$4:$B$247,2,FALSE)</f>
        <v>Irlanda</v>
      </c>
      <c r="C334" s="23">
        <f t="shared" si="38"/>
        <v>0.28299999999999997</v>
      </c>
      <c r="D334" s="23">
        <f t="shared" si="39"/>
        <v>0</v>
      </c>
      <c r="E334" s="23">
        <f t="shared" si="40"/>
        <v>0</v>
      </c>
      <c r="F334" s="23">
        <f t="shared" si="41"/>
        <v>0</v>
      </c>
      <c r="G334" s="23">
        <f t="shared" si="42"/>
        <v>0.14599999999999999</v>
      </c>
      <c r="H334" s="23">
        <f t="shared" si="43"/>
        <v>0.59199999999999997</v>
      </c>
      <c r="I334" s="23">
        <f t="shared" si="44"/>
        <v>1.385</v>
      </c>
      <c r="J334" s="23">
        <f t="shared" si="45"/>
        <v>0</v>
      </c>
      <c r="K334" s="23">
        <f t="shared" si="36"/>
        <v>0</v>
      </c>
      <c r="L334" s="23">
        <f t="shared" si="37"/>
        <v>0</v>
      </c>
    </row>
    <row r="335" spans="1:12" x14ac:dyDescent="0.25">
      <c r="A335">
        <v>3864</v>
      </c>
      <c r="B335" s="2" t="str">
        <f>VLOOKUP(A335,países!$A$4:$B$247,2,FALSE)</f>
        <v>Italia</v>
      </c>
      <c r="C335" s="23">
        <f t="shared" si="38"/>
        <v>64.933999999999997</v>
      </c>
      <c r="D335" s="23">
        <f t="shared" si="39"/>
        <v>77.275999999999996</v>
      </c>
      <c r="E335" s="23">
        <f t="shared" si="40"/>
        <v>37.9</v>
      </c>
      <c r="F335" s="23">
        <f t="shared" si="41"/>
        <v>30.303999999999998</v>
      </c>
      <c r="G335" s="23">
        <f t="shared" si="42"/>
        <v>16.291</v>
      </c>
      <c r="H335" s="23">
        <f t="shared" si="43"/>
        <v>69.432999999999993</v>
      </c>
      <c r="I335" s="23">
        <f t="shared" si="44"/>
        <v>27.164999999999999</v>
      </c>
      <c r="J335" s="23">
        <f t="shared" si="45"/>
        <v>4.9809999999999999</v>
      </c>
      <c r="K335" s="23">
        <f t="shared" si="36"/>
        <v>36.337669999999996</v>
      </c>
      <c r="L335" s="23">
        <f t="shared" si="37"/>
        <v>2.8029999999999999</v>
      </c>
    </row>
    <row r="336" spans="1:12" x14ac:dyDescent="0.25">
      <c r="A336">
        <v>5734</v>
      </c>
      <c r="B336" s="2" t="str">
        <f>VLOOKUP(A336,países!$A$4:$B$247,2,FALSE)</f>
        <v>Holanda</v>
      </c>
      <c r="C336" s="23">
        <f t="shared" si="38"/>
        <v>99.179000000000002</v>
      </c>
      <c r="D336" s="23">
        <f t="shared" si="39"/>
        <v>213.92599999999999</v>
      </c>
      <c r="E336" s="23">
        <f t="shared" si="40"/>
        <v>167.45699999999999</v>
      </c>
      <c r="F336" s="23">
        <f t="shared" si="41"/>
        <v>189.81200000000001</v>
      </c>
      <c r="G336" s="23">
        <f t="shared" si="42"/>
        <v>233.43</v>
      </c>
      <c r="H336" s="23">
        <f t="shared" si="43"/>
        <v>115.077</v>
      </c>
      <c r="I336" s="23">
        <f t="shared" si="44"/>
        <v>136.50200000000001</v>
      </c>
      <c r="J336" s="23">
        <f t="shared" si="45"/>
        <v>59.722999999999999</v>
      </c>
      <c r="K336" s="23">
        <f t="shared" si="36"/>
        <v>1847.6651100000001</v>
      </c>
      <c r="L336" s="23">
        <f t="shared" si="37"/>
        <v>65.162450000000007</v>
      </c>
    </row>
    <row r="337" spans="1:12" x14ac:dyDescent="0.25">
      <c r="A337">
        <v>6074</v>
      </c>
      <c r="B337" s="2" t="str">
        <f>VLOOKUP(A337,países!$A$4:$B$247,2,FALSE)</f>
        <v>Portugal</v>
      </c>
      <c r="C337" s="23">
        <f t="shared" si="38"/>
        <v>0</v>
      </c>
      <c r="D337" s="23">
        <f t="shared" si="39"/>
        <v>25.423999999999999</v>
      </c>
      <c r="E337" s="23">
        <f t="shared" si="40"/>
        <v>44.892000000000003</v>
      </c>
      <c r="F337" s="23">
        <f t="shared" si="41"/>
        <v>1.4059999999999999</v>
      </c>
      <c r="G337" s="23">
        <f t="shared" si="42"/>
        <v>12.442</v>
      </c>
      <c r="H337" s="23">
        <f t="shared" si="43"/>
        <v>1.0109999999999999</v>
      </c>
      <c r="I337" s="23">
        <f t="shared" si="44"/>
        <v>114.675</v>
      </c>
      <c r="J337" s="23">
        <f t="shared" si="45"/>
        <v>89.061000000000007</v>
      </c>
      <c r="K337" s="23">
        <f t="shared" si="36"/>
        <v>0</v>
      </c>
      <c r="L337" s="23">
        <f t="shared" si="37"/>
        <v>0</v>
      </c>
    </row>
    <row r="338" spans="1:12" x14ac:dyDescent="0.25">
      <c r="A338">
        <v>6284</v>
      </c>
      <c r="B338" s="2" t="str">
        <f>VLOOKUP(A338,países!$A$4:$B$247,2,FALSE)</f>
        <v>Reino Unido</v>
      </c>
      <c r="C338" s="23">
        <f t="shared" si="38"/>
        <v>193.03</v>
      </c>
      <c r="D338" s="23">
        <f t="shared" si="39"/>
        <v>127.46899999999999</v>
      </c>
      <c r="E338" s="23">
        <f t="shared" si="40"/>
        <v>0</v>
      </c>
      <c r="F338" s="23">
        <f t="shared" si="41"/>
        <v>23.571000000000002</v>
      </c>
      <c r="G338" s="23">
        <f t="shared" si="42"/>
        <v>28.177</v>
      </c>
      <c r="H338" s="23">
        <f t="shared" si="43"/>
        <v>149.125</v>
      </c>
      <c r="I338" s="23">
        <f t="shared" si="44"/>
        <v>108.931</v>
      </c>
      <c r="J338" s="23">
        <f t="shared" si="45"/>
        <v>152.95699999999999</v>
      </c>
      <c r="K338" s="23">
        <f t="shared" si="36"/>
        <v>352.14004000000006</v>
      </c>
      <c r="L338" s="23">
        <f t="shared" si="37"/>
        <v>203.63277107000002</v>
      </c>
    </row>
    <row r="339" spans="1:12" x14ac:dyDescent="0.25">
      <c r="A339">
        <v>7644</v>
      </c>
      <c r="B339" s="2" t="str">
        <f>VLOOKUP(A339,países!$A$4:$B$247,2,FALSE)</f>
        <v>Suecia</v>
      </c>
      <c r="C339" s="23">
        <f t="shared" si="38"/>
        <v>178.59200000000001</v>
      </c>
      <c r="D339" s="23">
        <f t="shared" si="39"/>
        <v>131.44999999999999</v>
      </c>
      <c r="E339" s="23">
        <f t="shared" si="40"/>
        <v>240.36799999999999</v>
      </c>
      <c r="F339" s="23">
        <f t="shared" si="41"/>
        <v>0</v>
      </c>
      <c r="G339" s="23">
        <f t="shared" si="42"/>
        <v>12.673</v>
      </c>
      <c r="H339" s="23">
        <f t="shared" si="43"/>
        <v>118.974</v>
      </c>
      <c r="I339" s="23">
        <f t="shared" si="44"/>
        <v>99.284000000000006</v>
      </c>
      <c r="J339" s="23">
        <f t="shared" si="45"/>
        <v>176.36099999999999</v>
      </c>
      <c r="K339" s="23">
        <f t="shared" si="36"/>
        <v>0</v>
      </c>
      <c r="L339" s="23">
        <f t="shared" si="37"/>
        <v>0</v>
      </c>
    </row>
    <row r="340" spans="1:12" x14ac:dyDescent="0.25">
      <c r="A340"/>
      <c r="B340"/>
      <c r="C340" s="23"/>
      <c r="D340" s="23"/>
      <c r="E340" s="23"/>
      <c r="F340" s="23"/>
      <c r="G340" s="23"/>
      <c r="H340" s="23"/>
      <c r="I340" s="23"/>
      <c r="J340" s="23"/>
      <c r="K340" s="23"/>
      <c r="L340" s="23"/>
    </row>
    <row r="341" spans="1:12" customFormat="1" x14ac:dyDescent="0.25">
      <c r="A341">
        <v>919909</v>
      </c>
      <c r="B341" s="1" t="str">
        <f>VLOOKUP(A341,países!$A$4:$B$247,2,FALSE)</f>
        <v>Caribe Resto</v>
      </c>
      <c r="C341" s="23"/>
      <c r="D341" s="23"/>
      <c r="E341" s="23"/>
      <c r="F341" s="23"/>
      <c r="G341" s="23"/>
      <c r="H341" s="23"/>
      <c r="I341" s="23"/>
      <c r="J341" s="23"/>
      <c r="K341" s="23"/>
      <c r="L341" s="23"/>
    </row>
    <row r="342" spans="1:12" customFormat="1" x14ac:dyDescent="0.25">
      <c r="A342">
        <v>272</v>
      </c>
      <c r="B342" s="2" t="str">
        <f>VLOOKUP(A342,países!$A$4:$B$247,2,FALSE)</f>
        <v>Aruba</v>
      </c>
      <c r="C342" s="23">
        <f t="shared" ref="C342:C360" si="46">VLOOKUP($B342,$B$4:$H$226,2,FALSE)</f>
        <v>233.483</v>
      </c>
      <c r="D342" s="23">
        <f t="shared" ref="D342:D360" si="47">VLOOKUP($B342,$B$4:$H$226,3,FALSE)</f>
        <v>240.67099999999999</v>
      </c>
      <c r="E342" s="23">
        <f t="shared" ref="E342:E360" si="48">VLOOKUP($B342,$B$4:$H$226,4,FALSE)</f>
        <v>211.084</v>
      </c>
      <c r="F342" s="23">
        <f t="shared" ref="F342:F360" si="49">VLOOKUP($B342,$B$4:$H$226,5,FALSE)</f>
        <v>104.95699999999999</v>
      </c>
      <c r="G342" s="23">
        <f t="shared" ref="G342:G360" si="50">VLOOKUP($B342,$B$4:$H$226,6,FALSE)</f>
        <v>5.508</v>
      </c>
      <c r="H342" s="23">
        <f t="shared" ref="H342:H360" si="51">VLOOKUP($B342,$B$4:$H$226,7,FALSE)</f>
        <v>295.19600000000003</v>
      </c>
      <c r="I342" s="23">
        <f t="shared" ref="I342:I360" si="52">VLOOKUP($B342,$B$4:$I$226,8,FALSE)</f>
        <v>17.561999999999998</v>
      </c>
      <c r="J342" s="23">
        <f t="shared" ref="J342:J360" si="53">VLOOKUP($B342,$B$4:$Z$226,9,FALSE)</f>
        <v>0.18</v>
      </c>
      <c r="K342" s="23">
        <f t="shared" si="36"/>
        <v>0</v>
      </c>
      <c r="L342" s="23">
        <f t="shared" si="37"/>
        <v>0</v>
      </c>
    </row>
    <row r="343" spans="1:12" customFormat="1" x14ac:dyDescent="0.25">
      <c r="A343">
        <v>472</v>
      </c>
      <c r="B343" s="2" t="str">
        <f>VLOOKUP(A343,países!$A$4:$B$247,2,FALSE)</f>
        <v>Antillas Holandesas</v>
      </c>
      <c r="C343" s="23">
        <f t="shared" si="46"/>
        <v>68.781999999999996</v>
      </c>
      <c r="D343" s="23">
        <f t="shared" si="47"/>
        <v>54.518999999999998</v>
      </c>
      <c r="E343" s="23">
        <f t="shared" si="48"/>
        <v>0</v>
      </c>
      <c r="F343" s="23">
        <f t="shared" si="49"/>
        <v>0</v>
      </c>
      <c r="G343" s="23">
        <f t="shared" si="50"/>
        <v>0</v>
      </c>
      <c r="H343" s="23">
        <f t="shared" si="51"/>
        <v>0</v>
      </c>
      <c r="I343" s="23">
        <f t="shared" si="52"/>
        <v>0</v>
      </c>
      <c r="J343" s="23">
        <f t="shared" si="53"/>
        <v>0</v>
      </c>
      <c r="K343" s="23">
        <f t="shared" si="36"/>
        <v>0</v>
      </c>
      <c r="L343" s="23">
        <f t="shared" si="37"/>
        <v>0</v>
      </c>
    </row>
    <row r="344" spans="1:12" customFormat="1" x14ac:dyDescent="0.25">
      <c r="A344">
        <v>512</v>
      </c>
      <c r="B344" s="2" t="str">
        <f>VLOOKUP(A344,países!$A$4:$B$247,2,FALSE)</f>
        <v>San  Eustoquio</v>
      </c>
      <c r="C344" s="23">
        <f t="shared" si="46"/>
        <v>0</v>
      </c>
      <c r="D344" s="23">
        <f t="shared" si="47"/>
        <v>0</v>
      </c>
      <c r="E344" s="23">
        <f t="shared" si="48"/>
        <v>0</v>
      </c>
      <c r="F344" s="23">
        <f t="shared" si="49"/>
        <v>0</v>
      </c>
      <c r="G344" s="23">
        <f t="shared" si="50"/>
        <v>0</v>
      </c>
      <c r="H344" s="23">
        <f t="shared" si="51"/>
        <v>0</v>
      </c>
      <c r="I344" s="23">
        <f t="shared" si="52"/>
        <v>0</v>
      </c>
      <c r="J344" s="23">
        <f t="shared" si="53"/>
        <v>0</v>
      </c>
      <c r="K344" s="23">
        <f t="shared" si="36"/>
        <v>0</v>
      </c>
      <c r="L344" s="23">
        <f t="shared" si="37"/>
        <v>0</v>
      </c>
    </row>
    <row r="345" spans="1:12" customFormat="1" x14ac:dyDescent="0.25">
      <c r="A345">
        <v>522</v>
      </c>
      <c r="B345" s="2" t="str">
        <f>VLOOKUP(A345,países!$A$4:$B$247,2,FALSE)</f>
        <v>San Martín del Sur</v>
      </c>
      <c r="C345" s="23">
        <f t="shared" si="46"/>
        <v>0</v>
      </c>
      <c r="D345" s="23">
        <f t="shared" si="47"/>
        <v>0</v>
      </c>
      <c r="E345" s="23">
        <f t="shared" si="48"/>
        <v>0</v>
      </c>
      <c r="F345" s="23">
        <f t="shared" si="49"/>
        <v>0</v>
      </c>
      <c r="G345" s="23">
        <f t="shared" si="50"/>
        <v>0</v>
      </c>
      <c r="H345" s="23">
        <f t="shared" si="51"/>
        <v>0</v>
      </c>
      <c r="I345" s="23">
        <f t="shared" si="52"/>
        <v>0</v>
      </c>
      <c r="J345" s="23">
        <f t="shared" si="53"/>
        <v>0</v>
      </c>
      <c r="K345" s="23">
        <f t="shared" si="36"/>
        <v>0</v>
      </c>
      <c r="L345" s="23">
        <f t="shared" si="37"/>
        <v>0</v>
      </c>
    </row>
    <row r="346" spans="1:12" customFormat="1" x14ac:dyDescent="0.25">
      <c r="A346">
        <v>902</v>
      </c>
      <c r="B346" s="2" t="str">
        <f>VLOOKUP(A346,países!$A$4:$B$247,2,FALSE)</f>
        <v>Bermudas</v>
      </c>
      <c r="C346" s="23">
        <f t="shared" si="46"/>
        <v>29.962</v>
      </c>
      <c r="D346" s="23">
        <f t="shared" si="47"/>
        <v>81.805000000000007</v>
      </c>
      <c r="E346" s="23">
        <f t="shared" si="48"/>
        <v>0</v>
      </c>
      <c r="F346" s="23">
        <f t="shared" si="49"/>
        <v>84.209000000000003</v>
      </c>
      <c r="G346" s="23">
        <f t="shared" si="50"/>
        <v>0</v>
      </c>
      <c r="H346" s="23">
        <f t="shared" si="51"/>
        <v>0</v>
      </c>
      <c r="I346" s="23">
        <f t="shared" si="52"/>
        <v>0</v>
      </c>
      <c r="J346" s="23">
        <f t="shared" si="53"/>
        <v>0.29399999999999998</v>
      </c>
      <c r="K346" s="23">
        <f t="shared" si="36"/>
        <v>0</v>
      </c>
      <c r="L346" s="23">
        <f t="shared" si="37"/>
        <v>0</v>
      </c>
    </row>
    <row r="347" spans="1:12" customFormat="1" x14ac:dyDescent="0.25">
      <c r="A347">
        <v>1002</v>
      </c>
      <c r="B347" s="2" t="str">
        <f>VLOOKUP(A347,países!$A$4:$B$247,2,FALSE)</f>
        <v>Bonaire  Islas</v>
      </c>
      <c r="C347" s="23">
        <f t="shared" si="46"/>
        <v>0</v>
      </c>
      <c r="D347" s="23">
        <f t="shared" si="47"/>
        <v>0</v>
      </c>
      <c r="E347" s="23">
        <f t="shared" si="48"/>
        <v>0</v>
      </c>
      <c r="F347" s="23">
        <f t="shared" si="49"/>
        <v>51.813000000000002</v>
      </c>
      <c r="G347" s="23">
        <f t="shared" si="50"/>
        <v>0.45</v>
      </c>
      <c r="H347" s="23">
        <f t="shared" si="51"/>
        <v>27.928999999999998</v>
      </c>
      <c r="I347" s="23">
        <f t="shared" si="52"/>
        <v>23.646000000000001</v>
      </c>
      <c r="J347" s="23">
        <f t="shared" si="53"/>
        <v>75.436999999999998</v>
      </c>
      <c r="K347" s="23">
        <f t="shared" si="36"/>
        <v>1.115</v>
      </c>
      <c r="L347" s="23">
        <f t="shared" si="37"/>
        <v>12.511810000000001</v>
      </c>
    </row>
    <row r="348" spans="1:12" customFormat="1" x14ac:dyDescent="0.25">
      <c r="A348">
        <v>1372</v>
      </c>
      <c r="B348" s="2" t="str">
        <f>VLOOKUP(A348,países!$A$4:$B$247,2,FALSE)</f>
        <v>Caimán  Isla</v>
      </c>
      <c r="C348" s="23">
        <f t="shared" si="46"/>
        <v>0</v>
      </c>
      <c r="D348" s="23">
        <f t="shared" si="47"/>
        <v>0</v>
      </c>
      <c r="E348" s="23">
        <f t="shared" si="48"/>
        <v>0</v>
      </c>
      <c r="F348" s="23">
        <f t="shared" si="49"/>
        <v>0</v>
      </c>
      <c r="G348" s="23">
        <f t="shared" si="50"/>
        <v>0</v>
      </c>
      <c r="H348" s="23">
        <f t="shared" si="51"/>
        <v>0</v>
      </c>
      <c r="I348" s="23">
        <f t="shared" si="52"/>
        <v>0</v>
      </c>
      <c r="J348" s="23">
        <f t="shared" si="53"/>
        <v>0</v>
      </c>
      <c r="K348" s="23">
        <f t="shared" si="36"/>
        <v>0</v>
      </c>
      <c r="L348" s="23">
        <f t="shared" si="37"/>
        <v>0</v>
      </c>
    </row>
    <row r="349" spans="1:12" customFormat="1" x14ac:dyDescent="0.25">
      <c r="A349">
        <v>2012</v>
      </c>
      <c r="B349" s="2" t="str">
        <f>VLOOKUP(A349,países!$A$4:$B$247,2,FALSE)</f>
        <v>Curazao  Islas</v>
      </c>
      <c r="C349" s="23">
        <f t="shared" si="46"/>
        <v>924.35400000000004</v>
      </c>
      <c r="D349" s="23">
        <f t="shared" si="47"/>
        <v>1187.585</v>
      </c>
      <c r="E349" s="23">
        <f t="shared" si="48"/>
        <v>1048.018</v>
      </c>
      <c r="F349" s="23">
        <f t="shared" si="49"/>
        <v>742.90099999999995</v>
      </c>
      <c r="G349" s="23">
        <f t="shared" si="50"/>
        <v>1349.646</v>
      </c>
      <c r="H349" s="23">
        <f t="shared" si="51"/>
        <v>1613.413</v>
      </c>
      <c r="I349" s="23">
        <f t="shared" si="52"/>
        <v>1409.0610000000001</v>
      </c>
      <c r="J349" s="23">
        <f t="shared" si="53"/>
        <v>1200.529</v>
      </c>
      <c r="K349" s="23">
        <f t="shared" si="36"/>
        <v>1649.1005499999999</v>
      </c>
      <c r="L349" s="23">
        <f t="shared" si="37"/>
        <v>1507.76834186</v>
      </c>
    </row>
    <row r="350" spans="1:12" customFormat="1" x14ac:dyDescent="0.25">
      <c r="A350">
        <v>2563</v>
      </c>
      <c r="B350" s="2" t="str">
        <f>VLOOKUP(A350,países!$A$4:$B$247,2,FALSE)</f>
        <v>Soledad Isla</v>
      </c>
      <c r="C350" s="23">
        <f t="shared" si="46"/>
        <v>0</v>
      </c>
      <c r="D350" s="23">
        <f t="shared" si="47"/>
        <v>0</v>
      </c>
      <c r="E350" s="23">
        <f t="shared" si="48"/>
        <v>0</v>
      </c>
      <c r="F350" s="23">
        <f t="shared" si="49"/>
        <v>0</v>
      </c>
      <c r="G350" s="23">
        <f t="shared" si="50"/>
        <v>0</v>
      </c>
      <c r="H350" s="23">
        <f t="shared" si="51"/>
        <v>0</v>
      </c>
      <c r="I350" s="23">
        <f t="shared" si="52"/>
        <v>0</v>
      </c>
      <c r="J350" s="23">
        <f t="shared" si="53"/>
        <v>0</v>
      </c>
      <c r="K350" s="23">
        <f t="shared" si="36"/>
        <v>0</v>
      </c>
      <c r="L350" s="23">
        <f t="shared" si="37"/>
        <v>0</v>
      </c>
    </row>
    <row r="351" spans="1:12" customFormat="1" x14ac:dyDescent="0.25">
      <c r="A351">
        <v>3092</v>
      </c>
      <c r="B351" s="2" t="str">
        <f>VLOOKUP(A351,países!$A$4:$B$247,2,FALSE)</f>
        <v>Guadalupe</v>
      </c>
      <c r="C351" s="23">
        <f t="shared" si="46"/>
        <v>0</v>
      </c>
      <c r="D351" s="23">
        <f t="shared" si="47"/>
        <v>0</v>
      </c>
      <c r="E351" s="23">
        <f t="shared" si="48"/>
        <v>0</v>
      </c>
      <c r="F351" s="23">
        <f t="shared" si="49"/>
        <v>2.0950000000000002</v>
      </c>
      <c r="G351" s="23">
        <f t="shared" si="50"/>
        <v>0.99199999999999999</v>
      </c>
      <c r="H351" s="23">
        <f t="shared" si="51"/>
        <v>0.82799999999999996</v>
      </c>
      <c r="I351" s="23">
        <f t="shared" si="52"/>
        <v>0.52</v>
      </c>
      <c r="J351" s="23">
        <f t="shared" si="53"/>
        <v>1.2789999999999999</v>
      </c>
      <c r="K351" s="23">
        <f t="shared" si="36"/>
        <v>0</v>
      </c>
      <c r="L351" s="23">
        <f t="shared" si="37"/>
        <v>0</v>
      </c>
    </row>
    <row r="352" spans="1:12" customFormat="1" x14ac:dyDescent="0.25">
      <c r="A352">
        <v>6792</v>
      </c>
      <c r="B352" s="2" t="str">
        <f>VLOOKUP(A352,países!$A$4:$B$247,2,FALSE)</f>
        <v>Saba</v>
      </c>
      <c r="C352" s="23">
        <f t="shared" si="46"/>
        <v>0</v>
      </c>
      <c r="D352" s="23">
        <f t="shared" si="47"/>
        <v>0</v>
      </c>
      <c r="E352" s="23">
        <f t="shared" si="48"/>
        <v>0</v>
      </c>
      <c r="F352" s="23">
        <f t="shared" si="49"/>
        <v>0</v>
      </c>
      <c r="G352" s="23">
        <f t="shared" si="50"/>
        <v>0</v>
      </c>
      <c r="H352" s="23">
        <f t="shared" si="51"/>
        <v>0</v>
      </c>
      <c r="I352" s="23">
        <f t="shared" si="52"/>
        <v>0</v>
      </c>
      <c r="J352" s="23">
        <f t="shared" si="53"/>
        <v>0</v>
      </c>
      <c r="K352" s="23">
        <f t="shared" si="36"/>
        <v>0</v>
      </c>
      <c r="L352" s="23">
        <f t="shared" si="37"/>
        <v>0</v>
      </c>
    </row>
    <row r="353" spans="1:12" customFormat="1" x14ac:dyDescent="0.25">
      <c r="A353">
        <v>7001</v>
      </c>
      <c r="B353" s="2" t="str">
        <f>VLOOKUP(A353,países!$A$4:$B$247,2,FALSE)</f>
        <v>Langlade  Miquelon y San Pedro  Islas</v>
      </c>
      <c r="C353" s="23">
        <f t="shared" si="46"/>
        <v>0</v>
      </c>
      <c r="D353" s="23">
        <f t="shared" si="47"/>
        <v>0</v>
      </c>
      <c r="E353" s="23">
        <f t="shared" si="48"/>
        <v>0</v>
      </c>
      <c r="F353" s="23">
        <f t="shared" si="49"/>
        <v>0</v>
      </c>
      <c r="G353" s="23">
        <f t="shared" si="50"/>
        <v>0</v>
      </c>
      <c r="H353" s="23">
        <f t="shared" si="51"/>
        <v>0</v>
      </c>
      <c r="I353" s="23">
        <f t="shared" si="52"/>
        <v>0</v>
      </c>
      <c r="J353" s="23">
        <f t="shared" si="53"/>
        <v>0</v>
      </c>
      <c r="K353" s="23">
        <f t="shared" si="36"/>
        <v>0</v>
      </c>
      <c r="L353" s="23">
        <f t="shared" si="37"/>
        <v>0</v>
      </c>
    </row>
    <row r="354" spans="1:12" customFormat="1" x14ac:dyDescent="0.25">
      <c r="A354">
        <v>8232</v>
      </c>
      <c r="B354" s="2" t="str">
        <f>VLOOKUP(A354,países!$A$4:$B$247,2,FALSE)</f>
        <v>Caicos y Turcas Isla</v>
      </c>
      <c r="C354" s="23">
        <f t="shared" si="46"/>
        <v>0</v>
      </c>
      <c r="D354" s="23">
        <f t="shared" si="47"/>
        <v>0</v>
      </c>
      <c r="E354" s="23">
        <f t="shared" si="48"/>
        <v>0</v>
      </c>
      <c r="F354" s="23">
        <f t="shared" si="49"/>
        <v>0</v>
      </c>
      <c r="G354" s="23">
        <f t="shared" si="50"/>
        <v>0</v>
      </c>
      <c r="H354" s="23">
        <f t="shared" si="51"/>
        <v>0</v>
      </c>
      <c r="I354" s="23">
        <f t="shared" si="52"/>
        <v>0</v>
      </c>
      <c r="J354" s="23">
        <f t="shared" si="53"/>
        <v>0</v>
      </c>
      <c r="K354" s="23">
        <f t="shared" si="36"/>
        <v>0</v>
      </c>
      <c r="L354" s="23">
        <f t="shared" si="37"/>
        <v>0</v>
      </c>
    </row>
    <row r="355" spans="1:12" customFormat="1" x14ac:dyDescent="0.25">
      <c r="A355">
        <v>8632</v>
      </c>
      <c r="B355" s="2" t="str">
        <f>VLOOKUP(A355,países!$A$4:$B$247,2,FALSE)</f>
        <v>Islas Vírgenes (UK)</v>
      </c>
      <c r="C355" s="23">
        <f t="shared" si="46"/>
        <v>0</v>
      </c>
      <c r="D355" s="23">
        <f t="shared" si="47"/>
        <v>0</v>
      </c>
      <c r="E355" s="23">
        <f t="shared" si="48"/>
        <v>194.73500000000001</v>
      </c>
      <c r="F355" s="23">
        <f t="shared" si="49"/>
        <v>0</v>
      </c>
      <c r="G355" s="23">
        <f t="shared" si="50"/>
        <v>0</v>
      </c>
      <c r="H355" s="23">
        <f t="shared" si="51"/>
        <v>0</v>
      </c>
      <c r="I355" s="23">
        <f t="shared" si="52"/>
        <v>0</v>
      </c>
      <c r="J355" s="23">
        <f t="shared" si="53"/>
        <v>0</v>
      </c>
      <c r="K355" s="23">
        <f t="shared" si="36"/>
        <v>0</v>
      </c>
      <c r="L355" s="23">
        <f t="shared" si="37"/>
        <v>0</v>
      </c>
    </row>
    <row r="356" spans="1:12" customFormat="1" x14ac:dyDescent="0.25">
      <c r="A356">
        <v>8662</v>
      </c>
      <c r="B356" s="2" t="str">
        <f>VLOOKUP(A356,países!$A$4:$B$247,2,FALSE)</f>
        <v>Islas Vírgenes (USA)</v>
      </c>
      <c r="C356" s="23">
        <f t="shared" si="46"/>
        <v>0</v>
      </c>
      <c r="D356" s="23">
        <f t="shared" si="47"/>
        <v>9.8000000000000004E-2</v>
      </c>
      <c r="E356" s="23">
        <f t="shared" si="48"/>
        <v>0</v>
      </c>
      <c r="F356" s="23">
        <f t="shared" si="49"/>
        <v>317.62099999999998</v>
      </c>
      <c r="G356" s="23">
        <f t="shared" si="50"/>
        <v>872.73299999999995</v>
      </c>
      <c r="H356" s="23">
        <f t="shared" si="51"/>
        <v>1816.04</v>
      </c>
      <c r="I356" s="23">
        <f t="shared" si="52"/>
        <v>1566.377</v>
      </c>
      <c r="J356" s="23">
        <f t="shared" si="53"/>
        <v>1597.4460000000001</v>
      </c>
      <c r="K356" s="23">
        <f t="shared" si="36"/>
        <v>2435.7420199999997</v>
      </c>
      <c r="L356" s="23">
        <f t="shared" si="37"/>
        <v>0</v>
      </c>
    </row>
    <row r="357" spans="1:12" customFormat="1" x14ac:dyDescent="0.25">
      <c r="A357">
        <v>8952</v>
      </c>
      <c r="B357" s="2" t="str">
        <f>VLOOKUP(A357,países!$A$4:$B$247,2,FALSE)</f>
        <v>Balboa y Cristóbal</v>
      </c>
      <c r="C357" s="23">
        <f t="shared" si="46"/>
        <v>0</v>
      </c>
      <c r="D357" s="23">
        <f t="shared" si="47"/>
        <v>0</v>
      </c>
      <c r="E357" s="23">
        <f t="shared" si="48"/>
        <v>0</v>
      </c>
      <c r="F357" s="23">
        <f t="shared" si="49"/>
        <v>0</v>
      </c>
      <c r="G357" s="23">
        <f t="shared" si="50"/>
        <v>0</v>
      </c>
      <c r="H357" s="23">
        <f t="shared" si="51"/>
        <v>0</v>
      </c>
      <c r="I357" s="23">
        <f t="shared" si="52"/>
        <v>0</v>
      </c>
      <c r="J357" s="23">
        <f t="shared" si="53"/>
        <v>0</v>
      </c>
      <c r="K357" s="23">
        <f t="shared" si="36"/>
        <v>0</v>
      </c>
      <c r="L357" s="23">
        <f t="shared" si="37"/>
        <v>0</v>
      </c>
    </row>
    <row r="358" spans="1:12" customFormat="1" x14ac:dyDescent="0.25">
      <c r="A358">
        <v>909904</v>
      </c>
      <c r="B358" s="2" t="str">
        <f>VLOOKUP(A358,países!$A$4:$B$247,2,FALSE)</f>
        <v>Otros Caribe</v>
      </c>
      <c r="C358" s="23">
        <f t="shared" si="46"/>
        <v>74.260999999999996</v>
      </c>
      <c r="D358" s="23">
        <f t="shared" si="47"/>
        <v>0</v>
      </c>
      <c r="E358" s="23">
        <f t="shared" si="48"/>
        <v>592.76400000000001</v>
      </c>
      <c r="F358" s="23">
        <f t="shared" si="49"/>
        <v>707.22900000000004</v>
      </c>
      <c r="G358" s="23">
        <f t="shared" si="50"/>
        <v>509.82900000000001</v>
      </c>
      <c r="H358" s="23">
        <f t="shared" si="51"/>
        <v>952.17499999999995</v>
      </c>
      <c r="I358" s="23">
        <f t="shared" si="52"/>
        <v>787.9</v>
      </c>
      <c r="J358" s="23">
        <f t="shared" si="53"/>
        <v>476.74799999999999</v>
      </c>
      <c r="K358" s="23">
        <f t="shared" si="36"/>
        <v>0</v>
      </c>
      <c r="L358" s="23">
        <f t="shared" si="37"/>
        <v>0</v>
      </c>
    </row>
    <row r="359" spans="1:12" customFormat="1" x14ac:dyDescent="0.25">
      <c r="A359">
        <v>909916</v>
      </c>
      <c r="B359" s="2" t="str">
        <f>VLOOKUP(A359,países!$A$4:$B$247,2,FALSE)</f>
        <v>Resto Antillas Francesas</v>
      </c>
      <c r="C359" s="23">
        <f t="shared" si="46"/>
        <v>0</v>
      </c>
      <c r="D359" s="23">
        <f t="shared" si="47"/>
        <v>58.225999999999999</v>
      </c>
      <c r="E359" s="23">
        <f t="shared" si="48"/>
        <v>0</v>
      </c>
      <c r="F359" s="23">
        <f t="shared" si="49"/>
        <v>0</v>
      </c>
      <c r="G359" s="23">
        <f t="shared" si="50"/>
        <v>0</v>
      </c>
      <c r="H359" s="23">
        <f t="shared" si="51"/>
        <v>27.827999999999999</v>
      </c>
      <c r="I359" s="23">
        <f t="shared" si="52"/>
        <v>18.196000000000002</v>
      </c>
      <c r="J359" s="23">
        <f t="shared" si="53"/>
        <v>0</v>
      </c>
      <c r="K359" s="23">
        <f t="shared" si="36"/>
        <v>0</v>
      </c>
      <c r="L359" s="23">
        <f t="shared" si="37"/>
        <v>0</v>
      </c>
    </row>
    <row r="360" spans="1:12" customFormat="1" x14ac:dyDescent="0.25">
      <c r="A360">
        <v>909917</v>
      </c>
      <c r="B360" s="2" t="str">
        <f>VLOOKUP(A360,países!$A$4:$B$247,2,FALSE)</f>
        <v>Resto Antillas Holandesas</v>
      </c>
      <c r="C360" s="23">
        <f t="shared" si="46"/>
        <v>0</v>
      </c>
      <c r="D360" s="23">
        <f t="shared" si="47"/>
        <v>0</v>
      </c>
      <c r="E360" s="23">
        <f t="shared" si="48"/>
        <v>0</v>
      </c>
      <c r="F360" s="23">
        <f t="shared" si="49"/>
        <v>0</v>
      </c>
      <c r="G360" s="23">
        <f t="shared" si="50"/>
        <v>32.194000000000003</v>
      </c>
      <c r="H360" s="23">
        <f t="shared" si="51"/>
        <v>67.055999999999997</v>
      </c>
      <c r="I360" s="23">
        <f t="shared" si="52"/>
        <v>60.713999999999999</v>
      </c>
      <c r="J360" s="23">
        <f t="shared" si="53"/>
        <v>34.548999999999999</v>
      </c>
      <c r="K360" s="23">
        <f t="shared" si="36"/>
        <v>0</v>
      </c>
      <c r="L360" s="23">
        <f t="shared" si="37"/>
        <v>1645.3895904999999</v>
      </c>
    </row>
    <row r="361" spans="1:12" x14ac:dyDescent="0.25">
      <c r="A361"/>
      <c r="B361"/>
      <c r="C361" s="23"/>
      <c r="D361" s="23"/>
      <c r="E361" s="23"/>
      <c r="F361" s="23"/>
      <c r="G361" s="23"/>
      <c r="H361" s="23"/>
      <c r="I361" s="23"/>
      <c r="J361" s="23"/>
      <c r="K361" s="23"/>
      <c r="L361" s="23"/>
    </row>
    <row r="362" spans="1:12" x14ac:dyDescent="0.25">
      <c r="A362">
        <v>919910</v>
      </c>
      <c r="B362" s="1" t="str">
        <f>VLOOKUP(A362,países!$A$4:$B$247,2,FALSE)</f>
        <v>Caricom</v>
      </c>
      <c r="C362" s="23"/>
      <c r="D362" s="23"/>
      <c r="E362" s="23"/>
      <c r="F362" s="23"/>
      <c r="G362" s="23"/>
      <c r="H362" s="23"/>
      <c r="I362" s="23"/>
      <c r="J362" s="23"/>
      <c r="K362" s="23"/>
      <c r="L362" s="23"/>
    </row>
    <row r="363" spans="1:12" x14ac:dyDescent="0.25">
      <c r="A363">
        <v>432</v>
      </c>
      <c r="B363" s="2" t="str">
        <f>VLOOKUP(A363,países!$A$4:$B$247,2,FALSE)</f>
        <v>Antigua</v>
      </c>
      <c r="C363" s="23">
        <f t="shared" ref="C363:C377" si="54">VLOOKUP($B363,$B$4:$H$226,2,FALSE)</f>
        <v>0</v>
      </c>
      <c r="D363" s="23">
        <f t="shared" ref="D363:D377" si="55">VLOOKUP($B363,$B$4:$H$226,3,FALSE)</f>
        <v>0</v>
      </c>
      <c r="E363" s="23">
        <f t="shared" ref="E363:E377" si="56">VLOOKUP($B363,$B$4:$H$226,4,FALSE)</f>
        <v>0</v>
      </c>
      <c r="F363" s="23">
        <f t="shared" ref="F363:F377" si="57">VLOOKUP($B363,$B$4:$H$226,5,FALSE)</f>
        <v>0</v>
      </c>
      <c r="G363" s="23">
        <f t="shared" ref="G363:G377" si="58">VLOOKUP($B363,$B$4:$H$226,6,FALSE)</f>
        <v>1.278</v>
      </c>
      <c r="H363" s="23">
        <f t="shared" ref="H363:H377" si="59">VLOOKUP($B363,$B$4:$H$226,7,FALSE)</f>
        <v>8.4239999999999995</v>
      </c>
      <c r="I363" s="23">
        <f t="shared" ref="I363:I377" si="60">VLOOKUP($B363,$B$4:$I$226,8,FALSE)</f>
        <v>8.1690000000000005</v>
      </c>
      <c r="J363" s="23">
        <f t="shared" ref="J363:J377" si="61">VLOOKUP($B363,$B$4:$Z$226,9,FALSE)</f>
        <v>5.2279999999999998</v>
      </c>
      <c r="K363" s="23">
        <f t="shared" si="36"/>
        <v>0</v>
      </c>
      <c r="L363" s="23">
        <f t="shared" si="37"/>
        <v>0</v>
      </c>
    </row>
    <row r="364" spans="1:12" x14ac:dyDescent="0.25">
      <c r="A364">
        <v>772</v>
      </c>
      <c r="B364" s="2" t="str">
        <f>VLOOKUP(A364,países!$A$4:$B$247,2,FALSE)</f>
        <v>Bahamas</v>
      </c>
      <c r="C364" s="23">
        <f t="shared" si="54"/>
        <v>50.469000000000001</v>
      </c>
      <c r="D364" s="23">
        <f t="shared" si="55"/>
        <v>49.905000000000001</v>
      </c>
      <c r="E364" s="23">
        <f t="shared" si="56"/>
        <v>12.019</v>
      </c>
      <c r="F364" s="23">
        <f t="shared" si="57"/>
        <v>19.198</v>
      </c>
      <c r="G364" s="23">
        <f t="shared" si="58"/>
        <v>31.184999999999999</v>
      </c>
      <c r="H364" s="23">
        <f t="shared" si="59"/>
        <v>111.467</v>
      </c>
      <c r="I364" s="23">
        <f t="shared" si="60"/>
        <v>135.452</v>
      </c>
      <c r="J364" s="23">
        <f t="shared" si="61"/>
        <v>182.167</v>
      </c>
      <c r="K364" s="23">
        <f t="shared" si="36"/>
        <v>60.497679999999995</v>
      </c>
      <c r="L364" s="23">
        <f t="shared" si="37"/>
        <v>33.25667</v>
      </c>
    </row>
    <row r="365" spans="1:12" x14ac:dyDescent="0.25">
      <c r="A365">
        <v>832</v>
      </c>
      <c r="B365" s="2" t="str">
        <f>VLOOKUP(A365,países!$A$4:$B$247,2,FALSE)</f>
        <v>Barbados</v>
      </c>
      <c r="C365" s="23">
        <f t="shared" si="54"/>
        <v>2.4169999999999998</v>
      </c>
      <c r="D365" s="23">
        <f t="shared" si="55"/>
        <v>19.145</v>
      </c>
      <c r="E365" s="23">
        <f t="shared" si="56"/>
        <v>13.688000000000001</v>
      </c>
      <c r="F365" s="23">
        <f t="shared" si="57"/>
        <v>0.108</v>
      </c>
      <c r="G365" s="23">
        <f t="shared" si="58"/>
        <v>0</v>
      </c>
      <c r="H365" s="23">
        <f t="shared" si="59"/>
        <v>0.36</v>
      </c>
      <c r="I365" s="23">
        <f t="shared" si="60"/>
        <v>0.14799999999999999</v>
      </c>
      <c r="J365" s="23">
        <f t="shared" si="61"/>
        <v>0</v>
      </c>
      <c r="K365" s="23">
        <f t="shared" si="36"/>
        <v>0</v>
      </c>
      <c r="L365" s="23">
        <f t="shared" si="37"/>
        <v>0</v>
      </c>
    </row>
    <row r="366" spans="1:12" x14ac:dyDescent="0.25">
      <c r="A366">
        <v>882</v>
      </c>
      <c r="B366" s="2" t="str">
        <f>VLOOKUP(A366,países!$A$4:$B$247,2,FALSE)</f>
        <v>Belice</v>
      </c>
      <c r="C366" s="23">
        <f t="shared" si="54"/>
        <v>21.422000000000001</v>
      </c>
      <c r="D366" s="23">
        <f t="shared" si="55"/>
        <v>28.231999999999999</v>
      </c>
      <c r="E366" s="23">
        <f t="shared" si="56"/>
        <v>0</v>
      </c>
      <c r="F366" s="23">
        <f t="shared" si="57"/>
        <v>0</v>
      </c>
      <c r="G366" s="23">
        <f t="shared" si="58"/>
        <v>0</v>
      </c>
      <c r="H366" s="23">
        <f t="shared" si="59"/>
        <v>0</v>
      </c>
      <c r="I366" s="23">
        <f t="shared" si="60"/>
        <v>0</v>
      </c>
      <c r="J366" s="23">
        <f t="shared" si="61"/>
        <v>0.83299999999999996</v>
      </c>
      <c r="K366" s="23">
        <f t="shared" si="36"/>
        <v>0</v>
      </c>
      <c r="L366" s="23">
        <f t="shared" si="37"/>
        <v>0</v>
      </c>
    </row>
    <row r="367" spans="1:12" x14ac:dyDescent="0.25">
      <c r="A367">
        <v>2352</v>
      </c>
      <c r="B367" s="2" t="str">
        <f>VLOOKUP(A367,países!$A$4:$B$247,2,FALSE)</f>
        <v>Dominica</v>
      </c>
      <c r="C367" s="23">
        <f t="shared" si="54"/>
        <v>0</v>
      </c>
      <c r="D367" s="23">
        <f t="shared" si="55"/>
        <v>0</v>
      </c>
      <c r="E367" s="23">
        <f t="shared" si="56"/>
        <v>0</v>
      </c>
      <c r="F367" s="23">
        <f t="shared" si="57"/>
        <v>0</v>
      </c>
      <c r="G367" s="23">
        <f t="shared" si="58"/>
        <v>0</v>
      </c>
      <c r="H367" s="23">
        <f t="shared" si="59"/>
        <v>0</v>
      </c>
      <c r="I367" s="23">
        <f t="shared" si="60"/>
        <v>1.2999999999999999E-2</v>
      </c>
      <c r="J367" s="23">
        <f t="shared" si="61"/>
        <v>0.21299999999999999</v>
      </c>
      <c r="K367" s="23">
        <f t="shared" si="36"/>
        <v>0</v>
      </c>
      <c r="L367" s="23">
        <f t="shared" si="37"/>
        <v>0</v>
      </c>
    </row>
    <row r="368" spans="1:12" x14ac:dyDescent="0.25">
      <c r="A368">
        <v>2972</v>
      </c>
      <c r="B368" s="2" t="str">
        <f>VLOOKUP(A368,países!$A$4:$B$247,2,FALSE)</f>
        <v>Granada</v>
      </c>
      <c r="C368" s="23">
        <f t="shared" si="54"/>
        <v>0</v>
      </c>
      <c r="D368" s="23">
        <f t="shared" si="55"/>
        <v>0</v>
      </c>
      <c r="E368" s="23">
        <f t="shared" si="56"/>
        <v>0</v>
      </c>
      <c r="F368" s="23">
        <f t="shared" si="57"/>
        <v>1.7000000000000001E-2</v>
      </c>
      <c r="G368" s="23">
        <f t="shared" si="58"/>
        <v>0</v>
      </c>
      <c r="H368" s="23">
        <f t="shared" si="59"/>
        <v>7.5999999999999998E-2</v>
      </c>
      <c r="I368" s="23">
        <f t="shared" si="60"/>
        <v>3.9E-2</v>
      </c>
      <c r="J368" s="23">
        <f t="shared" si="61"/>
        <v>2.1999999999999999E-2</v>
      </c>
      <c r="K368" s="23">
        <f t="shared" si="36"/>
        <v>0</v>
      </c>
      <c r="L368" s="23">
        <f t="shared" si="37"/>
        <v>0</v>
      </c>
    </row>
    <row r="369" spans="1:12" x14ac:dyDescent="0.25">
      <c r="A369">
        <v>3373</v>
      </c>
      <c r="B369" s="2" t="str">
        <f>VLOOKUP(A369,países!$A$4:$B$247,2,FALSE)</f>
        <v>Guyana</v>
      </c>
      <c r="C369" s="23">
        <f t="shared" si="54"/>
        <v>1.19</v>
      </c>
      <c r="D369" s="23">
        <f t="shared" si="55"/>
        <v>4.6790000000000003</v>
      </c>
      <c r="E369" s="23">
        <f t="shared" si="56"/>
        <v>0</v>
      </c>
      <c r="F369" s="23">
        <f t="shared" si="57"/>
        <v>0.29799999999999999</v>
      </c>
      <c r="G369" s="23">
        <f t="shared" si="58"/>
        <v>0.154</v>
      </c>
      <c r="H369" s="23">
        <f t="shared" si="59"/>
        <v>0.378</v>
      </c>
      <c r="I369" s="23">
        <f t="shared" si="60"/>
        <v>0.27600000000000002</v>
      </c>
      <c r="J369" s="23">
        <f t="shared" si="61"/>
        <v>0</v>
      </c>
      <c r="K369" s="23">
        <f t="shared" si="36"/>
        <v>0</v>
      </c>
      <c r="L369" s="23">
        <f t="shared" si="37"/>
        <v>0.35833000000000004</v>
      </c>
    </row>
    <row r="370" spans="1:12" x14ac:dyDescent="0.25">
      <c r="A370">
        <v>3412</v>
      </c>
      <c r="B370" s="2" t="str">
        <f>VLOOKUP(A370,países!$A$4:$B$247,2,FALSE)</f>
        <v>Haití</v>
      </c>
      <c r="C370" s="23">
        <f t="shared" si="54"/>
        <v>7.3049999999999997</v>
      </c>
      <c r="D370" s="23">
        <f t="shared" si="55"/>
        <v>0</v>
      </c>
      <c r="E370" s="23">
        <f t="shared" si="56"/>
        <v>8.0909999999999993</v>
      </c>
      <c r="F370" s="23">
        <f t="shared" si="57"/>
        <v>0.98</v>
      </c>
      <c r="G370" s="23">
        <f t="shared" si="58"/>
        <v>0.64400000000000002</v>
      </c>
      <c r="H370" s="23">
        <f t="shared" si="59"/>
        <v>0.96599999999999997</v>
      </c>
      <c r="I370" s="23">
        <f t="shared" si="60"/>
        <v>0</v>
      </c>
      <c r="J370" s="23">
        <f t="shared" si="61"/>
        <v>9.984</v>
      </c>
      <c r="K370" s="23">
        <f t="shared" si="36"/>
        <v>0</v>
      </c>
      <c r="L370" s="23">
        <f t="shared" si="37"/>
        <v>0</v>
      </c>
    </row>
    <row r="371" spans="1:12" x14ac:dyDescent="0.25">
      <c r="A371">
        <v>3912</v>
      </c>
      <c r="B371" s="2" t="str">
        <f>VLOOKUP(A371,países!$A$4:$B$247,2,FALSE)</f>
        <v>Jamaica</v>
      </c>
      <c r="C371" s="23">
        <f t="shared" si="54"/>
        <v>38.481000000000002</v>
      </c>
      <c r="D371" s="23">
        <f t="shared" si="55"/>
        <v>34.840000000000003</v>
      </c>
      <c r="E371" s="23">
        <f t="shared" si="56"/>
        <v>57.304000000000002</v>
      </c>
      <c r="F371" s="23">
        <f t="shared" si="57"/>
        <v>32.218000000000004</v>
      </c>
      <c r="G371" s="23">
        <f t="shared" si="58"/>
        <v>28.291</v>
      </c>
      <c r="H371" s="23">
        <f t="shared" si="59"/>
        <v>100.694</v>
      </c>
      <c r="I371" s="23">
        <f t="shared" si="60"/>
        <v>89.563000000000002</v>
      </c>
      <c r="J371" s="23">
        <f t="shared" si="61"/>
        <v>80.814999999999998</v>
      </c>
      <c r="K371" s="23">
        <f t="shared" si="36"/>
        <v>57.594259999999991</v>
      </c>
      <c r="L371" s="23">
        <f t="shared" si="37"/>
        <v>14.654583330000001</v>
      </c>
    </row>
    <row r="372" spans="1:12" x14ac:dyDescent="0.25">
      <c r="A372">
        <v>5012</v>
      </c>
      <c r="B372" s="2" t="str">
        <f>VLOOKUP(A372,países!$A$4:$B$247,2,FALSE)</f>
        <v>Montserrat</v>
      </c>
      <c r="C372" s="23">
        <f t="shared" si="54"/>
        <v>0</v>
      </c>
      <c r="D372" s="23">
        <f t="shared" si="55"/>
        <v>0</v>
      </c>
      <c r="E372" s="23">
        <f t="shared" si="56"/>
        <v>0</v>
      </c>
      <c r="F372" s="23">
        <f t="shared" si="57"/>
        <v>0</v>
      </c>
      <c r="G372" s="23">
        <f t="shared" si="58"/>
        <v>0</v>
      </c>
      <c r="H372" s="23">
        <f t="shared" si="59"/>
        <v>0</v>
      </c>
      <c r="I372" s="23">
        <f t="shared" si="60"/>
        <v>0</v>
      </c>
      <c r="J372" s="23">
        <f t="shared" si="61"/>
        <v>0</v>
      </c>
      <c r="K372" s="23">
        <f t="shared" si="36"/>
        <v>0</v>
      </c>
      <c r="L372" s="23">
        <f t="shared" si="37"/>
        <v>0</v>
      </c>
    </row>
    <row r="373" spans="1:12" x14ac:dyDescent="0.25">
      <c r="A373">
        <v>6952</v>
      </c>
      <c r="B373" s="2" t="str">
        <f>VLOOKUP(A373,países!$A$4:$B$247,2,FALSE)</f>
        <v>San Cristóbal Nieves</v>
      </c>
      <c r="C373" s="23">
        <f t="shared" si="54"/>
        <v>0</v>
      </c>
      <c r="D373" s="23">
        <f t="shared" si="55"/>
        <v>0</v>
      </c>
      <c r="E373" s="23">
        <f t="shared" si="56"/>
        <v>0</v>
      </c>
      <c r="F373" s="23">
        <f t="shared" si="57"/>
        <v>0</v>
      </c>
      <c r="G373" s="23">
        <f t="shared" si="58"/>
        <v>0</v>
      </c>
      <c r="H373" s="23">
        <f t="shared" si="59"/>
        <v>0</v>
      </c>
      <c r="I373" s="23">
        <f t="shared" si="60"/>
        <v>0</v>
      </c>
      <c r="J373" s="23">
        <f t="shared" si="61"/>
        <v>0</v>
      </c>
      <c r="K373" s="23">
        <f t="shared" si="36"/>
        <v>0</v>
      </c>
      <c r="L373" s="23">
        <f t="shared" si="37"/>
        <v>0</v>
      </c>
    </row>
    <row r="374" spans="1:12" x14ac:dyDescent="0.25">
      <c r="A374">
        <v>7052</v>
      </c>
      <c r="B374" s="2" t="str">
        <f>VLOOKUP(A374,países!$A$4:$B$247,2,FALSE)</f>
        <v>San Vicente</v>
      </c>
      <c r="C374" s="23">
        <f t="shared" si="54"/>
        <v>0</v>
      </c>
      <c r="D374" s="23">
        <f t="shared" si="55"/>
        <v>0</v>
      </c>
      <c r="E374" s="23">
        <f t="shared" si="56"/>
        <v>0</v>
      </c>
      <c r="F374" s="23">
        <f t="shared" si="57"/>
        <v>0</v>
      </c>
      <c r="G374" s="23">
        <f t="shared" si="58"/>
        <v>0</v>
      </c>
      <c r="H374" s="23">
        <f t="shared" si="59"/>
        <v>0</v>
      </c>
      <c r="I374" s="23">
        <f t="shared" si="60"/>
        <v>3.3000000000000002E-2</v>
      </c>
      <c r="J374" s="23">
        <f t="shared" si="61"/>
        <v>0</v>
      </c>
      <c r="K374" s="23">
        <f t="shared" si="36"/>
        <v>0</v>
      </c>
      <c r="L374" s="23">
        <f t="shared" si="37"/>
        <v>0</v>
      </c>
    </row>
    <row r="375" spans="1:12" x14ac:dyDescent="0.25">
      <c r="A375">
        <v>7152</v>
      </c>
      <c r="B375" s="2" t="str">
        <f>VLOOKUP(A375,países!$A$4:$B$247,2,FALSE)</f>
        <v>Santa Lucia</v>
      </c>
      <c r="C375" s="23">
        <f t="shared" si="54"/>
        <v>0</v>
      </c>
      <c r="D375" s="23">
        <f t="shared" si="55"/>
        <v>0</v>
      </c>
      <c r="E375" s="23">
        <f t="shared" si="56"/>
        <v>0</v>
      </c>
      <c r="F375" s="23">
        <f t="shared" si="57"/>
        <v>0</v>
      </c>
      <c r="G375" s="23">
        <f t="shared" si="58"/>
        <v>0</v>
      </c>
      <c r="H375" s="23">
        <f t="shared" si="59"/>
        <v>13.882999999999999</v>
      </c>
      <c r="I375" s="23">
        <f t="shared" si="60"/>
        <v>0</v>
      </c>
      <c r="J375" s="23">
        <f t="shared" si="61"/>
        <v>0</v>
      </c>
      <c r="K375" s="23">
        <f t="shared" si="36"/>
        <v>0</v>
      </c>
      <c r="L375" s="23">
        <f t="shared" si="37"/>
        <v>0</v>
      </c>
    </row>
    <row r="376" spans="1:12" x14ac:dyDescent="0.25">
      <c r="A376">
        <v>7703</v>
      </c>
      <c r="B376" s="2" t="str">
        <f>VLOOKUP(A376,países!$A$4:$B$247,2,FALSE)</f>
        <v>Surinam</v>
      </c>
      <c r="C376" s="23">
        <f t="shared" si="54"/>
        <v>0</v>
      </c>
      <c r="D376" s="23">
        <f t="shared" si="55"/>
        <v>0</v>
      </c>
      <c r="E376" s="23">
        <f t="shared" si="56"/>
        <v>1.44</v>
      </c>
      <c r="F376" s="23">
        <f t="shared" si="57"/>
        <v>0</v>
      </c>
      <c r="G376" s="23">
        <f t="shared" si="58"/>
        <v>0.11600000000000001</v>
      </c>
      <c r="H376" s="23">
        <f t="shared" si="59"/>
        <v>0</v>
      </c>
      <c r="I376" s="23">
        <f t="shared" si="60"/>
        <v>0</v>
      </c>
      <c r="J376" s="23">
        <f t="shared" si="61"/>
        <v>0</v>
      </c>
      <c r="K376" s="23">
        <f t="shared" si="36"/>
        <v>0</v>
      </c>
      <c r="L376" s="23">
        <f t="shared" si="37"/>
        <v>2.9149000000000001E-2</v>
      </c>
    </row>
    <row r="377" spans="1:12" x14ac:dyDescent="0.25">
      <c r="A377">
        <v>8152</v>
      </c>
      <c r="B377" s="2" t="str">
        <f>VLOOKUP(A377,países!$A$4:$B$247,2,FALSE)</f>
        <v>Trinidad y Tobago</v>
      </c>
      <c r="C377" s="23">
        <f t="shared" si="54"/>
        <v>48.113999999999997</v>
      </c>
      <c r="D377" s="23">
        <f t="shared" si="55"/>
        <v>120.22199999999999</v>
      </c>
      <c r="E377" s="23">
        <f t="shared" si="56"/>
        <v>72.62</v>
      </c>
      <c r="F377" s="23">
        <f t="shared" si="57"/>
        <v>116.657</v>
      </c>
      <c r="G377" s="23">
        <f t="shared" si="58"/>
        <v>249.483</v>
      </c>
      <c r="H377" s="23">
        <f t="shared" si="59"/>
        <v>497.02499999999998</v>
      </c>
      <c r="I377" s="23">
        <f t="shared" si="60"/>
        <v>380.83499999999998</v>
      </c>
      <c r="J377" s="23">
        <f t="shared" si="61"/>
        <v>283.53899999999999</v>
      </c>
      <c r="K377" s="23">
        <f t="shared" si="36"/>
        <v>208.69444000000001</v>
      </c>
      <c r="L377" s="23">
        <f t="shared" si="37"/>
        <v>64.612067719999999</v>
      </c>
    </row>
    <row r="378" spans="1:12" x14ac:dyDescent="0.25">
      <c r="B378" s="2"/>
      <c r="C378" s="23"/>
      <c r="D378" s="23"/>
      <c r="E378" s="23"/>
      <c r="F378" s="23"/>
      <c r="G378" s="23"/>
      <c r="H378" s="23"/>
      <c r="I378" s="23"/>
      <c r="J378" s="23"/>
      <c r="K378" s="23"/>
      <c r="L378" s="23"/>
    </row>
    <row r="379" spans="1:12" x14ac:dyDescent="0.25">
      <c r="A379">
        <v>919911</v>
      </c>
      <c r="B379" s="1" t="str">
        <f>VLOOKUP(A379,países!$A$4:$B$247,2,FALSE)</f>
        <v>OPEP</v>
      </c>
      <c r="C379" s="23"/>
      <c r="D379" s="23"/>
      <c r="E379" s="23"/>
      <c r="F379" s="23"/>
      <c r="G379" s="23"/>
      <c r="H379" s="23"/>
      <c r="I379" s="23"/>
      <c r="J379" s="23"/>
      <c r="K379" s="23"/>
      <c r="L379" s="23"/>
    </row>
    <row r="380" spans="1:12" x14ac:dyDescent="0.25">
      <c r="A380">
        <v>535</v>
      </c>
      <c r="B380" s="2" t="str">
        <f>VLOOKUP(A380,países!$A$4:$B$247,2,FALSE)</f>
        <v>Arabia Saudita</v>
      </c>
      <c r="C380" s="23">
        <f t="shared" ref="C380:C389" si="62">VLOOKUP($B380,$B$4:$H$226,2,FALSE)</f>
        <v>3.294</v>
      </c>
      <c r="D380" s="23">
        <f t="shared" ref="D380:D389" si="63">VLOOKUP($B380,$B$4:$H$226,3,FALSE)</f>
        <v>0</v>
      </c>
      <c r="E380" s="23">
        <f t="shared" ref="E380:E389" si="64">VLOOKUP($B380,$B$4:$H$226,4,FALSE)</f>
        <v>3.7909999999999999</v>
      </c>
      <c r="F380" s="23">
        <f t="shared" ref="F380:F389" si="65">VLOOKUP($B380,$B$4:$H$226,5,FALSE)</f>
        <v>0</v>
      </c>
      <c r="G380" s="23">
        <f t="shared" ref="G380:G389" si="66">VLOOKUP($B380,$B$4:$H$226,6,FALSE)</f>
        <v>0</v>
      </c>
      <c r="H380" s="23">
        <f t="shared" ref="H380:H389" si="67">VLOOKUP($B380,$B$4:$H$226,7,FALSE)</f>
        <v>0</v>
      </c>
      <c r="I380" s="23">
        <f t="shared" ref="I380:I389" si="68">VLOOKUP($B380,$B$4:$I$226,8,FALSE)</f>
        <v>0</v>
      </c>
      <c r="J380" s="23">
        <f t="shared" ref="J380:J389" si="69">VLOOKUP($B380,$B$4:$Z$226,9,FALSE)</f>
        <v>0</v>
      </c>
      <c r="K380" s="23">
        <f t="shared" ref="K380:K443" si="70">VLOOKUP($B380,$B$4:$Z$226,10,FALSE)</f>
        <v>0</v>
      </c>
      <c r="L380" s="23">
        <f t="shared" ref="L380:L443" si="71">VLOOKUP($B380,$B$4:$Z$226,11,FALSE)</f>
        <v>0</v>
      </c>
    </row>
    <row r="381" spans="1:12" x14ac:dyDescent="0.25">
      <c r="A381">
        <v>597</v>
      </c>
      <c r="B381" s="2" t="str">
        <f>VLOOKUP(A381,países!$A$4:$B$247,2,FALSE)</f>
        <v>Argelia</v>
      </c>
      <c r="C381" s="23">
        <f t="shared" si="62"/>
        <v>0</v>
      </c>
      <c r="D381" s="23">
        <f t="shared" si="63"/>
        <v>0</v>
      </c>
      <c r="E381" s="23">
        <f t="shared" si="64"/>
        <v>0</v>
      </c>
      <c r="F381" s="23">
        <f t="shared" si="65"/>
        <v>0</v>
      </c>
      <c r="G381" s="23">
        <f t="shared" si="66"/>
        <v>0</v>
      </c>
      <c r="H381" s="23">
        <f t="shared" si="67"/>
        <v>0</v>
      </c>
      <c r="I381" s="23">
        <f t="shared" si="68"/>
        <v>0</v>
      </c>
      <c r="J381" s="23">
        <f t="shared" si="69"/>
        <v>0</v>
      </c>
      <c r="K381" s="23">
        <f t="shared" si="70"/>
        <v>0</v>
      </c>
      <c r="L381" s="23">
        <f t="shared" si="71"/>
        <v>0</v>
      </c>
    </row>
    <row r="382" spans="1:12" x14ac:dyDescent="0.25">
      <c r="A382">
        <v>2445</v>
      </c>
      <c r="B382" s="2" t="str">
        <f>VLOOKUP(A382,países!$A$4:$B$247,2,FALSE)</f>
        <v>Emiratos Arabes Unidos</v>
      </c>
      <c r="C382" s="23">
        <f t="shared" si="62"/>
        <v>0</v>
      </c>
      <c r="D382" s="23">
        <f t="shared" si="63"/>
        <v>0</v>
      </c>
      <c r="E382" s="23">
        <f t="shared" si="64"/>
        <v>0</v>
      </c>
      <c r="F382" s="23">
        <f t="shared" si="65"/>
        <v>0</v>
      </c>
      <c r="G382" s="23">
        <f t="shared" si="66"/>
        <v>0</v>
      </c>
      <c r="H382" s="23">
        <f t="shared" si="67"/>
        <v>13.141</v>
      </c>
      <c r="I382" s="23">
        <f t="shared" si="68"/>
        <v>0</v>
      </c>
      <c r="J382" s="23">
        <f t="shared" si="69"/>
        <v>0</v>
      </c>
      <c r="K382" s="23">
        <f t="shared" si="70"/>
        <v>0</v>
      </c>
      <c r="L382" s="23">
        <f t="shared" si="71"/>
        <v>0</v>
      </c>
    </row>
    <row r="383" spans="1:12" x14ac:dyDescent="0.25">
      <c r="A383">
        <v>3655</v>
      </c>
      <c r="B383" s="2" t="str">
        <f>VLOOKUP(A383,países!$A$4:$B$247,2,FALSE)</f>
        <v>Indonesia</v>
      </c>
      <c r="C383" s="23">
        <f t="shared" si="62"/>
        <v>0</v>
      </c>
      <c r="D383" s="23">
        <f t="shared" si="63"/>
        <v>0</v>
      </c>
      <c r="E383" s="23">
        <f t="shared" si="64"/>
        <v>0</v>
      </c>
      <c r="F383" s="23">
        <f t="shared" si="65"/>
        <v>0</v>
      </c>
      <c r="G383" s="23">
        <f t="shared" si="66"/>
        <v>0</v>
      </c>
      <c r="H383" s="23">
        <f t="shared" si="67"/>
        <v>0</v>
      </c>
      <c r="I383" s="23">
        <f t="shared" si="68"/>
        <v>0</v>
      </c>
      <c r="J383" s="23">
        <f t="shared" si="69"/>
        <v>0</v>
      </c>
      <c r="K383" s="23">
        <f t="shared" si="70"/>
        <v>0</v>
      </c>
      <c r="L383" s="23">
        <f t="shared" si="71"/>
        <v>0</v>
      </c>
    </row>
    <row r="384" spans="1:12" x14ac:dyDescent="0.25">
      <c r="A384">
        <v>3695</v>
      </c>
      <c r="B384" s="2" t="str">
        <f>VLOOKUP(A384,países!$A$4:$B$247,2,FALSE)</f>
        <v>Irak</v>
      </c>
      <c r="C384" s="23">
        <f t="shared" si="62"/>
        <v>0</v>
      </c>
      <c r="D384" s="23">
        <f t="shared" si="63"/>
        <v>0</v>
      </c>
      <c r="E384" s="23">
        <f t="shared" si="64"/>
        <v>0</v>
      </c>
      <c r="F384" s="23">
        <f t="shared" si="65"/>
        <v>0</v>
      </c>
      <c r="G384" s="23">
        <f t="shared" si="66"/>
        <v>0</v>
      </c>
      <c r="H384" s="23">
        <f t="shared" si="67"/>
        <v>0</v>
      </c>
      <c r="I384" s="23">
        <f t="shared" si="68"/>
        <v>0</v>
      </c>
      <c r="J384" s="23">
        <f t="shared" si="69"/>
        <v>0</v>
      </c>
      <c r="K384" s="23">
        <f t="shared" si="70"/>
        <v>0</v>
      </c>
      <c r="L384" s="23">
        <f t="shared" si="71"/>
        <v>0</v>
      </c>
    </row>
    <row r="385" spans="1:12" x14ac:dyDescent="0.25">
      <c r="A385">
        <v>3725</v>
      </c>
      <c r="B385" s="2" t="str">
        <f>VLOOKUP(A385,países!$A$4:$B$247,2,FALSE)</f>
        <v>Irán</v>
      </c>
      <c r="C385" s="23">
        <f t="shared" si="62"/>
        <v>0</v>
      </c>
      <c r="D385" s="23">
        <f t="shared" si="63"/>
        <v>0</v>
      </c>
      <c r="E385" s="23">
        <f t="shared" si="64"/>
        <v>0</v>
      </c>
      <c r="F385" s="23">
        <f t="shared" si="65"/>
        <v>0</v>
      </c>
      <c r="G385" s="23">
        <f t="shared" si="66"/>
        <v>0</v>
      </c>
      <c r="H385" s="23">
        <f t="shared" si="67"/>
        <v>0</v>
      </c>
      <c r="I385" s="23">
        <f t="shared" si="68"/>
        <v>0</v>
      </c>
      <c r="J385" s="23">
        <f t="shared" si="69"/>
        <v>0</v>
      </c>
      <c r="K385" s="23">
        <f t="shared" si="70"/>
        <v>0</v>
      </c>
      <c r="L385" s="23">
        <f t="shared" si="71"/>
        <v>0</v>
      </c>
    </row>
    <row r="386" spans="1:12" x14ac:dyDescent="0.25">
      <c r="A386">
        <v>4135</v>
      </c>
      <c r="B386" s="2" t="str">
        <f>VLOOKUP(A386,países!$A$4:$B$247,2,FALSE)</f>
        <v>Kuwait</v>
      </c>
      <c r="C386" s="23">
        <f t="shared" si="62"/>
        <v>0</v>
      </c>
      <c r="D386" s="23">
        <f t="shared" si="63"/>
        <v>0</v>
      </c>
      <c r="E386" s="23">
        <f t="shared" si="64"/>
        <v>0</v>
      </c>
      <c r="F386" s="23">
        <f t="shared" si="65"/>
        <v>0</v>
      </c>
      <c r="G386" s="23">
        <f t="shared" si="66"/>
        <v>0</v>
      </c>
      <c r="H386" s="23">
        <f t="shared" si="67"/>
        <v>0</v>
      </c>
      <c r="I386" s="23">
        <f t="shared" si="68"/>
        <v>0</v>
      </c>
      <c r="J386" s="23">
        <f t="shared" si="69"/>
        <v>0</v>
      </c>
      <c r="K386" s="23">
        <f t="shared" si="70"/>
        <v>0</v>
      </c>
      <c r="L386" s="23">
        <f t="shared" si="71"/>
        <v>0</v>
      </c>
    </row>
    <row r="387" spans="1:12" x14ac:dyDescent="0.25">
      <c r="A387">
        <v>4387</v>
      </c>
      <c r="B387" s="2" t="str">
        <f>VLOOKUP(A387,países!$A$4:$B$247,2,FALSE)</f>
        <v>Libia</v>
      </c>
      <c r="C387" s="23">
        <f t="shared" si="62"/>
        <v>0</v>
      </c>
      <c r="D387" s="23">
        <f t="shared" si="63"/>
        <v>0</v>
      </c>
      <c r="E387" s="23">
        <f t="shared" si="64"/>
        <v>0</v>
      </c>
      <c r="F387" s="23">
        <f t="shared" si="65"/>
        <v>0</v>
      </c>
      <c r="G387" s="23">
        <f t="shared" si="66"/>
        <v>0</v>
      </c>
      <c r="H387" s="23">
        <f t="shared" si="67"/>
        <v>0</v>
      </c>
      <c r="I387" s="23">
        <f t="shared" si="68"/>
        <v>0</v>
      </c>
      <c r="J387" s="23">
        <f t="shared" si="69"/>
        <v>0</v>
      </c>
      <c r="K387" s="23">
        <f t="shared" si="70"/>
        <v>0</v>
      </c>
      <c r="L387" s="23">
        <f t="shared" si="71"/>
        <v>0</v>
      </c>
    </row>
    <row r="388" spans="1:12" x14ac:dyDescent="0.25">
      <c r="A388">
        <v>5287</v>
      </c>
      <c r="B388" s="2" t="str">
        <f>VLOOKUP(A388,países!$A$4:$B$247,2,FALSE)</f>
        <v>Nigeria</v>
      </c>
      <c r="C388" s="23">
        <f t="shared" si="62"/>
        <v>8.3490000000000002</v>
      </c>
      <c r="D388" s="23">
        <f t="shared" si="63"/>
        <v>0.44900000000000001</v>
      </c>
      <c r="E388" s="23">
        <f t="shared" si="64"/>
        <v>5.1479999999999997</v>
      </c>
      <c r="F388" s="23">
        <f t="shared" si="65"/>
        <v>0</v>
      </c>
      <c r="G388" s="23">
        <f t="shared" si="66"/>
        <v>7.0460000000000003</v>
      </c>
      <c r="H388" s="23">
        <f t="shared" si="67"/>
        <v>7.7859999999999996</v>
      </c>
      <c r="I388" s="23">
        <f t="shared" si="68"/>
        <v>2.7829999999999999</v>
      </c>
      <c r="J388" s="23">
        <f t="shared" si="69"/>
        <v>0</v>
      </c>
      <c r="K388" s="23">
        <f t="shared" si="70"/>
        <v>0</v>
      </c>
      <c r="L388" s="23">
        <f t="shared" si="71"/>
        <v>0</v>
      </c>
    </row>
    <row r="389" spans="1:12" x14ac:dyDescent="0.25">
      <c r="A389">
        <v>6185</v>
      </c>
      <c r="B389" s="2" t="str">
        <f>VLOOKUP(A389,países!$A$4:$B$247,2,FALSE)</f>
        <v>Qatar</v>
      </c>
      <c r="C389" s="23">
        <f t="shared" si="62"/>
        <v>0</v>
      </c>
      <c r="D389" s="23">
        <f t="shared" si="63"/>
        <v>0</v>
      </c>
      <c r="E389" s="23">
        <f t="shared" si="64"/>
        <v>0</v>
      </c>
      <c r="F389" s="23">
        <f t="shared" si="65"/>
        <v>0</v>
      </c>
      <c r="G389" s="23">
        <f t="shared" si="66"/>
        <v>0</v>
      </c>
      <c r="H389" s="23">
        <f t="shared" si="67"/>
        <v>0</v>
      </c>
      <c r="I389" s="23">
        <f t="shared" si="68"/>
        <v>0</v>
      </c>
      <c r="J389" s="23">
        <f t="shared" si="69"/>
        <v>0</v>
      </c>
      <c r="K389" s="23">
        <f t="shared" si="70"/>
        <v>0</v>
      </c>
      <c r="L389" s="23">
        <f t="shared" si="71"/>
        <v>0</v>
      </c>
    </row>
    <row r="390" spans="1:12" x14ac:dyDescent="0.25">
      <c r="B390" s="2"/>
      <c r="C390" s="23"/>
      <c r="D390" s="23"/>
      <c r="E390" s="23"/>
      <c r="F390" s="23"/>
      <c r="G390" s="23"/>
      <c r="H390" s="23"/>
      <c r="I390" s="23"/>
      <c r="J390" s="23"/>
      <c r="K390" s="23"/>
      <c r="L390" s="23"/>
    </row>
    <row r="391" spans="1:12" x14ac:dyDescent="0.25">
      <c r="A391">
        <v>919912</v>
      </c>
      <c r="B391" s="1" t="str">
        <f>VLOOKUP(A391,países!$A$4:$B$247,2,FALSE)</f>
        <v>Africa</v>
      </c>
      <c r="C391" s="23"/>
      <c r="D391" s="23"/>
      <c r="E391" s="23"/>
      <c r="F391" s="23"/>
      <c r="G391" s="23"/>
      <c r="H391" s="23"/>
      <c r="I391" s="23"/>
      <c r="J391" s="23"/>
      <c r="K391" s="23"/>
      <c r="L391" s="23"/>
    </row>
    <row r="392" spans="1:12" x14ac:dyDescent="0.25">
      <c r="A392">
        <v>407</v>
      </c>
      <c r="B392" s="2" t="str">
        <f>VLOOKUP(A392,países!$A$4:$B$247,2,FALSE)</f>
        <v>Angola</v>
      </c>
      <c r="C392" s="23">
        <f t="shared" ref="C392:C431" si="72">VLOOKUP($B392,$B$4:$H$226,2,FALSE)</f>
        <v>0</v>
      </c>
      <c r="D392" s="23">
        <f t="shared" ref="D392:D431" si="73">VLOOKUP($B392,$B$4:$H$226,3,FALSE)</f>
        <v>0</v>
      </c>
      <c r="E392" s="23">
        <f t="shared" ref="E392:E431" si="74">VLOOKUP($B392,$B$4:$H$226,4,FALSE)</f>
        <v>0</v>
      </c>
      <c r="F392" s="23">
        <f t="shared" ref="F392:F431" si="75">VLOOKUP($B392,$B$4:$H$226,5,FALSE)</f>
        <v>0</v>
      </c>
      <c r="G392" s="23">
        <f t="shared" ref="G392:G431" si="76">VLOOKUP($B392,$B$4:$H$226,6,FALSE)</f>
        <v>0</v>
      </c>
      <c r="H392" s="23">
        <f t="shared" ref="H392:H431" si="77">VLOOKUP($B392,$B$4:$H$226,7,FALSE)</f>
        <v>0</v>
      </c>
      <c r="I392" s="23">
        <f t="shared" ref="I392:I431" si="78">VLOOKUP($B392,$B$4:$I$226,8,FALSE)</f>
        <v>0</v>
      </c>
      <c r="J392" s="23">
        <f t="shared" ref="J392:J431" si="79">VLOOKUP($B392,$B$4:$Z$226,9,FALSE)</f>
        <v>0</v>
      </c>
      <c r="K392" s="23">
        <f t="shared" si="70"/>
        <v>0</v>
      </c>
      <c r="L392" s="23">
        <f t="shared" si="71"/>
        <v>0</v>
      </c>
    </row>
    <row r="393" spans="1:12" x14ac:dyDescent="0.25">
      <c r="A393">
        <v>597</v>
      </c>
      <c r="B393" s="2" t="str">
        <f>VLOOKUP(A393,países!$A$4:$B$247,2,FALSE)</f>
        <v>Argelia</v>
      </c>
      <c r="C393" s="23">
        <f t="shared" si="72"/>
        <v>0</v>
      </c>
      <c r="D393" s="23">
        <f t="shared" si="73"/>
        <v>0</v>
      </c>
      <c r="E393" s="23">
        <f t="shared" si="74"/>
        <v>0</v>
      </c>
      <c r="F393" s="23">
        <f t="shared" si="75"/>
        <v>0</v>
      </c>
      <c r="G393" s="23">
        <f t="shared" si="76"/>
        <v>0</v>
      </c>
      <c r="H393" s="23">
        <f t="shared" si="77"/>
        <v>0</v>
      </c>
      <c r="I393" s="23">
        <f t="shared" si="78"/>
        <v>0</v>
      </c>
      <c r="J393" s="23">
        <f t="shared" si="79"/>
        <v>0</v>
      </c>
      <c r="K393" s="23">
        <f t="shared" si="70"/>
        <v>0</v>
      </c>
      <c r="L393" s="23">
        <f t="shared" si="71"/>
        <v>0</v>
      </c>
    </row>
    <row r="394" spans="1:12" x14ac:dyDescent="0.25">
      <c r="A394">
        <v>1017</v>
      </c>
      <c r="B394" s="2" t="str">
        <f>VLOOKUP(A394,países!$A$4:$B$247,2,FALSE)</f>
        <v>Botswana</v>
      </c>
      <c r="C394" s="23">
        <f t="shared" si="72"/>
        <v>0</v>
      </c>
      <c r="D394" s="23">
        <f t="shared" si="73"/>
        <v>0</v>
      </c>
      <c r="E394" s="23">
        <f t="shared" si="74"/>
        <v>0</v>
      </c>
      <c r="F394" s="23">
        <f t="shared" si="75"/>
        <v>0</v>
      </c>
      <c r="G394" s="23">
        <f t="shared" si="76"/>
        <v>0</v>
      </c>
      <c r="H394" s="23">
        <f t="shared" si="77"/>
        <v>0</v>
      </c>
      <c r="I394" s="23">
        <f t="shared" si="78"/>
        <v>0</v>
      </c>
      <c r="J394" s="23">
        <f t="shared" si="79"/>
        <v>0</v>
      </c>
      <c r="K394" s="23">
        <f t="shared" si="70"/>
        <v>0</v>
      </c>
      <c r="L394" s="23">
        <f t="shared" si="71"/>
        <v>0</v>
      </c>
    </row>
    <row r="395" spans="1:12" x14ac:dyDescent="0.25">
      <c r="A395">
        <v>1157</v>
      </c>
      <c r="B395" s="2" t="str">
        <f>VLOOKUP(A395,países!$A$4:$B$247,2,FALSE)</f>
        <v>Burundi</v>
      </c>
      <c r="C395" s="23">
        <f t="shared" si="72"/>
        <v>0</v>
      </c>
      <c r="D395" s="23">
        <f t="shared" si="73"/>
        <v>0</v>
      </c>
      <c r="E395" s="23">
        <f t="shared" si="74"/>
        <v>0</v>
      </c>
      <c r="F395" s="23">
        <f t="shared" si="75"/>
        <v>0</v>
      </c>
      <c r="G395" s="23">
        <f t="shared" si="76"/>
        <v>0</v>
      </c>
      <c r="H395" s="23">
        <f t="shared" si="77"/>
        <v>0</v>
      </c>
      <c r="I395" s="23">
        <f t="shared" si="78"/>
        <v>0</v>
      </c>
      <c r="J395" s="23">
        <f t="shared" si="79"/>
        <v>0</v>
      </c>
      <c r="K395" s="23">
        <f t="shared" si="70"/>
        <v>0</v>
      </c>
      <c r="L395" s="23">
        <f t="shared" si="71"/>
        <v>0</v>
      </c>
    </row>
    <row r="396" spans="1:12" x14ac:dyDescent="0.25">
      <c r="A396">
        <v>1457</v>
      </c>
      <c r="B396" s="2" t="str">
        <f>VLOOKUP(A396,países!$A$4:$B$247,2,FALSE)</f>
        <v>Camerún</v>
      </c>
      <c r="C396" s="23">
        <f t="shared" si="72"/>
        <v>0</v>
      </c>
      <c r="D396" s="23">
        <f t="shared" si="73"/>
        <v>0</v>
      </c>
      <c r="E396" s="23">
        <f t="shared" si="74"/>
        <v>0</v>
      </c>
      <c r="F396" s="23">
        <f t="shared" si="75"/>
        <v>0</v>
      </c>
      <c r="G396" s="23">
        <f t="shared" si="76"/>
        <v>0</v>
      </c>
      <c r="H396" s="23">
        <f t="shared" si="77"/>
        <v>0</v>
      </c>
      <c r="I396" s="23">
        <f t="shared" si="78"/>
        <v>0</v>
      </c>
      <c r="J396" s="23">
        <f t="shared" si="79"/>
        <v>0</v>
      </c>
      <c r="K396" s="23">
        <f t="shared" si="70"/>
        <v>0</v>
      </c>
      <c r="L396" s="23">
        <f t="shared" si="71"/>
        <v>0</v>
      </c>
    </row>
    <row r="397" spans="1:12" x14ac:dyDescent="0.25">
      <c r="A397">
        <v>1777</v>
      </c>
      <c r="B397" s="2" t="str">
        <f>VLOOKUP(A397,países!$A$4:$B$247,2,FALSE)</f>
        <v>Congo</v>
      </c>
      <c r="C397" s="23">
        <f t="shared" si="72"/>
        <v>0</v>
      </c>
      <c r="D397" s="23">
        <f t="shared" si="73"/>
        <v>0</v>
      </c>
      <c r="E397" s="23">
        <f t="shared" si="74"/>
        <v>0</v>
      </c>
      <c r="F397" s="23">
        <f t="shared" si="75"/>
        <v>0</v>
      </c>
      <c r="G397" s="23">
        <f t="shared" si="76"/>
        <v>0</v>
      </c>
      <c r="H397" s="23">
        <f t="shared" si="77"/>
        <v>0</v>
      </c>
      <c r="I397" s="23">
        <f t="shared" si="78"/>
        <v>0</v>
      </c>
      <c r="J397" s="23">
        <f t="shared" si="79"/>
        <v>0</v>
      </c>
      <c r="K397" s="23">
        <f t="shared" si="70"/>
        <v>0</v>
      </c>
      <c r="L397" s="23">
        <f t="shared" si="71"/>
        <v>0</v>
      </c>
    </row>
    <row r="398" spans="1:12" x14ac:dyDescent="0.25">
      <c r="A398">
        <v>2407</v>
      </c>
      <c r="B398" s="2" t="str">
        <f>VLOOKUP(A398,países!$A$4:$B$247,2,FALSE)</f>
        <v>Egipto</v>
      </c>
      <c r="C398" s="23">
        <f t="shared" si="72"/>
        <v>4.681</v>
      </c>
      <c r="D398" s="23">
        <f t="shared" si="73"/>
        <v>0</v>
      </c>
      <c r="E398" s="23">
        <f t="shared" si="74"/>
        <v>0</v>
      </c>
      <c r="F398" s="23">
        <f t="shared" si="75"/>
        <v>0</v>
      </c>
      <c r="G398" s="23">
        <f t="shared" si="76"/>
        <v>0</v>
      </c>
      <c r="H398" s="23">
        <f t="shared" si="77"/>
        <v>0</v>
      </c>
      <c r="I398" s="23">
        <f t="shared" si="78"/>
        <v>0</v>
      </c>
      <c r="J398" s="23">
        <f t="shared" si="79"/>
        <v>0</v>
      </c>
      <c r="K398" s="23">
        <f t="shared" si="70"/>
        <v>0</v>
      </c>
      <c r="L398" s="23">
        <f t="shared" si="71"/>
        <v>0</v>
      </c>
    </row>
    <row r="399" spans="1:12" x14ac:dyDescent="0.25">
      <c r="A399">
        <v>2537</v>
      </c>
      <c r="B399" s="2" t="str">
        <f>VLOOKUP(A399,países!$A$4:$B$247,2,FALSE)</f>
        <v>Etiopía</v>
      </c>
      <c r="C399" s="23">
        <f t="shared" si="72"/>
        <v>0</v>
      </c>
      <c r="D399" s="23">
        <f t="shared" si="73"/>
        <v>0</v>
      </c>
      <c r="E399" s="23">
        <f t="shared" si="74"/>
        <v>0</v>
      </c>
      <c r="F399" s="23">
        <f t="shared" si="75"/>
        <v>0</v>
      </c>
      <c r="G399" s="23">
        <f t="shared" si="76"/>
        <v>0</v>
      </c>
      <c r="H399" s="23">
        <f t="shared" si="77"/>
        <v>0</v>
      </c>
      <c r="I399" s="23">
        <f t="shared" si="78"/>
        <v>0</v>
      </c>
      <c r="J399" s="23">
        <f t="shared" si="79"/>
        <v>0</v>
      </c>
      <c r="K399" s="23">
        <f t="shared" si="70"/>
        <v>0</v>
      </c>
      <c r="L399" s="23">
        <f t="shared" si="71"/>
        <v>0</v>
      </c>
    </row>
    <row r="400" spans="1:12" x14ac:dyDescent="0.25">
      <c r="A400">
        <v>2817</v>
      </c>
      <c r="B400" s="2" t="str">
        <f>VLOOKUP(A400,países!$A$4:$B$247,2,FALSE)</f>
        <v>Gabón</v>
      </c>
      <c r="C400" s="23">
        <f t="shared" si="72"/>
        <v>0</v>
      </c>
      <c r="D400" s="23">
        <f t="shared" si="73"/>
        <v>0</v>
      </c>
      <c r="E400" s="23">
        <f t="shared" si="74"/>
        <v>0</v>
      </c>
      <c r="F400" s="23">
        <f t="shared" si="75"/>
        <v>0</v>
      </c>
      <c r="G400" s="23">
        <f t="shared" si="76"/>
        <v>0</v>
      </c>
      <c r="H400" s="23">
        <f t="shared" si="77"/>
        <v>0</v>
      </c>
      <c r="I400" s="23">
        <f t="shared" si="78"/>
        <v>0</v>
      </c>
      <c r="J400" s="23">
        <f t="shared" si="79"/>
        <v>0</v>
      </c>
      <c r="K400" s="23">
        <f t="shared" si="70"/>
        <v>0</v>
      </c>
      <c r="L400" s="23">
        <f t="shared" si="71"/>
        <v>0</v>
      </c>
    </row>
    <row r="401" spans="1:12" x14ac:dyDescent="0.25">
      <c r="A401">
        <v>2857</v>
      </c>
      <c r="B401" s="2" t="str">
        <f>VLOOKUP(A401,países!$A$4:$B$247,2,FALSE)</f>
        <v>Gambia</v>
      </c>
      <c r="C401" s="23">
        <f t="shared" si="72"/>
        <v>0</v>
      </c>
      <c r="D401" s="23">
        <f t="shared" si="73"/>
        <v>0</v>
      </c>
      <c r="E401" s="23">
        <f t="shared" si="74"/>
        <v>0</v>
      </c>
      <c r="F401" s="23">
        <f t="shared" si="75"/>
        <v>0</v>
      </c>
      <c r="G401" s="23">
        <f t="shared" si="76"/>
        <v>0</v>
      </c>
      <c r="H401" s="23">
        <f t="shared" si="77"/>
        <v>0</v>
      </c>
      <c r="I401" s="23">
        <f t="shared" si="78"/>
        <v>0</v>
      </c>
      <c r="J401" s="23">
        <f t="shared" si="79"/>
        <v>0</v>
      </c>
      <c r="K401" s="23">
        <f t="shared" si="70"/>
        <v>0</v>
      </c>
      <c r="L401" s="23">
        <f t="shared" si="71"/>
        <v>0</v>
      </c>
    </row>
    <row r="402" spans="1:12" x14ac:dyDescent="0.25">
      <c r="A402">
        <v>2897</v>
      </c>
      <c r="B402" s="2" t="str">
        <f>VLOOKUP(A402,países!$A$4:$B$247,2,FALSE)</f>
        <v>Ghana</v>
      </c>
      <c r="C402" s="23">
        <f t="shared" si="72"/>
        <v>0</v>
      </c>
      <c r="D402" s="23">
        <f t="shared" si="73"/>
        <v>0</v>
      </c>
      <c r="E402" s="23">
        <f t="shared" si="74"/>
        <v>0</v>
      </c>
      <c r="F402" s="23">
        <f t="shared" si="75"/>
        <v>0</v>
      </c>
      <c r="G402" s="23">
        <f t="shared" si="76"/>
        <v>0</v>
      </c>
      <c r="H402" s="23">
        <f t="shared" si="77"/>
        <v>0</v>
      </c>
      <c r="I402" s="23">
        <f t="shared" si="78"/>
        <v>0</v>
      </c>
      <c r="J402" s="23">
        <f t="shared" si="79"/>
        <v>0</v>
      </c>
      <c r="K402" s="23">
        <f t="shared" si="70"/>
        <v>0</v>
      </c>
      <c r="L402" s="23">
        <f t="shared" si="71"/>
        <v>0</v>
      </c>
    </row>
    <row r="403" spans="1:12" x14ac:dyDescent="0.25">
      <c r="A403">
        <v>3297</v>
      </c>
      <c r="B403" s="2" t="str">
        <f>VLOOKUP(A403,países!$A$4:$B$247,2,FALSE)</f>
        <v>Guinea</v>
      </c>
      <c r="C403" s="23">
        <f t="shared" si="72"/>
        <v>0</v>
      </c>
      <c r="D403" s="23">
        <f t="shared" si="73"/>
        <v>0</v>
      </c>
      <c r="E403" s="23">
        <f t="shared" si="74"/>
        <v>0</v>
      </c>
      <c r="F403" s="23">
        <f t="shared" si="75"/>
        <v>0</v>
      </c>
      <c r="G403" s="23">
        <f t="shared" si="76"/>
        <v>0</v>
      </c>
      <c r="H403" s="23">
        <f t="shared" si="77"/>
        <v>0</v>
      </c>
      <c r="I403" s="23">
        <f t="shared" si="78"/>
        <v>0</v>
      </c>
      <c r="J403" s="23">
        <f t="shared" si="79"/>
        <v>0</v>
      </c>
      <c r="K403" s="23">
        <f t="shared" si="70"/>
        <v>0</v>
      </c>
      <c r="L403" s="23">
        <f t="shared" si="71"/>
        <v>0</v>
      </c>
    </row>
    <row r="404" spans="1:12" x14ac:dyDescent="0.25">
      <c r="A404">
        <v>3297</v>
      </c>
      <c r="B404" s="2" t="str">
        <f>VLOOKUP(A404,países!$A$4:$B$247,2,FALSE)</f>
        <v>Guinea</v>
      </c>
      <c r="C404" s="23">
        <f t="shared" si="72"/>
        <v>0</v>
      </c>
      <c r="D404" s="23">
        <f t="shared" si="73"/>
        <v>0</v>
      </c>
      <c r="E404" s="23">
        <f t="shared" si="74"/>
        <v>0</v>
      </c>
      <c r="F404" s="23">
        <f t="shared" si="75"/>
        <v>0</v>
      </c>
      <c r="G404" s="23">
        <f t="shared" si="76"/>
        <v>0</v>
      </c>
      <c r="H404" s="23">
        <f t="shared" si="77"/>
        <v>0</v>
      </c>
      <c r="I404" s="23">
        <f t="shared" si="78"/>
        <v>0</v>
      </c>
      <c r="J404" s="23">
        <f t="shared" si="79"/>
        <v>0</v>
      </c>
      <c r="K404" s="23">
        <f t="shared" si="70"/>
        <v>0</v>
      </c>
      <c r="L404" s="23">
        <f t="shared" si="71"/>
        <v>0</v>
      </c>
    </row>
    <row r="405" spans="1:12" x14ac:dyDescent="0.25">
      <c r="A405">
        <v>4107</v>
      </c>
      <c r="B405" s="2" t="str">
        <f>VLOOKUP(A405,países!$A$4:$B$247,2,FALSE)</f>
        <v>Kenia</v>
      </c>
      <c r="C405" s="23">
        <f t="shared" si="72"/>
        <v>0</v>
      </c>
      <c r="D405" s="23">
        <f t="shared" si="73"/>
        <v>0</v>
      </c>
      <c r="E405" s="23">
        <f t="shared" si="74"/>
        <v>0</v>
      </c>
      <c r="F405" s="23">
        <f t="shared" si="75"/>
        <v>0</v>
      </c>
      <c r="G405" s="23">
        <f t="shared" si="76"/>
        <v>0</v>
      </c>
      <c r="H405" s="23">
        <f t="shared" si="77"/>
        <v>0</v>
      </c>
      <c r="I405" s="23">
        <f t="shared" si="78"/>
        <v>0</v>
      </c>
      <c r="J405" s="23">
        <f t="shared" si="79"/>
        <v>0</v>
      </c>
      <c r="K405" s="23">
        <f t="shared" si="70"/>
        <v>0</v>
      </c>
      <c r="L405" s="23">
        <f t="shared" si="71"/>
        <v>0</v>
      </c>
    </row>
    <row r="406" spans="1:12" x14ac:dyDescent="0.25">
      <c r="A406">
        <v>4347</v>
      </c>
      <c r="B406" s="2" t="str">
        <f>VLOOKUP(A406,países!$A$4:$B$247,2,FALSE)</f>
        <v>Liberia</v>
      </c>
      <c r="C406" s="23">
        <f t="shared" si="72"/>
        <v>0</v>
      </c>
      <c r="D406" s="23">
        <f t="shared" si="73"/>
        <v>0</v>
      </c>
      <c r="E406" s="23">
        <f t="shared" si="74"/>
        <v>0</v>
      </c>
      <c r="F406" s="23">
        <f t="shared" si="75"/>
        <v>0</v>
      </c>
      <c r="G406" s="23">
        <f t="shared" si="76"/>
        <v>0</v>
      </c>
      <c r="H406" s="23">
        <f t="shared" si="77"/>
        <v>0</v>
      </c>
      <c r="I406" s="23">
        <f t="shared" si="78"/>
        <v>0</v>
      </c>
      <c r="J406" s="23">
        <f t="shared" si="79"/>
        <v>0</v>
      </c>
      <c r="K406" s="23">
        <f t="shared" si="70"/>
        <v>0</v>
      </c>
      <c r="L406" s="23">
        <f t="shared" si="71"/>
        <v>0</v>
      </c>
    </row>
    <row r="407" spans="1:12" x14ac:dyDescent="0.25">
      <c r="A407">
        <v>4387</v>
      </c>
      <c r="B407" s="2" t="str">
        <f>VLOOKUP(A407,países!$A$4:$B$247,2,FALSE)</f>
        <v>Libia</v>
      </c>
      <c r="C407" s="23">
        <f t="shared" si="72"/>
        <v>0</v>
      </c>
      <c r="D407" s="23">
        <f t="shared" si="73"/>
        <v>0</v>
      </c>
      <c r="E407" s="23">
        <f t="shared" si="74"/>
        <v>0</v>
      </c>
      <c r="F407" s="23">
        <f t="shared" si="75"/>
        <v>0</v>
      </c>
      <c r="G407" s="23">
        <f t="shared" si="76"/>
        <v>0</v>
      </c>
      <c r="H407" s="23">
        <f t="shared" si="77"/>
        <v>0</v>
      </c>
      <c r="I407" s="23">
        <f t="shared" si="78"/>
        <v>0</v>
      </c>
      <c r="J407" s="23">
        <f t="shared" si="79"/>
        <v>0</v>
      </c>
      <c r="K407" s="23">
        <f t="shared" si="70"/>
        <v>0</v>
      </c>
      <c r="L407" s="23">
        <f t="shared" si="71"/>
        <v>0</v>
      </c>
    </row>
    <row r="408" spans="1:12" x14ac:dyDescent="0.25">
      <c r="A408">
        <v>4507</v>
      </c>
      <c r="B408" s="2" t="str">
        <f>VLOOKUP(A408,países!$A$4:$B$247,2,FALSE)</f>
        <v>Madagascar</v>
      </c>
      <c r="C408" s="23">
        <f t="shared" si="72"/>
        <v>0</v>
      </c>
      <c r="D408" s="23">
        <f t="shared" si="73"/>
        <v>0</v>
      </c>
      <c r="E408" s="23">
        <f t="shared" si="74"/>
        <v>0</v>
      </c>
      <c r="F408" s="23">
        <f t="shared" si="75"/>
        <v>0</v>
      </c>
      <c r="G408" s="23">
        <f t="shared" si="76"/>
        <v>0</v>
      </c>
      <c r="H408" s="23">
        <f t="shared" si="77"/>
        <v>0</v>
      </c>
      <c r="I408" s="23">
        <f t="shared" si="78"/>
        <v>0</v>
      </c>
      <c r="J408" s="23">
        <f t="shared" si="79"/>
        <v>0</v>
      </c>
      <c r="K408" s="23">
        <f t="shared" si="70"/>
        <v>0</v>
      </c>
      <c r="L408" s="23">
        <f t="shared" si="71"/>
        <v>0</v>
      </c>
    </row>
    <row r="409" spans="1:12" x14ac:dyDescent="0.25">
      <c r="A409">
        <v>4587</v>
      </c>
      <c r="B409" s="2" t="str">
        <f>VLOOKUP(A409,países!$A$4:$B$247,2,FALSE)</f>
        <v>Malawi</v>
      </c>
      <c r="C409" s="23">
        <f t="shared" si="72"/>
        <v>0</v>
      </c>
      <c r="D409" s="23">
        <f t="shared" si="73"/>
        <v>0</v>
      </c>
      <c r="E409" s="23">
        <f t="shared" si="74"/>
        <v>0</v>
      </c>
      <c r="F409" s="23">
        <f t="shared" si="75"/>
        <v>0</v>
      </c>
      <c r="G409" s="23">
        <f t="shared" si="76"/>
        <v>0</v>
      </c>
      <c r="H409" s="23">
        <f t="shared" si="77"/>
        <v>0</v>
      </c>
      <c r="I409" s="23">
        <f t="shared" si="78"/>
        <v>0</v>
      </c>
      <c r="J409" s="23">
        <f t="shared" si="79"/>
        <v>0</v>
      </c>
      <c r="K409" s="23">
        <f t="shared" si="70"/>
        <v>0</v>
      </c>
      <c r="L409" s="23">
        <f t="shared" si="71"/>
        <v>0</v>
      </c>
    </row>
    <row r="410" spans="1:12" x14ac:dyDescent="0.25">
      <c r="A410">
        <v>4647</v>
      </c>
      <c r="B410" s="2" t="str">
        <f>VLOOKUP(A410,países!$A$4:$B$247,2,FALSE)</f>
        <v>Malí</v>
      </c>
      <c r="C410" s="23">
        <f t="shared" si="72"/>
        <v>0</v>
      </c>
      <c r="D410" s="23">
        <f t="shared" si="73"/>
        <v>0</v>
      </c>
      <c r="E410" s="23">
        <f t="shared" si="74"/>
        <v>0</v>
      </c>
      <c r="F410" s="23">
        <f t="shared" si="75"/>
        <v>0</v>
      </c>
      <c r="G410" s="23">
        <f t="shared" si="76"/>
        <v>0</v>
      </c>
      <c r="H410" s="23">
        <f t="shared" si="77"/>
        <v>0</v>
      </c>
      <c r="I410" s="23">
        <f t="shared" si="78"/>
        <v>0</v>
      </c>
      <c r="J410" s="23">
        <f t="shared" si="79"/>
        <v>0</v>
      </c>
      <c r="K410" s="23">
        <f t="shared" si="70"/>
        <v>0</v>
      </c>
      <c r="L410" s="23">
        <f t="shared" si="71"/>
        <v>0</v>
      </c>
    </row>
    <row r="411" spans="1:12" x14ac:dyDescent="0.25">
      <c r="A411">
        <v>4747</v>
      </c>
      <c r="B411" s="2" t="str">
        <f>VLOOKUP(A411,países!$A$4:$B$247,2,FALSE)</f>
        <v>Marruecos</v>
      </c>
      <c r="C411" s="23">
        <f t="shared" si="72"/>
        <v>0</v>
      </c>
      <c r="D411" s="23">
        <f t="shared" si="73"/>
        <v>0.501</v>
      </c>
      <c r="E411" s="23">
        <f t="shared" si="74"/>
        <v>0.58699999999999997</v>
      </c>
      <c r="F411" s="23">
        <f t="shared" si="75"/>
        <v>0</v>
      </c>
      <c r="G411" s="23">
        <f t="shared" si="76"/>
        <v>0.43</v>
      </c>
      <c r="H411" s="23">
        <f t="shared" si="77"/>
        <v>0.22900000000000001</v>
      </c>
      <c r="I411" s="23">
        <f t="shared" si="78"/>
        <v>0.76200000000000001</v>
      </c>
      <c r="J411" s="23">
        <f t="shared" si="79"/>
        <v>0</v>
      </c>
      <c r="K411" s="23">
        <f t="shared" si="70"/>
        <v>0</v>
      </c>
      <c r="L411" s="23">
        <f t="shared" si="71"/>
        <v>0</v>
      </c>
    </row>
    <row r="412" spans="1:12" x14ac:dyDescent="0.25">
      <c r="A412">
        <v>4887</v>
      </c>
      <c r="B412" s="2" t="str">
        <f>VLOOKUP(A412,países!$A$4:$B$247,2,FALSE)</f>
        <v>Mauritania</v>
      </c>
      <c r="C412" s="23">
        <f t="shared" si="72"/>
        <v>0</v>
      </c>
      <c r="D412" s="23">
        <f t="shared" si="73"/>
        <v>0</v>
      </c>
      <c r="E412" s="23">
        <f t="shared" si="74"/>
        <v>0</v>
      </c>
      <c r="F412" s="23">
        <f t="shared" si="75"/>
        <v>0</v>
      </c>
      <c r="G412" s="23">
        <f t="shared" si="76"/>
        <v>0</v>
      </c>
      <c r="H412" s="23">
        <f t="shared" si="77"/>
        <v>0</v>
      </c>
      <c r="I412" s="23">
        <f t="shared" si="78"/>
        <v>0</v>
      </c>
      <c r="J412" s="23">
        <f t="shared" si="79"/>
        <v>0</v>
      </c>
      <c r="K412" s="23">
        <f t="shared" si="70"/>
        <v>0</v>
      </c>
      <c r="L412" s="23">
        <f t="shared" si="71"/>
        <v>0</v>
      </c>
    </row>
    <row r="413" spans="1:12" x14ac:dyDescent="0.25">
      <c r="A413">
        <v>4887</v>
      </c>
      <c r="B413" s="2" t="str">
        <f>VLOOKUP(A413,países!$A$4:$B$247,2,FALSE)</f>
        <v>Mauritania</v>
      </c>
      <c r="C413" s="23">
        <f t="shared" si="72"/>
        <v>0</v>
      </c>
      <c r="D413" s="23">
        <f t="shared" si="73"/>
        <v>0</v>
      </c>
      <c r="E413" s="23">
        <f t="shared" si="74"/>
        <v>0</v>
      </c>
      <c r="F413" s="23">
        <f t="shared" si="75"/>
        <v>0</v>
      </c>
      <c r="G413" s="23">
        <f t="shared" si="76"/>
        <v>0</v>
      </c>
      <c r="H413" s="23">
        <f t="shared" si="77"/>
        <v>0</v>
      </c>
      <c r="I413" s="23">
        <f t="shared" si="78"/>
        <v>0</v>
      </c>
      <c r="J413" s="23">
        <f t="shared" si="79"/>
        <v>0</v>
      </c>
      <c r="K413" s="23">
        <f t="shared" si="70"/>
        <v>0</v>
      </c>
      <c r="L413" s="23">
        <f t="shared" si="71"/>
        <v>0</v>
      </c>
    </row>
    <row r="414" spans="1:12" x14ac:dyDescent="0.25">
      <c r="A414">
        <v>5057</v>
      </c>
      <c r="B414" s="2" t="str">
        <f>VLOOKUP(A414,países!$A$4:$B$247,2,FALSE)</f>
        <v>Mozambique</v>
      </c>
      <c r="C414" s="23">
        <f t="shared" si="72"/>
        <v>0</v>
      </c>
      <c r="D414" s="23">
        <f t="shared" si="73"/>
        <v>0</v>
      </c>
      <c r="E414" s="23">
        <f t="shared" si="74"/>
        <v>0</v>
      </c>
      <c r="F414" s="23">
        <f t="shared" si="75"/>
        <v>0</v>
      </c>
      <c r="G414" s="23">
        <f t="shared" si="76"/>
        <v>0</v>
      </c>
      <c r="H414" s="23">
        <f t="shared" si="77"/>
        <v>0</v>
      </c>
      <c r="I414" s="23">
        <f t="shared" si="78"/>
        <v>0</v>
      </c>
      <c r="J414" s="23">
        <f t="shared" si="79"/>
        <v>0</v>
      </c>
      <c r="K414" s="23">
        <f t="shared" si="70"/>
        <v>0</v>
      </c>
      <c r="L414" s="23">
        <f t="shared" si="71"/>
        <v>0</v>
      </c>
    </row>
    <row r="415" spans="1:12" x14ac:dyDescent="0.25">
      <c r="A415">
        <v>5257</v>
      </c>
      <c r="B415" s="2" t="str">
        <f>VLOOKUP(A415,países!$A$4:$B$247,2,FALSE)</f>
        <v>Níger</v>
      </c>
      <c r="C415" s="23">
        <f t="shared" si="72"/>
        <v>0</v>
      </c>
      <c r="D415" s="23">
        <f t="shared" si="73"/>
        <v>0</v>
      </c>
      <c r="E415" s="23">
        <f t="shared" si="74"/>
        <v>0</v>
      </c>
      <c r="F415" s="23">
        <f t="shared" si="75"/>
        <v>0</v>
      </c>
      <c r="G415" s="23">
        <f t="shared" si="76"/>
        <v>0</v>
      </c>
      <c r="H415" s="23">
        <f t="shared" si="77"/>
        <v>0</v>
      </c>
      <c r="I415" s="23">
        <f t="shared" si="78"/>
        <v>0</v>
      </c>
      <c r="J415" s="23">
        <f t="shared" si="79"/>
        <v>0</v>
      </c>
      <c r="K415" s="23">
        <f t="shared" si="70"/>
        <v>0</v>
      </c>
      <c r="L415" s="23">
        <f t="shared" si="71"/>
        <v>0</v>
      </c>
    </row>
    <row r="416" spans="1:12" x14ac:dyDescent="0.25">
      <c r="A416">
        <v>5287</v>
      </c>
      <c r="B416" s="2" t="str">
        <f>VLOOKUP(A416,países!$A$4:$B$247,2,FALSE)</f>
        <v>Nigeria</v>
      </c>
      <c r="C416" s="23">
        <f t="shared" si="72"/>
        <v>8.3490000000000002</v>
      </c>
      <c r="D416" s="23">
        <f t="shared" si="73"/>
        <v>0.44900000000000001</v>
      </c>
      <c r="E416" s="23">
        <f t="shared" si="74"/>
        <v>5.1479999999999997</v>
      </c>
      <c r="F416" s="23">
        <f t="shared" si="75"/>
        <v>0</v>
      </c>
      <c r="G416" s="23">
        <f t="shared" si="76"/>
        <v>7.0460000000000003</v>
      </c>
      <c r="H416" s="23">
        <f t="shared" si="77"/>
        <v>7.7859999999999996</v>
      </c>
      <c r="I416" s="23">
        <f t="shared" si="78"/>
        <v>2.7829999999999999</v>
      </c>
      <c r="J416" s="23">
        <f t="shared" si="79"/>
        <v>0</v>
      </c>
      <c r="K416" s="23">
        <f t="shared" si="70"/>
        <v>0</v>
      </c>
      <c r="L416" s="23">
        <f t="shared" si="71"/>
        <v>0</v>
      </c>
    </row>
    <row r="417" spans="1:12" x14ac:dyDescent="0.25">
      <c r="A417">
        <v>6407</v>
      </c>
      <c r="B417" s="2" t="str">
        <f>VLOOKUP(A417,países!$A$4:$B$247,2,FALSE)</f>
        <v>Rep. Centro Africana</v>
      </c>
      <c r="C417" s="23">
        <f t="shared" si="72"/>
        <v>0</v>
      </c>
      <c r="D417" s="23">
        <f t="shared" si="73"/>
        <v>0</v>
      </c>
      <c r="E417" s="23">
        <f t="shared" si="74"/>
        <v>0</v>
      </c>
      <c r="F417" s="23">
        <f t="shared" si="75"/>
        <v>0</v>
      </c>
      <c r="G417" s="23">
        <f t="shared" si="76"/>
        <v>0</v>
      </c>
      <c r="H417" s="23">
        <f t="shared" si="77"/>
        <v>0</v>
      </c>
      <c r="I417" s="23">
        <f t="shared" si="78"/>
        <v>0</v>
      </c>
      <c r="J417" s="23">
        <f t="shared" si="79"/>
        <v>0</v>
      </c>
      <c r="K417" s="23">
        <f t="shared" si="70"/>
        <v>0</v>
      </c>
      <c r="L417" s="23">
        <f t="shared" si="71"/>
        <v>0</v>
      </c>
    </row>
    <row r="418" spans="1:12" x14ac:dyDescent="0.25">
      <c r="A418">
        <v>6657</v>
      </c>
      <c r="B418" s="2" t="str">
        <f>VLOOKUP(A418,países!$A$4:$B$247,2,FALSE)</f>
        <v>Zimbabwe (Rodhesia)</v>
      </c>
      <c r="C418" s="23">
        <f t="shared" si="72"/>
        <v>0</v>
      </c>
      <c r="D418" s="23">
        <f t="shared" si="73"/>
        <v>0</v>
      </c>
      <c r="E418" s="23">
        <f t="shared" si="74"/>
        <v>0</v>
      </c>
      <c r="F418" s="23">
        <f t="shared" si="75"/>
        <v>0</v>
      </c>
      <c r="G418" s="23">
        <f t="shared" si="76"/>
        <v>0</v>
      </c>
      <c r="H418" s="23">
        <f t="shared" si="77"/>
        <v>0</v>
      </c>
      <c r="I418" s="23">
        <f t="shared" si="78"/>
        <v>0</v>
      </c>
      <c r="J418" s="23">
        <f t="shared" si="79"/>
        <v>0</v>
      </c>
      <c r="K418" s="23">
        <f t="shared" si="70"/>
        <v>0</v>
      </c>
      <c r="L418" s="23">
        <f t="shared" si="71"/>
        <v>0</v>
      </c>
    </row>
    <row r="419" spans="1:12" x14ac:dyDescent="0.25">
      <c r="A419">
        <v>6757</v>
      </c>
      <c r="B419" s="2" t="str">
        <f>VLOOKUP(A419,países!$A$4:$B$247,2,FALSE)</f>
        <v>Ruanda</v>
      </c>
      <c r="C419" s="23">
        <f t="shared" si="72"/>
        <v>0</v>
      </c>
      <c r="D419" s="23">
        <f t="shared" si="73"/>
        <v>0</v>
      </c>
      <c r="E419" s="23">
        <f t="shared" si="74"/>
        <v>0</v>
      </c>
      <c r="F419" s="23">
        <f t="shared" si="75"/>
        <v>0</v>
      </c>
      <c r="G419" s="23">
        <f t="shared" si="76"/>
        <v>0</v>
      </c>
      <c r="H419" s="23">
        <f t="shared" si="77"/>
        <v>0</v>
      </c>
      <c r="I419" s="23">
        <f t="shared" si="78"/>
        <v>0</v>
      </c>
      <c r="J419" s="23">
        <f t="shared" si="79"/>
        <v>0</v>
      </c>
      <c r="K419" s="23">
        <f t="shared" si="70"/>
        <v>0</v>
      </c>
      <c r="L419" s="23">
        <f t="shared" si="71"/>
        <v>0</v>
      </c>
    </row>
    <row r="420" spans="1:12" x14ac:dyDescent="0.25">
      <c r="A420">
        <v>7287</v>
      </c>
      <c r="B420" s="2" t="str">
        <f>VLOOKUP(A420,países!$A$4:$B$247,2,FALSE)</f>
        <v>Senegal</v>
      </c>
      <c r="C420" s="23">
        <f t="shared" si="72"/>
        <v>0</v>
      </c>
      <c r="D420" s="23">
        <f t="shared" si="73"/>
        <v>0</v>
      </c>
      <c r="E420" s="23">
        <f t="shared" si="74"/>
        <v>0</v>
      </c>
      <c r="F420" s="23">
        <f t="shared" si="75"/>
        <v>0</v>
      </c>
      <c r="G420" s="23">
        <f t="shared" si="76"/>
        <v>0</v>
      </c>
      <c r="H420" s="23">
        <f t="shared" si="77"/>
        <v>0</v>
      </c>
      <c r="I420" s="23">
        <f t="shared" si="78"/>
        <v>0</v>
      </c>
      <c r="J420" s="23">
        <f t="shared" si="79"/>
        <v>0</v>
      </c>
      <c r="K420" s="23">
        <f t="shared" si="70"/>
        <v>0</v>
      </c>
      <c r="L420" s="23">
        <f t="shared" si="71"/>
        <v>0</v>
      </c>
    </row>
    <row r="421" spans="1:12" x14ac:dyDescent="0.25">
      <c r="A421">
        <v>7487</v>
      </c>
      <c r="B421" s="2" t="str">
        <f>VLOOKUP(A421,países!$A$4:$B$247,2,FALSE)</f>
        <v>Somalia</v>
      </c>
      <c r="C421" s="23">
        <f t="shared" si="72"/>
        <v>0</v>
      </c>
      <c r="D421" s="23">
        <f t="shared" si="73"/>
        <v>0</v>
      </c>
      <c r="E421" s="23">
        <f t="shared" si="74"/>
        <v>0</v>
      </c>
      <c r="F421" s="23">
        <f t="shared" si="75"/>
        <v>0</v>
      </c>
      <c r="G421" s="23">
        <f t="shared" si="76"/>
        <v>0</v>
      </c>
      <c r="H421" s="23">
        <f t="shared" si="77"/>
        <v>0</v>
      </c>
      <c r="I421" s="23">
        <f t="shared" si="78"/>
        <v>0</v>
      </c>
      <c r="J421" s="23">
        <f t="shared" si="79"/>
        <v>0</v>
      </c>
      <c r="K421" s="23">
        <f t="shared" si="70"/>
        <v>0</v>
      </c>
      <c r="L421" s="23">
        <f t="shared" si="71"/>
        <v>0</v>
      </c>
    </row>
    <row r="422" spans="1:12" x14ac:dyDescent="0.25">
      <c r="A422">
        <v>7597</v>
      </c>
      <c r="B422" s="2" t="str">
        <f>VLOOKUP(A422,países!$A$4:$B$247,2,FALSE)</f>
        <v>Sudan</v>
      </c>
      <c r="C422" s="23">
        <f t="shared" si="72"/>
        <v>0</v>
      </c>
      <c r="D422" s="23">
        <f t="shared" si="73"/>
        <v>0</v>
      </c>
      <c r="E422" s="23">
        <f t="shared" si="74"/>
        <v>0</v>
      </c>
      <c r="F422" s="23">
        <f t="shared" si="75"/>
        <v>0</v>
      </c>
      <c r="G422" s="23">
        <f t="shared" si="76"/>
        <v>0</v>
      </c>
      <c r="H422" s="23">
        <f t="shared" si="77"/>
        <v>0</v>
      </c>
      <c r="I422" s="23">
        <f t="shared" si="78"/>
        <v>0</v>
      </c>
      <c r="J422" s="23">
        <f t="shared" si="79"/>
        <v>0</v>
      </c>
      <c r="K422" s="23">
        <f t="shared" si="70"/>
        <v>0</v>
      </c>
      <c r="L422" s="23">
        <f t="shared" si="71"/>
        <v>0</v>
      </c>
    </row>
    <row r="423" spans="1:12" x14ac:dyDescent="0.25">
      <c r="A423">
        <v>7737</v>
      </c>
      <c r="B423" s="2" t="str">
        <f>VLOOKUP(A423,países!$A$4:$B$247,2,FALSE)</f>
        <v>Swazilandia</v>
      </c>
      <c r="C423" s="23">
        <f t="shared" si="72"/>
        <v>0</v>
      </c>
      <c r="D423" s="23">
        <f t="shared" si="73"/>
        <v>0</v>
      </c>
      <c r="E423" s="23">
        <f t="shared" si="74"/>
        <v>0</v>
      </c>
      <c r="F423" s="23">
        <f t="shared" si="75"/>
        <v>0</v>
      </c>
      <c r="G423" s="23">
        <f t="shared" si="76"/>
        <v>0</v>
      </c>
      <c r="H423" s="23">
        <f t="shared" si="77"/>
        <v>0</v>
      </c>
      <c r="I423" s="23">
        <f t="shared" si="78"/>
        <v>0</v>
      </c>
      <c r="J423" s="23">
        <f t="shared" si="79"/>
        <v>0</v>
      </c>
      <c r="K423" s="23">
        <f t="shared" si="70"/>
        <v>0</v>
      </c>
      <c r="L423" s="23">
        <f t="shared" si="71"/>
        <v>0</v>
      </c>
    </row>
    <row r="424" spans="1:12" x14ac:dyDescent="0.25">
      <c r="A424">
        <v>7807</v>
      </c>
      <c r="B424" s="2" t="str">
        <f>VLOOKUP(A424,países!$A$4:$B$247,2,FALSE)</f>
        <v>Tanzania</v>
      </c>
      <c r="C424" s="23">
        <f t="shared" si="72"/>
        <v>0</v>
      </c>
      <c r="D424" s="23">
        <f t="shared" si="73"/>
        <v>0</v>
      </c>
      <c r="E424" s="23">
        <f t="shared" si="74"/>
        <v>0</v>
      </c>
      <c r="F424" s="23">
        <f t="shared" si="75"/>
        <v>0</v>
      </c>
      <c r="G424" s="23">
        <f t="shared" si="76"/>
        <v>0</v>
      </c>
      <c r="H424" s="23">
        <f t="shared" si="77"/>
        <v>0</v>
      </c>
      <c r="I424" s="23">
        <f t="shared" si="78"/>
        <v>0</v>
      </c>
      <c r="J424" s="23">
        <f t="shared" si="79"/>
        <v>0</v>
      </c>
      <c r="K424" s="23">
        <f t="shared" si="70"/>
        <v>0</v>
      </c>
      <c r="L424" s="23">
        <f t="shared" si="71"/>
        <v>0</v>
      </c>
    </row>
    <row r="425" spans="1:12" x14ac:dyDescent="0.25">
      <c r="A425">
        <v>8007</v>
      </c>
      <c r="B425" s="2" t="str">
        <f>VLOOKUP(A425,países!$A$4:$B$247,2,FALSE)</f>
        <v>Togo</v>
      </c>
      <c r="C425" s="23">
        <f t="shared" si="72"/>
        <v>0</v>
      </c>
      <c r="D425" s="23">
        <f t="shared" si="73"/>
        <v>0</v>
      </c>
      <c r="E425" s="23">
        <f t="shared" si="74"/>
        <v>0</v>
      </c>
      <c r="F425" s="23">
        <f t="shared" si="75"/>
        <v>0</v>
      </c>
      <c r="G425" s="23">
        <f t="shared" si="76"/>
        <v>0</v>
      </c>
      <c r="H425" s="23">
        <f t="shared" si="77"/>
        <v>0</v>
      </c>
      <c r="I425" s="23">
        <f t="shared" si="78"/>
        <v>0</v>
      </c>
      <c r="J425" s="23">
        <f t="shared" si="79"/>
        <v>0</v>
      </c>
      <c r="K425" s="23">
        <f t="shared" si="70"/>
        <v>0</v>
      </c>
      <c r="L425" s="23">
        <f t="shared" si="71"/>
        <v>0</v>
      </c>
    </row>
    <row r="426" spans="1:12" x14ac:dyDescent="0.25">
      <c r="A426">
        <v>8207</v>
      </c>
      <c r="B426" s="2" t="str">
        <f>VLOOKUP(A426,países!$A$4:$B$247,2,FALSE)</f>
        <v>Túnez</v>
      </c>
      <c r="C426" s="23">
        <f t="shared" si="72"/>
        <v>0</v>
      </c>
      <c r="D426" s="23">
        <f t="shared" si="73"/>
        <v>0</v>
      </c>
      <c r="E426" s="23">
        <f t="shared" si="74"/>
        <v>0</v>
      </c>
      <c r="F426" s="23">
        <f t="shared" si="75"/>
        <v>0</v>
      </c>
      <c r="G426" s="23">
        <f t="shared" si="76"/>
        <v>0</v>
      </c>
      <c r="H426" s="23">
        <f t="shared" si="77"/>
        <v>0</v>
      </c>
      <c r="I426" s="23">
        <f t="shared" si="78"/>
        <v>0</v>
      </c>
      <c r="J426" s="23">
        <f t="shared" si="79"/>
        <v>0</v>
      </c>
      <c r="K426" s="23">
        <f t="shared" si="70"/>
        <v>0</v>
      </c>
      <c r="L426" s="23">
        <f t="shared" si="71"/>
        <v>0</v>
      </c>
    </row>
    <row r="427" spans="1:12" x14ac:dyDescent="0.25">
      <c r="A427">
        <v>8337</v>
      </c>
      <c r="B427" s="2" t="str">
        <f>VLOOKUP(A427,países!$A$4:$B$247,2,FALSE)</f>
        <v>Uganda</v>
      </c>
      <c r="C427" s="23">
        <f t="shared" si="72"/>
        <v>0</v>
      </c>
      <c r="D427" s="23">
        <f t="shared" si="73"/>
        <v>0</v>
      </c>
      <c r="E427" s="23">
        <f t="shared" si="74"/>
        <v>0</v>
      </c>
      <c r="F427" s="23">
        <f t="shared" si="75"/>
        <v>0</v>
      </c>
      <c r="G427" s="23">
        <f t="shared" si="76"/>
        <v>0</v>
      </c>
      <c r="H427" s="23">
        <f t="shared" si="77"/>
        <v>0</v>
      </c>
      <c r="I427" s="23">
        <f t="shared" si="78"/>
        <v>0</v>
      </c>
      <c r="J427" s="23">
        <f t="shared" si="79"/>
        <v>0</v>
      </c>
      <c r="K427" s="23">
        <f t="shared" si="70"/>
        <v>0</v>
      </c>
      <c r="L427" s="23">
        <f t="shared" si="71"/>
        <v>0</v>
      </c>
    </row>
    <row r="428" spans="1:12" x14ac:dyDescent="0.25">
      <c r="A428">
        <v>8887</v>
      </c>
      <c r="B428" s="2" t="str">
        <f>VLOOKUP(A428,países!$A$4:$B$247,2,FALSE)</f>
        <v>Congo (Zaire), República Democrática del</v>
      </c>
      <c r="C428" s="23">
        <f t="shared" si="72"/>
        <v>0</v>
      </c>
      <c r="D428" s="23">
        <f t="shared" si="73"/>
        <v>0</v>
      </c>
      <c r="E428" s="23">
        <f t="shared" si="74"/>
        <v>0</v>
      </c>
      <c r="F428" s="23">
        <f t="shared" si="75"/>
        <v>0</v>
      </c>
      <c r="G428" s="23">
        <f t="shared" si="76"/>
        <v>0</v>
      </c>
      <c r="H428" s="23">
        <f t="shared" si="77"/>
        <v>0</v>
      </c>
      <c r="I428" s="23">
        <f t="shared" si="78"/>
        <v>0</v>
      </c>
      <c r="J428" s="23">
        <f t="shared" si="79"/>
        <v>0</v>
      </c>
      <c r="K428" s="23">
        <f t="shared" si="70"/>
        <v>0</v>
      </c>
      <c r="L428" s="23">
        <f t="shared" si="71"/>
        <v>0</v>
      </c>
    </row>
    <row r="429" spans="1:12" x14ac:dyDescent="0.25">
      <c r="A429">
        <v>8907</v>
      </c>
      <c r="B429" s="2" t="str">
        <f>VLOOKUP(A429,países!$A$4:$B$247,2,FALSE)</f>
        <v>Zambia</v>
      </c>
      <c r="C429" s="23">
        <f t="shared" si="72"/>
        <v>0</v>
      </c>
      <c r="D429" s="23">
        <f t="shared" si="73"/>
        <v>0</v>
      </c>
      <c r="E429" s="23">
        <f t="shared" si="74"/>
        <v>0</v>
      </c>
      <c r="F429" s="23">
        <f t="shared" si="75"/>
        <v>0</v>
      </c>
      <c r="G429" s="23">
        <f t="shared" si="76"/>
        <v>0</v>
      </c>
      <c r="H429" s="23">
        <f t="shared" si="77"/>
        <v>0</v>
      </c>
      <c r="I429" s="23">
        <f t="shared" si="78"/>
        <v>0</v>
      </c>
      <c r="J429" s="23">
        <f t="shared" si="79"/>
        <v>0</v>
      </c>
      <c r="K429" s="23">
        <f t="shared" si="70"/>
        <v>0</v>
      </c>
      <c r="L429" s="23">
        <f t="shared" si="71"/>
        <v>0</v>
      </c>
    </row>
    <row r="430" spans="1:12" customFormat="1" x14ac:dyDescent="0.25">
      <c r="A430">
        <v>909902</v>
      </c>
      <c r="B430" s="2" t="str">
        <f>VLOOKUP(A430,países!$A$4:$B$247,2,FALSE)</f>
        <v>Resto África</v>
      </c>
      <c r="C430" s="23">
        <f t="shared" si="72"/>
        <v>7.6740000000000004</v>
      </c>
      <c r="D430" s="23">
        <f t="shared" si="73"/>
        <v>1.7689999999999999</v>
      </c>
      <c r="E430" s="23">
        <f t="shared" si="74"/>
        <v>33.936</v>
      </c>
      <c r="F430" s="23">
        <f t="shared" si="75"/>
        <v>112.964</v>
      </c>
      <c r="G430" s="23">
        <f t="shared" si="76"/>
        <v>6.8510000000000009</v>
      </c>
      <c r="H430" s="23">
        <f t="shared" si="77"/>
        <v>18.286999999999999</v>
      </c>
      <c r="I430" s="23">
        <f t="shared" si="78"/>
        <v>6.8520000000000003</v>
      </c>
      <c r="J430" s="23">
        <f t="shared" si="79"/>
        <v>14.5</v>
      </c>
      <c r="K430" s="23">
        <f t="shared" si="70"/>
        <v>0</v>
      </c>
      <c r="L430" s="23">
        <f t="shared" si="71"/>
        <v>0</v>
      </c>
    </row>
    <row r="431" spans="1:12" x14ac:dyDescent="0.25">
      <c r="A431">
        <v>909905</v>
      </c>
      <c r="B431" s="2" t="str">
        <f>VLOOKUP(A431,países!$A$4:$B$247,2,FALSE)</f>
        <v>Costa de Marfil</v>
      </c>
      <c r="C431" s="23">
        <f t="shared" si="72"/>
        <v>6.7939999999999996</v>
      </c>
      <c r="D431" s="23">
        <f t="shared" si="73"/>
        <v>16.154</v>
      </c>
      <c r="E431" s="23">
        <f t="shared" si="74"/>
        <v>0</v>
      </c>
      <c r="F431" s="23">
        <f t="shared" si="75"/>
        <v>0</v>
      </c>
      <c r="G431" s="23">
        <f t="shared" si="76"/>
        <v>8.8559999999999999</v>
      </c>
      <c r="H431" s="23">
        <f t="shared" si="77"/>
        <v>25.491</v>
      </c>
      <c r="I431" s="23">
        <f t="shared" si="78"/>
        <v>10.308999999999999</v>
      </c>
      <c r="J431" s="23">
        <f t="shared" si="79"/>
        <v>10.259</v>
      </c>
      <c r="K431" s="23">
        <f t="shared" si="70"/>
        <v>0</v>
      </c>
      <c r="L431" s="23">
        <f t="shared" si="71"/>
        <v>0</v>
      </c>
    </row>
    <row r="432" spans="1:12" x14ac:dyDescent="0.25">
      <c r="A432"/>
      <c r="B432"/>
      <c r="C432" s="23"/>
      <c r="D432" s="23"/>
      <c r="E432" s="23"/>
      <c r="F432" s="23"/>
      <c r="G432" s="23"/>
      <c r="H432" s="23"/>
      <c r="I432" s="23"/>
      <c r="J432" s="23"/>
      <c r="K432" s="23"/>
      <c r="L432" s="23"/>
    </row>
    <row r="433" spans="1:12" x14ac:dyDescent="0.25">
      <c r="A433">
        <v>919913</v>
      </c>
      <c r="B433" s="1" t="str">
        <f>VLOOKUP(A433,países!$A$4:$B$247,2,FALSE)</f>
        <v>Asia</v>
      </c>
      <c r="C433" s="23"/>
      <c r="D433" s="23"/>
      <c r="E433" s="23"/>
      <c r="F433" s="23"/>
      <c r="G433" s="23"/>
      <c r="H433" s="23"/>
      <c r="I433" s="23"/>
      <c r="J433" s="23"/>
      <c r="K433" s="23"/>
      <c r="L433" s="23"/>
    </row>
    <row r="434" spans="1:12" x14ac:dyDescent="0.25">
      <c r="A434">
        <v>135</v>
      </c>
      <c r="B434" s="2" t="str">
        <f>VLOOKUP(A434,países!$A$4:$B$247,2,FALSE)</f>
        <v>Afganistán</v>
      </c>
      <c r="C434" s="23">
        <f t="shared" ref="C434:C473" si="80">VLOOKUP($B434,$B$4:$H$226,2,FALSE)</f>
        <v>0</v>
      </c>
      <c r="D434" s="23">
        <f t="shared" ref="D434:D473" si="81">VLOOKUP($B434,$B$4:$H$226,3,FALSE)</f>
        <v>0</v>
      </c>
      <c r="E434" s="23">
        <f t="shared" ref="E434:E473" si="82">VLOOKUP($B434,$B$4:$H$226,4,FALSE)</f>
        <v>0</v>
      </c>
      <c r="F434" s="23">
        <f t="shared" ref="F434:F473" si="83">VLOOKUP($B434,$B$4:$H$226,5,FALSE)</f>
        <v>0</v>
      </c>
      <c r="G434" s="23">
        <f t="shared" ref="G434:G473" si="84">VLOOKUP($B434,$B$4:$H$226,6,FALSE)</f>
        <v>0</v>
      </c>
      <c r="H434" s="23">
        <f t="shared" ref="H434:H473" si="85">VLOOKUP($B434,$B$4:$H$226,7,FALSE)</f>
        <v>0</v>
      </c>
      <c r="I434" s="23">
        <f t="shared" ref="I434:I473" si="86">VLOOKUP($B434,$B$4:$I$226,8,FALSE)</f>
        <v>0</v>
      </c>
      <c r="J434" s="23">
        <f t="shared" ref="J434:J473" si="87">VLOOKUP($B434,$B$4:$Z$226,9,FALSE)</f>
        <v>0</v>
      </c>
      <c r="K434" s="23">
        <f t="shared" si="70"/>
        <v>0</v>
      </c>
      <c r="L434" s="23">
        <f t="shared" si="71"/>
        <v>0</v>
      </c>
    </row>
    <row r="435" spans="1:12" x14ac:dyDescent="0.25">
      <c r="A435">
        <v>535</v>
      </c>
      <c r="B435" s="2" t="str">
        <f>VLOOKUP(A435,países!$A$4:$B$247,2,FALSE)</f>
        <v>Arabia Saudita</v>
      </c>
      <c r="C435" s="23">
        <f t="shared" si="80"/>
        <v>3.294</v>
      </c>
      <c r="D435" s="23">
        <f t="shared" si="81"/>
        <v>0</v>
      </c>
      <c r="E435" s="23">
        <f t="shared" si="82"/>
        <v>3.7909999999999999</v>
      </c>
      <c r="F435" s="23">
        <f t="shared" si="83"/>
        <v>0</v>
      </c>
      <c r="G435" s="23">
        <f t="shared" si="84"/>
        <v>0</v>
      </c>
      <c r="H435" s="23">
        <f t="shared" si="85"/>
        <v>0</v>
      </c>
      <c r="I435" s="23">
        <f t="shared" si="86"/>
        <v>0</v>
      </c>
      <c r="J435" s="23">
        <f t="shared" si="87"/>
        <v>0</v>
      </c>
      <c r="K435" s="23">
        <f t="shared" si="70"/>
        <v>0</v>
      </c>
      <c r="L435" s="23">
        <f t="shared" si="71"/>
        <v>0</v>
      </c>
    </row>
    <row r="436" spans="1:12" x14ac:dyDescent="0.25">
      <c r="A436">
        <v>817</v>
      </c>
      <c r="B436" s="2" t="str">
        <f>VLOOKUP(A436,países!$A$4:$B$247,2,FALSE)</f>
        <v>Bangladesh</v>
      </c>
      <c r="C436" s="23">
        <f t="shared" si="80"/>
        <v>0</v>
      </c>
      <c r="D436" s="23">
        <f t="shared" si="81"/>
        <v>0</v>
      </c>
      <c r="E436" s="23">
        <f t="shared" si="82"/>
        <v>0</v>
      </c>
      <c r="F436" s="23">
        <f t="shared" si="83"/>
        <v>0</v>
      </c>
      <c r="G436" s="23">
        <f t="shared" si="84"/>
        <v>0</v>
      </c>
      <c r="H436" s="23">
        <f t="shared" si="85"/>
        <v>0</v>
      </c>
      <c r="I436" s="23">
        <f t="shared" si="86"/>
        <v>0</v>
      </c>
      <c r="J436" s="23">
        <f t="shared" si="87"/>
        <v>0</v>
      </c>
      <c r="K436" s="23">
        <f t="shared" si="70"/>
        <v>0</v>
      </c>
      <c r="L436" s="23">
        <f t="shared" si="71"/>
        <v>0</v>
      </c>
    </row>
    <row r="437" spans="1:12" x14ac:dyDescent="0.25">
      <c r="A437">
        <v>935</v>
      </c>
      <c r="B437" s="2" t="str">
        <f>VLOOKUP(A437,países!$A$4:$B$247,2,FALSE)</f>
        <v>Birmania</v>
      </c>
      <c r="C437" s="23">
        <f t="shared" si="80"/>
        <v>0</v>
      </c>
      <c r="D437" s="23">
        <f t="shared" si="81"/>
        <v>0</v>
      </c>
      <c r="E437" s="23">
        <f t="shared" si="82"/>
        <v>0</v>
      </c>
      <c r="F437" s="23">
        <f t="shared" si="83"/>
        <v>0</v>
      </c>
      <c r="G437" s="23">
        <f t="shared" si="84"/>
        <v>0</v>
      </c>
      <c r="H437" s="23">
        <f t="shared" si="85"/>
        <v>0</v>
      </c>
      <c r="I437" s="23">
        <f t="shared" si="86"/>
        <v>0</v>
      </c>
      <c r="J437" s="23">
        <f t="shared" si="87"/>
        <v>0</v>
      </c>
      <c r="K437" s="23">
        <f t="shared" si="70"/>
        <v>0</v>
      </c>
      <c r="L437" s="23">
        <f t="shared" si="71"/>
        <v>0</v>
      </c>
    </row>
    <row r="438" spans="1:12" x14ac:dyDescent="0.25">
      <c r="A438">
        <v>1085</v>
      </c>
      <c r="B438" s="2" t="str">
        <f>VLOOKUP(A438,países!$A$4:$B$247,2,FALSE)</f>
        <v>Brunei</v>
      </c>
      <c r="C438" s="23">
        <f t="shared" si="80"/>
        <v>0</v>
      </c>
      <c r="D438" s="23">
        <f t="shared" si="81"/>
        <v>0</v>
      </c>
      <c r="E438" s="23">
        <f t="shared" si="82"/>
        <v>0</v>
      </c>
      <c r="F438" s="23">
        <f t="shared" si="83"/>
        <v>0</v>
      </c>
      <c r="G438" s="23">
        <f t="shared" si="84"/>
        <v>0</v>
      </c>
      <c r="H438" s="23">
        <f t="shared" si="85"/>
        <v>0</v>
      </c>
      <c r="I438" s="23">
        <f t="shared" si="86"/>
        <v>0</v>
      </c>
      <c r="J438" s="23">
        <f t="shared" si="87"/>
        <v>0</v>
      </c>
      <c r="K438" s="23">
        <f t="shared" si="70"/>
        <v>0</v>
      </c>
      <c r="L438" s="23">
        <f t="shared" si="71"/>
        <v>0</v>
      </c>
    </row>
    <row r="439" spans="1:12" x14ac:dyDescent="0.25">
      <c r="A439">
        <v>1415</v>
      </c>
      <c r="B439" s="2" t="str">
        <f>VLOOKUP(A439,países!$A$4:$B$247,2,FALSE)</f>
        <v>Camboya</v>
      </c>
      <c r="C439" s="23">
        <f t="shared" si="80"/>
        <v>0</v>
      </c>
      <c r="D439" s="23">
        <f t="shared" si="81"/>
        <v>0</v>
      </c>
      <c r="E439" s="23">
        <f t="shared" si="82"/>
        <v>0</v>
      </c>
      <c r="F439" s="23">
        <f t="shared" si="83"/>
        <v>0</v>
      </c>
      <c r="G439" s="23">
        <f t="shared" si="84"/>
        <v>0</v>
      </c>
      <c r="H439" s="23">
        <f t="shared" si="85"/>
        <v>0</v>
      </c>
      <c r="I439" s="23">
        <f t="shared" si="86"/>
        <v>0</v>
      </c>
      <c r="J439" s="23">
        <f t="shared" si="87"/>
        <v>0</v>
      </c>
      <c r="K439" s="23">
        <f t="shared" si="70"/>
        <v>0</v>
      </c>
      <c r="L439" s="23">
        <f t="shared" si="71"/>
        <v>0</v>
      </c>
    </row>
    <row r="440" spans="1:12" x14ac:dyDescent="0.25">
      <c r="A440">
        <v>1875</v>
      </c>
      <c r="B440" s="2" t="str">
        <f>VLOOKUP(A440,países!$A$4:$B$247,2,FALSE)</f>
        <v>Corea del Norte</v>
      </c>
      <c r="C440" s="23">
        <f t="shared" si="80"/>
        <v>0</v>
      </c>
      <c r="D440" s="23">
        <f t="shared" si="81"/>
        <v>0</v>
      </c>
      <c r="E440" s="23">
        <f t="shared" si="82"/>
        <v>0</v>
      </c>
      <c r="F440" s="23">
        <f t="shared" si="83"/>
        <v>0</v>
      </c>
      <c r="G440" s="23">
        <f t="shared" si="84"/>
        <v>0</v>
      </c>
      <c r="H440" s="23">
        <f t="shared" si="85"/>
        <v>0</v>
      </c>
      <c r="I440" s="23">
        <f t="shared" si="86"/>
        <v>0</v>
      </c>
      <c r="J440" s="23">
        <f t="shared" si="87"/>
        <v>0</v>
      </c>
      <c r="K440" s="23">
        <f t="shared" si="70"/>
        <v>0</v>
      </c>
      <c r="L440" s="23">
        <f t="shared" si="71"/>
        <v>0</v>
      </c>
    </row>
    <row r="441" spans="1:12" x14ac:dyDescent="0.25">
      <c r="A441">
        <v>1905</v>
      </c>
      <c r="B441" s="2" t="str">
        <f>VLOOKUP(A441,países!$A$4:$B$247,2,FALSE)</f>
        <v>Corea del Sur</v>
      </c>
      <c r="C441" s="23">
        <f t="shared" si="80"/>
        <v>0</v>
      </c>
      <c r="D441" s="23">
        <f t="shared" si="81"/>
        <v>0</v>
      </c>
      <c r="E441" s="23">
        <f t="shared" si="82"/>
        <v>0</v>
      </c>
      <c r="F441" s="23">
        <f t="shared" si="83"/>
        <v>0</v>
      </c>
      <c r="G441" s="23">
        <f t="shared" si="84"/>
        <v>0</v>
      </c>
      <c r="H441" s="23">
        <f t="shared" si="85"/>
        <v>0</v>
      </c>
      <c r="I441" s="23">
        <f t="shared" si="86"/>
        <v>0</v>
      </c>
      <c r="J441" s="23">
        <f t="shared" si="87"/>
        <v>0</v>
      </c>
      <c r="K441" s="23">
        <f t="shared" si="70"/>
        <v>0</v>
      </c>
      <c r="L441" s="23">
        <f t="shared" si="71"/>
        <v>0</v>
      </c>
    </row>
    <row r="442" spans="1:12" x14ac:dyDescent="0.25">
      <c r="A442">
        <v>2155</v>
      </c>
      <c r="B442" s="2" t="str">
        <f>VLOOKUP(A442,países!$A$4:$B$247,2,FALSE)</f>
        <v>China Continental</v>
      </c>
      <c r="C442" s="23">
        <f t="shared" si="80"/>
        <v>0</v>
      </c>
      <c r="D442" s="23">
        <f t="shared" si="81"/>
        <v>0</v>
      </c>
      <c r="E442" s="23">
        <f t="shared" si="82"/>
        <v>0</v>
      </c>
      <c r="F442" s="23">
        <f t="shared" si="83"/>
        <v>0</v>
      </c>
      <c r="G442" s="23">
        <f t="shared" si="84"/>
        <v>0</v>
      </c>
      <c r="H442" s="23">
        <f t="shared" si="85"/>
        <v>13.081</v>
      </c>
      <c r="I442" s="23">
        <f t="shared" si="86"/>
        <v>52.991999999999997</v>
      </c>
      <c r="J442" s="23">
        <f t="shared" si="87"/>
        <v>20.295999999999999</v>
      </c>
      <c r="K442" s="23">
        <f t="shared" si="70"/>
        <v>0</v>
      </c>
      <c r="L442" s="23">
        <f t="shared" si="71"/>
        <v>0</v>
      </c>
    </row>
    <row r="443" spans="1:12" x14ac:dyDescent="0.25">
      <c r="A443">
        <v>2185</v>
      </c>
      <c r="B443" s="2" t="str">
        <f>VLOOKUP(A443,países!$A$4:$B$247,2,FALSE)</f>
        <v>China-Taiwan (Formosa)</v>
      </c>
      <c r="C443" s="23">
        <f t="shared" si="80"/>
        <v>0</v>
      </c>
      <c r="D443" s="23">
        <f t="shared" si="81"/>
        <v>0</v>
      </c>
      <c r="E443" s="23">
        <f t="shared" si="82"/>
        <v>0</v>
      </c>
      <c r="F443" s="23">
        <f t="shared" si="83"/>
        <v>0</v>
      </c>
      <c r="G443" s="23">
        <f t="shared" si="84"/>
        <v>0</v>
      </c>
      <c r="H443" s="23">
        <f t="shared" si="85"/>
        <v>0</v>
      </c>
      <c r="I443" s="23">
        <f t="shared" si="86"/>
        <v>0</v>
      </c>
      <c r="J443" s="23">
        <f t="shared" si="87"/>
        <v>0</v>
      </c>
      <c r="K443" s="23">
        <f t="shared" si="70"/>
        <v>0</v>
      </c>
      <c r="L443" s="23">
        <f t="shared" si="71"/>
        <v>0</v>
      </c>
    </row>
    <row r="444" spans="1:12" x14ac:dyDescent="0.25">
      <c r="A444">
        <v>2445</v>
      </c>
      <c r="B444" s="2" t="str">
        <f>VLOOKUP(A444,países!$A$4:$B$247,2,FALSE)</f>
        <v>Emiratos Arabes Unidos</v>
      </c>
      <c r="C444" s="23">
        <f t="shared" si="80"/>
        <v>0</v>
      </c>
      <c r="D444" s="23">
        <f t="shared" si="81"/>
        <v>0</v>
      </c>
      <c r="E444" s="23">
        <f t="shared" si="82"/>
        <v>0</v>
      </c>
      <c r="F444" s="23">
        <f t="shared" si="83"/>
        <v>0</v>
      </c>
      <c r="G444" s="23">
        <f t="shared" si="84"/>
        <v>0</v>
      </c>
      <c r="H444" s="23">
        <f t="shared" si="85"/>
        <v>13.141</v>
      </c>
      <c r="I444" s="23">
        <f t="shared" si="86"/>
        <v>0</v>
      </c>
      <c r="J444" s="23">
        <f t="shared" si="87"/>
        <v>0</v>
      </c>
      <c r="K444" s="23">
        <f t="shared" ref="K444:K507" si="88">VLOOKUP($B444,$B$4:$Z$226,10,FALSE)</f>
        <v>0</v>
      </c>
      <c r="L444" s="23">
        <f t="shared" ref="L444:L507" si="89">VLOOKUP($B444,$B$4:$Z$226,11,FALSE)</f>
        <v>0</v>
      </c>
    </row>
    <row r="445" spans="1:12" x14ac:dyDescent="0.25">
      <c r="A445">
        <v>2675</v>
      </c>
      <c r="B445" s="2" t="str">
        <f>VLOOKUP(A445,países!$A$4:$B$247,2,FALSE)</f>
        <v>Filipinas</v>
      </c>
      <c r="C445" s="23">
        <f t="shared" si="80"/>
        <v>0</v>
      </c>
      <c r="D445" s="23">
        <f t="shared" si="81"/>
        <v>0</v>
      </c>
      <c r="E445" s="23">
        <f t="shared" si="82"/>
        <v>0</v>
      </c>
      <c r="F445" s="23">
        <f t="shared" si="83"/>
        <v>0</v>
      </c>
      <c r="G445" s="23">
        <f t="shared" si="84"/>
        <v>0</v>
      </c>
      <c r="H445" s="23">
        <f t="shared" si="85"/>
        <v>0</v>
      </c>
      <c r="I445" s="23">
        <f t="shared" si="86"/>
        <v>0</v>
      </c>
      <c r="J445" s="23">
        <f t="shared" si="87"/>
        <v>0</v>
      </c>
      <c r="K445" s="23">
        <f t="shared" si="88"/>
        <v>0</v>
      </c>
      <c r="L445" s="23">
        <f t="shared" si="89"/>
        <v>0</v>
      </c>
    </row>
    <row r="446" spans="1:12" x14ac:dyDescent="0.25">
      <c r="A446">
        <v>3515</v>
      </c>
      <c r="B446" s="2" t="str">
        <f>VLOOKUP(A446,países!$A$4:$B$247,2,FALSE)</f>
        <v>Hong Kong</v>
      </c>
      <c r="C446" s="23">
        <f t="shared" si="80"/>
        <v>0</v>
      </c>
      <c r="D446" s="23">
        <f t="shared" si="81"/>
        <v>0</v>
      </c>
      <c r="E446" s="23">
        <f t="shared" si="82"/>
        <v>0</v>
      </c>
      <c r="F446" s="23">
        <f t="shared" si="83"/>
        <v>0</v>
      </c>
      <c r="G446" s="23">
        <f t="shared" si="84"/>
        <v>0</v>
      </c>
      <c r="H446" s="23">
        <f t="shared" si="85"/>
        <v>0</v>
      </c>
      <c r="I446" s="23">
        <f t="shared" si="86"/>
        <v>0</v>
      </c>
      <c r="J446" s="23">
        <f t="shared" si="87"/>
        <v>0</v>
      </c>
      <c r="K446" s="23">
        <f t="shared" si="88"/>
        <v>0</v>
      </c>
      <c r="L446" s="23">
        <f t="shared" si="89"/>
        <v>0</v>
      </c>
    </row>
    <row r="447" spans="1:12" x14ac:dyDescent="0.25">
      <c r="A447">
        <v>3615</v>
      </c>
      <c r="B447" s="2" t="str">
        <f>VLOOKUP(A447,países!$A$4:$B$247,2,FALSE)</f>
        <v>India</v>
      </c>
      <c r="C447" s="23">
        <f t="shared" si="80"/>
        <v>0.14000000000000001</v>
      </c>
      <c r="D447" s="23">
        <f t="shared" si="81"/>
        <v>0</v>
      </c>
      <c r="E447" s="23">
        <f t="shared" si="82"/>
        <v>6.976</v>
      </c>
      <c r="F447" s="23">
        <f t="shared" si="83"/>
        <v>0</v>
      </c>
      <c r="G447" s="23">
        <f t="shared" si="84"/>
        <v>0</v>
      </c>
      <c r="H447" s="23">
        <f t="shared" si="85"/>
        <v>167.018</v>
      </c>
      <c r="I447" s="23">
        <f t="shared" si="86"/>
        <v>457.60599999999999</v>
      </c>
      <c r="J447" s="23">
        <f t="shared" si="87"/>
        <v>353.02199999999999</v>
      </c>
      <c r="K447" s="23">
        <f t="shared" si="88"/>
        <v>0</v>
      </c>
      <c r="L447" s="23">
        <f t="shared" si="89"/>
        <v>0</v>
      </c>
    </row>
    <row r="448" spans="1:12" x14ac:dyDescent="0.25">
      <c r="A448">
        <v>3655</v>
      </c>
      <c r="B448" s="2" t="str">
        <f>VLOOKUP(A448,países!$A$4:$B$247,2,FALSE)</f>
        <v>Indonesia</v>
      </c>
      <c r="C448" s="23">
        <f t="shared" si="80"/>
        <v>0</v>
      </c>
      <c r="D448" s="23">
        <f t="shared" si="81"/>
        <v>0</v>
      </c>
      <c r="E448" s="23">
        <f t="shared" si="82"/>
        <v>0</v>
      </c>
      <c r="F448" s="23">
        <f t="shared" si="83"/>
        <v>0</v>
      </c>
      <c r="G448" s="23">
        <f t="shared" si="84"/>
        <v>0</v>
      </c>
      <c r="H448" s="23">
        <f t="shared" si="85"/>
        <v>0</v>
      </c>
      <c r="I448" s="23">
        <f t="shared" si="86"/>
        <v>0</v>
      </c>
      <c r="J448" s="23">
        <f t="shared" si="87"/>
        <v>0</v>
      </c>
      <c r="K448" s="23">
        <f t="shared" si="88"/>
        <v>0</v>
      </c>
      <c r="L448" s="23">
        <f t="shared" si="89"/>
        <v>0</v>
      </c>
    </row>
    <row r="449" spans="1:12" x14ac:dyDescent="0.25">
      <c r="A449">
        <v>3695</v>
      </c>
      <c r="B449" s="2" t="str">
        <f>VLOOKUP(A449,países!$A$4:$B$247,2,FALSE)</f>
        <v>Irak</v>
      </c>
      <c r="C449" s="23">
        <f t="shared" si="80"/>
        <v>0</v>
      </c>
      <c r="D449" s="23">
        <f t="shared" si="81"/>
        <v>0</v>
      </c>
      <c r="E449" s="23">
        <f t="shared" si="82"/>
        <v>0</v>
      </c>
      <c r="F449" s="23">
        <f t="shared" si="83"/>
        <v>0</v>
      </c>
      <c r="G449" s="23">
        <f t="shared" si="84"/>
        <v>0</v>
      </c>
      <c r="H449" s="23">
        <f t="shared" si="85"/>
        <v>0</v>
      </c>
      <c r="I449" s="23">
        <f t="shared" si="86"/>
        <v>0</v>
      </c>
      <c r="J449" s="23">
        <f t="shared" si="87"/>
        <v>0</v>
      </c>
      <c r="K449" s="23">
        <f t="shared" si="88"/>
        <v>0</v>
      </c>
      <c r="L449" s="23">
        <f t="shared" si="89"/>
        <v>0</v>
      </c>
    </row>
    <row r="450" spans="1:12" x14ac:dyDescent="0.25">
      <c r="A450">
        <v>3725</v>
      </c>
      <c r="B450" s="2" t="str">
        <f>VLOOKUP(A450,países!$A$4:$B$247,2,FALSE)</f>
        <v>Irán</v>
      </c>
      <c r="C450" s="23">
        <f t="shared" si="80"/>
        <v>0</v>
      </c>
      <c r="D450" s="23">
        <f t="shared" si="81"/>
        <v>0</v>
      </c>
      <c r="E450" s="23">
        <f t="shared" si="82"/>
        <v>0</v>
      </c>
      <c r="F450" s="23">
        <f t="shared" si="83"/>
        <v>0</v>
      </c>
      <c r="G450" s="23">
        <f t="shared" si="84"/>
        <v>0</v>
      </c>
      <c r="H450" s="23">
        <f t="shared" si="85"/>
        <v>0</v>
      </c>
      <c r="I450" s="23">
        <f t="shared" si="86"/>
        <v>0</v>
      </c>
      <c r="J450" s="23">
        <f t="shared" si="87"/>
        <v>0</v>
      </c>
      <c r="K450" s="23">
        <f t="shared" si="88"/>
        <v>0</v>
      </c>
      <c r="L450" s="23">
        <f t="shared" si="89"/>
        <v>0</v>
      </c>
    </row>
    <row r="451" spans="1:12" x14ac:dyDescent="0.25">
      <c r="A451">
        <v>3835</v>
      </c>
      <c r="B451" s="2" t="str">
        <f>VLOOKUP(A451,países!$A$4:$B$247,2,FALSE)</f>
        <v>Israel</v>
      </c>
      <c r="C451" s="23">
        <f t="shared" si="80"/>
        <v>0</v>
      </c>
      <c r="D451" s="23">
        <f t="shared" si="81"/>
        <v>0</v>
      </c>
      <c r="E451" s="23">
        <f t="shared" si="82"/>
        <v>0</v>
      </c>
      <c r="F451" s="23">
        <f t="shared" si="83"/>
        <v>0</v>
      </c>
      <c r="G451" s="23">
        <f t="shared" si="84"/>
        <v>0</v>
      </c>
      <c r="H451" s="23">
        <f t="shared" si="85"/>
        <v>0</v>
      </c>
      <c r="I451" s="23">
        <f t="shared" si="86"/>
        <v>0</v>
      </c>
      <c r="J451" s="23">
        <f t="shared" si="87"/>
        <v>0</v>
      </c>
      <c r="K451" s="23">
        <f t="shared" si="88"/>
        <v>0</v>
      </c>
      <c r="L451" s="23">
        <f t="shared" si="89"/>
        <v>0</v>
      </c>
    </row>
    <row r="452" spans="1:12" x14ac:dyDescent="0.25">
      <c r="A452">
        <v>3995</v>
      </c>
      <c r="B452" s="2" t="str">
        <f>VLOOKUP(A452,países!$A$4:$B$247,2,FALSE)</f>
        <v>Japón</v>
      </c>
      <c r="C452" s="23">
        <f t="shared" si="80"/>
        <v>0</v>
      </c>
      <c r="D452" s="23">
        <f t="shared" si="81"/>
        <v>1.22</v>
      </c>
      <c r="E452" s="23">
        <f t="shared" si="82"/>
        <v>21.117999999999999</v>
      </c>
      <c r="F452" s="23">
        <f t="shared" si="83"/>
        <v>3.2109999999999999</v>
      </c>
      <c r="G452" s="23">
        <f t="shared" si="84"/>
        <v>16.664999999999999</v>
      </c>
      <c r="H452" s="23">
        <f t="shared" si="85"/>
        <v>0</v>
      </c>
      <c r="I452" s="23">
        <f t="shared" si="86"/>
        <v>0</v>
      </c>
      <c r="J452" s="23">
        <f t="shared" si="87"/>
        <v>0</v>
      </c>
      <c r="K452" s="23">
        <f t="shared" si="88"/>
        <v>0</v>
      </c>
      <c r="L452" s="23">
        <f t="shared" si="89"/>
        <v>0</v>
      </c>
    </row>
    <row r="453" spans="1:12" x14ac:dyDescent="0.25">
      <c r="A453">
        <v>4035</v>
      </c>
      <c r="B453" s="2" t="str">
        <f>VLOOKUP(A453,países!$A$4:$B$247,2,FALSE)</f>
        <v>Jordania</v>
      </c>
      <c r="C453" s="23">
        <f t="shared" si="80"/>
        <v>0</v>
      </c>
      <c r="D453" s="23">
        <f t="shared" si="81"/>
        <v>13.316000000000001</v>
      </c>
      <c r="E453" s="23">
        <f t="shared" si="82"/>
        <v>0</v>
      </c>
      <c r="F453" s="23">
        <f t="shared" si="83"/>
        <v>0</v>
      </c>
      <c r="G453" s="23">
        <f t="shared" si="84"/>
        <v>0</v>
      </c>
      <c r="H453" s="23">
        <f t="shared" si="85"/>
        <v>0</v>
      </c>
      <c r="I453" s="23">
        <f t="shared" si="86"/>
        <v>0</v>
      </c>
      <c r="J453" s="23">
        <f t="shared" si="87"/>
        <v>0</v>
      </c>
      <c r="K453" s="23">
        <f t="shared" si="88"/>
        <v>0</v>
      </c>
      <c r="L453" s="23">
        <f t="shared" si="89"/>
        <v>0</v>
      </c>
    </row>
    <row r="454" spans="1:12" x14ac:dyDescent="0.25">
      <c r="A454">
        <v>4135</v>
      </c>
      <c r="B454" s="2" t="str">
        <f>VLOOKUP(A454,países!$A$4:$B$247,2,FALSE)</f>
        <v>Kuwait</v>
      </c>
      <c r="C454" s="23">
        <f t="shared" si="80"/>
        <v>0</v>
      </c>
      <c r="D454" s="23">
        <f t="shared" si="81"/>
        <v>0</v>
      </c>
      <c r="E454" s="23">
        <f t="shared" si="82"/>
        <v>0</v>
      </c>
      <c r="F454" s="23">
        <f t="shared" si="83"/>
        <v>0</v>
      </c>
      <c r="G454" s="23">
        <f t="shared" si="84"/>
        <v>0</v>
      </c>
      <c r="H454" s="23">
        <f t="shared" si="85"/>
        <v>0</v>
      </c>
      <c r="I454" s="23">
        <f t="shared" si="86"/>
        <v>0</v>
      </c>
      <c r="J454" s="23">
        <f t="shared" si="87"/>
        <v>0</v>
      </c>
      <c r="K454" s="23">
        <f t="shared" si="88"/>
        <v>0</v>
      </c>
      <c r="L454" s="23">
        <f t="shared" si="89"/>
        <v>0</v>
      </c>
    </row>
    <row r="455" spans="1:12" x14ac:dyDescent="0.25">
      <c r="A455">
        <v>4315</v>
      </c>
      <c r="B455" s="2" t="str">
        <f>VLOOKUP(A455,países!$A$4:$B$247,2,FALSE)</f>
        <v>Líbano</v>
      </c>
      <c r="C455" s="23">
        <f t="shared" si="80"/>
        <v>0</v>
      </c>
      <c r="D455" s="23">
        <f t="shared" si="81"/>
        <v>0.20899999999999999</v>
      </c>
      <c r="E455" s="23">
        <f t="shared" si="82"/>
        <v>0</v>
      </c>
      <c r="F455" s="23">
        <f t="shared" si="83"/>
        <v>0</v>
      </c>
      <c r="G455" s="23">
        <f t="shared" si="84"/>
        <v>0</v>
      </c>
      <c r="H455" s="23">
        <f t="shared" si="85"/>
        <v>0</v>
      </c>
      <c r="I455" s="23">
        <f t="shared" si="86"/>
        <v>0</v>
      </c>
      <c r="J455" s="23">
        <f t="shared" si="87"/>
        <v>17.463000000000001</v>
      </c>
      <c r="K455" s="23">
        <f t="shared" si="88"/>
        <v>0</v>
      </c>
      <c r="L455" s="23">
        <f t="shared" si="89"/>
        <v>0</v>
      </c>
    </row>
    <row r="456" spans="1:12" x14ac:dyDescent="0.25">
      <c r="A456">
        <v>4555</v>
      </c>
      <c r="B456" s="2" t="str">
        <f>VLOOKUP(A456,países!$A$4:$B$247,2,FALSE)</f>
        <v>Malasia</v>
      </c>
      <c r="C456" s="23">
        <f t="shared" si="80"/>
        <v>0</v>
      </c>
      <c r="D456" s="23">
        <f t="shared" si="81"/>
        <v>0</v>
      </c>
      <c r="E456" s="23">
        <f t="shared" si="82"/>
        <v>0</v>
      </c>
      <c r="F456" s="23">
        <f t="shared" si="83"/>
        <v>0</v>
      </c>
      <c r="G456" s="23">
        <f t="shared" si="84"/>
        <v>0</v>
      </c>
      <c r="H456" s="23">
        <f t="shared" si="85"/>
        <v>0</v>
      </c>
      <c r="I456" s="23">
        <f t="shared" si="86"/>
        <v>0</v>
      </c>
      <c r="J456" s="23">
        <f t="shared" si="87"/>
        <v>0</v>
      </c>
      <c r="K456" s="23">
        <f t="shared" si="88"/>
        <v>0</v>
      </c>
      <c r="L456" s="23">
        <f t="shared" si="89"/>
        <v>0</v>
      </c>
    </row>
    <row r="457" spans="1:12" x14ac:dyDescent="0.25">
      <c r="A457">
        <v>5175</v>
      </c>
      <c r="B457" s="2" t="str">
        <f>VLOOKUP(A457,países!$A$4:$B$247,2,FALSE)</f>
        <v>Nepal</v>
      </c>
      <c r="C457" s="23">
        <f t="shared" si="80"/>
        <v>0</v>
      </c>
      <c r="D457" s="23">
        <f t="shared" si="81"/>
        <v>0</v>
      </c>
      <c r="E457" s="23">
        <f t="shared" si="82"/>
        <v>0</v>
      </c>
      <c r="F457" s="23">
        <f t="shared" si="83"/>
        <v>0</v>
      </c>
      <c r="G457" s="23">
        <f t="shared" si="84"/>
        <v>0</v>
      </c>
      <c r="H457" s="23">
        <f t="shared" si="85"/>
        <v>0</v>
      </c>
      <c r="I457" s="23">
        <f t="shared" si="86"/>
        <v>0</v>
      </c>
      <c r="J457" s="23">
        <f t="shared" si="87"/>
        <v>0</v>
      </c>
      <c r="K457" s="23">
        <f t="shared" si="88"/>
        <v>0</v>
      </c>
      <c r="L457" s="23">
        <f t="shared" si="89"/>
        <v>0</v>
      </c>
    </row>
    <row r="458" spans="1:12" x14ac:dyDescent="0.25">
      <c r="A458">
        <v>5565</v>
      </c>
      <c r="B458" s="2" t="str">
        <f>VLOOKUP(A458,países!$A$4:$B$247,2,FALSE)</f>
        <v>Omán</v>
      </c>
      <c r="C458" s="23">
        <f t="shared" si="80"/>
        <v>0</v>
      </c>
      <c r="D458" s="23">
        <f t="shared" si="81"/>
        <v>0</v>
      </c>
      <c r="E458" s="23">
        <f t="shared" si="82"/>
        <v>0</v>
      </c>
      <c r="F458" s="23">
        <f t="shared" si="83"/>
        <v>0</v>
      </c>
      <c r="G458" s="23">
        <f t="shared" si="84"/>
        <v>0</v>
      </c>
      <c r="H458" s="23">
        <f t="shared" si="85"/>
        <v>0</v>
      </c>
      <c r="I458" s="23">
        <f t="shared" si="86"/>
        <v>0</v>
      </c>
      <c r="J458" s="23">
        <f t="shared" si="87"/>
        <v>0</v>
      </c>
      <c r="K458" s="23">
        <f t="shared" si="88"/>
        <v>0</v>
      </c>
      <c r="L458" s="23">
        <f t="shared" si="89"/>
        <v>0</v>
      </c>
    </row>
    <row r="459" spans="1:12" x14ac:dyDescent="0.25">
      <c r="A459">
        <v>5765</v>
      </c>
      <c r="B459" s="2" t="str">
        <f>VLOOKUP(A459,países!$A$4:$B$247,2,FALSE)</f>
        <v>Pakistán</v>
      </c>
      <c r="C459" s="23">
        <f t="shared" si="80"/>
        <v>0</v>
      </c>
      <c r="D459" s="23">
        <f t="shared" si="81"/>
        <v>0</v>
      </c>
      <c r="E459" s="23">
        <f t="shared" si="82"/>
        <v>0</v>
      </c>
      <c r="F459" s="23">
        <f t="shared" si="83"/>
        <v>0</v>
      </c>
      <c r="G459" s="23">
        <f t="shared" si="84"/>
        <v>0</v>
      </c>
      <c r="H459" s="23">
        <f t="shared" si="85"/>
        <v>0</v>
      </c>
      <c r="I459" s="23">
        <f t="shared" si="86"/>
        <v>0</v>
      </c>
      <c r="J459" s="23">
        <f t="shared" si="87"/>
        <v>0</v>
      </c>
      <c r="K459" s="23">
        <f t="shared" si="88"/>
        <v>0</v>
      </c>
      <c r="L459" s="23">
        <f t="shared" si="89"/>
        <v>0</v>
      </c>
    </row>
    <row r="460" spans="1:12" x14ac:dyDescent="0.25">
      <c r="A460">
        <v>6185</v>
      </c>
      <c r="B460" s="2" t="str">
        <f>VLOOKUP(A460,países!$A$4:$B$247,2,FALSE)</f>
        <v>Qatar</v>
      </c>
      <c r="C460" s="23">
        <f t="shared" si="80"/>
        <v>0</v>
      </c>
      <c r="D460" s="23">
        <f t="shared" si="81"/>
        <v>0</v>
      </c>
      <c r="E460" s="23">
        <f t="shared" si="82"/>
        <v>0</v>
      </c>
      <c r="F460" s="23">
        <f t="shared" si="83"/>
        <v>0</v>
      </c>
      <c r="G460" s="23">
        <f t="shared" si="84"/>
        <v>0</v>
      </c>
      <c r="H460" s="23">
        <f t="shared" si="85"/>
        <v>0</v>
      </c>
      <c r="I460" s="23">
        <f t="shared" si="86"/>
        <v>0</v>
      </c>
      <c r="J460" s="23">
        <f t="shared" si="87"/>
        <v>0</v>
      </c>
      <c r="K460" s="23">
        <f t="shared" si="88"/>
        <v>0</v>
      </c>
      <c r="L460" s="23">
        <f t="shared" si="89"/>
        <v>0</v>
      </c>
    </row>
    <row r="461" spans="1:12" x14ac:dyDescent="0.25">
      <c r="A461">
        <v>7415</v>
      </c>
      <c r="B461" s="2" t="str">
        <f>VLOOKUP(A461,países!$A$4:$B$247,2,FALSE)</f>
        <v>Singapur</v>
      </c>
      <c r="C461" s="23">
        <f t="shared" si="80"/>
        <v>0.86099999999999999</v>
      </c>
      <c r="D461" s="23">
        <f t="shared" si="81"/>
        <v>6.48</v>
      </c>
      <c r="E461" s="23">
        <f t="shared" si="82"/>
        <v>25.774000000000001</v>
      </c>
      <c r="F461" s="23">
        <f t="shared" si="83"/>
        <v>7.0659999999999998</v>
      </c>
      <c r="G461" s="23">
        <f t="shared" si="84"/>
        <v>2.2869999999999999</v>
      </c>
      <c r="H461" s="23">
        <f t="shared" si="85"/>
        <v>91.311999999999998</v>
      </c>
      <c r="I461" s="23">
        <f t="shared" si="86"/>
        <v>55.155000000000001</v>
      </c>
      <c r="J461" s="23">
        <f t="shared" si="87"/>
        <v>125.404</v>
      </c>
      <c r="K461" s="23">
        <f t="shared" si="88"/>
        <v>200.12757999999997</v>
      </c>
      <c r="L461" s="23">
        <f t="shared" si="89"/>
        <v>305.61324999999999</v>
      </c>
    </row>
    <row r="462" spans="1:12" x14ac:dyDescent="0.25">
      <c r="A462">
        <v>7445</v>
      </c>
      <c r="B462" s="2" t="str">
        <f>VLOOKUP(A462,países!$A$4:$B$247,2,FALSE)</f>
        <v>Siria</v>
      </c>
      <c r="C462" s="23">
        <f t="shared" si="80"/>
        <v>0</v>
      </c>
      <c r="D462" s="23">
        <f t="shared" si="81"/>
        <v>0</v>
      </c>
      <c r="E462" s="23">
        <f t="shared" si="82"/>
        <v>0</v>
      </c>
      <c r="F462" s="23">
        <f t="shared" si="83"/>
        <v>0</v>
      </c>
      <c r="G462" s="23">
        <f t="shared" si="84"/>
        <v>0</v>
      </c>
      <c r="H462" s="23">
        <f t="shared" si="85"/>
        <v>0</v>
      </c>
      <c r="I462" s="23">
        <f t="shared" si="86"/>
        <v>0</v>
      </c>
      <c r="J462" s="23">
        <f t="shared" si="87"/>
        <v>0</v>
      </c>
      <c r="K462" s="23">
        <f t="shared" si="88"/>
        <v>0</v>
      </c>
      <c r="L462" s="23">
        <f t="shared" si="89"/>
        <v>0</v>
      </c>
    </row>
    <row r="463" spans="1:12" x14ac:dyDescent="0.25">
      <c r="A463">
        <v>7765</v>
      </c>
      <c r="B463" s="2" t="str">
        <f>VLOOKUP(A463,países!$A$4:$B$247,2,FALSE)</f>
        <v>Tailandia</v>
      </c>
      <c r="C463" s="23">
        <f t="shared" si="80"/>
        <v>0</v>
      </c>
      <c r="D463" s="23">
        <f t="shared" si="81"/>
        <v>0</v>
      </c>
      <c r="E463" s="23">
        <f t="shared" si="82"/>
        <v>0</v>
      </c>
      <c r="F463" s="23">
        <f t="shared" si="83"/>
        <v>0</v>
      </c>
      <c r="G463" s="23">
        <f t="shared" si="84"/>
        <v>0</v>
      </c>
      <c r="H463" s="23">
        <f t="shared" si="85"/>
        <v>0</v>
      </c>
      <c r="I463" s="23">
        <f t="shared" si="86"/>
        <v>0</v>
      </c>
      <c r="J463" s="23">
        <f t="shared" si="87"/>
        <v>0</v>
      </c>
      <c r="K463" s="23">
        <f t="shared" si="88"/>
        <v>0</v>
      </c>
      <c r="L463" s="23">
        <f t="shared" si="89"/>
        <v>0</v>
      </c>
    </row>
    <row r="464" spans="1:12" x14ac:dyDescent="0.25">
      <c r="A464">
        <v>8275</v>
      </c>
      <c r="B464" s="2" t="str">
        <f>VLOOKUP(A464,países!$A$4:$B$247,2,FALSE)</f>
        <v>Turquía</v>
      </c>
      <c r="C464" s="23">
        <f t="shared" si="80"/>
        <v>4.1319999999999997</v>
      </c>
      <c r="D464" s="23">
        <f t="shared" si="81"/>
        <v>0</v>
      </c>
      <c r="E464" s="23">
        <f t="shared" si="82"/>
        <v>3.6059999999999999</v>
      </c>
      <c r="F464" s="23">
        <f t="shared" si="83"/>
        <v>0.20899999999999999</v>
      </c>
      <c r="G464" s="23">
        <f t="shared" si="84"/>
        <v>0.3</v>
      </c>
      <c r="H464" s="23">
        <f t="shared" si="85"/>
        <v>3.3809999999999998</v>
      </c>
      <c r="I464" s="23">
        <f t="shared" si="86"/>
        <v>1.4770000000000001</v>
      </c>
      <c r="J464" s="23">
        <f t="shared" si="87"/>
        <v>0.57899999999999996</v>
      </c>
      <c r="K464" s="23">
        <f t="shared" si="88"/>
        <v>0</v>
      </c>
      <c r="L464" s="23">
        <f t="shared" si="89"/>
        <v>0</v>
      </c>
    </row>
    <row r="465" spans="1:12" x14ac:dyDescent="0.25">
      <c r="A465">
        <v>6766</v>
      </c>
      <c r="B465" s="2" t="str">
        <f>VLOOKUP(A465,países!$A$4:$B$247,2,FALSE)</f>
        <v>Rusia</v>
      </c>
      <c r="C465" s="23">
        <f t="shared" si="80"/>
        <v>0</v>
      </c>
      <c r="D465" s="23">
        <f t="shared" si="81"/>
        <v>0</v>
      </c>
      <c r="E465" s="23">
        <f t="shared" si="82"/>
        <v>0</v>
      </c>
      <c r="F465" s="23">
        <f t="shared" si="83"/>
        <v>0</v>
      </c>
      <c r="G465" s="23">
        <f t="shared" si="84"/>
        <v>0</v>
      </c>
      <c r="H465" s="23">
        <f t="shared" si="85"/>
        <v>0</v>
      </c>
      <c r="I465" s="23">
        <f t="shared" si="86"/>
        <v>0</v>
      </c>
      <c r="J465" s="23">
        <f t="shared" si="87"/>
        <v>0</v>
      </c>
      <c r="K465" s="23">
        <f t="shared" si="88"/>
        <v>0</v>
      </c>
      <c r="L465" s="23">
        <f t="shared" si="89"/>
        <v>0</v>
      </c>
    </row>
    <row r="466" spans="1:12" x14ac:dyDescent="0.25">
      <c r="A466">
        <v>8585</v>
      </c>
      <c r="B466" s="2" t="str">
        <f>VLOOKUP(A466,países!$A$4:$B$247,2,FALSE)</f>
        <v>Vietnam del Sur Rep.</v>
      </c>
      <c r="C466" s="23">
        <f t="shared" si="80"/>
        <v>0</v>
      </c>
      <c r="D466" s="23">
        <f t="shared" si="81"/>
        <v>0</v>
      </c>
      <c r="E466" s="23">
        <f t="shared" si="82"/>
        <v>0</v>
      </c>
      <c r="F466" s="23">
        <f t="shared" si="83"/>
        <v>0</v>
      </c>
      <c r="G466" s="23">
        <f t="shared" si="84"/>
        <v>0</v>
      </c>
      <c r="H466" s="23">
        <f t="shared" si="85"/>
        <v>0</v>
      </c>
      <c r="I466" s="23">
        <f t="shared" si="86"/>
        <v>0</v>
      </c>
      <c r="J466" s="23">
        <f t="shared" si="87"/>
        <v>0</v>
      </c>
      <c r="K466" s="23">
        <f t="shared" si="88"/>
        <v>0</v>
      </c>
      <c r="L466" s="23">
        <f t="shared" si="89"/>
        <v>0</v>
      </c>
    </row>
    <row r="467" spans="1:12" x14ac:dyDescent="0.25">
      <c r="A467">
        <v>8555</v>
      </c>
      <c r="B467" s="2" t="str">
        <f>VLOOKUP(A467,países!$A$4:$B$247,2,FALSE)</f>
        <v>Vietnam Rep. Democrática</v>
      </c>
      <c r="C467" s="23">
        <f t="shared" si="80"/>
        <v>0</v>
      </c>
      <c r="D467" s="23">
        <f t="shared" si="81"/>
        <v>0</v>
      </c>
      <c r="E467" s="23">
        <f t="shared" si="82"/>
        <v>0</v>
      </c>
      <c r="F467" s="23">
        <f t="shared" si="83"/>
        <v>0</v>
      </c>
      <c r="G467" s="23">
        <f t="shared" si="84"/>
        <v>0</v>
      </c>
      <c r="H467" s="23">
        <f t="shared" si="85"/>
        <v>0</v>
      </c>
      <c r="I467" s="23">
        <f t="shared" si="86"/>
        <v>0</v>
      </c>
      <c r="J467" s="23">
        <f t="shared" si="87"/>
        <v>0</v>
      </c>
      <c r="K467" s="23">
        <f t="shared" si="88"/>
        <v>0</v>
      </c>
      <c r="L467" s="23">
        <f t="shared" si="89"/>
        <v>0</v>
      </c>
    </row>
    <row r="468" spans="1:12" x14ac:dyDescent="0.25">
      <c r="A468">
        <v>1195</v>
      </c>
      <c r="B468" s="2" t="str">
        <f>VLOOKUP(A468,países!$A$4:$B$247,2,FALSE)</f>
        <v xml:space="preserve">Bután Reino de </v>
      </c>
      <c r="C468" s="23">
        <f t="shared" si="80"/>
        <v>0</v>
      </c>
      <c r="D468" s="23">
        <f t="shared" si="81"/>
        <v>0</v>
      </c>
      <c r="E468" s="23">
        <f t="shared" si="82"/>
        <v>0</v>
      </c>
      <c r="F468" s="23">
        <f t="shared" si="83"/>
        <v>0</v>
      </c>
      <c r="G468" s="23">
        <f t="shared" si="84"/>
        <v>0</v>
      </c>
      <c r="H468" s="23">
        <f t="shared" si="85"/>
        <v>0</v>
      </c>
      <c r="I468" s="23">
        <f t="shared" si="86"/>
        <v>0</v>
      </c>
      <c r="J468" s="23">
        <f t="shared" si="87"/>
        <v>0</v>
      </c>
      <c r="K468" s="23">
        <f t="shared" si="88"/>
        <v>0</v>
      </c>
      <c r="L468" s="23">
        <f t="shared" si="89"/>
        <v>0</v>
      </c>
    </row>
    <row r="469" spans="1:12" x14ac:dyDescent="0.25">
      <c r="A469">
        <v>1569</v>
      </c>
      <c r="B469" s="2" t="str">
        <f>VLOOKUP(A469,países!$A$4:$B$247,2,FALSE)</f>
        <v>Ceilán</v>
      </c>
      <c r="C469" s="23">
        <f t="shared" si="80"/>
        <v>0</v>
      </c>
      <c r="D469" s="23">
        <f t="shared" si="81"/>
        <v>0</v>
      </c>
      <c r="E469" s="23">
        <f t="shared" si="82"/>
        <v>0</v>
      </c>
      <c r="F469" s="23">
        <f t="shared" si="83"/>
        <v>0</v>
      </c>
      <c r="G469" s="23">
        <f t="shared" si="84"/>
        <v>0</v>
      </c>
      <c r="H469" s="23">
        <f t="shared" si="85"/>
        <v>0</v>
      </c>
      <c r="I469" s="23">
        <f t="shared" si="86"/>
        <v>0</v>
      </c>
      <c r="J469" s="23">
        <f t="shared" si="87"/>
        <v>0</v>
      </c>
      <c r="K469" s="23">
        <f t="shared" si="88"/>
        <v>0</v>
      </c>
      <c r="L469" s="23">
        <f t="shared" si="89"/>
        <v>0</v>
      </c>
    </row>
    <row r="470" spans="1:12" x14ac:dyDescent="0.25">
      <c r="A470">
        <v>4205</v>
      </c>
      <c r="B470" s="2" t="str">
        <f>VLOOKUP(A470,países!$A$4:$B$247,2,FALSE)</f>
        <v xml:space="preserve">Laos, Reino de </v>
      </c>
      <c r="C470" s="23">
        <f t="shared" si="80"/>
        <v>0</v>
      </c>
      <c r="D470" s="23">
        <f t="shared" si="81"/>
        <v>0</v>
      </c>
      <c r="E470" s="23">
        <f t="shared" si="82"/>
        <v>0</v>
      </c>
      <c r="F470" s="23">
        <f t="shared" si="83"/>
        <v>0</v>
      </c>
      <c r="G470" s="23">
        <f t="shared" si="84"/>
        <v>0</v>
      </c>
      <c r="H470" s="23">
        <f t="shared" si="85"/>
        <v>0</v>
      </c>
      <c r="I470" s="23">
        <f t="shared" si="86"/>
        <v>0</v>
      </c>
      <c r="J470" s="23">
        <f t="shared" si="87"/>
        <v>0</v>
      </c>
      <c r="K470" s="23">
        <f t="shared" si="88"/>
        <v>0</v>
      </c>
      <c r="L470" s="23">
        <f t="shared" si="89"/>
        <v>0</v>
      </c>
    </row>
    <row r="471" spans="1:12" x14ac:dyDescent="0.25">
      <c r="A471">
        <v>4975</v>
      </c>
      <c r="B471" s="2" t="str">
        <f>VLOOKUP(A471,países!$A$4:$B$247,2,FALSE)</f>
        <v>Mongolia</v>
      </c>
      <c r="C471" s="23">
        <f t="shared" si="80"/>
        <v>0</v>
      </c>
      <c r="D471" s="23">
        <f t="shared" si="81"/>
        <v>0</v>
      </c>
      <c r="E471" s="23">
        <f t="shared" si="82"/>
        <v>0</v>
      </c>
      <c r="F471" s="23">
        <f t="shared" si="83"/>
        <v>0</v>
      </c>
      <c r="G471" s="23">
        <f t="shared" si="84"/>
        <v>0</v>
      </c>
      <c r="H471" s="23">
        <f t="shared" si="85"/>
        <v>0</v>
      </c>
      <c r="I471" s="23">
        <f t="shared" si="86"/>
        <v>0</v>
      </c>
      <c r="J471" s="23">
        <f t="shared" si="87"/>
        <v>0</v>
      </c>
      <c r="K471" s="23">
        <f t="shared" si="88"/>
        <v>0</v>
      </c>
      <c r="L471" s="23">
        <f t="shared" si="89"/>
        <v>0</v>
      </c>
    </row>
    <row r="472" spans="1:12" customFormat="1" x14ac:dyDescent="0.25">
      <c r="A472">
        <v>909918</v>
      </c>
      <c r="B472" s="2" t="str">
        <f>VLOOKUP(A472,países!$A$4:$B$247,2,FALSE)</f>
        <v>Resto Asia</v>
      </c>
      <c r="C472" s="23">
        <f t="shared" si="80"/>
        <v>0</v>
      </c>
      <c r="D472" s="23">
        <f t="shared" si="81"/>
        <v>0</v>
      </c>
      <c r="E472" s="23">
        <f t="shared" si="82"/>
        <v>0</v>
      </c>
      <c r="F472" s="23">
        <f t="shared" si="83"/>
        <v>0</v>
      </c>
      <c r="G472" s="23">
        <f t="shared" si="84"/>
        <v>0</v>
      </c>
      <c r="H472" s="23">
        <f t="shared" si="85"/>
        <v>12.064</v>
      </c>
      <c r="I472" s="23">
        <f t="shared" si="86"/>
        <v>0</v>
      </c>
      <c r="J472" s="23">
        <f t="shared" si="87"/>
        <v>8.6859999999999999</v>
      </c>
      <c r="K472" s="23">
        <f t="shared" si="88"/>
        <v>0</v>
      </c>
      <c r="L472" s="23">
        <f t="shared" si="89"/>
        <v>0</v>
      </c>
    </row>
    <row r="473" spans="1:12" x14ac:dyDescent="0.25">
      <c r="A473">
        <v>8805</v>
      </c>
      <c r="B473" s="2" t="str">
        <f>VLOOKUP(A473,países!$A$4:$B$247,2,FALSE)</f>
        <v>Yemen</v>
      </c>
      <c r="C473" s="23">
        <f t="shared" si="80"/>
        <v>0</v>
      </c>
      <c r="D473" s="23">
        <f t="shared" si="81"/>
        <v>0</v>
      </c>
      <c r="E473" s="23">
        <f t="shared" si="82"/>
        <v>0</v>
      </c>
      <c r="F473" s="23">
        <f t="shared" si="83"/>
        <v>0</v>
      </c>
      <c r="G473" s="23">
        <f t="shared" si="84"/>
        <v>0</v>
      </c>
      <c r="H473" s="23">
        <f t="shared" si="85"/>
        <v>0</v>
      </c>
      <c r="I473" s="23">
        <f t="shared" si="86"/>
        <v>0</v>
      </c>
      <c r="J473" s="23">
        <f t="shared" si="87"/>
        <v>0</v>
      </c>
      <c r="K473" s="23">
        <f t="shared" si="88"/>
        <v>0</v>
      </c>
      <c r="L473" s="23">
        <f t="shared" si="89"/>
        <v>0</v>
      </c>
    </row>
    <row r="474" spans="1:12" x14ac:dyDescent="0.25">
      <c r="I474" s="11"/>
      <c r="J474" s="23"/>
      <c r="K474" s="23"/>
      <c r="L474" s="23"/>
    </row>
    <row r="475" spans="1:12" x14ac:dyDescent="0.25">
      <c r="I475" s="11"/>
      <c r="J475" s="23"/>
      <c r="K475" s="23"/>
      <c r="L475" s="23"/>
    </row>
    <row r="476" spans="1:12" x14ac:dyDescent="0.25">
      <c r="I476" s="11"/>
      <c r="J476" s="23"/>
      <c r="K476" s="23"/>
      <c r="L476" s="23"/>
    </row>
    <row r="477" spans="1:12" x14ac:dyDescent="0.25">
      <c r="I477" s="11"/>
      <c r="J477" s="23"/>
      <c r="K477" s="23"/>
      <c r="L477" s="23"/>
    </row>
    <row r="478" spans="1:12" customFormat="1" x14ac:dyDescent="0.25">
      <c r="A478">
        <v>919914</v>
      </c>
      <c r="B478" s="1" t="s">
        <v>240</v>
      </c>
      <c r="J478" s="23"/>
      <c r="K478" s="23"/>
      <c r="L478" s="23"/>
    </row>
    <row r="479" spans="1:12" customFormat="1" x14ac:dyDescent="0.25">
      <c r="A479">
        <v>597</v>
      </c>
      <c r="B479" s="2" t="str">
        <f>VLOOKUP(A479,países!$A$4:$B$247,2,FALSE)</f>
        <v>Argelia</v>
      </c>
      <c r="C479" s="23">
        <f t="shared" ref="C479:C496" si="90">VLOOKUP($B479,$B$4:$H$226,2,FALSE)</f>
        <v>0</v>
      </c>
      <c r="D479" s="23">
        <f t="shared" ref="D479:D496" si="91">VLOOKUP($B479,$B$4:$H$226,3,FALSE)</f>
        <v>0</v>
      </c>
      <c r="E479" s="23">
        <f t="shared" ref="E479:E496" si="92">VLOOKUP($B479,$B$4:$H$226,4,FALSE)</f>
        <v>0</v>
      </c>
      <c r="F479" s="23">
        <f t="shared" ref="F479:F496" si="93">VLOOKUP($B479,$B$4:$H$226,5,FALSE)</f>
        <v>0</v>
      </c>
      <c r="G479" s="23">
        <f t="shared" ref="G479:G496" si="94">VLOOKUP($B479,$B$4:$H$226,6,FALSE)</f>
        <v>0</v>
      </c>
      <c r="H479" s="23">
        <f t="shared" ref="H479:H496" si="95">VLOOKUP($B479,$B$4:$H$226,7,FALSE)</f>
        <v>0</v>
      </c>
      <c r="I479" s="23">
        <f t="shared" ref="I479:I496" si="96">VLOOKUP($B479,$B$4:$I$226,8,FALSE)</f>
        <v>0</v>
      </c>
      <c r="J479" s="23">
        <f t="shared" ref="J479:J496" si="97">VLOOKUP($B479,$B$4:$Z$226,9,FALSE)</f>
        <v>0</v>
      </c>
      <c r="K479" s="23">
        <f t="shared" si="88"/>
        <v>0</v>
      </c>
      <c r="L479" s="23">
        <f t="shared" si="89"/>
        <v>0</v>
      </c>
    </row>
    <row r="480" spans="1:12" customFormat="1" x14ac:dyDescent="0.25">
      <c r="A480">
        <v>633</v>
      </c>
      <c r="B480" s="2" t="str">
        <f>VLOOKUP(A480,países!$A$4:$B$247,2,FALSE)</f>
        <v>Argentina</v>
      </c>
      <c r="C480" s="23">
        <f t="shared" si="90"/>
        <v>27.611999999999998</v>
      </c>
      <c r="D480" s="23">
        <f t="shared" si="91"/>
        <v>46.405999999999999</v>
      </c>
      <c r="E480" s="23">
        <f t="shared" si="92"/>
        <v>19.376999999999999</v>
      </c>
      <c r="F480" s="23">
        <f t="shared" si="93"/>
        <v>33.942999999999998</v>
      </c>
      <c r="G480" s="23">
        <f t="shared" si="94"/>
        <v>49.381</v>
      </c>
      <c r="H480" s="23">
        <f t="shared" si="95"/>
        <v>7.72</v>
      </c>
      <c r="I480" s="23">
        <f t="shared" si="96"/>
        <v>0.47099999999999997</v>
      </c>
      <c r="J480" s="23">
        <f t="shared" si="97"/>
        <v>1.9670000000000001</v>
      </c>
      <c r="K480" s="23">
        <f t="shared" si="88"/>
        <v>2.3619699999999999</v>
      </c>
      <c r="L480" s="23">
        <f t="shared" si="89"/>
        <v>163.01106999999999</v>
      </c>
    </row>
    <row r="481" spans="1:12" customFormat="1" x14ac:dyDescent="0.25">
      <c r="A481">
        <v>1053</v>
      </c>
      <c r="B481" s="2" t="str">
        <f>VLOOKUP(A481,países!$A$4:$B$247,2,FALSE)</f>
        <v>Brasil</v>
      </c>
      <c r="C481" s="23">
        <f t="shared" si="90"/>
        <v>1576.634</v>
      </c>
      <c r="D481" s="23">
        <f t="shared" si="91"/>
        <v>612.10400000000004</v>
      </c>
      <c r="E481" s="23">
        <f t="shared" si="92"/>
        <v>827.48199999999997</v>
      </c>
      <c r="F481" s="23">
        <f t="shared" si="93"/>
        <v>702.91600000000005</v>
      </c>
      <c r="G481" s="23">
        <f t="shared" si="94"/>
        <v>729.34500000000003</v>
      </c>
      <c r="H481" s="23">
        <f t="shared" si="95"/>
        <v>985.60300000000007</v>
      </c>
      <c r="I481" s="23">
        <f t="shared" si="96"/>
        <v>502.06600000000003</v>
      </c>
      <c r="J481" s="23">
        <f t="shared" si="97"/>
        <v>392.98500000000001</v>
      </c>
      <c r="K481" s="23">
        <f t="shared" si="88"/>
        <v>141.51685000000001</v>
      </c>
      <c r="L481" s="23">
        <f t="shared" si="89"/>
        <v>0.59772000000000003</v>
      </c>
    </row>
    <row r="482" spans="1:12" customFormat="1" x14ac:dyDescent="0.25">
      <c r="A482">
        <v>1693</v>
      </c>
      <c r="B482" s="2" t="str">
        <f>VLOOKUP(A482,países!$A$4:$B$247,2,FALSE)</f>
        <v>Colombia</v>
      </c>
      <c r="C482" s="23">
        <f t="shared" si="90"/>
        <v>105.32299999999999</v>
      </c>
      <c r="D482" s="23">
        <f t="shared" si="91"/>
        <v>132.69900000000001</v>
      </c>
      <c r="E482" s="23">
        <f t="shared" si="92"/>
        <v>115.182</v>
      </c>
      <c r="F482" s="23">
        <f t="shared" si="93"/>
        <v>130.95400000000001</v>
      </c>
      <c r="G482" s="23">
        <f t="shared" si="94"/>
        <v>120.95100000000001</v>
      </c>
      <c r="H482" s="23">
        <f t="shared" si="95"/>
        <v>110.056</v>
      </c>
      <c r="I482" s="23">
        <f t="shared" si="96"/>
        <v>13.182</v>
      </c>
      <c r="J482" s="23">
        <f t="shared" si="97"/>
        <v>44.784999999999997</v>
      </c>
      <c r="K482" s="23">
        <f t="shared" si="88"/>
        <v>24.002519999999997</v>
      </c>
      <c r="L482" s="23">
        <f t="shared" si="89"/>
        <v>24.101092999999999</v>
      </c>
    </row>
    <row r="483" spans="1:12" customFormat="1" x14ac:dyDescent="0.25">
      <c r="A483">
        <v>2113</v>
      </c>
      <c r="B483" s="2" t="str">
        <f>VLOOKUP(A483,países!$A$4:$B$247,2,FALSE)</f>
        <v>Chile</v>
      </c>
      <c r="C483" s="23">
        <f t="shared" si="90"/>
        <v>72.180999999999997</v>
      </c>
      <c r="D483" s="23">
        <f t="shared" si="91"/>
        <v>122.88</v>
      </c>
      <c r="E483" s="23">
        <f t="shared" si="92"/>
        <v>85.677999999999997</v>
      </c>
      <c r="F483" s="23">
        <f t="shared" si="93"/>
        <v>99.756</v>
      </c>
      <c r="G483" s="23">
        <f t="shared" si="94"/>
        <v>73.716999999999999</v>
      </c>
      <c r="H483" s="23">
        <f t="shared" si="95"/>
        <v>87.388999999999996</v>
      </c>
      <c r="I483" s="23">
        <f t="shared" si="96"/>
        <v>39.417000000000002</v>
      </c>
      <c r="J483" s="23">
        <f t="shared" si="97"/>
        <v>33.847000000000001</v>
      </c>
      <c r="K483" s="23">
        <f t="shared" si="88"/>
        <v>27.167759999999998</v>
      </c>
      <c r="L483" s="23">
        <f t="shared" si="89"/>
        <v>39.500075450000004</v>
      </c>
    </row>
    <row r="484" spans="1:12" customFormat="1" x14ac:dyDescent="0.25">
      <c r="A484">
        <v>2407</v>
      </c>
      <c r="B484" s="2" t="str">
        <f>VLOOKUP(A484,países!$A$4:$B$247,2,FALSE)</f>
        <v>Egipto</v>
      </c>
      <c r="C484" s="23">
        <f t="shared" si="90"/>
        <v>4.681</v>
      </c>
      <c r="D484" s="23">
        <f t="shared" si="91"/>
        <v>0</v>
      </c>
      <c r="E484" s="23">
        <f t="shared" si="92"/>
        <v>0</v>
      </c>
      <c r="F484" s="23">
        <f t="shared" si="93"/>
        <v>0</v>
      </c>
      <c r="G484" s="23">
        <f t="shared" si="94"/>
        <v>0</v>
      </c>
      <c r="H484" s="23">
        <f t="shared" si="95"/>
        <v>0</v>
      </c>
      <c r="I484" s="23">
        <f t="shared" si="96"/>
        <v>0</v>
      </c>
      <c r="J484" s="23">
        <f t="shared" si="97"/>
        <v>0</v>
      </c>
      <c r="K484" s="23">
        <f t="shared" si="88"/>
        <v>0</v>
      </c>
      <c r="L484" s="23">
        <f t="shared" si="89"/>
        <v>0</v>
      </c>
    </row>
    <row r="485" spans="1:12" customFormat="1" x14ac:dyDescent="0.25">
      <c r="A485">
        <v>3615</v>
      </c>
      <c r="B485" s="2" t="str">
        <f>VLOOKUP(A485,países!$A$4:$B$247,2,FALSE)</f>
        <v>India</v>
      </c>
      <c r="C485" s="23">
        <f t="shared" si="90"/>
        <v>0.14000000000000001</v>
      </c>
      <c r="D485" s="23">
        <f t="shared" si="91"/>
        <v>0</v>
      </c>
      <c r="E485" s="23">
        <f t="shared" si="92"/>
        <v>6.976</v>
      </c>
      <c r="F485" s="23">
        <f t="shared" si="93"/>
        <v>0</v>
      </c>
      <c r="G485" s="23">
        <f t="shared" si="94"/>
        <v>0</v>
      </c>
      <c r="H485" s="23">
        <f t="shared" si="95"/>
        <v>167.018</v>
      </c>
      <c r="I485" s="23">
        <f t="shared" si="96"/>
        <v>457.60599999999999</v>
      </c>
      <c r="J485" s="23">
        <f t="shared" si="97"/>
        <v>353.02199999999999</v>
      </c>
      <c r="K485" s="23">
        <f t="shared" si="88"/>
        <v>0</v>
      </c>
      <c r="L485" s="23">
        <f t="shared" si="89"/>
        <v>0</v>
      </c>
    </row>
    <row r="486" spans="1:12" customFormat="1" x14ac:dyDescent="0.25">
      <c r="A486">
        <v>3655</v>
      </c>
      <c r="B486" s="2" t="str">
        <f>VLOOKUP(A486,países!$A$4:$B$247,2,FALSE)</f>
        <v>Indonesia</v>
      </c>
      <c r="C486" s="23">
        <f t="shared" si="90"/>
        <v>0</v>
      </c>
      <c r="D486" s="23">
        <f t="shared" si="91"/>
        <v>0</v>
      </c>
      <c r="E486" s="23">
        <f t="shared" si="92"/>
        <v>0</v>
      </c>
      <c r="F486" s="23">
        <f t="shared" si="93"/>
        <v>0</v>
      </c>
      <c r="G486" s="23">
        <f t="shared" si="94"/>
        <v>0</v>
      </c>
      <c r="H486" s="23">
        <f t="shared" si="95"/>
        <v>0</v>
      </c>
      <c r="I486" s="23">
        <f t="shared" si="96"/>
        <v>0</v>
      </c>
      <c r="J486" s="23">
        <f t="shared" si="97"/>
        <v>0</v>
      </c>
      <c r="K486" s="23">
        <f t="shared" si="88"/>
        <v>0</v>
      </c>
      <c r="L486" s="23">
        <f t="shared" si="89"/>
        <v>0</v>
      </c>
    </row>
    <row r="487" spans="1:12" customFormat="1" x14ac:dyDescent="0.25">
      <c r="A487">
        <v>3725</v>
      </c>
      <c r="B487" s="2" t="str">
        <f>VLOOKUP(A487,países!$A$4:$B$247,2,FALSE)</f>
        <v>Irán</v>
      </c>
      <c r="C487" s="23">
        <f t="shared" si="90"/>
        <v>0</v>
      </c>
      <c r="D487" s="23">
        <f t="shared" si="91"/>
        <v>0</v>
      </c>
      <c r="E487" s="23">
        <f t="shared" si="92"/>
        <v>0</v>
      </c>
      <c r="F487" s="23">
        <f t="shared" si="93"/>
        <v>0</v>
      </c>
      <c r="G487" s="23">
        <f t="shared" si="94"/>
        <v>0</v>
      </c>
      <c r="H487" s="23">
        <f t="shared" si="95"/>
        <v>0</v>
      </c>
      <c r="I487" s="23">
        <f t="shared" si="96"/>
        <v>0</v>
      </c>
      <c r="J487" s="23">
        <f t="shared" si="97"/>
        <v>0</v>
      </c>
      <c r="K487" s="23">
        <f t="shared" si="88"/>
        <v>0</v>
      </c>
      <c r="L487" s="23">
        <f t="shared" si="89"/>
        <v>0</v>
      </c>
    </row>
    <row r="488" spans="1:12" customFormat="1" x14ac:dyDescent="0.25">
      <c r="A488">
        <v>3912</v>
      </c>
      <c r="B488" s="2" t="str">
        <f>VLOOKUP(A488,países!$A$4:$B$247,2,FALSE)</f>
        <v>Jamaica</v>
      </c>
      <c r="C488" s="23">
        <f t="shared" si="90"/>
        <v>38.481000000000002</v>
      </c>
      <c r="D488" s="23">
        <f t="shared" si="91"/>
        <v>34.840000000000003</v>
      </c>
      <c r="E488" s="23">
        <f t="shared" si="92"/>
        <v>57.304000000000002</v>
      </c>
      <c r="F488" s="23">
        <f t="shared" si="93"/>
        <v>32.218000000000004</v>
      </c>
      <c r="G488" s="23">
        <f t="shared" si="94"/>
        <v>28.291</v>
      </c>
      <c r="H488" s="23">
        <f t="shared" si="95"/>
        <v>100.694</v>
      </c>
      <c r="I488" s="23">
        <f t="shared" si="96"/>
        <v>89.563000000000002</v>
      </c>
      <c r="J488" s="23">
        <f t="shared" si="97"/>
        <v>80.814999999999998</v>
      </c>
      <c r="K488" s="23">
        <f t="shared" si="88"/>
        <v>57.594259999999991</v>
      </c>
      <c r="L488" s="23">
        <f t="shared" si="89"/>
        <v>14.654583330000001</v>
      </c>
    </row>
    <row r="489" spans="1:12" customFormat="1" x14ac:dyDescent="0.25">
      <c r="A489">
        <v>4107</v>
      </c>
      <c r="B489" s="2" t="str">
        <f>VLOOKUP(A489,países!$A$4:$B$247,2,FALSE)</f>
        <v>Kenia</v>
      </c>
      <c r="C489" s="23">
        <f t="shared" si="90"/>
        <v>0</v>
      </c>
      <c r="D489" s="23">
        <f t="shared" si="91"/>
        <v>0</v>
      </c>
      <c r="E489" s="23">
        <f t="shared" si="92"/>
        <v>0</v>
      </c>
      <c r="F489" s="23">
        <f t="shared" si="93"/>
        <v>0</v>
      </c>
      <c r="G489" s="23">
        <f t="shared" si="94"/>
        <v>0</v>
      </c>
      <c r="H489" s="23">
        <f t="shared" si="95"/>
        <v>0</v>
      </c>
      <c r="I489" s="23">
        <f t="shared" si="96"/>
        <v>0</v>
      </c>
      <c r="J489" s="23">
        <f t="shared" si="97"/>
        <v>0</v>
      </c>
      <c r="K489" s="23">
        <f t="shared" si="88"/>
        <v>0</v>
      </c>
      <c r="L489" s="23">
        <f t="shared" si="89"/>
        <v>0</v>
      </c>
    </row>
    <row r="490" spans="1:12" customFormat="1" x14ac:dyDescent="0.25">
      <c r="A490">
        <v>4555</v>
      </c>
      <c r="B490" s="2" t="str">
        <f>VLOOKUP(A490,países!$A$4:$B$247,2,FALSE)</f>
        <v>Malasia</v>
      </c>
      <c r="C490" s="23">
        <f t="shared" si="90"/>
        <v>0</v>
      </c>
      <c r="D490" s="23">
        <f t="shared" si="91"/>
        <v>0</v>
      </c>
      <c r="E490" s="23">
        <f t="shared" si="92"/>
        <v>0</v>
      </c>
      <c r="F490" s="23">
        <f t="shared" si="93"/>
        <v>0</v>
      </c>
      <c r="G490" s="23">
        <f t="shared" si="94"/>
        <v>0</v>
      </c>
      <c r="H490" s="23">
        <f t="shared" si="95"/>
        <v>0</v>
      </c>
      <c r="I490" s="23">
        <f t="shared" si="96"/>
        <v>0</v>
      </c>
      <c r="J490" s="23">
        <f t="shared" si="97"/>
        <v>0</v>
      </c>
      <c r="K490" s="23">
        <f t="shared" si="88"/>
        <v>0</v>
      </c>
      <c r="L490" s="23">
        <f t="shared" si="89"/>
        <v>0</v>
      </c>
    </row>
    <row r="491" spans="1:12" customFormat="1" x14ac:dyDescent="0.25">
      <c r="A491">
        <v>4931</v>
      </c>
      <c r="B491" s="2" t="str">
        <f>VLOOKUP(A491,países!$A$4:$B$247,2,FALSE)</f>
        <v>México</v>
      </c>
      <c r="C491" s="23">
        <f t="shared" si="90"/>
        <v>4.9320000000000004</v>
      </c>
      <c r="D491" s="23">
        <f t="shared" si="91"/>
        <v>19.300999999999998</v>
      </c>
      <c r="E491" s="23">
        <f t="shared" si="92"/>
        <v>204.77</v>
      </c>
      <c r="F491" s="23">
        <f t="shared" si="93"/>
        <v>19.850000000000001</v>
      </c>
      <c r="G491" s="23">
        <f t="shared" si="94"/>
        <v>0.23200000000000001</v>
      </c>
      <c r="H491" s="23">
        <f t="shared" si="95"/>
        <v>2.7559999999999998</v>
      </c>
      <c r="I491" s="23">
        <f t="shared" si="96"/>
        <v>104.011</v>
      </c>
      <c r="J491" s="23">
        <f t="shared" si="97"/>
        <v>51.341999999999999</v>
      </c>
      <c r="K491" s="23">
        <f t="shared" si="88"/>
        <v>37.078090000000003</v>
      </c>
      <c r="L491" s="23">
        <f t="shared" si="89"/>
        <v>77.993097480000003</v>
      </c>
    </row>
    <row r="492" spans="1:12" customFormat="1" x14ac:dyDescent="0.25">
      <c r="A492">
        <v>5287</v>
      </c>
      <c r="B492" s="2" t="str">
        <f>VLOOKUP(A492,países!$A$4:$B$247,2,FALSE)</f>
        <v>Nigeria</v>
      </c>
      <c r="C492" s="23">
        <f t="shared" si="90"/>
        <v>8.3490000000000002</v>
      </c>
      <c r="D492" s="23">
        <f t="shared" si="91"/>
        <v>0.44900000000000001</v>
      </c>
      <c r="E492" s="23">
        <f t="shared" si="92"/>
        <v>5.1479999999999997</v>
      </c>
      <c r="F492" s="23">
        <f t="shared" si="93"/>
        <v>0</v>
      </c>
      <c r="G492" s="23">
        <f t="shared" si="94"/>
        <v>7.0460000000000003</v>
      </c>
      <c r="H492" s="23">
        <f t="shared" si="95"/>
        <v>7.7859999999999996</v>
      </c>
      <c r="I492" s="23">
        <f t="shared" si="96"/>
        <v>2.7829999999999999</v>
      </c>
      <c r="J492" s="23">
        <f t="shared" si="97"/>
        <v>0</v>
      </c>
      <c r="K492" s="23">
        <f t="shared" si="88"/>
        <v>0</v>
      </c>
      <c r="L492" s="23">
        <f t="shared" si="89"/>
        <v>0</v>
      </c>
    </row>
    <row r="493" spans="1:12" customFormat="1" x14ac:dyDescent="0.25">
      <c r="A493">
        <v>5893</v>
      </c>
      <c r="B493" s="2" t="str">
        <f>VLOOKUP(A493,países!$A$4:$B$247,2,FALSE)</f>
        <v>Perú</v>
      </c>
      <c r="C493" s="23">
        <f t="shared" si="90"/>
        <v>105.075</v>
      </c>
      <c r="D493" s="23">
        <f t="shared" si="91"/>
        <v>167.04300000000001</v>
      </c>
      <c r="E493" s="23">
        <f t="shared" si="92"/>
        <v>286.73200000000003</v>
      </c>
      <c r="F493" s="23">
        <f t="shared" si="93"/>
        <v>146.839</v>
      </c>
      <c r="G493" s="23">
        <f t="shared" si="94"/>
        <v>147.11799999999999</v>
      </c>
      <c r="H493" s="23">
        <f t="shared" si="95"/>
        <v>391.64599999999996</v>
      </c>
      <c r="I493" s="23">
        <f t="shared" si="96"/>
        <v>176.16899999999998</v>
      </c>
      <c r="J493" s="23">
        <f t="shared" si="97"/>
        <v>75.320999999999998</v>
      </c>
      <c r="K493" s="23">
        <f t="shared" si="88"/>
        <v>158.52084000000002</v>
      </c>
      <c r="L493" s="23">
        <f t="shared" si="89"/>
        <v>178.46387729</v>
      </c>
    </row>
    <row r="494" spans="1:12" customFormat="1" x14ac:dyDescent="0.25">
      <c r="A494">
        <v>6657</v>
      </c>
      <c r="B494" s="2" t="str">
        <f>VLOOKUP(A494,países!$A$4:$B$247,2,FALSE)</f>
        <v>Zimbabwe (Rodhesia)</v>
      </c>
      <c r="C494" s="23">
        <f t="shared" si="90"/>
        <v>0</v>
      </c>
      <c r="D494" s="23">
        <f t="shared" si="91"/>
        <v>0</v>
      </c>
      <c r="E494" s="23">
        <f t="shared" si="92"/>
        <v>0</v>
      </c>
      <c r="F494" s="23">
        <f t="shared" si="93"/>
        <v>0</v>
      </c>
      <c r="G494" s="23">
        <f t="shared" si="94"/>
        <v>0</v>
      </c>
      <c r="H494" s="23">
        <f t="shared" si="95"/>
        <v>0</v>
      </c>
      <c r="I494" s="23">
        <f t="shared" si="96"/>
        <v>0</v>
      </c>
      <c r="J494" s="23">
        <f t="shared" si="97"/>
        <v>0</v>
      </c>
      <c r="K494" s="23">
        <f t="shared" si="88"/>
        <v>0</v>
      </c>
      <c r="L494" s="23">
        <f t="shared" si="89"/>
        <v>0</v>
      </c>
    </row>
    <row r="495" spans="1:12" customFormat="1" x14ac:dyDescent="0.25">
      <c r="A495">
        <v>7287</v>
      </c>
      <c r="B495" s="2" t="str">
        <f>VLOOKUP(A495,países!$A$4:$B$247,2,FALSE)</f>
        <v>Senegal</v>
      </c>
      <c r="C495" s="23">
        <f t="shared" si="90"/>
        <v>0</v>
      </c>
      <c r="D495" s="23">
        <f t="shared" si="91"/>
        <v>0</v>
      </c>
      <c r="E495" s="23">
        <f t="shared" si="92"/>
        <v>0</v>
      </c>
      <c r="F495" s="23">
        <f t="shared" si="93"/>
        <v>0</v>
      </c>
      <c r="G495" s="23">
        <f t="shared" si="94"/>
        <v>0</v>
      </c>
      <c r="H495" s="23">
        <f t="shared" si="95"/>
        <v>0</v>
      </c>
      <c r="I495" s="23">
        <f t="shared" si="96"/>
        <v>0</v>
      </c>
      <c r="J495" s="23">
        <f t="shared" si="97"/>
        <v>0</v>
      </c>
      <c r="K495" s="23">
        <f t="shared" si="88"/>
        <v>0</v>
      </c>
      <c r="L495" s="23">
        <f t="shared" si="89"/>
        <v>0</v>
      </c>
    </row>
    <row r="496" spans="1:12" customFormat="1" x14ac:dyDescent="0.25">
      <c r="A496">
        <v>7505</v>
      </c>
      <c r="B496" s="2" t="str">
        <f>VLOOKUP(A496,países!$A$4:$B$247,2,FALSE)</f>
        <v>Sry Lanka</v>
      </c>
      <c r="C496" s="23">
        <f t="shared" si="90"/>
        <v>0</v>
      </c>
      <c r="D496" s="23">
        <f t="shared" si="91"/>
        <v>0</v>
      </c>
      <c r="E496" s="23">
        <f t="shared" si="92"/>
        <v>0</v>
      </c>
      <c r="F496" s="23">
        <f t="shared" si="93"/>
        <v>0</v>
      </c>
      <c r="G496" s="23">
        <f t="shared" si="94"/>
        <v>0</v>
      </c>
      <c r="H496" s="23">
        <f t="shared" si="95"/>
        <v>0</v>
      </c>
      <c r="I496" s="23">
        <f t="shared" si="96"/>
        <v>0</v>
      </c>
      <c r="J496" s="23">
        <f t="shared" si="97"/>
        <v>0</v>
      </c>
      <c r="K496" s="23">
        <f t="shared" si="88"/>
        <v>0</v>
      </c>
      <c r="L496" s="23">
        <f t="shared" si="89"/>
        <v>0</v>
      </c>
    </row>
    <row r="497" spans="1:12" customFormat="1" x14ac:dyDescent="0.25">
      <c r="J497" s="23"/>
      <c r="K497" s="23"/>
      <c r="L497" s="23"/>
    </row>
    <row r="498" spans="1:12" customFormat="1" x14ac:dyDescent="0.25">
      <c r="J498" s="23"/>
      <c r="K498" s="23"/>
      <c r="L498" s="23"/>
    </row>
    <row r="499" spans="1:12" customFormat="1" x14ac:dyDescent="0.25">
      <c r="A499">
        <v>919915</v>
      </c>
      <c r="B499" s="1" t="s">
        <v>241</v>
      </c>
      <c r="J499" s="23"/>
      <c r="K499" s="23"/>
      <c r="L499" s="23"/>
    </row>
    <row r="500" spans="1:12" customFormat="1" x14ac:dyDescent="0.25">
      <c r="A500">
        <v>3615</v>
      </c>
      <c r="B500" s="2" t="str">
        <f>VLOOKUP(A500,países!$A$4:$B$247,2,FALSE)</f>
        <v>India</v>
      </c>
      <c r="C500" s="23">
        <f>VLOOKUP($B500,$B$4:$H$226,2,FALSE)</f>
        <v>0.14000000000000001</v>
      </c>
      <c r="D500" s="23">
        <f>VLOOKUP($B500,$B$4:$H$226,3,FALSE)</f>
        <v>0</v>
      </c>
      <c r="E500" s="23">
        <f>VLOOKUP($B500,$B$4:$H$226,4,FALSE)</f>
        <v>6.976</v>
      </c>
      <c r="F500" s="23">
        <f>VLOOKUP($B500,$B$4:$H$226,5,FALSE)</f>
        <v>0</v>
      </c>
      <c r="G500" s="23">
        <f>VLOOKUP($B500,$B$4:$H$226,6,FALSE)</f>
        <v>0</v>
      </c>
      <c r="H500" s="23">
        <f>VLOOKUP($B500,$B$4:$H$226,7,FALSE)</f>
        <v>167.018</v>
      </c>
      <c r="I500" s="23">
        <f>VLOOKUP($B500,$B$4:$I$226,8,FALSE)</f>
        <v>457.60599999999999</v>
      </c>
      <c r="J500" s="23">
        <f>VLOOKUP($B500,$B$4:$Z$226,9,FALSE)</f>
        <v>353.02199999999999</v>
      </c>
      <c r="K500" s="23">
        <f t="shared" si="88"/>
        <v>0</v>
      </c>
      <c r="L500" s="23">
        <f t="shared" si="89"/>
        <v>0</v>
      </c>
    </row>
    <row r="501" spans="1:12" customFormat="1" x14ac:dyDescent="0.25">
      <c r="A501">
        <v>3655</v>
      </c>
      <c r="B501" s="2" t="str">
        <f>VLOOKUP(A501,países!$A$4:$B$247,2,FALSE)</f>
        <v>Indonesia</v>
      </c>
      <c r="C501" s="23">
        <f>VLOOKUP($B501,$B$4:$H$226,2,FALSE)</f>
        <v>0</v>
      </c>
      <c r="D501" s="23">
        <f>VLOOKUP($B501,$B$4:$H$226,3,FALSE)</f>
        <v>0</v>
      </c>
      <c r="E501" s="23">
        <f>VLOOKUP($B501,$B$4:$H$226,4,FALSE)</f>
        <v>0</v>
      </c>
      <c r="F501" s="23">
        <f>VLOOKUP($B501,$B$4:$H$226,5,FALSE)</f>
        <v>0</v>
      </c>
      <c r="G501" s="23">
        <f>VLOOKUP($B501,$B$4:$H$226,6,FALSE)</f>
        <v>0</v>
      </c>
      <c r="H501" s="23">
        <f>VLOOKUP($B501,$B$4:$H$226,7,FALSE)</f>
        <v>0</v>
      </c>
      <c r="I501" s="23">
        <f>VLOOKUP($B501,$B$4:$I$226,8,FALSE)</f>
        <v>0</v>
      </c>
      <c r="J501" s="23">
        <f>VLOOKUP($B501,$B$4:$Z$226,9,FALSE)</f>
        <v>0</v>
      </c>
      <c r="K501" s="23">
        <f t="shared" si="88"/>
        <v>0</v>
      </c>
      <c r="L501" s="23">
        <f t="shared" si="89"/>
        <v>0</v>
      </c>
    </row>
    <row r="502" spans="1:12" customFormat="1" x14ac:dyDescent="0.25">
      <c r="A502">
        <v>3725</v>
      </c>
      <c r="B502" s="2" t="str">
        <f>VLOOKUP(A502,países!$A$4:$B$247,2,FALSE)</f>
        <v>Irán</v>
      </c>
      <c r="C502" s="23">
        <f>VLOOKUP($B502,$B$4:$H$226,2,FALSE)</f>
        <v>0</v>
      </c>
      <c r="D502" s="23">
        <f>VLOOKUP($B502,$B$4:$H$226,3,FALSE)</f>
        <v>0</v>
      </c>
      <c r="E502" s="23">
        <f>VLOOKUP($B502,$B$4:$H$226,4,FALSE)</f>
        <v>0</v>
      </c>
      <c r="F502" s="23">
        <f>VLOOKUP($B502,$B$4:$H$226,5,FALSE)</f>
        <v>0</v>
      </c>
      <c r="G502" s="23">
        <f>VLOOKUP($B502,$B$4:$H$226,6,FALSE)</f>
        <v>0</v>
      </c>
      <c r="H502" s="23">
        <f>VLOOKUP($B502,$B$4:$H$226,7,FALSE)</f>
        <v>0</v>
      </c>
      <c r="I502" s="23">
        <f>VLOOKUP($B502,$B$4:$I$226,8,FALSE)</f>
        <v>0</v>
      </c>
      <c r="J502" s="23">
        <f>VLOOKUP($B502,$B$4:$Z$226,9,FALSE)</f>
        <v>0</v>
      </c>
      <c r="K502" s="23">
        <f t="shared" si="88"/>
        <v>0</v>
      </c>
      <c r="L502" s="23">
        <f t="shared" si="89"/>
        <v>0</v>
      </c>
    </row>
    <row r="503" spans="1:12" customFormat="1" x14ac:dyDescent="0.25">
      <c r="A503">
        <v>4555</v>
      </c>
      <c r="B503" s="2" t="str">
        <f>VLOOKUP(A503,países!$A$4:$B$247,2,FALSE)</f>
        <v>Malasia</v>
      </c>
      <c r="C503" s="23">
        <f>VLOOKUP($B503,$B$4:$H$226,2,FALSE)</f>
        <v>0</v>
      </c>
      <c r="D503" s="23">
        <f>VLOOKUP($B503,$B$4:$H$226,3,FALSE)</f>
        <v>0</v>
      </c>
      <c r="E503" s="23">
        <f>VLOOKUP($B503,$B$4:$H$226,4,FALSE)</f>
        <v>0</v>
      </c>
      <c r="F503" s="23">
        <f>VLOOKUP($B503,$B$4:$H$226,5,FALSE)</f>
        <v>0</v>
      </c>
      <c r="G503" s="23">
        <f>VLOOKUP($B503,$B$4:$H$226,6,FALSE)</f>
        <v>0</v>
      </c>
      <c r="H503" s="23">
        <f>VLOOKUP($B503,$B$4:$H$226,7,FALSE)</f>
        <v>0</v>
      </c>
      <c r="I503" s="23">
        <f>VLOOKUP($B503,$B$4:$I$226,8,FALSE)</f>
        <v>0</v>
      </c>
      <c r="J503" s="23">
        <f>VLOOKUP($B503,$B$4:$Z$226,9,FALSE)</f>
        <v>0</v>
      </c>
      <c r="K503" s="23">
        <f t="shared" si="88"/>
        <v>0</v>
      </c>
      <c r="L503" s="23">
        <f t="shared" si="89"/>
        <v>0</v>
      </c>
    </row>
    <row r="504" spans="1:12" customFormat="1" x14ac:dyDescent="0.25">
      <c r="A504">
        <v>7505</v>
      </c>
      <c r="B504" s="2" t="str">
        <f>VLOOKUP(A504,países!$A$4:$B$247,2,FALSE)</f>
        <v>Sry Lanka</v>
      </c>
      <c r="C504" s="23">
        <f>VLOOKUP($B504,$B$4:$H$226,2,FALSE)</f>
        <v>0</v>
      </c>
      <c r="D504" s="23">
        <f>VLOOKUP($B504,$B$4:$H$226,3,FALSE)</f>
        <v>0</v>
      </c>
      <c r="E504" s="23">
        <f>VLOOKUP($B504,$B$4:$H$226,4,FALSE)</f>
        <v>0</v>
      </c>
      <c r="F504" s="23">
        <f>VLOOKUP($B504,$B$4:$H$226,5,FALSE)</f>
        <v>0</v>
      </c>
      <c r="G504" s="23">
        <f>VLOOKUP($B504,$B$4:$H$226,6,FALSE)</f>
        <v>0</v>
      </c>
      <c r="H504" s="23">
        <f>VLOOKUP($B504,$B$4:$H$226,7,FALSE)</f>
        <v>0</v>
      </c>
      <c r="I504" s="23">
        <f>VLOOKUP($B504,$B$4:$I$226,8,FALSE)</f>
        <v>0</v>
      </c>
      <c r="J504" s="23">
        <f>VLOOKUP($B504,$B$4:$Z$226,9,FALSE)</f>
        <v>0</v>
      </c>
      <c r="K504" s="23">
        <f t="shared" si="88"/>
        <v>0</v>
      </c>
      <c r="L504" s="23">
        <f t="shared" si="89"/>
        <v>0</v>
      </c>
    </row>
    <row r="505" spans="1:12" customFormat="1" x14ac:dyDescent="0.25">
      <c r="J505" s="23"/>
      <c r="K505" s="23"/>
      <c r="L505" s="23"/>
    </row>
    <row r="506" spans="1:12" customFormat="1" x14ac:dyDescent="0.25">
      <c r="A506">
        <v>919916</v>
      </c>
      <c r="B506" s="1" t="s">
        <v>242</v>
      </c>
      <c r="J506" s="23"/>
      <c r="K506" s="23"/>
      <c r="L506" s="23"/>
    </row>
    <row r="507" spans="1:12" customFormat="1" x14ac:dyDescent="0.25">
      <c r="A507">
        <v>597</v>
      </c>
      <c r="B507" s="2" t="str">
        <f>VLOOKUP(A507,países!$A$4:$B$247,2,FALSE)</f>
        <v>Argelia</v>
      </c>
      <c r="C507" s="23">
        <f t="shared" ref="C507:C512" si="98">VLOOKUP($B507,$B$4:$H$226,2,FALSE)</f>
        <v>0</v>
      </c>
      <c r="D507" s="23">
        <f t="shared" ref="D507:D512" si="99">VLOOKUP($B507,$B$4:$H$226,3,FALSE)</f>
        <v>0</v>
      </c>
      <c r="E507" s="23">
        <f t="shared" ref="E507:E512" si="100">VLOOKUP($B507,$B$4:$H$226,4,FALSE)</f>
        <v>0</v>
      </c>
      <c r="F507" s="23">
        <f t="shared" ref="F507:F512" si="101">VLOOKUP($B507,$B$4:$H$226,5,FALSE)</f>
        <v>0</v>
      </c>
      <c r="G507" s="23">
        <f t="shared" ref="G507:G512" si="102">VLOOKUP($B507,$B$4:$H$226,6,FALSE)</f>
        <v>0</v>
      </c>
      <c r="H507" s="23">
        <f t="shared" ref="H507:H512" si="103">VLOOKUP($B507,$B$4:$H$226,7,FALSE)</f>
        <v>0</v>
      </c>
      <c r="I507" s="23">
        <f t="shared" ref="I507:I512" si="104">VLOOKUP($B507,$B$4:$I$226,8,FALSE)</f>
        <v>0</v>
      </c>
      <c r="J507" s="23">
        <f t="shared" ref="J507:J512" si="105">VLOOKUP($B507,$B$4:$Z$226,9,FALSE)</f>
        <v>0</v>
      </c>
      <c r="K507" s="23">
        <f t="shared" si="88"/>
        <v>0</v>
      </c>
      <c r="L507" s="23">
        <f t="shared" si="89"/>
        <v>0</v>
      </c>
    </row>
    <row r="508" spans="1:12" customFormat="1" x14ac:dyDescent="0.25">
      <c r="A508">
        <v>2407</v>
      </c>
      <c r="B508" s="2" t="str">
        <f>VLOOKUP(A508,países!$A$4:$B$247,2,FALSE)</f>
        <v>Egipto</v>
      </c>
      <c r="C508" s="23">
        <f t="shared" si="98"/>
        <v>4.681</v>
      </c>
      <c r="D508" s="23">
        <f t="shared" si="99"/>
        <v>0</v>
      </c>
      <c r="E508" s="23">
        <f t="shared" si="100"/>
        <v>0</v>
      </c>
      <c r="F508" s="23">
        <f t="shared" si="101"/>
        <v>0</v>
      </c>
      <c r="G508" s="23">
        <f t="shared" si="102"/>
        <v>0</v>
      </c>
      <c r="H508" s="23">
        <f t="shared" si="103"/>
        <v>0</v>
      </c>
      <c r="I508" s="23">
        <f t="shared" si="104"/>
        <v>0</v>
      </c>
      <c r="J508" s="23">
        <f t="shared" si="105"/>
        <v>0</v>
      </c>
      <c r="K508" s="23">
        <f t="shared" ref="K508:K521" si="106">VLOOKUP($B508,$B$4:$Z$226,10,FALSE)</f>
        <v>0</v>
      </c>
      <c r="L508" s="23">
        <f t="shared" ref="L508:L521" si="107">VLOOKUP($B508,$B$4:$Z$226,11,FALSE)</f>
        <v>0</v>
      </c>
    </row>
    <row r="509" spans="1:12" customFormat="1" x14ac:dyDescent="0.25">
      <c r="A509">
        <v>4107</v>
      </c>
      <c r="B509" s="2" t="str">
        <f>VLOOKUP(A509,países!$A$4:$B$247,2,FALSE)</f>
        <v>Kenia</v>
      </c>
      <c r="C509" s="23">
        <f t="shared" si="98"/>
        <v>0</v>
      </c>
      <c r="D509" s="23">
        <f t="shared" si="99"/>
        <v>0</v>
      </c>
      <c r="E509" s="23">
        <f t="shared" si="100"/>
        <v>0</v>
      </c>
      <c r="F509" s="23">
        <f t="shared" si="101"/>
        <v>0</v>
      </c>
      <c r="G509" s="23">
        <f t="shared" si="102"/>
        <v>0</v>
      </c>
      <c r="H509" s="23">
        <f t="shared" si="103"/>
        <v>0</v>
      </c>
      <c r="I509" s="23">
        <f t="shared" si="104"/>
        <v>0</v>
      </c>
      <c r="J509" s="23">
        <f t="shared" si="105"/>
        <v>0</v>
      </c>
      <c r="K509" s="23">
        <f t="shared" si="106"/>
        <v>0</v>
      </c>
      <c r="L509" s="23">
        <f t="shared" si="107"/>
        <v>0</v>
      </c>
    </row>
    <row r="510" spans="1:12" customFormat="1" x14ac:dyDescent="0.25">
      <c r="A510">
        <v>5287</v>
      </c>
      <c r="B510" s="2" t="str">
        <f>VLOOKUP(A510,países!$A$4:$B$247,2,FALSE)</f>
        <v>Nigeria</v>
      </c>
      <c r="C510" s="23">
        <f t="shared" si="98"/>
        <v>8.3490000000000002</v>
      </c>
      <c r="D510" s="23">
        <f t="shared" si="99"/>
        <v>0.44900000000000001</v>
      </c>
      <c r="E510" s="23">
        <f t="shared" si="100"/>
        <v>5.1479999999999997</v>
      </c>
      <c r="F510" s="23">
        <f t="shared" si="101"/>
        <v>0</v>
      </c>
      <c r="G510" s="23">
        <f t="shared" si="102"/>
        <v>7.0460000000000003</v>
      </c>
      <c r="H510" s="23">
        <f t="shared" si="103"/>
        <v>7.7859999999999996</v>
      </c>
      <c r="I510" s="23">
        <f t="shared" si="104"/>
        <v>2.7829999999999999</v>
      </c>
      <c r="J510" s="23">
        <f t="shared" si="105"/>
        <v>0</v>
      </c>
      <c r="K510" s="23">
        <f t="shared" si="106"/>
        <v>0</v>
      </c>
      <c r="L510" s="23">
        <f t="shared" si="107"/>
        <v>0</v>
      </c>
    </row>
    <row r="511" spans="1:12" customFormat="1" x14ac:dyDescent="0.25">
      <c r="A511">
        <v>6657</v>
      </c>
      <c r="B511" s="2" t="str">
        <f>VLOOKUP(A511,países!$A$4:$B$247,2,FALSE)</f>
        <v>Zimbabwe (Rodhesia)</v>
      </c>
      <c r="C511" s="23">
        <f t="shared" si="98"/>
        <v>0</v>
      </c>
      <c r="D511" s="23">
        <f t="shared" si="99"/>
        <v>0</v>
      </c>
      <c r="E511" s="23">
        <f t="shared" si="100"/>
        <v>0</v>
      </c>
      <c r="F511" s="23">
        <f t="shared" si="101"/>
        <v>0</v>
      </c>
      <c r="G511" s="23">
        <f t="shared" si="102"/>
        <v>0</v>
      </c>
      <c r="H511" s="23">
        <f t="shared" si="103"/>
        <v>0</v>
      </c>
      <c r="I511" s="23">
        <f t="shared" si="104"/>
        <v>0</v>
      </c>
      <c r="J511" s="23">
        <f t="shared" si="105"/>
        <v>0</v>
      </c>
      <c r="K511" s="23">
        <f t="shared" si="106"/>
        <v>0</v>
      </c>
      <c r="L511" s="23">
        <f t="shared" si="107"/>
        <v>0</v>
      </c>
    </row>
    <row r="512" spans="1:12" customFormat="1" x14ac:dyDescent="0.25">
      <c r="A512">
        <v>7287</v>
      </c>
      <c r="B512" s="2" t="str">
        <f>VLOOKUP(A512,países!$A$4:$B$247,2,FALSE)</f>
        <v>Senegal</v>
      </c>
      <c r="C512" s="23">
        <f t="shared" si="98"/>
        <v>0</v>
      </c>
      <c r="D512" s="23">
        <f t="shared" si="99"/>
        <v>0</v>
      </c>
      <c r="E512" s="23">
        <f t="shared" si="100"/>
        <v>0</v>
      </c>
      <c r="F512" s="23">
        <f t="shared" si="101"/>
        <v>0</v>
      </c>
      <c r="G512" s="23">
        <f t="shared" si="102"/>
        <v>0</v>
      </c>
      <c r="H512" s="23">
        <f t="shared" si="103"/>
        <v>0</v>
      </c>
      <c r="I512" s="23">
        <f t="shared" si="104"/>
        <v>0</v>
      </c>
      <c r="J512" s="23">
        <f t="shared" si="105"/>
        <v>0</v>
      </c>
      <c r="K512" s="23">
        <f t="shared" si="106"/>
        <v>0</v>
      </c>
      <c r="L512" s="23">
        <f t="shared" si="107"/>
        <v>0</v>
      </c>
    </row>
    <row r="513" spans="1:15" customFormat="1" x14ac:dyDescent="0.25">
      <c r="J513" s="23"/>
      <c r="K513" s="23"/>
      <c r="L513" s="23"/>
    </row>
    <row r="514" spans="1:15" customFormat="1" x14ac:dyDescent="0.25">
      <c r="A514">
        <v>919917</v>
      </c>
      <c r="B514" s="1" t="s">
        <v>243</v>
      </c>
      <c r="J514" s="23"/>
      <c r="K514" s="23"/>
      <c r="L514" s="23"/>
    </row>
    <row r="515" spans="1:15" customFormat="1" x14ac:dyDescent="0.25">
      <c r="A515">
        <v>633</v>
      </c>
      <c r="B515" s="2" t="str">
        <f>VLOOKUP(A515,países!$A$4:$B$247,2,FALSE)</f>
        <v>Argentina</v>
      </c>
      <c r="C515" s="23">
        <f t="shared" ref="C515:C521" si="108">VLOOKUP($B515,$B$4:$H$226,2,FALSE)</f>
        <v>27.611999999999998</v>
      </c>
      <c r="D515" s="23">
        <f t="shared" ref="D515:D521" si="109">VLOOKUP($B515,$B$4:$H$226,3,FALSE)</f>
        <v>46.405999999999999</v>
      </c>
      <c r="E515" s="23">
        <f t="shared" ref="E515:E521" si="110">VLOOKUP($B515,$B$4:$H$226,4,FALSE)</f>
        <v>19.376999999999999</v>
      </c>
      <c r="F515" s="23">
        <f t="shared" ref="F515:F521" si="111">VLOOKUP($B515,$B$4:$H$226,5,FALSE)</f>
        <v>33.942999999999998</v>
      </c>
      <c r="G515" s="23">
        <f t="shared" ref="G515:G521" si="112">VLOOKUP($B515,$B$4:$H$226,6,FALSE)</f>
        <v>49.381</v>
      </c>
      <c r="H515" s="23">
        <f t="shared" ref="H515:H521" si="113">VLOOKUP($B515,$B$4:$H$226,7,FALSE)</f>
        <v>7.72</v>
      </c>
      <c r="I515" s="23">
        <f t="shared" ref="I515:I521" si="114">VLOOKUP($B515,$B$4:$I$226,8,FALSE)</f>
        <v>0.47099999999999997</v>
      </c>
      <c r="J515" s="23">
        <f t="shared" ref="J515:J521" si="115">VLOOKUP($B515,$B$4:$Z$226,9,FALSE)</f>
        <v>1.9670000000000001</v>
      </c>
      <c r="K515" s="23">
        <f t="shared" si="106"/>
        <v>2.3619699999999999</v>
      </c>
      <c r="L515" s="23">
        <f t="shared" si="107"/>
        <v>163.01106999999999</v>
      </c>
    </row>
    <row r="516" spans="1:15" customFormat="1" x14ac:dyDescent="0.25">
      <c r="A516">
        <v>1053</v>
      </c>
      <c r="B516" s="2" t="str">
        <f>VLOOKUP(A516,países!$A$4:$B$247,2,FALSE)</f>
        <v>Brasil</v>
      </c>
      <c r="C516" s="23">
        <f t="shared" si="108"/>
        <v>1576.634</v>
      </c>
      <c r="D516" s="23">
        <f t="shared" si="109"/>
        <v>612.10400000000004</v>
      </c>
      <c r="E516" s="23">
        <f t="shared" si="110"/>
        <v>827.48199999999997</v>
      </c>
      <c r="F516" s="23">
        <f t="shared" si="111"/>
        <v>702.91600000000005</v>
      </c>
      <c r="G516" s="23">
        <f t="shared" si="112"/>
        <v>729.34500000000003</v>
      </c>
      <c r="H516" s="23">
        <f t="shared" si="113"/>
        <v>985.60300000000007</v>
      </c>
      <c r="I516" s="23">
        <f t="shared" si="114"/>
        <v>502.06600000000003</v>
      </c>
      <c r="J516" s="23">
        <f t="shared" si="115"/>
        <v>392.98500000000001</v>
      </c>
      <c r="K516" s="23">
        <f t="shared" si="106"/>
        <v>141.51685000000001</v>
      </c>
      <c r="L516" s="23">
        <f t="shared" si="107"/>
        <v>0.59772000000000003</v>
      </c>
    </row>
    <row r="517" spans="1:15" customFormat="1" x14ac:dyDescent="0.25">
      <c r="A517">
        <v>1693</v>
      </c>
      <c r="B517" s="2" t="str">
        <f>VLOOKUP(A517,países!$A$4:$B$247,2,FALSE)</f>
        <v>Colombia</v>
      </c>
      <c r="C517" s="23">
        <f t="shared" si="108"/>
        <v>105.32299999999999</v>
      </c>
      <c r="D517" s="23">
        <f t="shared" si="109"/>
        <v>132.69900000000001</v>
      </c>
      <c r="E517" s="23">
        <f t="shared" si="110"/>
        <v>115.182</v>
      </c>
      <c r="F517" s="23">
        <f t="shared" si="111"/>
        <v>130.95400000000001</v>
      </c>
      <c r="G517" s="23">
        <f t="shared" si="112"/>
        <v>120.95100000000001</v>
      </c>
      <c r="H517" s="23">
        <f t="shared" si="113"/>
        <v>110.056</v>
      </c>
      <c r="I517" s="23">
        <f t="shared" si="114"/>
        <v>13.182</v>
      </c>
      <c r="J517" s="23">
        <f t="shared" si="115"/>
        <v>44.784999999999997</v>
      </c>
      <c r="K517" s="23">
        <f t="shared" si="106"/>
        <v>24.002519999999997</v>
      </c>
      <c r="L517" s="23">
        <f t="shared" si="107"/>
        <v>24.101092999999999</v>
      </c>
    </row>
    <row r="518" spans="1:15" customFormat="1" x14ac:dyDescent="0.25">
      <c r="A518">
        <v>2113</v>
      </c>
      <c r="B518" s="2" t="str">
        <f>VLOOKUP(A518,países!$A$4:$B$247,2,FALSE)</f>
        <v>Chile</v>
      </c>
      <c r="C518" s="23">
        <f t="shared" si="108"/>
        <v>72.180999999999997</v>
      </c>
      <c r="D518" s="23">
        <f t="shared" si="109"/>
        <v>122.88</v>
      </c>
      <c r="E518" s="23">
        <f t="shared" si="110"/>
        <v>85.677999999999997</v>
      </c>
      <c r="F518" s="23">
        <f t="shared" si="111"/>
        <v>99.756</v>
      </c>
      <c r="G518" s="23">
        <f t="shared" si="112"/>
        <v>73.716999999999999</v>
      </c>
      <c r="H518" s="23">
        <f t="shared" si="113"/>
        <v>87.388999999999996</v>
      </c>
      <c r="I518" s="23">
        <f t="shared" si="114"/>
        <v>39.417000000000002</v>
      </c>
      <c r="J518" s="23">
        <f t="shared" si="115"/>
        <v>33.847000000000001</v>
      </c>
      <c r="K518" s="23">
        <f t="shared" si="106"/>
        <v>27.167759999999998</v>
      </c>
      <c r="L518" s="23">
        <f t="shared" si="107"/>
        <v>39.500075450000004</v>
      </c>
    </row>
    <row r="519" spans="1:15" customFormat="1" x14ac:dyDescent="0.25">
      <c r="A519">
        <v>3912</v>
      </c>
      <c r="B519" s="2" t="str">
        <f>VLOOKUP(A519,países!$A$4:$B$247,2,FALSE)</f>
        <v>Jamaica</v>
      </c>
      <c r="C519" s="23">
        <f t="shared" si="108"/>
        <v>38.481000000000002</v>
      </c>
      <c r="D519" s="23">
        <f t="shared" si="109"/>
        <v>34.840000000000003</v>
      </c>
      <c r="E519" s="23">
        <f t="shared" si="110"/>
        <v>57.304000000000002</v>
      </c>
      <c r="F519" s="23">
        <f t="shared" si="111"/>
        <v>32.218000000000004</v>
      </c>
      <c r="G519" s="23">
        <f t="shared" si="112"/>
        <v>28.291</v>
      </c>
      <c r="H519" s="23">
        <f t="shared" si="113"/>
        <v>100.694</v>
      </c>
      <c r="I519" s="23">
        <f t="shared" si="114"/>
        <v>89.563000000000002</v>
      </c>
      <c r="J519" s="23">
        <f t="shared" si="115"/>
        <v>80.814999999999998</v>
      </c>
      <c r="K519" s="23">
        <f t="shared" si="106"/>
        <v>57.594259999999991</v>
      </c>
      <c r="L519" s="23">
        <f t="shared" si="107"/>
        <v>14.654583330000001</v>
      </c>
    </row>
    <row r="520" spans="1:15" customFormat="1" x14ac:dyDescent="0.25">
      <c r="A520">
        <v>4931</v>
      </c>
      <c r="B520" s="2" t="str">
        <f>VLOOKUP(A520,países!$A$4:$B$247,2,FALSE)</f>
        <v>México</v>
      </c>
      <c r="C520" s="23">
        <f t="shared" si="108"/>
        <v>4.9320000000000004</v>
      </c>
      <c r="D520" s="23">
        <f t="shared" si="109"/>
        <v>19.300999999999998</v>
      </c>
      <c r="E520" s="23">
        <f t="shared" si="110"/>
        <v>204.77</v>
      </c>
      <c r="F520" s="23">
        <f t="shared" si="111"/>
        <v>19.850000000000001</v>
      </c>
      <c r="G520" s="23">
        <f t="shared" si="112"/>
        <v>0.23200000000000001</v>
      </c>
      <c r="H520" s="23">
        <f t="shared" si="113"/>
        <v>2.7559999999999998</v>
      </c>
      <c r="I520" s="23">
        <f t="shared" si="114"/>
        <v>104.011</v>
      </c>
      <c r="J520" s="23">
        <f t="shared" si="115"/>
        <v>51.341999999999999</v>
      </c>
      <c r="K520" s="23">
        <f t="shared" si="106"/>
        <v>37.078090000000003</v>
      </c>
      <c r="L520" s="23">
        <f t="shared" si="107"/>
        <v>77.993097480000003</v>
      </c>
    </row>
    <row r="521" spans="1:15" customFormat="1" x14ac:dyDescent="0.25">
      <c r="A521">
        <v>5893</v>
      </c>
      <c r="B521" s="2" t="str">
        <f>VLOOKUP(A521,países!$A$4:$B$247,2,FALSE)</f>
        <v>Perú</v>
      </c>
      <c r="C521" s="23">
        <f t="shared" si="108"/>
        <v>105.075</v>
      </c>
      <c r="D521" s="23">
        <f t="shared" si="109"/>
        <v>167.04300000000001</v>
      </c>
      <c r="E521" s="23">
        <f t="shared" si="110"/>
        <v>286.73200000000003</v>
      </c>
      <c r="F521" s="23">
        <f t="shared" si="111"/>
        <v>146.839</v>
      </c>
      <c r="G521" s="23">
        <f t="shared" si="112"/>
        <v>147.11799999999999</v>
      </c>
      <c r="H521" s="23">
        <f t="shared" si="113"/>
        <v>391.64599999999996</v>
      </c>
      <c r="I521" s="23">
        <f t="shared" si="114"/>
        <v>176.16899999999998</v>
      </c>
      <c r="J521" s="23">
        <f t="shared" si="115"/>
        <v>75.320999999999998</v>
      </c>
      <c r="K521" s="23">
        <f t="shared" si="106"/>
        <v>158.52084000000002</v>
      </c>
      <c r="L521" s="23">
        <f t="shared" si="107"/>
        <v>178.46387729</v>
      </c>
    </row>
    <row r="523" spans="1:15" x14ac:dyDescent="0.25">
      <c r="B523" s="11"/>
    </row>
    <row r="524" spans="1:15" x14ac:dyDescent="0.25">
      <c r="H524" s="7"/>
      <c r="I524" s="7"/>
      <c r="J524" s="7"/>
      <c r="K524" s="7"/>
      <c r="L524" s="7"/>
      <c r="M524" s="7"/>
      <c r="N524" s="7"/>
      <c r="O524" s="10"/>
    </row>
    <row r="525" spans="1:15" x14ac:dyDescent="0.25">
      <c r="B525"/>
      <c r="G525" s="24"/>
      <c r="I525" s="11"/>
      <c r="J525" s="11"/>
      <c r="K525" s="11"/>
      <c r="L525" s="11"/>
      <c r="M525" s="11"/>
      <c r="N525" s="11"/>
      <c r="O525" s="11"/>
    </row>
    <row r="526" spans="1:15" x14ac:dyDescent="0.25">
      <c r="B526"/>
      <c r="G526" s="24"/>
      <c r="I526" s="11"/>
      <c r="J526" s="11"/>
      <c r="K526" s="11"/>
      <c r="L526" s="11"/>
      <c r="M526" s="11"/>
      <c r="N526" s="11"/>
      <c r="O526" s="11"/>
    </row>
    <row r="527" spans="1:15" x14ac:dyDescent="0.25">
      <c r="G527" s="24"/>
      <c r="I527" s="11"/>
      <c r="J527" s="11"/>
      <c r="K527" s="11"/>
      <c r="L527" s="11"/>
      <c r="M527" s="11"/>
      <c r="N527" s="11"/>
      <c r="O527" s="11"/>
    </row>
    <row r="528" spans="1:15" x14ac:dyDescent="0.25">
      <c r="G528" s="24"/>
      <c r="I528" s="11"/>
      <c r="J528" s="11"/>
      <c r="K528" s="11"/>
      <c r="L528" s="11"/>
      <c r="M528" s="11"/>
      <c r="N528" s="11"/>
      <c r="O528" s="11"/>
    </row>
    <row r="529" spans="2:15" x14ac:dyDescent="0.25">
      <c r="G529" s="24"/>
      <c r="I529" s="11"/>
      <c r="J529" s="11"/>
      <c r="K529" s="11"/>
      <c r="L529" s="11"/>
      <c r="M529" s="11"/>
      <c r="N529" s="11"/>
      <c r="O529" s="11"/>
    </row>
    <row r="530" spans="2:15" x14ac:dyDescent="0.25">
      <c r="G530" s="24"/>
      <c r="I530" s="11"/>
      <c r="J530" s="11"/>
      <c r="K530" s="11"/>
      <c r="L530" s="11"/>
      <c r="M530" s="11"/>
      <c r="N530" s="11"/>
      <c r="O530" s="11"/>
    </row>
    <row r="531" spans="2:15" x14ac:dyDescent="0.25">
      <c r="B531"/>
      <c r="G531" s="24"/>
      <c r="I531" s="11"/>
      <c r="J531" s="11"/>
      <c r="K531" s="11"/>
      <c r="L531" s="11"/>
      <c r="M531" s="11"/>
      <c r="N531" s="11"/>
      <c r="O531" s="11"/>
    </row>
    <row r="532" spans="2:15" x14ac:dyDescent="0.25">
      <c r="G532" s="24"/>
      <c r="I532" s="11"/>
      <c r="J532" s="11"/>
      <c r="K532" s="11"/>
      <c r="L532" s="11"/>
      <c r="M532" s="11"/>
      <c r="N532" s="11"/>
      <c r="O532" s="11"/>
    </row>
    <row r="533" spans="2:15" x14ac:dyDescent="0.25">
      <c r="G533" s="24"/>
      <c r="I533" s="11"/>
      <c r="J533" s="11"/>
      <c r="K533" s="11"/>
      <c r="L533" s="11"/>
      <c r="M533" s="11"/>
      <c r="N533" s="11"/>
      <c r="O533" s="11"/>
    </row>
    <row r="534" spans="2:15" x14ac:dyDescent="0.25">
      <c r="G534" s="24"/>
      <c r="I534" s="11"/>
      <c r="J534" s="11"/>
      <c r="K534" s="11"/>
      <c r="L534" s="11"/>
      <c r="M534" s="11"/>
      <c r="N534" s="11"/>
      <c r="O534" s="11"/>
    </row>
    <row r="535" spans="2:15" x14ac:dyDescent="0.25">
      <c r="G535" s="24"/>
      <c r="I535" s="11"/>
      <c r="J535" s="11"/>
      <c r="K535" s="11"/>
      <c r="L535" s="11"/>
      <c r="M535" s="11"/>
      <c r="N535" s="11"/>
      <c r="O535" s="11"/>
    </row>
    <row r="536" spans="2:15" x14ac:dyDescent="0.25">
      <c r="G536" s="24"/>
      <c r="I536" s="11"/>
      <c r="J536" s="11"/>
      <c r="K536" s="11"/>
      <c r="L536" s="11"/>
      <c r="M536" s="11"/>
      <c r="N536" s="11"/>
      <c r="O536" s="11"/>
    </row>
    <row r="537" spans="2:15" x14ac:dyDescent="0.25">
      <c r="B537"/>
      <c r="G537" s="24"/>
      <c r="I537" s="11"/>
      <c r="J537" s="11"/>
      <c r="K537" s="11"/>
      <c r="L537" s="11"/>
      <c r="M537" s="11"/>
      <c r="N537" s="11"/>
      <c r="O537" s="11"/>
    </row>
    <row r="538" spans="2:15" x14ac:dyDescent="0.25">
      <c r="G538" s="24"/>
      <c r="I538" s="11"/>
      <c r="J538" s="11"/>
      <c r="K538" s="11"/>
      <c r="L538" s="11"/>
      <c r="M538" s="11"/>
      <c r="N538" s="11"/>
      <c r="O538" s="11"/>
    </row>
    <row r="539" spans="2:15" x14ac:dyDescent="0.25">
      <c r="B539"/>
      <c r="G539" s="24"/>
      <c r="I539" s="11"/>
      <c r="J539" s="11"/>
      <c r="K539" s="11"/>
      <c r="L539" s="11"/>
      <c r="M539" s="11"/>
      <c r="N539" s="11"/>
      <c r="O539" s="11"/>
    </row>
    <row r="540" spans="2:15" x14ac:dyDescent="0.25">
      <c r="G540" s="24"/>
      <c r="I540" s="11"/>
      <c r="J540" s="11"/>
      <c r="K540" s="11"/>
      <c r="L540" s="11"/>
      <c r="M540" s="11"/>
      <c r="N540" s="11"/>
      <c r="O540" s="11"/>
    </row>
    <row r="541" spans="2:15" x14ac:dyDescent="0.25">
      <c r="G541" s="24"/>
      <c r="I541" s="11"/>
      <c r="J541" s="11"/>
      <c r="K541" s="11"/>
      <c r="L541" s="11"/>
      <c r="M541" s="11"/>
      <c r="N541" s="11"/>
      <c r="O541" s="11"/>
    </row>
    <row r="542" spans="2:15" x14ac:dyDescent="0.25">
      <c r="B542"/>
      <c r="G542" s="24"/>
      <c r="I542" s="11"/>
      <c r="J542" s="11"/>
      <c r="K542" s="7"/>
      <c r="L542" s="7"/>
      <c r="M542" s="11"/>
      <c r="N542" s="11"/>
      <c r="O542" s="11"/>
    </row>
    <row r="543" spans="2:15" x14ac:dyDescent="0.25">
      <c r="B543"/>
      <c r="G543" s="24"/>
      <c r="I543" s="11"/>
      <c r="J543" s="11"/>
      <c r="K543" s="7"/>
      <c r="L543" s="7"/>
      <c r="M543" s="11"/>
      <c r="N543" s="11"/>
      <c r="O543" s="11"/>
    </row>
    <row r="544" spans="2:15" x14ac:dyDescent="0.25">
      <c r="G544" s="24"/>
      <c r="I544" s="11"/>
      <c r="J544" s="11"/>
      <c r="K544" s="11"/>
      <c r="L544" s="11"/>
      <c r="M544" s="11"/>
      <c r="N544" s="11"/>
      <c r="O544" s="11"/>
    </row>
    <row r="545" spans="2:15" x14ac:dyDescent="0.25">
      <c r="G545" s="24"/>
      <c r="I545" s="11"/>
      <c r="J545" s="11"/>
      <c r="K545" s="11"/>
      <c r="L545" s="11"/>
      <c r="M545" s="11"/>
      <c r="N545" s="11"/>
      <c r="O545" s="11"/>
    </row>
    <row r="546" spans="2:15" x14ac:dyDescent="0.25">
      <c r="G546" s="24"/>
      <c r="I546" s="11"/>
      <c r="J546" s="11"/>
      <c r="K546" s="11"/>
      <c r="L546" s="11"/>
      <c r="M546" s="11"/>
      <c r="N546" s="11"/>
      <c r="O546" s="11"/>
    </row>
    <row r="547" spans="2:15" x14ac:dyDescent="0.25">
      <c r="B547"/>
      <c r="G547" s="24"/>
      <c r="I547" s="11"/>
      <c r="J547" s="11"/>
      <c r="K547" s="11"/>
      <c r="L547" s="11"/>
      <c r="M547" s="11"/>
      <c r="N547" s="11"/>
      <c r="O547" s="11"/>
    </row>
    <row r="548" spans="2:15" x14ac:dyDescent="0.25">
      <c r="G548" s="24"/>
      <c r="I548" s="11"/>
      <c r="J548" s="11"/>
      <c r="K548" s="11"/>
      <c r="L548" s="11"/>
      <c r="M548" s="11"/>
      <c r="N548" s="11"/>
      <c r="O548" s="11"/>
    </row>
    <row r="549" spans="2:15" x14ac:dyDescent="0.25">
      <c r="B549"/>
      <c r="G549" s="24"/>
      <c r="I549" s="11"/>
      <c r="J549" s="11"/>
      <c r="K549" s="11"/>
      <c r="L549" s="11"/>
      <c r="M549" s="11"/>
      <c r="N549" s="11"/>
      <c r="O549" s="11"/>
    </row>
    <row r="550" spans="2:15" x14ac:dyDescent="0.25">
      <c r="G550" s="24"/>
      <c r="I550" s="11"/>
      <c r="J550" s="11"/>
      <c r="K550" s="11"/>
      <c r="L550" s="11"/>
      <c r="M550" s="11"/>
      <c r="N550" s="11"/>
      <c r="O550" s="11"/>
    </row>
    <row r="551" spans="2:15" x14ac:dyDescent="0.25">
      <c r="G551" s="24"/>
      <c r="I551" s="11"/>
      <c r="J551" s="11"/>
      <c r="K551" s="11"/>
      <c r="L551" s="11"/>
      <c r="M551" s="11"/>
      <c r="N551" s="11"/>
      <c r="O551" s="11"/>
    </row>
    <row r="552" spans="2:15" x14ac:dyDescent="0.25">
      <c r="G552" s="24"/>
      <c r="I552" s="11"/>
      <c r="J552" s="11"/>
      <c r="K552" s="11"/>
      <c r="L552" s="11"/>
      <c r="M552" s="11"/>
      <c r="N552" s="11"/>
      <c r="O552" s="11"/>
    </row>
    <row r="553" spans="2:15" x14ac:dyDescent="0.25">
      <c r="B553"/>
      <c r="G553" s="24"/>
      <c r="I553" s="11"/>
      <c r="J553" s="11"/>
      <c r="K553" s="11"/>
      <c r="L553" s="11"/>
      <c r="M553" s="11"/>
      <c r="N553" s="11"/>
      <c r="O553" s="11"/>
    </row>
    <row r="554" spans="2:15" x14ac:dyDescent="0.25">
      <c r="G554" s="24"/>
      <c r="I554" s="11"/>
      <c r="J554" s="11"/>
      <c r="K554" s="11"/>
      <c r="L554" s="11"/>
      <c r="M554" s="11"/>
      <c r="N554" s="11"/>
      <c r="O554" s="11"/>
    </row>
    <row r="555" spans="2:15" x14ac:dyDescent="0.25">
      <c r="G555" s="24"/>
      <c r="I555" s="11"/>
      <c r="J555" s="11"/>
      <c r="K555" s="11"/>
      <c r="L555" s="11"/>
      <c r="M555" s="11"/>
      <c r="N555" s="11"/>
      <c r="O555" s="11"/>
    </row>
    <row r="556" spans="2:15" x14ac:dyDescent="0.25">
      <c r="G556" s="24"/>
      <c r="I556" s="11"/>
      <c r="J556" s="11"/>
      <c r="K556" s="11"/>
      <c r="L556" s="11"/>
      <c r="M556" s="11"/>
      <c r="N556" s="11"/>
      <c r="O556" s="11"/>
    </row>
    <row r="557" spans="2:15" x14ac:dyDescent="0.25">
      <c r="G557" s="24"/>
      <c r="I557" s="11"/>
      <c r="J557" s="11"/>
      <c r="K557" s="11"/>
      <c r="L557" s="11"/>
      <c r="M557" s="11"/>
      <c r="N557" s="11"/>
      <c r="O557" s="11"/>
    </row>
    <row r="558" spans="2:15" x14ac:dyDescent="0.25">
      <c r="G558" s="24"/>
      <c r="I558" s="11"/>
      <c r="J558" s="11"/>
      <c r="K558" s="11"/>
      <c r="L558" s="11"/>
      <c r="M558" s="11"/>
      <c r="N558" s="11"/>
      <c r="O558" s="11"/>
    </row>
    <row r="559" spans="2:15" x14ac:dyDescent="0.25">
      <c r="G559" s="24"/>
      <c r="I559" s="11"/>
      <c r="J559" s="11"/>
      <c r="K559" s="11"/>
      <c r="L559" s="11"/>
      <c r="M559" s="11"/>
      <c r="N559" s="11"/>
      <c r="O559" s="11"/>
    </row>
    <row r="560" spans="2:15" x14ac:dyDescent="0.25">
      <c r="G560" s="24"/>
      <c r="I560" s="11"/>
      <c r="J560" s="11"/>
      <c r="K560" s="11"/>
      <c r="L560" s="11"/>
      <c r="M560" s="11"/>
      <c r="N560" s="11"/>
      <c r="O560" s="11"/>
    </row>
    <row r="561" spans="2:15" x14ac:dyDescent="0.25">
      <c r="G561" s="24"/>
      <c r="I561" s="11"/>
      <c r="J561" s="11"/>
      <c r="K561" s="11"/>
      <c r="L561" s="11"/>
      <c r="M561" s="11"/>
      <c r="N561" s="11"/>
      <c r="O561" s="11"/>
    </row>
    <row r="562" spans="2:15" x14ac:dyDescent="0.25">
      <c r="G562" s="24"/>
      <c r="I562" s="11"/>
      <c r="J562" s="11"/>
      <c r="K562" s="11"/>
      <c r="L562" s="11"/>
      <c r="M562" s="11"/>
      <c r="N562" s="11"/>
      <c r="O562" s="11"/>
    </row>
    <row r="563" spans="2:15" x14ac:dyDescent="0.25">
      <c r="B563"/>
      <c r="G563" s="24"/>
      <c r="I563" s="11"/>
      <c r="J563" s="11"/>
      <c r="K563" s="11"/>
      <c r="L563" s="11"/>
      <c r="M563" s="11"/>
      <c r="N563" s="11"/>
      <c r="O563" s="11"/>
    </row>
    <row r="564" spans="2:15" x14ac:dyDescent="0.25">
      <c r="G564" s="24"/>
      <c r="I564" s="11"/>
      <c r="J564" s="11"/>
      <c r="K564" s="11"/>
      <c r="L564" s="11"/>
      <c r="M564" s="11"/>
      <c r="N564" s="11"/>
      <c r="O564" s="11"/>
    </row>
    <row r="565" spans="2:15" x14ac:dyDescent="0.25">
      <c r="G565" s="24"/>
      <c r="I565" s="11"/>
      <c r="J565" s="11"/>
      <c r="K565" s="11"/>
      <c r="L565" s="11"/>
      <c r="M565" s="11"/>
      <c r="N565" s="11"/>
      <c r="O565" s="11"/>
    </row>
    <row r="566" spans="2:15" x14ac:dyDescent="0.25">
      <c r="G566" s="24"/>
      <c r="I566" s="11"/>
      <c r="J566" s="11"/>
      <c r="K566" s="11"/>
      <c r="L566" s="11"/>
      <c r="M566" s="11"/>
      <c r="N566" s="11"/>
      <c r="O566" s="11"/>
    </row>
    <row r="567" spans="2:15" x14ac:dyDescent="0.25">
      <c r="G567" s="24"/>
      <c r="I567" s="11"/>
      <c r="J567" s="11"/>
      <c r="K567" s="11"/>
      <c r="L567" s="11"/>
      <c r="M567" s="11"/>
      <c r="N567" s="11"/>
      <c r="O567" s="11"/>
    </row>
    <row r="568" spans="2:15" x14ac:dyDescent="0.25">
      <c r="B568"/>
      <c r="G568" s="24"/>
      <c r="I568" s="11"/>
      <c r="J568" s="11"/>
      <c r="K568" s="11"/>
      <c r="L568" s="11"/>
      <c r="M568" s="11"/>
      <c r="N568" s="11"/>
      <c r="O568" s="11"/>
    </row>
    <row r="569" spans="2:15" x14ac:dyDescent="0.25">
      <c r="G569" s="24"/>
      <c r="I569" s="11"/>
      <c r="J569" s="11"/>
      <c r="K569" s="11"/>
      <c r="L569" s="11"/>
      <c r="M569" s="11"/>
      <c r="N569" s="11"/>
      <c r="O569" s="11"/>
    </row>
    <row r="570" spans="2:15" x14ac:dyDescent="0.25">
      <c r="B570"/>
      <c r="G570" s="24"/>
      <c r="I570" s="11"/>
      <c r="J570" s="11"/>
      <c r="K570" s="11"/>
      <c r="L570" s="11"/>
      <c r="M570" s="11"/>
      <c r="N570" s="11"/>
      <c r="O570" s="11"/>
    </row>
    <row r="571" spans="2:15" x14ac:dyDescent="0.25">
      <c r="G571" s="24"/>
      <c r="I571" s="11"/>
      <c r="J571" s="11"/>
      <c r="K571" s="11"/>
      <c r="L571" s="11"/>
      <c r="M571" s="11"/>
      <c r="N571" s="11"/>
      <c r="O571" s="11"/>
    </row>
    <row r="572" spans="2:15" x14ac:dyDescent="0.25">
      <c r="G572" s="24"/>
      <c r="I572" s="11"/>
      <c r="J572" s="11"/>
      <c r="K572" s="11"/>
      <c r="L572" s="11"/>
      <c r="M572" s="11"/>
      <c r="N572" s="11"/>
      <c r="O572" s="11"/>
    </row>
    <row r="573" spans="2:15" x14ac:dyDescent="0.25">
      <c r="G573" s="24"/>
      <c r="I573" s="11"/>
      <c r="J573" s="11"/>
      <c r="K573" s="11"/>
      <c r="L573" s="11"/>
      <c r="M573" s="11"/>
      <c r="N573" s="11"/>
      <c r="O573" s="11"/>
    </row>
    <row r="574" spans="2:15" x14ac:dyDescent="0.25">
      <c r="G574" s="24"/>
      <c r="I574" s="11"/>
      <c r="J574" s="11"/>
      <c r="K574" s="11"/>
      <c r="L574" s="11"/>
      <c r="M574" s="11"/>
      <c r="N574" s="11"/>
      <c r="O574" s="11"/>
    </row>
    <row r="575" spans="2:15" x14ac:dyDescent="0.25">
      <c r="G575" s="24"/>
      <c r="I575" s="11"/>
      <c r="J575" s="11"/>
      <c r="K575" s="11"/>
      <c r="L575" s="11"/>
      <c r="M575" s="11"/>
      <c r="N575" s="11"/>
      <c r="O575" s="11"/>
    </row>
    <row r="576" spans="2:15" x14ac:dyDescent="0.25">
      <c r="B576"/>
      <c r="G576" s="24"/>
      <c r="I576" s="11"/>
      <c r="J576" s="11"/>
      <c r="M576" s="11"/>
      <c r="N576" s="11"/>
      <c r="O576" s="11"/>
    </row>
    <row r="577" spans="2:15" x14ac:dyDescent="0.25">
      <c r="B577"/>
      <c r="G577" s="24"/>
      <c r="I577" s="11"/>
      <c r="J577" s="11"/>
      <c r="K577" s="11"/>
      <c r="L577" s="11"/>
      <c r="M577" s="11"/>
      <c r="N577" s="11"/>
      <c r="O577" s="11"/>
    </row>
    <row r="578" spans="2:15" x14ac:dyDescent="0.25">
      <c r="B578"/>
      <c r="G578" s="24"/>
      <c r="I578" s="11"/>
      <c r="J578" s="11"/>
      <c r="K578" s="11"/>
      <c r="L578" s="11"/>
      <c r="M578" s="11"/>
      <c r="N578" s="11"/>
      <c r="O578" s="11"/>
    </row>
    <row r="579" spans="2:15" x14ac:dyDescent="0.25">
      <c r="B579"/>
      <c r="G579" s="24"/>
      <c r="I579" s="11"/>
      <c r="J579" s="11"/>
      <c r="K579" s="11"/>
      <c r="L579" s="11"/>
      <c r="M579" s="11"/>
      <c r="N579" s="11"/>
      <c r="O579" s="11"/>
    </row>
    <row r="580" spans="2:15" x14ac:dyDescent="0.25">
      <c r="G580" s="24"/>
      <c r="I580" s="11"/>
      <c r="J580" s="11"/>
      <c r="K580" s="11"/>
      <c r="L580" s="11"/>
      <c r="M580" s="11"/>
      <c r="N580" s="11"/>
      <c r="O580" s="11"/>
    </row>
    <row r="581" spans="2:15" x14ac:dyDescent="0.25">
      <c r="G581" s="24"/>
      <c r="I581" s="11"/>
      <c r="J581" s="11"/>
      <c r="K581" s="11"/>
      <c r="L581" s="11"/>
      <c r="M581" s="11"/>
      <c r="N581" s="11"/>
      <c r="O581" s="11"/>
    </row>
    <row r="582" spans="2:15" x14ac:dyDescent="0.25">
      <c r="B582" s="1"/>
      <c r="G582" s="24"/>
      <c r="I582" s="11"/>
      <c r="J582" s="11"/>
      <c r="K582" s="11"/>
      <c r="L582" s="11"/>
      <c r="M582" s="11"/>
      <c r="N582" s="11"/>
      <c r="O582" s="11"/>
    </row>
    <row r="583" spans="2:15" x14ac:dyDescent="0.25">
      <c r="B583"/>
      <c r="G583" s="24"/>
      <c r="I583" s="11"/>
      <c r="J583" s="11"/>
      <c r="K583" s="11"/>
      <c r="L583" s="11"/>
      <c r="M583" s="11"/>
      <c r="N583" s="11"/>
      <c r="O583" s="11"/>
    </row>
    <row r="584" spans="2:15" x14ac:dyDescent="0.25">
      <c r="B584" s="2"/>
      <c r="G584" s="24"/>
      <c r="I584" s="11"/>
      <c r="J584" s="11"/>
      <c r="K584" s="11"/>
      <c r="L584" s="11"/>
      <c r="M584" s="11"/>
      <c r="N584" s="11"/>
      <c r="O584" s="11"/>
    </row>
    <row r="585" spans="2:15" x14ac:dyDescent="0.25">
      <c r="G585" s="24"/>
      <c r="I585" s="11"/>
      <c r="J585" s="11"/>
      <c r="K585" s="11"/>
      <c r="L585" s="11"/>
      <c r="M585" s="11"/>
      <c r="N585" s="11"/>
      <c r="O585" s="11"/>
    </row>
    <row r="586" spans="2:15" x14ac:dyDescent="0.25">
      <c r="G586" s="24"/>
      <c r="I586" s="11"/>
      <c r="J586" s="11"/>
      <c r="K586" s="11"/>
      <c r="L586" s="11"/>
      <c r="M586" s="11"/>
      <c r="N586" s="11"/>
      <c r="O586" s="11"/>
    </row>
    <row r="587" spans="2:15" x14ac:dyDescent="0.25">
      <c r="B587"/>
      <c r="G587" s="24"/>
      <c r="I587" s="11"/>
      <c r="J587" s="11"/>
      <c r="K587" s="11"/>
      <c r="L587" s="11"/>
      <c r="M587" s="11"/>
      <c r="N587" s="11"/>
      <c r="O587" s="11"/>
    </row>
    <row r="588" spans="2:15" x14ac:dyDescent="0.25">
      <c r="B588"/>
      <c r="G588" s="24"/>
      <c r="I588" s="11"/>
      <c r="J588" s="11"/>
      <c r="K588" s="11"/>
      <c r="L588" s="11"/>
      <c r="M588" s="11"/>
      <c r="N588" s="11"/>
      <c r="O588" s="11"/>
    </row>
    <row r="589" spans="2:15" x14ac:dyDescent="0.25">
      <c r="B589"/>
      <c r="G589" s="24"/>
      <c r="I589" s="11"/>
      <c r="J589" s="11"/>
      <c r="K589" s="11"/>
      <c r="L589" s="11"/>
      <c r="M589" s="11"/>
      <c r="N589" s="11"/>
      <c r="O589" s="11"/>
    </row>
    <row r="590" spans="2:15" x14ac:dyDescent="0.25">
      <c r="B590"/>
      <c r="G590" s="24"/>
      <c r="I590" s="11"/>
      <c r="J590" s="11"/>
      <c r="K590" s="11"/>
      <c r="L590" s="11"/>
      <c r="M590" s="11"/>
      <c r="N590" s="11"/>
      <c r="O590" s="11"/>
    </row>
    <row r="591" spans="2:15" x14ac:dyDescent="0.25">
      <c r="B591"/>
      <c r="G591" s="24"/>
      <c r="I591" s="11"/>
      <c r="J591" s="11"/>
      <c r="K591" s="11"/>
      <c r="L591" s="11"/>
      <c r="M591" s="11"/>
      <c r="N591" s="11"/>
      <c r="O591" s="11"/>
    </row>
    <row r="592" spans="2:15" x14ac:dyDescent="0.25">
      <c r="B592"/>
      <c r="G592" s="24"/>
      <c r="I592" s="11"/>
      <c r="J592" s="11"/>
      <c r="K592" s="11"/>
      <c r="L592" s="11"/>
      <c r="M592" s="11"/>
      <c r="N592" s="11"/>
      <c r="O592" s="11"/>
    </row>
    <row r="593" spans="2:15" x14ac:dyDescent="0.25">
      <c r="B593"/>
      <c r="G593" s="24"/>
      <c r="I593" s="11"/>
      <c r="J593" s="11"/>
      <c r="K593" s="11"/>
      <c r="L593" s="11"/>
      <c r="M593" s="11"/>
      <c r="N593" s="11"/>
      <c r="O593" s="11"/>
    </row>
    <row r="594" spans="2:15" x14ac:dyDescent="0.25">
      <c r="B594"/>
      <c r="G594" s="24"/>
      <c r="I594" s="11"/>
      <c r="J594" s="11"/>
      <c r="K594" s="7"/>
      <c r="L594" s="7"/>
      <c r="M594" s="7"/>
      <c r="N594" s="7"/>
      <c r="O594" s="7"/>
    </row>
    <row r="595" spans="2:15" x14ac:dyDescent="0.25">
      <c r="B595"/>
      <c r="G595" s="24"/>
      <c r="I595" s="11"/>
      <c r="J595" s="11"/>
    </row>
    <row r="596" spans="2:15" x14ac:dyDescent="0.25">
      <c r="G596" s="24"/>
      <c r="I596" s="11"/>
      <c r="J596" s="11"/>
    </row>
    <row r="597" spans="2:15" x14ac:dyDescent="0.25">
      <c r="C597" s="24"/>
      <c r="D597" s="24"/>
      <c r="E597" s="24"/>
      <c r="F597" s="24"/>
      <c r="G597" s="24"/>
    </row>
  </sheetData>
  <sheetProtection password="89BF" sheet="1" objects="1" scenarios="1"/>
  <phoneticPr fontId="0" type="noConversion"/>
  <pageMargins left="0.75" right="0.75" top="1" bottom="1" header="0" footer="0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1"/>
  <sheetViews>
    <sheetView zoomScale="75" workbookViewId="0"/>
  </sheetViews>
  <sheetFormatPr baseColWidth="10" defaultColWidth="11.44140625" defaultRowHeight="13.2" x14ac:dyDescent="0.25"/>
  <cols>
    <col min="1" max="2" width="11.44140625" style="2"/>
    <col min="3" max="3" width="9.33203125" style="11" bestFit="1" customWidth="1"/>
    <col min="4" max="4" width="11" style="11" bestFit="1" customWidth="1"/>
    <col min="5" max="9" width="9.33203125" style="11" bestFit="1" customWidth="1"/>
    <col min="10" max="10" width="10.5546875" style="11" bestFit="1" customWidth="1"/>
    <col min="11" max="12" width="9.33203125" style="11" bestFit="1" customWidth="1"/>
    <col min="13" max="13" width="10.5546875" style="11" bestFit="1" customWidth="1"/>
    <col min="14" max="15" width="11.44140625" style="11"/>
    <col min="16" max="16384" width="11.44140625" style="2"/>
  </cols>
  <sheetData>
    <row r="1" spans="1:17" x14ac:dyDescent="0.25">
      <c r="A1" s="9" t="s">
        <v>288</v>
      </c>
      <c r="B1" s="10"/>
      <c r="C1" s="7"/>
      <c r="D1" s="7"/>
      <c r="E1" s="7"/>
      <c r="F1" s="7"/>
      <c r="G1" s="7"/>
    </row>
    <row r="2" spans="1:17" x14ac:dyDescent="0.25">
      <c r="A2" s="9" t="s">
        <v>245</v>
      </c>
      <c r="B2" s="10"/>
      <c r="C2" s="12"/>
      <c r="D2" s="12"/>
      <c r="E2" s="12"/>
      <c r="F2" s="12"/>
      <c r="G2" s="12"/>
      <c r="I2" s="15"/>
      <c r="J2" s="15"/>
      <c r="K2" s="15"/>
      <c r="L2" s="15"/>
      <c r="M2" s="15"/>
    </row>
    <row r="3" spans="1:17" x14ac:dyDescent="0.25">
      <c r="B3" s="14" t="s">
        <v>246</v>
      </c>
      <c r="C3" s="12">
        <v>1995</v>
      </c>
      <c r="D3" s="12">
        <v>1996</v>
      </c>
      <c r="E3" s="12">
        <v>1997</v>
      </c>
      <c r="F3" s="12">
        <v>1998</v>
      </c>
      <c r="G3" s="12" t="s">
        <v>248</v>
      </c>
      <c r="H3" s="15">
        <v>2000</v>
      </c>
      <c r="I3" s="15">
        <v>2001</v>
      </c>
      <c r="J3" s="15">
        <v>2002</v>
      </c>
      <c r="K3" s="15">
        <v>2003</v>
      </c>
      <c r="L3" s="15" t="s">
        <v>286</v>
      </c>
      <c r="M3" s="15"/>
    </row>
    <row r="4" spans="1:17" x14ac:dyDescent="0.25">
      <c r="A4" s="2">
        <v>135</v>
      </c>
      <c r="B4" s="2" t="str">
        <f>VLOOKUP(A4,países!$A$4:$B$247,2,FALSE)</f>
        <v>Afganistán</v>
      </c>
      <c r="C4" s="20">
        <v>0</v>
      </c>
      <c r="D4" s="20">
        <v>0</v>
      </c>
      <c r="E4" s="20">
        <v>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/>
      <c r="P4" s="11"/>
      <c r="Q4" s="11"/>
    </row>
    <row r="5" spans="1:17" x14ac:dyDescent="0.25">
      <c r="A5" s="2">
        <v>174</v>
      </c>
      <c r="B5" s="2" t="str">
        <f>VLOOKUP(A5,países!$A$4:$B$247,2,FALSE)</f>
        <v>Albania</v>
      </c>
      <c r="C5" s="20">
        <v>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/>
      <c r="P5" s="11"/>
      <c r="Q5" s="11"/>
    </row>
    <row r="6" spans="1:17" x14ac:dyDescent="0.25">
      <c r="A6" s="2">
        <v>207</v>
      </c>
      <c r="B6" s="2" t="str">
        <f>VLOOKUP(A6,países!$A$4:$B$247,2,FALSE)</f>
        <v>Alboran Perejil Isla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/>
      <c r="P6" s="11"/>
      <c r="Q6" s="11"/>
    </row>
    <row r="7" spans="1:17" x14ac:dyDescent="0.25">
      <c r="A7" s="2">
        <v>234</v>
      </c>
      <c r="B7" s="2" t="str">
        <f>VLOOKUP(A7,países!$A$4:$B$247,2,FALSE)</f>
        <v>Alemania</v>
      </c>
      <c r="C7" s="20">
        <v>0</v>
      </c>
      <c r="D7" s="20">
        <v>0</v>
      </c>
      <c r="E7" s="20">
        <v>1.6750000000000001E-3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/>
      <c r="P7" s="11"/>
      <c r="Q7" s="11"/>
    </row>
    <row r="8" spans="1:17" x14ac:dyDescent="0.25">
      <c r="A8">
        <v>266</v>
      </c>
      <c r="B8" s="2" t="str">
        <f>VLOOKUP(A8,países!$A$4:$B$247,2,FALSE)</f>
        <v>No identificado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/>
      <c r="N8" s="76"/>
      <c r="P8" s="11"/>
      <c r="Q8" s="11"/>
    </row>
    <row r="9" spans="1:17" x14ac:dyDescent="0.25">
      <c r="A9" s="2">
        <v>272</v>
      </c>
      <c r="B9" s="2" t="str">
        <f>VLOOKUP(A9,países!$A$4:$B$247,2,FALSE)</f>
        <v>Aruba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1.3450000000000001E-3</v>
      </c>
      <c r="I9" s="20">
        <v>3.1644950000000001</v>
      </c>
      <c r="J9" s="20">
        <v>5.0220000000000004E-3</v>
      </c>
      <c r="K9" s="20">
        <v>13.706054</v>
      </c>
      <c r="L9" s="20">
        <v>0</v>
      </c>
      <c r="M9"/>
      <c r="N9" s="76"/>
      <c r="P9" s="11"/>
      <c r="Q9" s="11"/>
    </row>
    <row r="10" spans="1:17" x14ac:dyDescent="0.25">
      <c r="A10" s="2">
        <v>294</v>
      </c>
      <c r="B10" s="2" t="str">
        <f>VLOOKUP(A10,países!$A$4:$B$247,2,FALSE)</f>
        <v>Bosnia-Herzegovina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/>
      <c r="N10" s="76"/>
      <c r="P10" s="11"/>
      <c r="Q10" s="11"/>
    </row>
    <row r="11" spans="1:17" x14ac:dyDescent="0.25">
      <c r="A11" s="1">
        <v>317</v>
      </c>
      <c r="B11" s="2" t="str">
        <f>VLOOKUP(A11,países!$A$4:$B$247,2,FALSE)</f>
        <v>Alto Volta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/>
      <c r="N11" s="76"/>
      <c r="P11" s="11"/>
      <c r="Q11" s="11"/>
    </row>
    <row r="12" spans="1:17" x14ac:dyDescent="0.25">
      <c r="A12" s="2">
        <v>374</v>
      </c>
      <c r="B12" s="2" t="str">
        <f>VLOOKUP(A12,países!$A$4:$B$247,2,FALSE)</f>
        <v>Andorra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16"/>
      <c r="N12" s="7"/>
      <c r="O12" s="7"/>
      <c r="P12" s="11"/>
      <c r="Q12" s="11"/>
    </row>
    <row r="13" spans="1:17" x14ac:dyDescent="0.25">
      <c r="A13" s="2">
        <v>407</v>
      </c>
      <c r="B13" s="2" t="str">
        <f>VLOOKUP(A13,países!$A$4:$B$247,2,FALSE)</f>
        <v>Angola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16"/>
      <c r="N13" s="7"/>
      <c r="O13" s="7"/>
      <c r="P13" s="11"/>
      <c r="Q13" s="11"/>
    </row>
    <row r="14" spans="1:17" x14ac:dyDescent="0.25">
      <c r="A14" s="2">
        <v>412</v>
      </c>
      <c r="B14" s="2" t="str">
        <f>VLOOKUP(A14,países!$A$4:$B$247,2,FALSE)</f>
        <v>Anguila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16"/>
      <c r="N14" s="29"/>
      <c r="O14" s="7"/>
      <c r="P14" s="11"/>
      <c r="Q14" s="11"/>
    </row>
    <row r="15" spans="1:17" x14ac:dyDescent="0.25">
      <c r="A15" s="2">
        <v>432</v>
      </c>
      <c r="B15" s="2" t="str">
        <f>VLOOKUP(A15,países!$A$4:$B$247,2,FALSE)</f>
        <v>Antigua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16"/>
      <c r="N15" s="29"/>
      <c r="O15" s="7"/>
      <c r="P15" s="11"/>
      <c r="Q15" s="11"/>
    </row>
    <row r="16" spans="1:17" x14ac:dyDescent="0.25">
      <c r="A16" s="2">
        <v>472</v>
      </c>
      <c r="B16" s="2" t="str">
        <f>VLOOKUP(A16,países!$A$4:$B$247,2,FALSE)</f>
        <v>Antillas Holandesas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24.654838000000002</v>
      </c>
      <c r="M16" s="16"/>
      <c r="N16" s="29"/>
      <c r="O16" s="7"/>
      <c r="P16" s="11"/>
      <c r="Q16" s="11"/>
    </row>
    <row r="17" spans="1:17" x14ac:dyDescent="0.25">
      <c r="A17" s="2">
        <v>512</v>
      </c>
      <c r="B17" s="2" t="str">
        <f>VLOOKUP(A17,países!$A$4:$B$247,2,FALSE)</f>
        <v>San  Eustoquio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16"/>
      <c r="N17" s="29"/>
      <c r="O17" s="7"/>
      <c r="P17" s="11"/>
      <c r="Q17" s="11"/>
    </row>
    <row r="18" spans="1:17" x14ac:dyDescent="0.25">
      <c r="A18" s="2">
        <v>522</v>
      </c>
      <c r="B18" s="2" t="str">
        <f>VLOOKUP(A18,países!$A$4:$B$247,2,FALSE)</f>
        <v>San Martín del Sur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16"/>
      <c r="N18" s="29"/>
      <c r="O18" s="7"/>
      <c r="P18" s="11"/>
      <c r="Q18" s="11"/>
    </row>
    <row r="19" spans="1:17" x14ac:dyDescent="0.25">
      <c r="A19" s="2">
        <v>535</v>
      </c>
      <c r="B19" s="2" t="str">
        <f>VLOOKUP(A19,países!$A$4:$B$247,2,FALSE)</f>
        <v>Arabia Saudita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16"/>
      <c r="N19" s="7"/>
      <c r="O19" s="7"/>
      <c r="P19" s="11"/>
      <c r="Q19" s="11"/>
    </row>
    <row r="20" spans="1:17" x14ac:dyDescent="0.25">
      <c r="A20" s="3">
        <v>1838</v>
      </c>
      <c r="B20" t="s">
        <v>277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/>
      <c r="N20"/>
      <c r="O20"/>
      <c r="P20"/>
      <c r="Q20"/>
    </row>
    <row r="21" spans="1:17" x14ac:dyDescent="0.25">
      <c r="A21" s="3">
        <v>5938</v>
      </c>
      <c r="B21" t="s">
        <v>278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/>
      <c r="N21"/>
      <c r="O21"/>
      <c r="P21"/>
      <c r="Q21"/>
    </row>
    <row r="22" spans="1:17" x14ac:dyDescent="0.25">
      <c r="A22" s="3">
        <v>7746</v>
      </c>
      <c r="B22" t="s">
        <v>276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/>
      <c r="N22"/>
      <c r="O22"/>
      <c r="P22"/>
      <c r="Q22"/>
    </row>
    <row r="23" spans="1:17" x14ac:dyDescent="0.25">
      <c r="A23" s="2">
        <v>597</v>
      </c>
      <c r="B23" s="2" t="str">
        <f>VLOOKUP(A23,países!$A$4:$B$247,2,FALSE)</f>
        <v>Argelia</v>
      </c>
      <c r="C23" s="20">
        <v>0</v>
      </c>
      <c r="D23" s="20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16"/>
      <c r="N23" s="7"/>
      <c r="O23" s="7"/>
      <c r="P23" s="11"/>
      <c r="Q23" s="11"/>
    </row>
    <row r="24" spans="1:17" x14ac:dyDescent="0.25">
      <c r="A24" s="2">
        <v>633</v>
      </c>
      <c r="B24" s="2" t="str">
        <f>VLOOKUP(A24,países!$A$4:$B$247,2,FALSE)</f>
        <v>Argentina</v>
      </c>
      <c r="C24" s="20">
        <v>0</v>
      </c>
      <c r="D24" s="20">
        <v>0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/>
      <c r="P24" s="11"/>
      <c r="Q24" s="11"/>
    </row>
    <row r="25" spans="1:17" x14ac:dyDescent="0.25">
      <c r="A25" s="2">
        <v>698</v>
      </c>
      <c r="B25" s="2" t="str">
        <f>VLOOKUP(A25,países!$A$4:$B$247,2,FALSE)</f>
        <v>Australia</v>
      </c>
      <c r="C25" s="20">
        <v>0</v>
      </c>
      <c r="D25" s="20">
        <v>0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/>
      <c r="P25" s="11"/>
      <c r="Q25" s="11"/>
    </row>
    <row r="26" spans="1:17" x14ac:dyDescent="0.25">
      <c r="A26" s="2">
        <v>724</v>
      </c>
      <c r="B26" s="2" t="str">
        <f>VLOOKUP(A26,países!$A$4:$B$247,2,FALSE)</f>
        <v>Austria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/>
      <c r="P26" s="11"/>
      <c r="Q26" s="11"/>
    </row>
    <row r="27" spans="1:17" x14ac:dyDescent="0.25">
      <c r="A27" s="2">
        <v>746</v>
      </c>
      <c r="B27" s="2" t="str">
        <f>VLOOKUP(A27,países!$A$4:$B$247,2,FALSE)</f>
        <v>Azerbaidjan</v>
      </c>
      <c r="C27" s="20">
        <v>0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/>
      <c r="P27" s="11"/>
      <c r="Q27" s="11"/>
    </row>
    <row r="28" spans="1:17" x14ac:dyDescent="0.25">
      <c r="A28" s="2">
        <v>772</v>
      </c>
      <c r="B28" s="2" t="str">
        <f>VLOOKUP(A28,países!$A$4:$B$247,2,FALSE)</f>
        <v>Bahamas</v>
      </c>
      <c r="C28" s="20">
        <v>0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/>
      <c r="P28" s="11"/>
      <c r="Q28" s="11"/>
    </row>
    <row r="29" spans="1:17" x14ac:dyDescent="0.25">
      <c r="A29" s="2">
        <v>805</v>
      </c>
      <c r="B29" s="2" t="str">
        <f>VLOOKUP(A29,países!$A$4:$B$247,2,FALSE)</f>
        <v>Bahrein</v>
      </c>
      <c r="C29" s="20">
        <v>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/>
      <c r="P29" s="11"/>
      <c r="Q29" s="11"/>
    </row>
    <row r="30" spans="1:17" x14ac:dyDescent="0.25">
      <c r="A30" s="2">
        <v>817</v>
      </c>
      <c r="B30" s="2" t="str">
        <f>VLOOKUP(A30,países!$A$4:$B$247,2,FALSE)</f>
        <v>Bangladesh</v>
      </c>
      <c r="C30" s="20">
        <v>0</v>
      </c>
      <c r="D30" s="20">
        <v>0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/>
      <c r="P30" s="11"/>
      <c r="Q30" s="11"/>
    </row>
    <row r="31" spans="1:17" x14ac:dyDescent="0.25">
      <c r="A31" s="2">
        <v>832</v>
      </c>
      <c r="B31" s="2" t="str">
        <f>VLOOKUP(A31,países!$A$4:$B$247,2,FALSE)</f>
        <v>Barbados</v>
      </c>
      <c r="C31" s="20">
        <v>0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/>
      <c r="P31" s="11"/>
      <c r="Q31" s="11"/>
    </row>
    <row r="32" spans="1:17" x14ac:dyDescent="0.25">
      <c r="A32" s="2">
        <v>874</v>
      </c>
      <c r="B32" s="2" t="str">
        <f>VLOOKUP(A32,países!$A$4:$B$247,2,FALSE)</f>
        <v>Bélgica-Luxemburgo</v>
      </c>
      <c r="C32" s="20">
        <v>0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/>
      <c r="P32" s="11"/>
      <c r="Q32" s="11"/>
    </row>
    <row r="33" spans="1:17" x14ac:dyDescent="0.25">
      <c r="A33" s="2">
        <v>882</v>
      </c>
      <c r="B33" s="2" t="str">
        <f>VLOOKUP(A33,países!$A$4:$B$247,2,FALSE)</f>
        <v>Belice</v>
      </c>
      <c r="C33" s="20">
        <v>0</v>
      </c>
      <c r="D33" s="20">
        <v>0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/>
      <c r="P33" s="11"/>
      <c r="Q33" s="11"/>
    </row>
    <row r="34" spans="1:17" x14ac:dyDescent="0.25">
      <c r="A34" s="2">
        <v>902</v>
      </c>
      <c r="B34" s="2" t="str">
        <f>VLOOKUP(A34,países!$A$4:$B$247,2,FALSE)</f>
        <v>Bermudas</v>
      </c>
      <c r="C34" s="20">
        <v>0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/>
      <c r="P34" s="11"/>
      <c r="Q34" s="11"/>
    </row>
    <row r="35" spans="1:17" customFormat="1" x14ac:dyDescent="0.25">
      <c r="A35">
        <v>916</v>
      </c>
      <c r="B35" t="s">
        <v>39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/>
      <c r="N35" s="11"/>
      <c r="O35" s="11"/>
      <c r="P35" s="11"/>
      <c r="Q35" s="11"/>
    </row>
    <row r="36" spans="1:17" x14ac:dyDescent="0.25">
      <c r="A36" s="1">
        <v>935</v>
      </c>
      <c r="B36" s="2" t="str">
        <f>VLOOKUP(A36,países!$A$4:$B$247,2,FALSE)</f>
        <v>Birmania</v>
      </c>
      <c r="C36" s="20">
        <v>0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/>
      <c r="P36" s="11"/>
      <c r="Q36" s="11"/>
    </row>
    <row r="37" spans="1:17" x14ac:dyDescent="0.25">
      <c r="A37" s="2">
        <v>973</v>
      </c>
      <c r="B37" s="2" t="str">
        <f>VLOOKUP(A37,países!$A$4:$B$247,2,FALSE)</f>
        <v>Bolivia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/>
      <c r="P37" s="11"/>
      <c r="Q37" s="11"/>
    </row>
    <row r="38" spans="1:17" x14ac:dyDescent="0.25">
      <c r="A38" s="1">
        <v>999</v>
      </c>
      <c r="B38" s="2" t="str">
        <f>VLOOKUP(A38,países!$A$4:$B$247,2,FALSE)</f>
        <v>No identificados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/>
      <c r="P38" s="11"/>
      <c r="Q38" s="11"/>
    </row>
    <row r="39" spans="1:17" x14ac:dyDescent="0.25">
      <c r="A39" s="2">
        <v>1002</v>
      </c>
      <c r="B39" s="2" t="str">
        <f>VLOOKUP(A39,países!$A$4:$B$247,2,FALSE)</f>
        <v>Bonaire  Islas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0</v>
      </c>
      <c r="I39" s="20">
        <v>12.718424000000001</v>
      </c>
      <c r="J39" s="20">
        <v>0</v>
      </c>
      <c r="K39" s="20">
        <v>13.289318</v>
      </c>
      <c r="L39" s="20">
        <v>27.073658000000002</v>
      </c>
      <c r="M39" s="20"/>
      <c r="P39" s="11"/>
      <c r="Q39" s="11"/>
    </row>
    <row r="40" spans="1:17" x14ac:dyDescent="0.25">
      <c r="A40" s="2">
        <v>1017</v>
      </c>
      <c r="B40" s="2" t="str">
        <f>VLOOKUP(A40,países!$A$4:$B$247,2,FALSE)</f>
        <v>Botswana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/>
      <c r="P40" s="11"/>
      <c r="Q40" s="11"/>
    </row>
    <row r="41" spans="1:17" x14ac:dyDescent="0.25">
      <c r="A41" s="2">
        <v>1053</v>
      </c>
      <c r="B41" s="2" t="str">
        <f>VLOOKUP(A41,países!$A$4:$B$247,2,FALSE)</f>
        <v>Brasil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/>
      <c r="P41" s="11"/>
      <c r="Q41" s="11"/>
    </row>
    <row r="42" spans="1:17" x14ac:dyDescent="0.25">
      <c r="A42" s="2">
        <v>1085</v>
      </c>
      <c r="B42" s="2" t="str">
        <f>VLOOKUP(A42,países!$A$4:$B$247,2,FALSE)</f>
        <v>Brunei</v>
      </c>
      <c r="C42" s="20">
        <v>0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/>
      <c r="P42" s="11"/>
      <c r="Q42" s="11"/>
    </row>
    <row r="43" spans="1:17" x14ac:dyDescent="0.25">
      <c r="A43" s="2">
        <v>1114</v>
      </c>
      <c r="B43" s="2" t="str">
        <f>VLOOKUP(A43,países!$A$4:$B$247,2,FALSE)</f>
        <v>Bulgaria</v>
      </c>
      <c r="C43" s="20">
        <v>0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/>
      <c r="P43" s="11"/>
      <c r="Q43" s="11"/>
    </row>
    <row r="44" spans="1:17" x14ac:dyDescent="0.25">
      <c r="A44" s="1">
        <v>1157</v>
      </c>
      <c r="B44" s="2" t="str">
        <f>VLOOKUP(A44,países!$A$4:$B$247,2,FALSE)</f>
        <v>Burundi</v>
      </c>
      <c r="C44" s="20">
        <v>0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/>
      <c r="P44" s="11"/>
      <c r="Q44" s="11"/>
    </row>
    <row r="45" spans="1:17" x14ac:dyDescent="0.25">
      <c r="A45" s="1">
        <v>1195</v>
      </c>
      <c r="B45" s="2" t="str">
        <f>VLOOKUP(A45,países!$A$4:$B$247,2,FALSE)</f>
        <v xml:space="preserve">Bután Reino de </v>
      </c>
      <c r="C45" s="20">
        <v>0</v>
      </c>
      <c r="D45" s="20">
        <v>0</v>
      </c>
      <c r="E45" s="20">
        <v>0</v>
      </c>
      <c r="F45" s="20">
        <v>0</v>
      </c>
      <c r="G45" s="20">
        <v>0</v>
      </c>
      <c r="H45" s="20">
        <v>0</v>
      </c>
      <c r="I45" s="20">
        <v>0</v>
      </c>
      <c r="J45" s="20">
        <v>0</v>
      </c>
      <c r="K45" s="20">
        <v>0</v>
      </c>
      <c r="L45" s="20">
        <v>0</v>
      </c>
      <c r="M45" s="20"/>
      <c r="P45" s="11"/>
      <c r="Q45" s="11"/>
    </row>
    <row r="46" spans="1:17" x14ac:dyDescent="0.25">
      <c r="A46" s="2">
        <v>1372</v>
      </c>
      <c r="B46" s="2" t="str">
        <f>VLOOKUP(A46,países!$A$4:$B$247,2,FALSE)</f>
        <v>Caimán  Isla</v>
      </c>
      <c r="C46" s="20">
        <v>0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/>
      <c r="P46" s="11"/>
      <c r="Q46" s="11"/>
    </row>
    <row r="47" spans="1:17" x14ac:dyDescent="0.25">
      <c r="A47" s="2">
        <v>1415</v>
      </c>
      <c r="B47" s="2" t="str">
        <f>VLOOKUP(A47,países!$A$4:$B$247,2,FALSE)</f>
        <v>Camboya</v>
      </c>
      <c r="C47" s="20">
        <v>0</v>
      </c>
      <c r="D47" s="20">
        <v>0</v>
      </c>
      <c r="E47" s="20">
        <v>0</v>
      </c>
      <c r="F47" s="20">
        <v>0</v>
      </c>
      <c r="G47" s="20">
        <v>0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/>
      <c r="P47" s="11"/>
      <c r="Q47" s="11"/>
    </row>
    <row r="48" spans="1:17" x14ac:dyDescent="0.25">
      <c r="A48" s="2">
        <v>1457</v>
      </c>
      <c r="B48" s="2" t="str">
        <f>VLOOKUP(A48,países!$A$4:$B$247,2,FALSE)</f>
        <v>Camerún</v>
      </c>
      <c r="C48" s="20">
        <v>0</v>
      </c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/>
      <c r="P48" s="11"/>
      <c r="Q48" s="11"/>
    </row>
    <row r="49" spans="1:17" x14ac:dyDescent="0.25">
      <c r="A49" s="2">
        <v>1491</v>
      </c>
      <c r="B49" s="2" t="str">
        <f>VLOOKUP(A49,países!$A$4:$B$247,2,FALSE)</f>
        <v>Canadá</v>
      </c>
      <c r="C49" s="20">
        <v>0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/>
      <c r="P49" s="11"/>
      <c r="Q49" s="11"/>
    </row>
    <row r="50" spans="1:17" x14ac:dyDescent="0.25">
      <c r="A50" s="2">
        <v>1534</v>
      </c>
      <c r="B50" s="2" t="str">
        <f>VLOOKUP(A50,países!$A$4:$B$247,2,FALSE)</f>
        <v>No identificado</v>
      </c>
      <c r="C50" s="20">
        <v>0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/>
      <c r="P50" s="11"/>
      <c r="Q50" s="11"/>
    </row>
    <row r="51" spans="1:17" x14ac:dyDescent="0.25">
      <c r="A51" s="2">
        <v>1554</v>
      </c>
      <c r="B51" s="2" t="str">
        <f>VLOOKUP(A51,países!$A$4:$B$247,2,FALSE)</f>
        <v>Canal Islas (Normanda)</v>
      </c>
      <c r="C51" s="20">
        <v>0</v>
      </c>
      <c r="D51" s="20">
        <v>0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/>
      <c r="P51" s="11"/>
      <c r="Q51" s="11"/>
    </row>
    <row r="52" spans="1:17" x14ac:dyDescent="0.25">
      <c r="A52" s="1">
        <v>1569</v>
      </c>
      <c r="B52" s="2" t="str">
        <f>VLOOKUP(A52,países!$A$4:$B$247,2,FALSE)</f>
        <v>Ceilán</v>
      </c>
      <c r="C52" s="20">
        <v>0</v>
      </c>
      <c r="D52" s="20">
        <v>0</v>
      </c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/>
      <c r="P52" s="11"/>
      <c r="Q52" s="11"/>
    </row>
    <row r="53" spans="1:17" x14ac:dyDescent="0.25">
      <c r="A53" s="2">
        <v>1658</v>
      </c>
      <c r="B53" s="2" t="str">
        <f>VLOOKUP(A53,países!$A$4:$B$247,2,FALSE)</f>
        <v>Cocos</v>
      </c>
      <c r="C53" s="20">
        <v>0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/>
      <c r="P53" s="11"/>
      <c r="Q53" s="11"/>
    </row>
    <row r="54" spans="1:17" x14ac:dyDescent="0.25">
      <c r="A54" s="2">
        <v>1693</v>
      </c>
      <c r="B54" s="2" t="str">
        <f>VLOOKUP(A54,países!$A$4:$B$247,2,FALSE)</f>
        <v>Colombia</v>
      </c>
      <c r="C54" s="20">
        <v>0</v>
      </c>
      <c r="D54" s="20">
        <v>0</v>
      </c>
      <c r="E54" s="20">
        <v>1.89E-2</v>
      </c>
      <c r="F54" s="20">
        <v>0</v>
      </c>
      <c r="G54" s="20">
        <v>0</v>
      </c>
      <c r="H54" s="20">
        <v>0</v>
      </c>
      <c r="I54" s="20">
        <v>0</v>
      </c>
      <c r="J54" s="20">
        <v>3.9331999999999999E-2</v>
      </c>
      <c r="K54" s="20">
        <v>2.9297E-2</v>
      </c>
      <c r="L54" s="20">
        <v>0</v>
      </c>
      <c r="M54" s="20"/>
      <c r="P54" s="11"/>
      <c r="Q54" s="11"/>
    </row>
    <row r="55" spans="1:17" x14ac:dyDescent="0.25">
      <c r="A55" s="2">
        <v>1777</v>
      </c>
      <c r="B55" s="2" t="str">
        <f>VLOOKUP(A55,países!$A$4:$B$247,2,FALSE)</f>
        <v>Congo</v>
      </c>
      <c r="C55" s="20">
        <v>0</v>
      </c>
      <c r="D55" s="20">
        <v>0</v>
      </c>
      <c r="E55" s="20">
        <v>0</v>
      </c>
      <c r="F55" s="20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20"/>
      <c r="P55" s="11"/>
      <c r="Q55" s="11"/>
    </row>
    <row r="56" spans="1:17" x14ac:dyDescent="0.25">
      <c r="A56" s="2">
        <v>1875</v>
      </c>
      <c r="B56" s="2" t="str">
        <f>VLOOKUP(A56,países!$A$4:$B$247,2,FALSE)</f>
        <v>Corea del Norte</v>
      </c>
      <c r="C56" s="20">
        <v>0</v>
      </c>
      <c r="D56" s="20">
        <v>0</v>
      </c>
      <c r="E56" s="20">
        <v>0</v>
      </c>
      <c r="F56" s="20">
        <v>0</v>
      </c>
      <c r="G56" s="20">
        <v>0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20"/>
      <c r="P56" s="11"/>
      <c r="Q56" s="11"/>
    </row>
    <row r="57" spans="1:17" x14ac:dyDescent="0.25">
      <c r="A57" s="2">
        <v>1905</v>
      </c>
      <c r="B57" s="2" t="str">
        <f>VLOOKUP(A57,países!$A$4:$B$247,2,FALSE)</f>
        <v>Corea del Sur</v>
      </c>
      <c r="C57" s="20">
        <v>0</v>
      </c>
      <c r="D57" s="20">
        <v>0</v>
      </c>
      <c r="E57" s="20">
        <v>0</v>
      </c>
      <c r="F57" s="20">
        <v>0</v>
      </c>
      <c r="G57" s="20">
        <v>0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0"/>
      <c r="P57" s="11"/>
      <c r="Q57" s="11"/>
    </row>
    <row r="58" spans="1:17" x14ac:dyDescent="0.25">
      <c r="A58" s="1">
        <v>1937</v>
      </c>
      <c r="B58" s="2" t="str">
        <f>VLOOKUP(A58,países!$A$4:$B$247,2,FALSE)</f>
        <v>No identificado</v>
      </c>
      <c r="C58" s="20">
        <v>0</v>
      </c>
      <c r="D58" s="20">
        <v>0</v>
      </c>
      <c r="E58" s="20">
        <v>0</v>
      </c>
      <c r="F58" s="20">
        <v>0</v>
      </c>
      <c r="G58" s="20">
        <v>0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/>
      <c r="P58" s="11"/>
      <c r="Q58" s="11"/>
    </row>
    <row r="59" spans="1:17" x14ac:dyDescent="0.25">
      <c r="A59" s="2">
        <v>1962</v>
      </c>
      <c r="B59" s="2" t="str">
        <f>VLOOKUP(A59,países!$A$4:$B$247,2,FALSE)</f>
        <v>Costa Rica</v>
      </c>
      <c r="C59" s="20">
        <v>0</v>
      </c>
      <c r="D59" s="20">
        <v>0</v>
      </c>
      <c r="E59" s="20">
        <v>0</v>
      </c>
      <c r="F59" s="20">
        <v>0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/>
      <c r="P59" s="11"/>
      <c r="Q59" s="11"/>
    </row>
    <row r="60" spans="1:17" x14ac:dyDescent="0.25">
      <c r="A60" s="2">
        <v>1984</v>
      </c>
      <c r="B60" s="2" t="str">
        <f>VLOOKUP(A60,países!$A$4:$B$247,2,FALSE)</f>
        <v>Croacia</v>
      </c>
      <c r="C60" s="20">
        <v>0</v>
      </c>
      <c r="D60" s="20">
        <v>0</v>
      </c>
      <c r="E60" s="20">
        <v>0</v>
      </c>
      <c r="F60" s="20">
        <v>0</v>
      </c>
      <c r="G60" s="20">
        <v>0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/>
      <c r="P60" s="11"/>
      <c r="Q60" s="11"/>
    </row>
    <row r="61" spans="1:17" x14ac:dyDescent="0.25">
      <c r="A61" s="2">
        <v>1992</v>
      </c>
      <c r="B61" s="2" t="str">
        <f>VLOOKUP(A61,países!$A$4:$B$247,2,FALSE)</f>
        <v>Cuba</v>
      </c>
      <c r="C61" s="20">
        <v>0</v>
      </c>
      <c r="D61" s="20">
        <v>0</v>
      </c>
      <c r="E61" s="20">
        <v>0</v>
      </c>
      <c r="F61" s="20">
        <v>0</v>
      </c>
      <c r="G61" s="20">
        <v>0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M61" s="20"/>
      <c r="P61" s="11"/>
      <c r="Q61" s="11"/>
    </row>
    <row r="62" spans="1:17" x14ac:dyDescent="0.25">
      <c r="A62" s="2">
        <v>2012</v>
      </c>
      <c r="B62" s="2" t="str">
        <f>VLOOKUP(A62,países!$A$4:$B$247,2,FALSE)</f>
        <v>Curazao  Islas</v>
      </c>
      <c r="C62" s="20">
        <v>0</v>
      </c>
      <c r="D62" s="20">
        <v>0</v>
      </c>
      <c r="E62" s="20">
        <v>0</v>
      </c>
      <c r="F62" s="20">
        <v>0</v>
      </c>
      <c r="G62" s="20">
        <v>0</v>
      </c>
      <c r="H62" s="20">
        <v>35.018118999999999</v>
      </c>
      <c r="I62" s="20">
        <v>16.315170999999999</v>
      </c>
      <c r="J62" s="20">
        <v>2.0083449999999998</v>
      </c>
      <c r="K62" s="20">
        <v>0</v>
      </c>
      <c r="L62" s="20">
        <v>0</v>
      </c>
      <c r="M62" s="20"/>
      <c r="P62" s="11"/>
      <c r="Q62" s="11"/>
    </row>
    <row r="63" spans="1:17" x14ac:dyDescent="0.25">
      <c r="A63" s="2">
        <v>2113</v>
      </c>
      <c r="B63" s="2" t="str">
        <f>VLOOKUP(A63,países!$A$4:$B$247,2,FALSE)</f>
        <v>Chile</v>
      </c>
      <c r="C63" s="20">
        <v>0</v>
      </c>
      <c r="D63" s="20">
        <v>0</v>
      </c>
      <c r="E63" s="20">
        <v>0</v>
      </c>
      <c r="F63" s="20">
        <v>0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/>
      <c r="P63" s="11"/>
      <c r="Q63" s="11"/>
    </row>
    <row r="64" spans="1:17" x14ac:dyDescent="0.25">
      <c r="A64" s="2">
        <v>2155</v>
      </c>
      <c r="B64" s="2" t="str">
        <f>VLOOKUP(A64,países!$A$4:$B$247,2,FALSE)</f>
        <v>China Continental</v>
      </c>
      <c r="C64" s="20">
        <v>0</v>
      </c>
      <c r="D64" s="20">
        <v>0</v>
      </c>
      <c r="E64" s="20">
        <v>0</v>
      </c>
      <c r="F64" s="20">
        <v>0</v>
      </c>
      <c r="G64" s="20">
        <v>0</v>
      </c>
      <c r="H64" s="20">
        <v>0</v>
      </c>
      <c r="I64" s="20">
        <v>0</v>
      </c>
      <c r="J64" s="20">
        <v>0</v>
      </c>
      <c r="K64" s="20">
        <v>0</v>
      </c>
      <c r="L64" s="20">
        <v>0</v>
      </c>
      <c r="M64" s="20"/>
      <c r="P64" s="11"/>
      <c r="Q64" s="11"/>
    </row>
    <row r="65" spans="1:17" x14ac:dyDescent="0.25">
      <c r="A65" s="2">
        <v>2185</v>
      </c>
      <c r="B65" s="2" t="str">
        <f>VLOOKUP(A65,países!$A$4:$B$247,2,FALSE)</f>
        <v>China-Taiwan (Formosa)</v>
      </c>
      <c r="C65" s="20">
        <v>0</v>
      </c>
      <c r="D65" s="20">
        <v>0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/>
      <c r="P65" s="11"/>
      <c r="Q65" s="11"/>
    </row>
    <row r="66" spans="1:17" x14ac:dyDescent="0.25">
      <c r="A66" s="2">
        <v>2215</v>
      </c>
      <c r="B66" s="2" t="str">
        <f>VLOOKUP(A66,países!$A$4:$B$247,2,FALSE)</f>
        <v>Chipre</v>
      </c>
      <c r="C66" s="20">
        <v>0</v>
      </c>
      <c r="D66" s="20">
        <v>0</v>
      </c>
      <c r="E66" s="20">
        <v>0</v>
      </c>
      <c r="F66" s="20">
        <v>0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/>
      <c r="P66" s="11"/>
      <c r="Q66" s="11"/>
    </row>
    <row r="67" spans="1:17" customFormat="1" x14ac:dyDescent="0.25">
      <c r="A67" s="1">
        <v>2297</v>
      </c>
      <c r="B67" s="2" t="str">
        <f>VLOOKUP(A67,países!$A$4:$B$247,2,FALSE)</f>
        <v>Dahomey</v>
      </c>
      <c r="C67" s="20">
        <v>0</v>
      </c>
      <c r="D67" s="20">
        <v>0</v>
      </c>
      <c r="E67" s="20">
        <v>0</v>
      </c>
      <c r="F67" s="20">
        <v>0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/>
      <c r="N67" s="11"/>
      <c r="O67" s="11"/>
      <c r="P67" s="11"/>
      <c r="Q67" s="11"/>
    </row>
    <row r="68" spans="1:17" x14ac:dyDescent="0.25">
      <c r="A68" s="2">
        <v>2324</v>
      </c>
      <c r="B68" s="2" t="str">
        <f>VLOOKUP(A68,países!$A$4:$B$247,2,FALSE)</f>
        <v>Dinamarca</v>
      </c>
      <c r="C68" s="20">
        <v>0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/>
      <c r="P68" s="11"/>
      <c r="Q68" s="11"/>
    </row>
    <row r="69" spans="1:17" x14ac:dyDescent="0.25">
      <c r="A69" s="2">
        <v>2352</v>
      </c>
      <c r="B69" s="2" t="str">
        <f>VLOOKUP(A69,países!$A$4:$B$247,2,FALSE)</f>
        <v>Dominica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/>
      <c r="P69" s="11"/>
      <c r="Q69" s="11"/>
    </row>
    <row r="70" spans="1:17" x14ac:dyDescent="0.25">
      <c r="A70" s="2">
        <v>2393</v>
      </c>
      <c r="B70" s="2" t="str">
        <f>VLOOKUP(A70,países!$A$4:$B$247,2,FALSE)</f>
        <v>Ecuador</v>
      </c>
      <c r="C70" s="20">
        <v>0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/>
      <c r="P70" s="11"/>
      <c r="Q70" s="11"/>
    </row>
    <row r="71" spans="1:17" x14ac:dyDescent="0.25">
      <c r="A71" s="2">
        <v>2407</v>
      </c>
      <c r="B71" s="2" t="str">
        <f>VLOOKUP(A71,países!$A$4:$B$247,2,FALSE)</f>
        <v>Egipto</v>
      </c>
      <c r="C71" s="20">
        <v>0</v>
      </c>
      <c r="D71" s="20">
        <v>0</v>
      </c>
      <c r="E71" s="20">
        <v>0</v>
      </c>
      <c r="F71" s="20">
        <v>0</v>
      </c>
      <c r="G71" s="20">
        <v>0</v>
      </c>
      <c r="H71" s="20">
        <v>0</v>
      </c>
      <c r="I71" s="20">
        <v>0</v>
      </c>
      <c r="J71" s="20">
        <v>0</v>
      </c>
      <c r="K71" s="20">
        <v>0</v>
      </c>
      <c r="L71" s="20">
        <v>0</v>
      </c>
      <c r="M71" s="20"/>
      <c r="P71" s="11"/>
      <c r="Q71" s="11"/>
    </row>
    <row r="72" spans="1:17" x14ac:dyDescent="0.25">
      <c r="A72" s="2">
        <v>2422</v>
      </c>
      <c r="B72" s="2" t="str">
        <f>VLOOKUP(A72,países!$A$4:$B$247,2,FALSE)</f>
        <v>El Salvador</v>
      </c>
      <c r="C72" s="20">
        <v>0</v>
      </c>
      <c r="D72" s="20">
        <v>0</v>
      </c>
      <c r="E72" s="20">
        <v>0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0"/>
      <c r="P72" s="11"/>
      <c r="Q72" s="11"/>
    </row>
    <row r="73" spans="1:17" x14ac:dyDescent="0.25">
      <c r="A73" s="2">
        <v>2445</v>
      </c>
      <c r="B73" s="2" t="str">
        <f>VLOOKUP(A73,países!$A$4:$B$247,2,FALSE)</f>
        <v>Emiratos Arabes Unidos</v>
      </c>
      <c r="C73" s="20">
        <v>0</v>
      </c>
      <c r="D73" s="20">
        <v>0</v>
      </c>
      <c r="E73" s="20">
        <v>0</v>
      </c>
      <c r="F73" s="20">
        <v>0</v>
      </c>
      <c r="G73" s="20">
        <v>0</v>
      </c>
      <c r="H73" s="20">
        <v>0</v>
      </c>
      <c r="I73" s="20">
        <v>0</v>
      </c>
      <c r="J73" s="20">
        <v>18.925847999999998</v>
      </c>
      <c r="K73" s="20">
        <v>0</v>
      </c>
      <c r="L73" s="20">
        <v>0</v>
      </c>
      <c r="M73" s="20"/>
      <c r="P73" s="11"/>
      <c r="Q73" s="11"/>
    </row>
    <row r="74" spans="1:17" x14ac:dyDescent="0.25">
      <c r="A74" s="2">
        <v>2454</v>
      </c>
      <c r="B74" s="2" t="str">
        <f>VLOOKUP(A74,países!$A$4:$B$247,2,FALSE)</f>
        <v>España</v>
      </c>
      <c r="C74" s="20">
        <v>0</v>
      </c>
      <c r="D74" s="20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/>
      <c r="P74" s="11"/>
      <c r="Q74" s="11"/>
    </row>
    <row r="75" spans="1:17" x14ac:dyDescent="0.25">
      <c r="A75" s="2">
        <v>2464</v>
      </c>
      <c r="B75" s="2" t="str">
        <f>VLOOKUP(A75,países!$A$4:$B$247,2,FALSE)</f>
        <v>Eslovaquia</v>
      </c>
      <c r="C75" s="20">
        <v>0</v>
      </c>
      <c r="D75" s="20">
        <v>0</v>
      </c>
      <c r="E75" s="20">
        <v>0</v>
      </c>
      <c r="F75" s="20">
        <v>0</v>
      </c>
      <c r="G75" s="20">
        <v>0</v>
      </c>
      <c r="H75" s="20">
        <v>0</v>
      </c>
      <c r="I75" s="20">
        <v>0</v>
      </c>
      <c r="J75" s="20">
        <v>0</v>
      </c>
      <c r="K75" s="20">
        <v>0</v>
      </c>
      <c r="L75" s="20">
        <v>0</v>
      </c>
      <c r="M75" s="20"/>
      <c r="P75" s="11"/>
      <c r="Q75" s="11"/>
    </row>
    <row r="76" spans="1:17" x14ac:dyDescent="0.25">
      <c r="A76" s="2">
        <v>2474</v>
      </c>
      <c r="B76" s="2" t="str">
        <f>VLOOKUP(A76,países!$A$4:$B$247,2,FALSE)</f>
        <v>Eslovenia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/>
      <c r="P76" s="11"/>
      <c r="Q76" s="11"/>
    </row>
    <row r="77" spans="1:17" x14ac:dyDescent="0.25">
      <c r="A77" s="2">
        <v>2491</v>
      </c>
      <c r="B77" s="2" t="str">
        <f>VLOOKUP(A77,países!$A$4:$B$247,2,FALSE)</f>
        <v>Estados Unidos</v>
      </c>
      <c r="C77" s="20">
        <v>9.3000000000000005E-4</v>
      </c>
      <c r="D77" s="20">
        <v>0</v>
      </c>
      <c r="E77" s="20">
        <v>0</v>
      </c>
      <c r="F77" s="20">
        <v>0</v>
      </c>
      <c r="G77" s="20">
        <v>3.5E-4</v>
      </c>
      <c r="H77" s="20">
        <v>363.242774</v>
      </c>
      <c r="I77" s="20">
        <v>670.60426399999994</v>
      </c>
      <c r="J77" s="20">
        <v>557.96355500000004</v>
      </c>
      <c r="K77" s="20">
        <v>560.50180399999999</v>
      </c>
      <c r="L77" s="20">
        <v>711.99456099999998</v>
      </c>
      <c r="M77" s="20"/>
      <c r="P77" s="11"/>
      <c r="Q77" s="11"/>
    </row>
    <row r="78" spans="1:17" x14ac:dyDescent="0.25">
      <c r="A78" s="2">
        <v>2516</v>
      </c>
      <c r="B78" s="2" t="str">
        <f>VLOOKUP(A78,países!$A$4:$B$247,2,FALSE)</f>
        <v>Estonia</v>
      </c>
      <c r="C78" s="20">
        <v>0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/>
      <c r="P78" s="11"/>
      <c r="Q78" s="11"/>
    </row>
    <row r="79" spans="1:17" x14ac:dyDescent="0.25">
      <c r="A79" s="1">
        <v>2537</v>
      </c>
      <c r="B79" s="2" t="str">
        <f>VLOOKUP(A79,países!$A$4:$B$247,2,FALSE)</f>
        <v>Etiopía</v>
      </c>
      <c r="C79" s="20">
        <v>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/>
      <c r="P79" s="11"/>
      <c r="Q79" s="11"/>
    </row>
    <row r="80" spans="1:17" x14ac:dyDescent="0.25">
      <c r="A80">
        <v>2563</v>
      </c>
      <c r="B80" s="2" t="str">
        <f>VLOOKUP(A80,países!$A$4:$B$247,2,FALSE)</f>
        <v>Soledad Isla</v>
      </c>
      <c r="C80" s="20">
        <v>0</v>
      </c>
      <c r="D80" s="20">
        <v>0</v>
      </c>
      <c r="E80" s="20">
        <v>0</v>
      </c>
      <c r="F80" s="20">
        <v>0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/>
      <c r="P80" s="11"/>
      <c r="Q80" s="11"/>
    </row>
    <row r="81" spans="1:17" x14ac:dyDescent="0.25">
      <c r="A81" s="2">
        <v>2675</v>
      </c>
      <c r="B81" s="2" t="str">
        <f>VLOOKUP(A81,países!$A$4:$B$247,2,FALSE)</f>
        <v>Filipinas</v>
      </c>
      <c r="C81" s="20">
        <v>0</v>
      </c>
      <c r="D81" s="20">
        <v>0</v>
      </c>
      <c r="E81" s="20">
        <v>0</v>
      </c>
      <c r="F81" s="20">
        <v>0</v>
      </c>
      <c r="G81" s="20">
        <v>0</v>
      </c>
      <c r="H81" s="20">
        <v>0</v>
      </c>
      <c r="I81" s="20">
        <v>0</v>
      </c>
      <c r="J81" s="20">
        <v>0</v>
      </c>
      <c r="K81" s="20">
        <v>0</v>
      </c>
      <c r="L81" s="20">
        <v>0</v>
      </c>
      <c r="M81" s="20"/>
      <c r="P81" s="11"/>
      <c r="Q81" s="11"/>
    </row>
    <row r="82" spans="1:17" x14ac:dyDescent="0.25">
      <c r="A82" s="2">
        <v>2714</v>
      </c>
      <c r="B82" s="2" t="str">
        <f>VLOOKUP(A82,países!$A$4:$B$247,2,FALSE)</f>
        <v>Finlandia</v>
      </c>
      <c r="C82" s="20">
        <v>0</v>
      </c>
      <c r="D82" s="20">
        <v>0</v>
      </c>
      <c r="E82" s="20">
        <v>0</v>
      </c>
      <c r="F82" s="20">
        <v>0</v>
      </c>
      <c r="G82" s="20">
        <v>0</v>
      </c>
      <c r="H82" s="20">
        <v>0</v>
      </c>
      <c r="I82" s="20">
        <v>0</v>
      </c>
      <c r="J82" s="20">
        <v>0</v>
      </c>
      <c r="K82" s="20">
        <v>0</v>
      </c>
      <c r="L82" s="20">
        <v>0</v>
      </c>
      <c r="M82" s="20"/>
      <c r="P82" s="11"/>
      <c r="Q82" s="11"/>
    </row>
    <row r="83" spans="1:17" x14ac:dyDescent="0.25">
      <c r="A83" s="2">
        <v>2754</v>
      </c>
      <c r="B83" s="2" t="str">
        <f>VLOOKUP(A83,países!$A$4:$B$247,2,FALSE)</f>
        <v>Francia</v>
      </c>
      <c r="C83" s="20">
        <v>0</v>
      </c>
      <c r="D83" s="20">
        <v>0</v>
      </c>
      <c r="E83" s="20">
        <v>0</v>
      </c>
      <c r="F83" s="20">
        <v>0</v>
      </c>
      <c r="G83" s="20">
        <v>0</v>
      </c>
      <c r="H83" s="20">
        <v>0</v>
      </c>
      <c r="I83" s="20">
        <v>0</v>
      </c>
      <c r="J83" s="20">
        <v>0</v>
      </c>
      <c r="K83" s="20">
        <v>0</v>
      </c>
      <c r="L83" s="20">
        <v>9.3000000000000005E-4</v>
      </c>
      <c r="M83" s="20"/>
      <c r="P83" s="11"/>
      <c r="Q83" s="11"/>
    </row>
    <row r="84" spans="1:17" x14ac:dyDescent="0.25">
      <c r="A84" s="2">
        <v>2817</v>
      </c>
      <c r="B84" s="2" t="str">
        <f>VLOOKUP(A84,países!$A$4:$B$247,2,FALSE)</f>
        <v>Gabón</v>
      </c>
      <c r="C84" s="20">
        <v>0</v>
      </c>
      <c r="D84" s="20">
        <v>0</v>
      </c>
      <c r="E84" s="20">
        <v>0</v>
      </c>
      <c r="F84" s="20">
        <v>0</v>
      </c>
      <c r="G84" s="20">
        <v>0</v>
      </c>
      <c r="H84" s="20">
        <v>0</v>
      </c>
      <c r="I84" s="20">
        <v>0</v>
      </c>
      <c r="J84" s="20">
        <v>0</v>
      </c>
      <c r="K84" s="20">
        <v>0</v>
      </c>
      <c r="L84" s="20">
        <v>0</v>
      </c>
      <c r="M84" s="20"/>
      <c r="P84" s="11"/>
      <c r="Q84" s="11"/>
    </row>
    <row r="85" spans="1:17" x14ac:dyDescent="0.25">
      <c r="A85" s="1">
        <v>2857</v>
      </c>
      <c r="B85" s="2" t="str">
        <f>VLOOKUP(A85,países!$A$4:$B$247,2,FALSE)</f>
        <v>Gambia</v>
      </c>
      <c r="C85" s="20">
        <v>0</v>
      </c>
      <c r="D85" s="20">
        <v>0</v>
      </c>
      <c r="E85" s="20">
        <v>0</v>
      </c>
      <c r="F85" s="20">
        <v>0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/>
      <c r="P85" s="11"/>
      <c r="Q85" s="11"/>
    </row>
    <row r="86" spans="1:17" x14ac:dyDescent="0.25">
      <c r="A86" s="2">
        <v>2876</v>
      </c>
      <c r="B86" s="2" t="str">
        <f>VLOOKUP(A86,países!$A$4:$B$247,2,FALSE)</f>
        <v>Georgia</v>
      </c>
      <c r="C86" s="20">
        <v>0</v>
      </c>
      <c r="D86" s="20">
        <v>0</v>
      </c>
      <c r="E86" s="20">
        <v>0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/>
      <c r="P86" s="11"/>
      <c r="Q86" s="11"/>
    </row>
    <row r="87" spans="1:17" x14ac:dyDescent="0.25">
      <c r="A87" s="2">
        <v>2897</v>
      </c>
      <c r="B87" s="2" t="str">
        <f>VLOOKUP(A87,países!$A$4:$B$247,2,FALSE)</f>
        <v>Ghana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/>
      <c r="P87" s="11"/>
      <c r="Q87" s="11"/>
    </row>
    <row r="88" spans="1:17" x14ac:dyDescent="0.25">
      <c r="A88" s="3">
        <v>2934</v>
      </c>
      <c r="B88" s="4" t="s">
        <v>90</v>
      </c>
      <c r="C88" s="20">
        <v>0</v>
      </c>
      <c r="D88" s="20">
        <v>0</v>
      </c>
      <c r="E88" s="20">
        <v>0</v>
      </c>
      <c r="F88" s="20">
        <v>0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  <c r="L88" s="20">
        <v>0</v>
      </c>
      <c r="M88" s="18"/>
      <c r="P88" s="11"/>
      <c r="Q88" s="11"/>
    </row>
    <row r="89" spans="1:17" x14ac:dyDescent="0.25">
      <c r="A89" s="2">
        <v>2972</v>
      </c>
      <c r="B89" s="2" t="str">
        <f>VLOOKUP(A89,países!$A$4:$B$247,2,FALSE)</f>
        <v>Granada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/>
      <c r="P89" s="11"/>
      <c r="Q89" s="11"/>
    </row>
    <row r="90" spans="1:17" x14ac:dyDescent="0.25">
      <c r="A90" s="2">
        <v>3014</v>
      </c>
      <c r="B90" s="2" t="str">
        <f>VLOOKUP(A90,países!$A$4:$B$247,2,FALSE)</f>
        <v>Grecia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/>
      <c r="P90" s="11"/>
      <c r="Q90" s="11"/>
    </row>
    <row r="91" spans="1:17" x14ac:dyDescent="0.25">
      <c r="A91" s="2">
        <v>3092</v>
      </c>
      <c r="B91" s="2" t="str">
        <f>VLOOKUP(A91,países!$A$4:$B$247,2,FALSE)</f>
        <v>Guadalupe</v>
      </c>
      <c r="C91" s="20">
        <v>0</v>
      </c>
      <c r="D91" s="20">
        <v>0</v>
      </c>
      <c r="E91" s="20">
        <v>0</v>
      </c>
      <c r="F91" s="20">
        <v>0</v>
      </c>
      <c r="G91" s="20">
        <v>0</v>
      </c>
      <c r="H91" s="20">
        <v>0</v>
      </c>
      <c r="I91" s="20">
        <v>0</v>
      </c>
      <c r="J91" s="20">
        <v>0</v>
      </c>
      <c r="K91" s="20">
        <v>0</v>
      </c>
      <c r="L91" s="20">
        <v>0</v>
      </c>
      <c r="M91" s="20"/>
      <c r="P91" s="11"/>
      <c r="Q91" s="11"/>
    </row>
    <row r="92" spans="1:17" x14ac:dyDescent="0.25">
      <c r="A92" s="2">
        <v>3172</v>
      </c>
      <c r="B92" s="2" t="str">
        <f>VLOOKUP(A92,países!$A$4:$B$247,2,FALSE)</f>
        <v>Guatemala</v>
      </c>
      <c r="C92" s="20">
        <v>0</v>
      </c>
      <c r="D92" s="20">
        <v>0</v>
      </c>
      <c r="E92" s="20">
        <v>0</v>
      </c>
      <c r="F92" s="20">
        <v>0</v>
      </c>
      <c r="G92" s="20">
        <v>0</v>
      </c>
      <c r="H92" s="20">
        <v>0</v>
      </c>
      <c r="I92" s="20">
        <v>0</v>
      </c>
      <c r="J92" s="20">
        <v>0</v>
      </c>
      <c r="K92" s="20">
        <v>0</v>
      </c>
      <c r="L92" s="20">
        <v>0</v>
      </c>
      <c r="M92" s="20"/>
      <c r="P92" s="11"/>
      <c r="Q92" s="11"/>
    </row>
    <row r="93" spans="1:17" x14ac:dyDescent="0.25">
      <c r="A93" s="2">
        <v>3138</v>
      </c>
      <c r="B93" s="2" t="s">
        <v>275</v>
      </c>
      <c r="C93" s="20">
        <v>0</v>
      </c>
      <c r="D93" s="20">
        <v>0</v>
      </c>
      <c r="E93" s="20">
        <v>0</v>
      </c>
      <c r="F93" s="20">
        <v>0</v>
      </c>
      <c r="G93" s="20">
        <v>0</v>
      </c>
      <c r="H93" s="20">
        <v>0</v>
      </c>
      <c r="I93" s="20">
        <v>0</v>
      </c>
      <c r="J93" s="20">
        <v>0</v>
      </c>
      <c r="K93" s="20">
        <v>0</v>
      </c>
      <c r="L93" s="20">
        <v>0</v>
      </c>
      <c r="M93"/>
      <c r="N93"/>
      <c r="O93"/>
      <c r="P93"/>
      <c r="Q93"/>
    </row>
    <row r="94" spans="1:17" x14ac:dyDescent="0.25">
      <c r="A94" s="2">
        <v>3253</v>
      </c>
      <c r="B94" s="2" t="str">
        <f>VLOOKUP(A94,países!$A$4:$B$247,2,FALSE)</f>
        <v>Guyana Francesa</v>
      </c>
      <c r="C94" s="20">
        <v>0</v>
      </c>
      <c r="D94" s="20">
        <v>0</v>
      </c>
      <c r="E94" s="20">
        <v>0</v>
      </c>
      <c r="F94" s="20">
        <v>0</v>
      </c>
      <c r="G94" s="20">
        <v>0</v>
      </c>
      <c r="H94" s="20">
        <v>0</v>
      </c>
      <c r="I94" s="20">
        <v>0</v>
      </c>
      <c r="J94" s="20">
        <v>0</v>
      </c>
      <c r="K94" s="20">
        <v>0</v>
      </c>
      <c r="L94" s="20">
        <v>0</v>
      </c>
      <c r="M94" s="20"/>
      <c r="P94" s="11"/>
      <c r="Q94" s="11"/>
    </row>
    <row r="95" spans="1:17" x14ac:dyDescent="0.25">
      <c r="A95" s="2">
        <v>3297</v>
      </c>
      <c r="B95" s="2" t="str">
        <f>VLOOKUP(A95,países!$A$4:$B$247,2,FALSE)</f>
        <v>Guinea</v>
      </c>
      <c r="C95" s="20">
        <v>0</v>
      </c>
      <c r="D95" s="20">
        <v>0</v>
      </c>
      <c r="E95" s="20">
        <v>0</v>
      </c>
      <c r="F95" s="20">
        <v>0</v>
      </c>
      <c r="G95" s="20">
        <v>0</v>
      </c>
      <c r="H95" s="20">
        <v>0</v>
      </c>
      <c r="I95" s="20">
        <v>0</v>
      </c>
      <c r="J95" s="20">
        <v>0</v>
      </c>
      <c r="K95" s="20">
        <v>0</v>
      </c>
      <c r="L95" s="20">
        <v>0</v>
      </c>
      <c r="M95" s="20"/>
      <c r="P95" s="11"/>
      <c r="Q95" s="11"/>
    </row>
    <row r="96" spans="1:17" x14ac:dyDescent="0.25">
      <c r="A96" s="2">
        <v>3317</v>
      </c>
      <c r="B96" s="2" t="str">
        <f>VLOOKUP(A96,países!$A$4:$B$247,2,FALSE)</f>
        <v>Guinea Ecuatorial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/>
      <c r="P96" s="11"/>
      <c r="Q96" s="11"/>
    </row>
    <row r="97" spans="1:17" x14ac:dyDescent="0.25">
      <c r="A97" s="2">
        <v>3373</v>
      </c>
      <c r="B97" s="2" t="str">
        <f>VLOOKUP(A97,países!$A$4:$B$247,2,FALSE)</f>
        <v>Guyana</v>
      </c>
      <c r="C97" s="20">
        <v>0</v>
      </c>
      <c r="D97" s="20">
        <v>0</v>
      </c>
      <c r="E97" s="20">
        <v>0</v>
      </c>
      <c r="F97" s="20">
        <v>0</v>
      </c>
      <c r="G97" s="20">
        <v>0</v>
      </c>
      <c r="H97" s="20">
        <v>0</v>
      </c>
      <c r="I97" s="20">
        <v>0</v>
      </c>
      <c r="J97" s="20">
        <v>0</v>
      </c>
      <c r="K97" s="20">
        <v>0</v>
      </c>
      <c r="L97" s="20">
        <v>0</v>
      </c>
      <c r="M97" s="20"/>
      <c r="P97" s="11"/>
      <c r="Q97" s="11"/>
    </row>
    <row r="98" spans="1:17" x14ac:dyDescent="0.25">
      <c r="A98" s="2">
        <v>3412</v>
      </c>
      <c r="B98" s="2" t="str">
        <f>VLOOKUP(A98,países!$A$4:$B$247,2,FALSE)</f>
        <v>Haití</v>
      </c>
      <c r="C98" s="20">
        <v>0</v>
      </c>
      <c r="D98" s="20">
        <v>0</v>
      </c>
      <c r="E98" s="20">
        <v>0</v>
      </c>
      <c r="F98" s="20">
        <v>0</v>
      </c>
      <c r="G98" s="20">
        <v>0</v>
      </c>
      <c r="H98" s="20">
        <v>0</v>
      </c>
      <c r="I98" s="20">
        <v>0</v>
      </c>
      <c r="J98" s="20">
        <v>0</v>
      </c>
      <c r="K98" s="20">
        <v>0</v>
      </c>
      <c r="L98" s="20">
        <v>0</v>
      </c>
      <c r="M98" s="20"/>
      <c r="P98" s="11"/>
      <c r="Q98" s="11"/>
    </row>
    <row r="99" spans="1:17" x14ac:dyDescent="0.25">
      <c r="A99" s="2">
        <v>3452</v>
      </c>
      <c r="B99" s="2" t="str">
        <f>VLOOKUP(A99,países!$A$4:$B$247,2,FALSE)</f>
        <v>Honduras</v>
      </c>
      <c r="C99" s="20">
        <v>0</v>
      </c>
      <c r="D99" s="20">
        <v>0</v>
      </c>
      <c r="E99" s="20">
        <v>0</v>
      </c>
      <c r="F99" s="20">
        <v>0</v>
      </c>
      <c r="G99" s="20">
        <v>0</v>
      </c>
      <c r="H99" s="20">
        <v>0</v>
      </c>
      <c r="I99" s="20">
        <v>0</v>
      </c>
      <c r="J99" s="20">
        <v>0</v>
      </c>
      <c r="K99" s="20">
        <v>0</v>
      </c>
      <c r="L99" s="20">
        <v>0</v>
      </c>
      <c r="M99" s="20"/>
      <c r="P99" s="11"/>
      <c r="Q99" s="11"/>
    </row>
    <row r="100" spans="1:17" x14ac:dyDescent="0.25">
      <c r="A100" s="2">
        <v>3515</v>
      </c>
      <c r="B100" s="2" t="str">
        <f>VLOOKUP(A100,países!$A$4:$B$247,2,FALSE)</f>
        <v>Hong Kong</v>
      </c>
      <c r="C100" s="20">
        <v>0</v>
      </c>
      <c r="D100" s="20">
        <v>0</v>
      </c>
      <c r="E100" s="20">
        <v>0</v>
      </c>
      <c r="F100" s="20">
        <v>0</v>
      </c>
      <c r="G100" s="20">
        <v>0</v>
      </c>
      <c r="H100" s="20">
        <v>0</v>
      </c>
      <c r="I100" s="20">
        <v>0</v>
      </c>
      <c r="J100" s="20">
        <v>0</v>
      </c>
      <c r="K100" s="20">
        <v>0</v>
      </c>
      <c r="L100" s="20">
        <v>0</v>
      </c>
      <c r="M100" s="20"/>
      <c r="P100" s="11"/>
      <c r="Q100" s="11"/>
    </row>
    <row r="101" spans="1:17" x14ac:dyDescent="0.25">
      <c r="A101" s="2">
        <v>3554</v>
      </c>
      <c r="B101" s="2" t="str">
        <f>VLOOKUP(A101,países!$A$4:$B$247,2,FALSE)</f>
        <v>Hungría</v>
      </c>
      <c r="C101" s="20">
        <v>0</v>
      </c>
      <c r="D101" s="20">
        <v>0</v>
      </c>
      <c r="E101" s="20">
        <v>0</v>
      </c>
      <c r="F101" s="20">
        <v>0</v>
      </c>
      <c r="G101" s="20">
        <v>0</v>
      </c>
      <c r="H101" s="20">
        <v>0</v>
      </c>
      <c r="I101" s="20">
        <v>0</v>
      </c>
      <c r="J101" s="20">
        <v>0</v>
      </c>
      <c r="K101" s="20">
        <v>0</v>
      </c>
      <c r="L101" s="20">
        <v>0</v>
      </c>
      <c r="M101" s="20"/>
      <c r="P101" s="11"/>
      <c r="Q101" s="11"/>
    </row>
    <row r="102" spans="1:17" x14ac:dyDescent="0.25">
      <c r="A102" s="2">
        <v>3615</v>
      </c>
      <c r="B102" s="2" t="str">
        <f>VLOOKUP(A102,países!$A$4:$B$247,2,FALSE)</f>
        <v>India</v>
      </c>
      <c r="C102" s="20">
        <v>0</v>
      </c>
      <c r="D102" s="20">
        <v>0</v>
      </c>
      <c r="E102" s="20">
        <v>0</v>
      </c>
      <c r="F102" s="20">
        <v>0</v>
      </c>
      <c r="G102" s="20">
        <v>0</v>
      </c>
      <c r="H102" s="20">
        <v>0</v>
      </c>
      <c r="I102" s="20">
        <v>0</v>
      </c>
      <c r="J102" s="20">
        <v>0</v>
      </c>
      <c r="K102" s="20">
        <v>0</v>
      </c>
      <c r="L102" s="20">
        <v>0</v>
      </c>
      <c r="M102" s="20"/>
      <c r="P102" s="11"/>
      <c r="Q102" s="11"/>
    </row>
    <row r="103" spans="1:17" x14ac:dyDescent="0.25">
      <c r="A103" s="2">
        <v>3655</v>
      </c>
      <c r="B103" s="2" t="str">
        <f>VLOOKUP(A103,países!$A$4:$B$247,2,FALSE)</f>
        <v>Indonesia</v>
      </c>
      <c r="C103" s="20">
        <v>0</v>
      </c>
      <c r="D103" s="20">
        <v>0</v>
      </c>
      <c r="E103" s="20">
        <v>0</v>
      </c>
      <c r="F103" s="20">
        <v>0</v>
      </c>
      <c r="G103" s="20">
        <v>0</v>
      </c>
      <c r="H103" s="20">
        <v>0</v>
      </c>
      <c r="I103" s="20">
        <v>0</v>
      </c>
      <c r="J103" s="20">
        <v>0</v>
      </c>
      <c r="K103" s="20">
        <v>0</v>
      </c>
      <c r="L103" s="20">
        <v>0</v>
      </c>
      <c r="M103" s="20"/>
      <c r="P103" s="11"/>
      <c r="Q103" s="11"/>
    </row>
    <row r="104" spans="1:17" x14ac:dyDescent="0.25">
      <c r="A104" s="2">
        <v>3695</v>
      </c>
      <c r="B104" s="2" t="str">
        <f>VLOOKUP(A104,países!$A$4:$B$247,2,FALSE)</f>
        <v>Irak</v>
      </c>
      <c r="C104" s="20">
        <v>0</v>
      </c>
      <c r="D104" s="20">
        <v>0</v>
      </c>
      <c r="E104" s="20">
        <v>0</v>
      </c>
      <c r="F104" s="20">
        <v>0</v>
      </c>
      <c r="G104" s="20">
        <v>0</v>
      </c>
      <c r="H104" s="20">
        <v>0</v>
      </c>
      <c r="I104" s="20">
        <v>0</v>
      </c>
      <c r="J104" s="20">
        <v>0</v>
      </c>
      <c r="K104" s="20">
        <v>0</v>
      </c>
      <c r="L104" s="20">
        <v>0</v>
      </c>
      <c r="M104" s="20"/>
      <c r="P104" s="11"/>
      <c r="Q104" s="11"/>
    </row>
    <row r="105" spans="1:17" x14ac:dyDescent="0.25">
      <c r="A105" s="2">
        <v>3725</v>
      </c>
      <c r="B105" s="2" t="str">
        <f>VLOOKUP(A105,países!$A$4:$B$247,2,FALSE)</f>
        <v>Irán</v>
      </c>
      <c r="C105" s="20">
        <v>0</v>
      </c>
      <c r="D105" s="20">
        <v>0</v>
      </c>
      <c r="E105" s="20">
        <v>0</v>
      </c>
      <c r="F105" s="20">
        <v>0</v>
      </c>
      <c r="G105" s="20">
        <v>0</v>
      </c>
      <c r="H105" s="20">
        <v>0</v>
      </c>
      <c r="I105" s="20">
        <v>0</v>
      </c>
      <c r="J105" s="20">
        <v>0</v>
      </c>
      <c r="K105" s="20">
        <v>0</v>
      </c>
      <c r="L105" s="20">
        <v>0</v>
      </c>
      <c r="M105" s="20"/>
      <c r="P105" s="11"/>
      <c r="Q105" s="11"/>
    </row>
    <row r="106" spans="1:17" x14ac:dyDescent="0.25">
      <c r="A106" s="2">
        <v>3754</v>
      </c>
      <c r="B106" s="2" t="str">
        <f>VLOOKUP(A106,países!$A$4:$B$247,2,FALSE)</f>
        <v>Irlanda</v>
      </c>
      <c r="C106" s="20">
        <v>0</v>
      </c>
      <c r="D106" s="20">
        <v>0</v>
      </c>
      <c r="E106" s="20">
        <v>0</v>
      </c>
      <c r="F106" s="20">
        <v>0</v>
      </c>
      <c r="G106" s="20">
        <v>0</v>
      </c>
      <c r="H106" s="20">
        <v>0</v>
      </c>
      <c r="I106" s="20">
        <v>0</v>
      </c>
      <c r="J106" s="20">
        <v>0</v>
      </c>
      <c r="K106" s="20">
        <v>0</v>
      </c>
      <c r="L106" s="20">
        <v>0</v>
      </c>
      <c r="M106" s="20"/>
      <c r="P106" s="11"/>
      <c r="Q106" s="11"/>
    </row>
    <row r="107" spans="1:17" x14ac:dyDescent="0.25">
      <c r="A107" s="2">
        <v>3794</v>
      </c>
      <c r="B107" s="2" t="str">
        <f>VLOOKUP(A107,países!$A$4:$B$247,2,FALSE)</f>
        <v>Islandia</v>
      </c>
      <c r="C107" s="20">
        <v>0</v>
      </c>
      <c r="D107" s="20">
        <v>0</v>
      </c>
      <c r="E107" s="20">
        <v>0</v>
      </c>
      <c r="F107" s="20">
        <v>0</v>
      </c>
      <c r="G107" s="20">
        <v>0</v>
      </c>
      <c r="H107" s="20">
        <v>0</v>
      </c>
      <c r="I107" s="20">
        <v>0</v>
      </c>
      <c r="J107" s="20">
        <v>0</v>
      </c>
      <c r="K107" s="20">
        <v>0</v>
      </c>
      <c r="L107" s="20">
        <v>0</v>
      </c>
      <c r="M107" s="20"/>
      <c r="P107" s="11"/>
      <c r="Q107" s="11"/>
    </row>
    <row r="108" spans="1:17" x14ac:dyDescent="0.25">
      <c r="A108" s="2">
        <v>3835</v>
      </c>
      <c r="B108" s="2" t="str">
        <f>VLOOKUP(A108,países!$A$4:$B$247,2,FALSE)</f>
        <v>Israel</v>
      </c>
      <c r="C108" s="20">
        <v>0</v>
      </c>
      <c r="D108" s="20">
        <v>0</v>
      </c>
      <c r="E108" s="20">
        <v>0</v>
      </c>
      <c r="F108" s="20">
        <v>0</v>
      </c>
      <c r="G108" s="20">
        <v>0</v>
      </c>
      <c r="H108" s="20">
        <v>0</v>
      </c>
      <c r="I108" s="20">
        <v>0</v>
      </c>
      <c r="J108" s="20">
        <v>0</v>
      </c>
      <c r="K108" s="20">
        <v>0</v>
      </c>
      <c r="L108" s="20">
        <v>0</v>
      </c>
      <c r="M108" s="20"/>
      <c r="P108" s="11"/>
      <c r="Q108" s="11"/>
    </row>
    <row r="109" spans="1:17" x14ac:dyDescent="0.25">
      <c r="A109" s="2">
        <v>3864</v>
      </c>
      <c r="B109" s="2" t="str">
        <f>VLOOKUP(A109,países!$A$4:$B$247,2,FALSE)</f>
        <v>Italia</v>
      </c>
      <c r="C109" s="20">
        <v>0</v>
      </c>
      <c r="D109" s="20">
        <v>0</v>
      </c>
      <c r="E109" s="20">
        <v>0</v>
      </c>
      <c r="F109" s="20">
        <v>0</v>
      </c>
      <c r="G109" s="20">
        <v>0</v>
      </c>
      <c r="H109" s="20">
        <v>0</v>
      </c>
      <c r="I109" s="20">
        <v>0</v>
      </c>
      <c r="J109" s="20">
        <v>0</v>
      </c>
      <c r="K109" s="20">
        <v>0</v>
      </c>
      <c r="L109" s="20">
        <v>0</v>
      </c>
      <c r="M109" s="20"/>
      <c r="P109" s="11"/>
      <c r="Q109" s="11"/>
    </row>
    <row r="110" spans="1:17" x14ac:dyDescent="0.25">
      <c r="A110" s="2">
        <v>3912</v>
      </c>
      <c r="B110" s="2" t="str">
        <f>VLOOKUP(A110,países!$A$4:$B$247,2,FALSE)</f>
        <v>Jamaica</v>
      </c>
      <c r="C110" s="20">
        <v>0</v>
      </c>
      <c r="D110" s="20">
        <v>0</v>
      </c>
      <c r="E110" s="20">
        <v>0</v>
      </c>
      <c r="F110" s="20">
        <v>0</v>
      </c>
      <c r="G110" s="20">
        <v>0</v>
      </c>
      <c r="H110" s="20">
        <v>0</v>
      </c>
      <c r="I110" s="20">
        <v>0</v>
      </c>
      <c r="J110" s="20">
        <v>0</v>
      </c>
      <c r="K110" s="20">
        <v>0</v>
      </c>
      <c r="L110" s="20">
        <v>0</v>
      </c>
      <c r="M110" s="20"/>
      <c r="P110" s="11"/>
      <c r="Q110" s="11"/>
    </row>
    <row r="111" spans="1:17" x14ac:dyDescent="0.25">
      <c r="A111" s="2">
        <v>3955</v>
      </c>
      <c r="B111" s="2" t="str">
        <f>VLOOKUP(A111,países!$A$4:$B$247,2,FALSE)</f>
        <v>Johnston  Islas</v>
      </c>
      <c r="C111" s="20">
        <v>0</v>
      </c>
      <c r="D111" s="20">
        <v>0</v>
      </c>
      <c r="E111" s="20">
        <v>0</v>
      </c>
      <c r="F111" s="20">
        <v>0</v>
      </c>
      <c r="G111" s="20">
        <v>0</v>
      </c>
      <c r="H111" s="20">
        <v>0</v>
      </c>
      <c r="I111" s="20">
        <v>0</v>
      </c>
      <c r="J111" s="20">
        <v>0</v>
      </c>
      <c r="K111" s="20">
        <v>0</v>
      </c>
      <c r="L111" s="20">
        <v>0</v>
      </c>
      <c r="M111" s="20"/>
      <c r="P111" s="11"/>
      <c r="Q111" s="11"/>
    </row>
    <row r="112" spans="1:17" x14ac:dyDescent="0.25">
      <c r="A112" s="2">
        <v>3995</v>
      </c>
      <c r="B112" s="2" t="str">
        <f>VLOOKUP(A112,países!$A$4:$B$247,2,FALSE)</f>
        <v>Japón</v>
      </c>
      <c r="C112" s="20">
        <v>0</v>
      </c>
      <c r="D112" s="20">
        <v>0</v>
      </c>
      <c r="E112" s="20">
        <v>0</v>
      </c>
      <c r="F112" s="20">
        <v>0</v>
      </c>
      <c r="G112" s="20">
        <v>0</v>
      </c>
      <c r="H112" s="20">
        <v>0</v>
      </c>
      <c r="I112" s="20">
        <v>0</v>
      </c>
      <c r="J112" s="20">
        <v>0</v>
      </c>
      <c r="K112" s="20">
        <v>0</v>
      </c>
      <c r="L112" s="20">
        <v>0</v>
      </c>
      <c r="M112" s="20"/>
      <c r="P112" s="11"/>
      <c r="Q112" s="11"/>
    </row>
    <row r="113" spans="1:17" x14ac:dyDescent="0.25">
      <c r="A113" s="2">
        <v>4035</v>
      </c>
      <c r="B113" s="2" t="str">
        <f>VLOOKUP(A113,países!$A$4:$B$247,2,FALSE)</f>
        <v>Jordania</v>
      </c>
      <c r="C113" s="20">
        <v>0</v>
      </c>
      <c r="D113" s="20">
        <v>0</v>
      </c>
      <c r="E113" s="20">
        <v>0</v>
      </c>
      <c r="F113" s="20">
        <v>0</v>
      </c>
      <c r="G113" s="20">
        <v>0</v>
      </c>
      <c r="H113" s="20">
        <v>0</v>
      </c>
      <c r="I113" s="20">
        <v>0</v>
      </c>
      <c r="J113" s="20">
        <v>0</v>
      </c>
      <c r="K113" s="20">
        <v>0</v>
      </c>
      <c r="L113" s="20">
        <v>0</v>
      </c>
      <c r="M113" s="20"/>
      <c r="P113" s="11"/>
      <c r="Q113" s="11"/>
    </row>
    <row r="114" spans="1:17" x14ac:dyDescent="0.25">
      <c r="A114" s="2">
        <v>4066</v>
      </c>
      <c r="B114" s="2" t="str">
        <f>VLOOKUP(A114,países!$A$4:$B$247,2,FALSE)</f>
        <v>Kazakstan</v>
      </c>
      <c r="C114" s="20">
        <v>0</v>
      </c>
      <c r="D114" s="20">
        <v>0</v>
      </c>
      <c r="E114" s="20">
        <v>0</v>
      </c>
      <c r="F114" s="20">
        <v>0</v>
      </c>
      <c r="G114" s="20">
        <v>0</v>
      </c>
      <c r="H114" s="20">
        <v>0</v>
      </c>
      <c r="I114" s="20">
        <v>0</v>
      </c>
      <c r="J114" s="20">
        <v>0</v>
      </c>
      <c r="K114" s="20">
        <v>0</v>
      </c>
      <c r="L114" s="20">
        <v>0</v>
      </c>
      <c r="M114" s="20"/>
      <c r="P114" s="11"/>
      <c r="Q114" s="11"/>
    </row>
    <row r="115" spans="1:17" x14ac:dyDescent="0.25">
      <c r="A115" s="2">
        <v>4107</v>
      </c>
      <c r="B115" s="2" t="str">
        <f>VLOOKUP(A115,países!$A$4:$B$247,2,FALSE)</f>
        <v>Kenia</v>
      </c>
      <c r="C115" s="20">
        <v>0</v>
      </c>
      <c r="D115" s="20">
        <v>0</v>
      </c>
      <c r="E115" s="20">
        <v>0</v>
      </c>
      <c r="F115" s="20">
        <v>0</v>
      </c>
      <c r="G115" s="20">
        <v>0</v>
      </c>
      <c r="H115" s="20">
        <v>0</v>
      </c>
      <c r="I115" s="20">
        <v>0</v>
      </c>
      <c r="J115" s="20">
        <v>0</v>
      </c>
      <c r="K115" s="20">
        <v>0</v>
      </c>
      <c r="L115" s="20">
        <v>0</v>
      </c>
      <c r="M115" s="20"/>
      <c r="P115" s="11"/>
      <c r="Q115" s="11"/>
    </row>
    <row r="116" spans="1:17" x14ac:dyDescent="0.25">
      <c r="A116" s="2">
        <v>4118</v>
      </c>
      <c r="B116" s="2" t="str">
        <f>VLOOKUP(A116,países!$A$4:$B$247,2,FALSE)</f>
        <v>Kiribati</v>
      </c>
      <c r="C116" s="20">
        <v>0</v>
      </c>
      <c r="D116" s="20">
        <v>0</v>
      </c>
      <c r="E116" s="20">
        <v>0</v>
      </c>
      <c r="F116" s="20">
        <v>0</v>
      </c>
      <c r="G116" s="20">
        <v>0</v>
      </c>
      <c r="H116" s="20">
        <v>0</v>
      </c>
      <c r="I116" s="20">
        <v>0</v>
      </c>
      <c r="J116" s="20">
        <v>0</v>
      </c>
      <c r="K116" s="20">
        <v>0</v>
      </c>
      <c r="L116" s="20">
        <v>0</v>
      </c>
      <c r="M116" s="20"/>
      <c r="P116" s="11"/>
      <c r="Q116" s="11"/>
    </row>
    <row r="117" spans="1:17" x14ac:dyDescent="0.25">
      <c r="A117" s="2">
        <v>4135</v>
      </c>
      <c r="B117" s="2" t="str">
        <f>VLOOKUP(A117,países!$A$4:$B$247,2,FALSE)</f>
        <v>Kuwait</v>
      </c>
      <c r="C117" s="20">
        <v>0</v>
      </c>
      <c r="D117" s="20">
        <v>0</v>
      </c>
      <c r="E117" s="20">
        <v>0</v>
      </c>
      <c r="F117" s="20">
        <v>0</v>
      </c>
      <c r="G117" s="20">
        <v>0</v>
      </c>
      <c r="H117" s="20">
        <v>0</v>
      </c>
      <c r="I117" s="20">
        <v>0</v>
      </c>
      <c r="J117" s="20">
        <v>0</v>
      </c>
      <c r="K117" s="20">
        <v>0</v>
      </c>
      <c r="L117" s="20">
        <v>0</v>
      </c>
      <c r="M117" s="20"/>
      <c r="P117" s="11"/>
      <c r="Q117" s="11"/>
    </row>
    <row r="118" spans="1:17" x14ac:dyDescent="0.25">
      <c r="A118" s="1">
        <v>4205</v>
      </c>
      <c r="B118" s="2" t="str">
        <f>VLOOKUP(A118,países!$A$4:$B$247,2,FALSE)</f>
        <v xml:space="preserve">Laos, Reino de </v>
      </c>
      <c r="C118" s="20">
        <v>0</v>
      </c>
      <c r="D118" s="20">
        <v>0</v>
      </c>
      <c r="E118" s="20">
        <v>0</v>
      </c>
      <c r="F118" s="20">
        <v>0</v>
      </c>
      <c r="G118" s="20">
        <v>0</v>
      </c>
      <c r="H118" s="20">
        <v>0</v>
      </c>
      <c r="I118" s="20">
        <v>0</v>
      </c>
      <c r="J118" s="20">
        <v>0</v>
      </c>
      <c r="K118" s="20">
        <v>0</v>
      </c>
      <c r="L118" s="20">
        <v>0</v>
      </c>
      <c r="M118" s="20"/>
      <c r="P118" s="11"/>
      <c r="Q118" s="11"/>
    </row>
    <row r="119" spans="1:17" x14ac:dyDescent="0.25">
      <c r="A119" s="2">
        <v>4296</v>
      </c>
      <c r="B119" s="2" t="str">
        <f>VLOOKUP(A119,países!$A$4:$B$247,2,FALSE)</f>
        <v>Letonia</v>
      </c>
      <c r="C119" s="20">
        <v>0</v>
      </c>
      <c r="D119" s="20">
        <v>0</v>
      </c>
      <c r="E119" s="20">
        <v>0</v>
      </c>
      <c r="F119" s="20">
        <v>0</v>
      </c>
      <c r="G119" s="20">
        <v>0</v>
      </c>
      <c r="H119" s="20">
        <v>0</v>
      </c>
      <c r="I119" s="20">
        <v>0</v>
      </c>
      <c r="J119" s="20">
        <v>0</v>
      </c>
      <c r="K119" s="20">
        <v>0</v>
      </c>
      <c r="L119" s="20">
        <v>0</v>
      </c>
      <c r="M119" s="20"/>
      <c r="P119" s="11"/>
      <c r="Q119" s="11"/>
    </row>
    <row r="120" spans="1:17" x14ac:dyDescent="0.25">
      <c r="A120" s="2">
        <v>4315</v>
      </c>
      <c r="B120" s="2" t="str">
        <f>VLOOKUP(A120,países!$A$4:$B$247,2,FALSE)</f>
        <v>Líbano</v>
      </c>
      <c r="C120" s="20">
        <v>0</v>
      </c>
      <c r="D120" s="20">
        <v>0</v>
      </c>
      <c r="E120" s="20">
        <v>0</v>
      </c>
      <c r="F120" s="20">
        <v>0</v>
      </c>
      <c r="G120" s="20">
        <v>0</v>
      </c>
      <c r="H120" s="20">
        <v>0</v>
      </c>
      <c r="I120" s="20">
        <v>0</v>
      </c>
      <c r="J120" s="20">
        <v>0</v>
      </c>
      <c r="K120" s="20">
        <v>0</v>
      </c>
      <c r="L120" s="20">
        <v>0</v>
      </c>
      <c r="M120" s="20"/>
      <c r="P120" s="11"/>
      <c r="Q120" s="11"/>
    </row>
    <row r="121" spans="1:17" x14ac:dyDescent="0.25">
      <c r="A121" s="2">
        <v>4347</v>
      </c>
      <c r="B121" s="2" t="str">
        <f>VLOOKUP(A121,países!$A$4:$B$247,2,FALSE)</f>
        <v>Liberia</v>
      </c>
      <c r="C121" s="20">
        <v>0</v>
      </c>
      <c r="D121" s="20">
        <v>0</v>
      </c>
      <c r="E121" s="20">
        <v>0</v>
      </c>
      <c r="F121" s="20">
        <v>0</v>
      </c>
      <c r="G121" s="20">
        <v>0</v>
      </c>
      <c r="H121" s="20">
        <v>0</v>
      </c>
      <c r="I121" s="20">
        <v>0</v>
      </c>
      <c r="J121" s="20">
        <v>0</v>
      </c>
      <c r="K121" s="20">
        <v>0</v>
      </c>
      <c r="L121" s="20">
        <v>0</v>
      </c>
      <c r="M121" s="20"/>
      <c r="P121" s="11"/>
      <c r="Q121" s="11"/>
    </row>
    <row r="122" spans="1:17" x14ac:dyDescent="0.25">
      <c r="A122" s="2">
        <v>4387</v>
      </c>
      <c r="B122" s="2" t="str">
        <f>VLOOKUP(A122,países!$A$4:$B$247,2,FALSE)</f>
        <v>Libia</v>
      </c>
      <c r="C122" s="20">
        <v>0</v>
      </c>
      <c r="D122" s="20">
        <v>0</v>
      </c>
      <c r="E122" s="20">
        <v>0</v>
      </c>
      <c r="F122" s="20">
        <v>0</v>
      </c>
      <c r="G122" s="20">
        <v>0</v>
      </c>
      <c r="H122" s="20">
        <v>0</v>
      </c>
      <c r="I122" s="20">
        <v>0</v>
      </c>
      <c r="J122" s="20">
        <v>0</v>
      </c>
      <c r="K122" s="20">
        <v>0</v>
      </c>
      <c r="L122" s="20">
        <v>0</v>
      </c>
      <c r="M122" s="20"/>
      <c r="P122" s="11"/>
      <c r="Q122" s="11"/>
    </row>
    <row r="123" spans="1:17" x14ac:dyDescent="0.25">
      <c r="A123" s="2">
        <v>4436</v>
      </c>
      <c r="B123" s="2" t="str">
        <f>VLOOKUP(A123,países!$A$4:$B$247,2,FALSE)</f>
        <v>Lituania</v>
      </c>
      <c r="C123" s="20">
        <v>0</v>
      </c>
      <c r="D123" s="20">
        <v>0</v>
      </c>
      <c r="E123" s="20">
        <v>0</v>
      </c>
      <c r="F123" s="20">
        <v>0</v>
      </c>
      <c r="G123" s="20">
        <v>0</v>
      </c>
      <c r="H123" s="20">
        <v>0</v>
      </c>
      <c r="I123" s="20">
        <v>0</v>
      </c>
      <c r="J123" s="20">
        <v>0</v>
      </c>
      <c r="K123" s="20">
        <v>0</v>
      </c>
      <c r="L123" s="20">
        <v>0</v>
      </c>
      <c r="M123" s="20"/>
      <c r="P123" s="11"/>
      <c r="Q123" s="11"/>
    </row>
    <row r="124" spans="1:17" x14ac:dyDescent="0.25">
      <c r="A124" s="2">
        <v>4475</v>
      </c>
      <c r="B124" s="2" t="str">
        <f>VLOOKUP(A124,países!$A$4:$B$247,2,FALSE)</f>
        <v>Macao</v>
      </c>
      <c r="C124" s="20">
        <v>0</v>
      </c>
      <c r="D124" s="20">
        <v>0</v>
      </c>
      <c r="E124" s="20">
        <v>0</v>
      </c>
      <c r="F124" s="20">
        <v>0</v>
      </c>
      <c r="G124" s="20">
        <v>0</v>
      </c>
      <c r="H124" s="20">
        <v>0</v>
      </c>
      <c r="I124" s="20">
        <v>0</v>
      </c>
      <c r="J124" s="20">
        <v>0</v>
      </c>
      <c r="K124" s="20">
        <v>0</v>
      </c>
      <c r="L124" s="20">
        <v>0</v>
      </c>
      <c r="M124" s="20"/>
      <c r="P124" s="11"/>
      <c r="Q124" s="11"/>
    </row>
    <row r="125" spans="1:17" x14ac:dyDescent="0.25">
      <c r="A125" s="2">
        <v>4484</v>
      </c>
      <c r="B125" s="2" t="str">
        <f>VLOOKUP(A125,países!$A$4:$B$247,2,FALSE)</f>
        <v>Macedonia</v>
      </c>
      <c r="C125" s="20">
        <v>0</v>
      </c>
      <c r="D125" s="20">
        <v>0</v>
      </c>
      <c r="E125" s="20">
        <v>0</v>
      </c>
      <c r="F125" s="20">
        <v>0</v>
      </c>
      <c r="G125" s="20">
        <v>0</v>
      </c>
      <c r="H125" s="20">
        <v>0</v>
      </c>
      <c r="I125" s="20">
        <v>0</v>
      </c>
      <c r="J125" s="20">
        <v>0</v>
      </c>
      <c r="K125" s="20">
        <v>0</v>
      </c>
      <c r="L125" s="20">
        <v>0</v>
      </c>
      <c r="M125" s="20"/>
      <c r="P125" s="11"/>
      <c r="Q125" s="11"/>
    </row>
    <row r="126" spans="1:17" x14ac:dyDescent="0.25">
      <c r="A126" s="2">
        <v>4507</v>
      </c>
      <c r="B126" s="2" t="str">
        <f>VLOOKUP(A126,países!$A$4:$B$247,2,FALSE)</f>
        <v>Madagascar</v>
      </c>
      <c r="C126" s="20">
        <v>0</v>
      </c>
      <c r="D126" s="20">
        <v>0</v>
      </c>
      <c r="E126" s="20">
        <v>0</v>
      </c>
      <c r="F126" s="20">
        <v>0</v>
      </c>
      <c r="G126" s="20">
        <v>0</v>
      </c>
      <c r="H126" s="20">
        <v>0</v>
      </c>
      <c r="I126" s="20">
        <v>0</v>
      </c>
      <c r="J126" s="20">
        <v>0</v>
      </c>
      <c r="K126" s="20">
        <v>0</v>
      </c>
      <c r="L126" s="20">
        <v>0</v>
      </c>
      <c r="M126" s="20"/>
      <c r="P126" s="11"/>
      <c r="Q126" s="11"/>
    </row>
    <row r="127" spans="1:17" x14ac:dyDescent="0.25">
      <c r="A127" s="2">
        <v>4555</v>
      </c>
      <c r="B127" s="2" t="str">
        <f>VLOOKUP(A127,países!$A$4:$B$247,2,FALSE)</f>
        <v>Malasia</v>
      </c>
      <c r="C127" s="20">
        <v>0</v>
      </c>
      <c r="D127" s="20">
        <v>0</v>
      </c>
      <c r="E127" s="20">
        <v>0</v>
      </c>
      <c r="F127" s="20">
        <v>0</v>
      </c>
      <c r="G127" s="20">
        <v>0</v>
      </c>
      <c r="H127" s="20">
        <v>0</v>
      </c>
      <c r="I127" s="20">
        <v>0</v>
      </c>
      <c r="J127" s="20">
        <v>0</v>
      </c>
      <c r="K127" s="20">
        <v>0</v>
      </c>
      <c r="L127" s="20">
        <v>0</v>
      </c>
      <c r="M127" s="20"/>
      <c r="P127" s="11"/>
      <c r="Q127" s="11"/>
    </row>
    <row r="128" spans="1:17" x14ac:dyDescent="0.25">
      <c r="A128" s="1">
        <v>4587</v>
      </c>
      <c r="B128" s="2" t="str">
        <f>VLOOKUP(A128,países!$A$4:$B$247,2,FALSE)</f>
        <v>Malawi</v>
      </c>
      <c r="C128" s="20">
        <v>0</v>
      </c>
      <c r="D128" s="20">
        <v>0</v>
      </c>
      <c r="E128" s="20">
        <v>0</v>
      </c>
      <c r="F128" s="20">
        <v>0</v>
      </c>
      <c r="G128" s="20">
        <v>0</v>
      </c>
      <c r="H128" s="20">
        <v>0</v>
      </c>
      <c r="I128" s="20">
        <v>0</v>
      </c>
      <c r="J128" s="20">
        <v>0</v>
      </c>
      <c r="K128" s="20">
        <v>0</v>
      </c>
      <c r="L128" s="20">
        <v>0</v>
      </c>
      <c r="M128" s="20"/>
      <c r="P128" s="11"/>
      <c r="Q128" s="11"/>
    </row>
    <row r="129" spans="1:17" x14ac:dyDescent="0.25">
      <c r="A129" s="2">
        <v>4615</v>
      </c>
      <c r="B129" s="2" t="str">
        <f>VLOOKUP(A129,países!$A$4:$B$247,2,FALSE)</f>
        <v>Maldiva</v>
      </c>
      <c r="C129" s="20">
        <v>0</v>
      </c>
      <c r="D129" s="20">
        <v>0</v>
      </c>
      <c r="E129" s="20">
        <v>0</v>
      </c>
      <c r="F129" s="20">
        <v>0</v>
      </c>
      <c r="G129" s="20">
        <v>0</v>
      </c>
      <c r="H129" s="20">
        <v>0</v>
      </c>
      <c r="I129" s="20">
        <v>0</v>
      </c>
      <c r="J129" s="20">
        <v>0</v>
      </c>
      <c r="K129" s="20">
        <v>0</v>
      </c>
      <c r="L129" s="20">
        <v>0</v>
      </c>
      <c r="M129" s="20"/>
      <c r="P129" s="11"/>
      <c r="Q129" s="11"/>
    </row>
    <row r="130" spans="1:17" x14ac:dyDescent="0.25">
      <c r="A130" s="1">
        <v>4647</v>
      </c>
      <c r="B130" s="2" t="str">
        <f>VLOOKUP(A130,países!$A$4:$B$247,2,FALSE)</f>
        <v>Malí</v>
      </c>
      <c r="C130" s="20">
        <v>0</v>
      </c>
      <c r="D130" s="20">
        <v>0</v>
      </c>
      <c r="E130" s="20">
        <v>0</v>
      </c>
      <c r="F130" s="20">
        <v>0</v>
      </c>
      <c r="G130" s="20">
        <v>0</v>
      </c>
      <c r="H130" s="20">
        <v>0</v>
      </c>
      <c r="I130" s="20">
        <v>0</v>
      </c>
      <c r="J130" s="20">
        <v>0</v>
      </c>
      <c r="K130" s="20">
        <v>0</v>
      </c>
      <c r="L130" s="20">
        <v>0</v>
      </c>
      <c r="M130" s="20"/>
      <c r="P130" s="11"/>
      <c r="Q130" s="11"/>
    </row>
    <row r="131" spans="1:17" x14ac:dyDescent="0.25">
      <c r="A131" s="2">
        <v>4674</v>
      </c>
      <c r="B131" s="2" t="str">
        <f>VLOOKUP(A131,países!$A$4:$B$247,2,FALSE)</f>
        <v>Malta</v>
      </c>
      <c r="C131" s="20">
        <v>0</v>
      </c>
      <c r="D131" s="20">
        <v>0</v>
      </c>
      <c r="E131" s="20">
        <v>0</v>
      </c>
      <c r="F131" s="20">
        <v>0</v>
      </c>
      <c r="G131" s="20">
        <v>0</v>
      </c>
      <c r="H131" s="20">
        <v>0</v>
      </c>
      <c r="I131" s="20">
        <v>0</v>
      </c>
      <c r="J131" s="20">
        <v>0</v>
      </c>
      <c r="K131" s="20">
        <v>0</v>
      </c>
      <c r="L131" s="20">
        <v>0</v>
      </c>
      <c r="M131" s="20"/>
      <c r="P131" s="11"/>
      <c r="Q131" s="11"/>
    </row>
    <row r="132" spans="1:17" x14ac:dyDescent="0.25">
      <c r="A132" s="2">
        <v>4747</v>
      </c>
      <c r="B132" s="2" t="str">
        <f>VLOOKUP(A132,países!$A$4:$B$247,2,FALSE)</f>
        <v>Marruecos</v>
      </c>
      <c r="C132" s="20">
        <v>0</v>
      </c>
      <c r="D132" s="20">
        <v>0</v>
      </c>
      <c r="E132" s="20">
        <v>0</v>
      </c>
      <c r="F132" s="20">
        <v>0</v>
      </c>
      <c r="G132" s="20">
        <v>0</v>
      </c>
      <c r="H132" s="20">
        <v>0</v>
      </c>
      <c r="I132" s="20">
        <v>0</v>
      </c>
      <c r="J132" s="20">
        <v>0</v>
      </c>
      <c r="K132" s="20">
        <v>0</v>
      </c>
      <c r="L132" s="20">
        <v>0</v>
      </c>
      <c r="M132" s="20"/>
      <c r="P132" s="11"/>
      <c r="Q132" s="11"/>
    </row>
    <row r="133" spans="1:17" customFormat="1" x14ac:dyDescent="0.25">
      <c r="A133" s="2">
        <v>4772</v>
      </c>
      <c r="B133" s="2" t="str">
        <f>VLOOKUP(A133,países!$A$4:$B$247,2,FALSE)</f>
        <v>Martinica</v>
      </c>
      <c r="C133" s="20">
        <v>0</v>
      </c>
      <c r="D133" s="20">
        <v>0</v>
      </c>
      <c r="E133" s="20">
        <v>0</v>
      </c>
      <c r="F133" s="20">
        <v>0</v>
      </c>
      <c r="G133" s="20">
        <v>0</v>
      </c>
      <c r="H133" s="20">
        <v>0</v>
      </c>
      <c r="I133" s="20">
        <v>0</v>
      </c>
      <c r="J133" s="20">
        <v>0</v>
      </c>
      <c r="K133" s="20">
        <v>0</v>
      </c>
      <c r="L133" s="20">
        <v>0</v>
      </c>
      <c r="M133" s="20"/>
      <c r="N133" s="11"/>
      <c r="O133" s="11"/>
      <c r="P133" s="11"/>
      <c r="Q133" s="11"/>
    </row>
    <row r="134" spans="1:17" x14ac:dyDescent="0.25">
      <c r="A134">
        <v>4857</v>
      </c>
      <c r="B134" s="2" t="str">
        <f>VLOOKUP(A134,países!$A$4:$B$247,2,FALSE)</f>
        <v>Mauricio y Dep</v>
      </c>
      <c r="C134" s="20">
        <v>0</v>
      </c>
      <c r="D134" s="20">
        <v>0</v>
      </c>
      <c r="E134" s="20">
        <v>0</v>
      </c>
      <c r="F134" s="20">
        <v>0</v>
      </c>
      <c r="G134" s="20">
        <v>0</v>
      </c>
      <c r="H134" s="20">
        <v>0</v>
      </c>
      <c r="I134" s="20">
        <v>0</v>
      </c>
      <c r="J134" s="20">
        <v>0</v>
      </c>
      <c r="K134" s="20">
        <v>0</v>
      </c>
      <c r="L134" s="20">
        <v>0</v>
      </c>
      <c r="M134" s="20"/>
      <c r="P134" s="11"/>
      <c r="Q134" s="11"/>
    </row>
    <row r="135" spans="1:17" x14ac:dyDescent="0.25">
      <c r="A135" s="1">
        <v>4887</v>
      </c>
      <c r="B135" s="2" t="str">
        <f>VLOOKUP(A135,países!$A$4:$B$247,2,FALSE)</f>
        <v>Mauritania</v>
      </c>
      <c r="C135" s="20">
        <v>0</v>
      </c>
      <c r="D135" s="20">
        <v>0</v>
      </c>
      <c r="E135" s="20">
        <v>0</v>
      </c>
      <c r="F135" s="20">
        <v>0</v>
      </c>
      <c r="G135" s="20">
        <v>0</v>
      </c>
      <c r="H135" s="20">
        <v>0</v>
      </c>
      <c r="I135" s="20">
        <v>0</v>
      </c>
      <c r="J135" s="20">
        <v>0</v>
      </c>
      <c r="K135" s="20">
        <v>0</v>
      </c>
      <c r="L135" s="20">
        <v>0</v>
      </c>
      <c r="M135" s="20"/>
      <c r="P135" s="11"/>
      <c r="Q135" s="11"/>
    </row>
    <row r="136" spans="1:17" x14ac:dyDescent="0.25">
      <c r="A136" s="2">
        <v>4931</v>
      </c>
      <c r="B136" s="2" t="str">
        <f>VLOOKUP(A136,países!$A$4:$B$247,2,FALSE)</f>
        <v>México</v>
      </c>
      <c r="C136" s="20">
        <v>0</v>
      </c>
      <c r="D136" s="20">
        <v>0</v>
      </c>
      <c r="E136" s="20">
        <v>0</v>
      </c>
      <c r="F136" s="20">
        <v>0</v>
      </c>
      <c r="G136" s="20">
        <v>0</v>
      </c>
      <c r="H136" s="20">
        <v>0</v>
      </c>
      <c r="I136" s="20">
        <v>0</v>
      </c>
      <c r="J136" s="20">
        <v>0</v>
      </c>
      <c r="K136" s="20">
        <v>0</v>
      </c>
      <c r="L136" s="20">
        <v>0</v>
      </c>
      <c r="M136" s="20"/>
      <c r="P136" s="11"/>
      <c r="Q136" s="11"/>
    </row>
    <row r="137" spans="1:17" x14ac:dyDescent="0.25">
      <c r="A137" s="1">
        <v>4975</v>
      </c>
      <c r="B137" s="2" t="str">
        <f>VLOOKUP(A137,países!$A$4:$B$247,2,FALSE)</f>
        <v>Mongolia</v>
      </c>
      <c r="C137" s="20">
        <v>0</v>
      </c>
      <c r="D137" s="20">
        <v>0</v>
      </c>
      <c r="E137" s="20">
        <v>0</v>
      </c>
      <c r="F137" s="20">
        <v>0</v>
      </c>
      <c r="G137" s="20">
        <v>0</v>
      </c>
      <c r="H137" s="20">
        <v>0</v>
      </c>
      <c r="I137" s="20">
        <v>0</v>
      </c>
      <c r="J137" s="20">
        <v>0</v>
      </c>
      <c r="K137" s="20">
        <v>0</v>
      </c>
      <c r="L137" s="20">
        <v>0</v>
      </c>
      <c r="M137" s="20"/>
      <c r="P137" s="11"/>
      <c r="Q137" s="11"/>
    </row>
    <row r="138" spans="1:17" x14ac:dyDescent="0.25">
      <c r="A138" s="1">
        <v>4984</v>
      </c>
      <c r="B138" s="2" t="str">
        <f>VLOOKUP(A138,países!$A$4:$B$247,2,FALSE)</f>
        <v>No Identificado</v>
      </c>
      <c r="C138" s="20">
        <v>0</v>
      </c>
      <c r="D138" s="20">
        <v>0</v>
      </c>
      <c r="E138" s="20">
        <v>0</v>
      </c>
      <c r="F138" s="20">
        <v>0</v>
      </c>
      <c r="G138" s="20">
        <v>0</v>
      </c>
      <c r="H138" s="20">
        <v>0</v>
      </c>
      <c r="I138" s="20">
        <v>0</v>
      </c>
      <c r="J138" s="20">
        <v>0</v>
      </c>
      <c r="K138" s="20">
        <v>0</v>
      </c>
      <c r="L138" s="20">
        <v>0</v>
      </c>
      <c r="M138" s="20"/>
      <c r="P138" s="11"/>
      <c r="Q138" s="11"/>
    </row>
    <row r="139" spans="1:17" x14ac:dyDescent="0.25">
      <c r="A139" s="2">
        <v>5012</v>
      </c>
      <c r="B139" s="2" t="str">
        <f>VLOOKUP(A139,países!$A$4:$B$247,2,FALSE)</f>
        <v>Montserrat</v>
      </c>
      <c r="C139" s="20">
        <v>0</v>
      </c>
      <c r="D139" s="20">
        <v>0</v>
      </c>
      <c r="E139" s="20">
        <v>0</v>
      </c>
      <c r="F139" s="20">
        <v>0</v>
      </c>
      <c r="G139" s="20">
        <v>0</v>
      </c>
      <c r="H139" s="20">
        <v>0</v>
      </c>
      <c r="I139" s="20">
        <v>0</v>
      </c>
      <c r="J139" s="20">
        <v>0</v>
      </c>
      <c r="K139" s="20">
        <v>0</v>
      </c>
      <c r="L139" s="20">
        <v>0</v>
      </c>
      <c r="M139" s="20"/>
      <c r="P139" s="11"/>
      <c r="Q139" s="11"/>
    </row>
    <row r="140" spans="1:17" x14ac:dyDescent="0.25">
      <c r="A140" s="2">
        <v>5057</v>
      </c>
      <c r="B140" s="2" t="str">
        <f>VLOOKUP(A140,países!$A$4:$B$247,2,FALSE)</f>
        <v>Mozambique</v>
      </c>
      <c r="C140" s="20">
        <v>0</v>
      </c>
      <c r="D140" s="20">
        <v>0</v>
      </c>
      <c r="E140" s="20">
        <v>0</v>
      </c>
      <c r="F140" s="20">
        <v>0</v>
      </c>
      <c r="G140" s="20">
        <v>0</v>
      </c>
      <c r="H140" s="20">
        <v>0</v>
      </c>
      <c r="I140" s="20">
        <v>0</v>
      </c>
      <c r="J140" s="20">
        <v>0</v>
      </c>
      <c r="K140" s="20">
        <v>0</v>
      </c>
      <c r="L140" s="20">
        <v>0</v>
      </c>
      <c r="M140" s="20"/>
      <c r="P140" s="11"/>
      <c r="Q140" s="11"/>
    </row>
    <row r="141" spans="1:17" x14ac:dyDescent="0.25">
      <c r="A141" s="2">
        <v>5077</v>
      </c>
      <c r="B141" s="2" t="str">
        <f>VLOOKUP(A141,países!$A$4:$B$247,2,FALSE)</f>
        <v>Namibia</v>
      </c>
      <c r="C141" s="20">
        <v>0</v>
      </c>
      <c r="D141" s="20">
        <v>0</v>
      </c>
      <c r="E141" s="20">
        <v>0</v>
      </c>
      <c r="F141" s="20">
        <v>0</v>
      </c>
      <c r="G141" s="20">
        <v>0</v>
      </c>
      <c r="H141" s="20">
        <v>0</v>
      </c>
      <c r="I141" s="20">
        <v>0</v>
      </c>
      <c r="J141" s="20">
        <v>0</v>
      </c>
      <c r="K141" s="20">
        <v>0</v>
      </c>
      <c r="L141" s="20">
        <v>0</v>
      </c>
      <c r="M141" s="20"/>
      <c r="P141" s="11"/>
      <c r="Q141" s="11"/>
    </row>
    <row r="142" spans="1:17" x14ac:dyDescent="0.25">
      <c r="A142" s="2">
        <v>5175</v>
      </c>
      <c r="B142" s="2" t="str">
        <f>VLOOKUP(A142,países!$A$4:$B$247,2,FALSE)</f>
        <v>Nepal</v>
      </c>
      <c r="C142" s="20">
        <v>0</v>
      </c>
      <c r="D142" s="20">
        <v>0</v>
      </c>
      <c r="E142" s="20">
        <v>0</v>
      </c>
      <c r="F142" s="20">
        <v>0</v>
      </c>
      <c r="G142" s="20">
        <v>0</v>
      </c>
      <c r="H142" s="20">
        <v>0</v>
      </c>
      <c r="I142" s="20">
        <v>0</v>
      </c>
      <c r="J142" s="20">
        <v>0</v>
      </c>
      <c r="K142" s="20">
        <v>0</v>
      </c>
      <c r="L142" s="20">
        <v>0</v>
      </c>
      <c r="M142" s="20"/>
      <c r="P142" s="11"/>
      <c r="Q142" s="11"/>
    </row>
    <row r="143" spans="1:17" x14ac:dyDescent="0.25">
      <c r="A143" s="2">
        <v>5212</v>
      </c>
      <c r="B143" s="2" t="str">
        <f>VLOOKUP(A143,países!$A$4:$B$247,2,FALSE)</f>
        <v>Nicaragua</v>
      </c>
      <c r="C143" s="20">
        <v>0</v>
      </c>
      <c r="D143" s="20">
        <v>0</v>
      </c>
      <c r="E143" s="20">
        <v>0</v>
      </c>
      <c r="F143" s="20">
        <v>0</v>
      </c>
      <c r="G143" s="20">
        <v>0</v>
      </c>
      <c r="H143" s="20">
        <v>0</v>
      </c>
      <c r="I143" s="20">
        <v>0</v>
      </c>
      <c r="J143" s="20">
        <v>0</v>
      </c>
      <c r="K143" s="20">
        <v>0</v>
      </c>
      <c r="L143" s="20">
        <v>0</v>
      </c>
      <c r="M143" s="20"/>
      <c r="P143" s="11"/>
      <c r="Q143" s="11"/>
    </row>
    <row r="144" spans="1:17" x14ac:dyDescent="0.25">
      <c r="A144" s="1">
        <v>5257</v>
      </c>
      <c r="B144" s="2" t="str">
        <f>VLOOKUP(A144,países!$A$4:$B$247,2,FALSE)</f>
        <v>Níger</v>
      </c>
      <c r="C144" s="20">
        <v>0</v>
      </c>
      <c r="D144" s="20">
        <v>0</v>
      </c>
      <c r="E144" s="20">
        <v>0</v>
      </c>
      <c r="F144" s="20">
        <v>0</v>
      </c>
      <c r="G144" s="20">
        <v>0</v>
      </c>
      <c r="H144" s="20">
        <v>0</v>
      </c>
      <c r="I144" s="20">
        <v>0</v>
      </c>
      <c r="J144" s="20">
        <v>0</v>
      </c>
      <c r="K144" s="20">
        <v>0</v>
      </c>
      <c r="L144" s="20">
        <v>0</v>
      </c>
      <c r="M144" s="20"/>
      <c r="P144" s="11"/>
      <c r="Q144" s="11"/>
    </row>
    <row r="145" spans="1:17" x14ac:dyDescent="0.25">
      <c r="A145" s="2">
        <v>5287</v>
      </c>
      <c r="B145" s="2" t="str">
        <f>VLOOKUP(A145,países!$A$4:$B$247,2,FALSE)</f>
        <v>Nigeria</v>
      </c>
      <c r="C145" s="20">
        <v>0</v>
      </c>
      <c r="D145" s="20">
        <v>0</v>
      </c>
      <c r="E145" s="20">
        <v>0</v>
      </c>
      <c r="F145" s="20">
        <v>0</v>
      </c>
      <c r="G145" s="20">
        <v>0</v>
      </c>
      <c r="H145" s="20">
        <v>0</v>
      </c>
      <c r="I145" s="20">
        <v>0</v>
      </c>
      <c r="J145" s="20">
        <v>0</v>
      </c>
      <c r="K145" s="20">
        <v>0</v>
      </c>
      <c r="L145" s="20">
        <v>0</v>
      </c>
      <c r="M145" s="20"/>
      <c r="P145" s="11"/>
      <c r="Q145" s="11"/>
    </row>
    <row r="146" spans="1:17" x14ac:dyDescent="0.25">
      <c r="A146" s="2">
        <v>5358</v>
      </c>
      <c r="B146" s="2" t="str">
        <f>VLOOKUP(A146,países!$A$4:$B$247,2,FALSE)</f>
        <v>Islas  Norfolk</v>
      </c>
      <c r="C146" s="20">
        <v>0</v>
      </c>
      <c r="D146" s="20">
        <v>0</v>
      </c>
      <c r="E146" s="20">
        <v>0</v>
      </c>
      <c r="F146" s="20">
        <v>0</v>
      </c>
      <c r="G146" s="20">
        <v>0</v>
      </c>
      <c r="H146" s="20">
        <v>0</v>
      </c>
      <c r="I146" s="20">
        <v>0</v>
      </c>
      <c r="J146" s="20">
        <v>0</v>
      </c>
      <c r="K146" s="20">
        <v>0</v>
      </c>
      <c r="L146" s="20">
        <v>0</v>
      </c>
      <c r="M146" s="20"/>
      <c r="P146" s="11"/>
      <c r="Q146" s="11"/>
    </row>
    <row r="147" spans="1:17" x14ac:dyDescent="0.25">
      <c r="A147" s="2">
        <v>5384</v>
      </c>
      <c r="B147" s="2" t="str">
        <f>VLOOKUP(A147,países!$A$4:$B$247,2,FALSE)</f>
        <v>Noruega</v>
      </c>
      <c r="C147" s="20">
        <v>0</v>
      </c>
      <c r="D147" s="20">
        <v>0</v>
      </c>
      <c r="E147" s="20">
        <v>0</v>
      </c>
      <c r="F147" s="20">
        <v>0</v>
      </c>
      <c r="G147" s="20">
        <v>0</v>
      </c>
      <c r="H147" s="20">
        <v>0</v>
      </c>
      <c r="I147" s="20">
        <v>0</v>
      </c>
      <c r="J147" s="20">
        <v>0</v>
      </c>
      <c r="K147" s="20">
        <v>0</v>
      </c>
      <c r="L147" s="20">
        <v>0</v>
      </c>
      <c r="M147" s="20"/>
      <c r="P147" s="11"/>
      <c r="Q147" s="11"/>
    </row>
    <row r="148" spans="1:17" x14ac:dyDescent="0.25">
      <c r="A148" s="1">
        <v>5428</v>
      </c>
      <c r="B148" s="2" t="str">
        <f>VLOOKUP(A148,países!$A$4:$B$247,2,FALSE)</f>
        <v>Nueva Calcedonia</v>
      </c>
      <c r="C148" s="20">
        <v>0</v>
      </c>
      <c r="D148" s="20">
        <v>0</v>
      </c>
      <c r="E148" s="20">
        <v>0</v>
      </c>
      <c r="F148" s="20">
        <v>0</v>
      </c>
      <c r="G148" s="20">
        <v>0</v>
      </c>
      <c r="H148" s="20">
        <v>0</v>
      </c>
      <c r="I148" s="20">
        <v>0</v>
      </c>
      <c r="J148" s="20">
        <v>0</v>
      </c>
      <c r="K148" s="20">
        <v>0</v>
      </c>
      <c r="L148" s="20">
        <v>0</v>
      </c>
      <c r="M148" s="20"/>
      <c r="P148" s="11"/>
      <c r="Q148" s="11"/>
    </row>
    <row r="149" spans="1:17" x14ac:dyDescent="0.25">
      <c r="A149" s="2">
        <v>5458</v>
      </c>
      <c r="B149" s="2" t="str">
        <f>VLOOKUP(A149,países!$A$4:$B$247,2,FALSE)</f>
        <v>Nueva Guinea</v>
      </c>
      <c r="C149" s="20">
        <v>0</v>
      </c>
      <c r="D149" s="20">
        <v>0</v>
      </c>
      <c r="E149" s="20">
        <v>0</v>
      </c>
      <c r="F149" s="20">
        <v>0</v>
      </c>
      <c r="G149" s="20">
        <v>0</v>
      </c>
      <c r="H149" s="20">
        <v>0</v>
      </c>
      <c r="I149" s="20">
        <v>0</v>
      </c>
      <c r="J149" s="20">
        <v>0</v>
      </c>
      <c r="K149" s="20">
        <v>0</v>
      </c>
      <c r="L149" s="20">
        <v>0</v>
      </c>
      <c r="M149" s="20"/>
      <c r="P149" s="11"/>
      <c r="Q149" s="11"/>
    </row>
    <row r="150" spans="1:17" x14ac:dyDescent="0.25">
      <c r="A150" s="2">
        <v>5488</v>
      </c>
      <c r="B150" s="2" t="str">
        <f>VLOOKUP(A150,países!$A$4:$B$247,2,FALSE)</f>
        <v>Nueva Zelandia</v>
      </c>
      <c r="C150" s="20">
        <v>0</v>
      </c>
      <c r="D150" s="20">
        <v>0</v>
      </c>
      <c r="E150" s="20">
        <v>0</v>
      </c>
      <c r="F150" s="20">
        <v>0</v>
      </c>
      <c r="G150" s="20">
        <v>0</v>
      </c>
      <c r="H150" s="20">
        <v>0</v>
      </c>
      <c r="I150" s="20">
        <v>0</v>
      </c>
      <c r="J150" s="20">
        <v>0</v>
      </c>
      <c r="K150" s="20">
        <v>0</v>
      </c>
      <c r="L150" s="20">
        <v>0</v>
      </c>
      <c r="M150" s="20"/>
      <c r="P150" s="11"/>
      <c r="Q150" s="11"/>
    </row>
    <row r="151" spans="1:17" x14ac:dyDescent="0.25">
      <c r="A151" s="1">
        <v>5518</v>
      </c>
      <c r="B151" s="2" t="str">
        <f>VLOOKUP(A151,países!$A$4:$B$247,2,FALSE)</f>
        <v>Nueva Hebridas</v>
      </c>
      <c r="C151" s="20">
        <v>0</v>
      </c>
      <c r="D151" s="20">
        <v>0</v>
      </c>
      <c r="E151" s="20">
        <v>0</v>
      </c>
      <c r="F151" s="20">
        <v>0</v>
      </c>
      <c r="G151" s="20">
        <v>0</v>
      </c>
      <c r="H151" s="20">
        <v>0</v>
      </c>
      <c r="I151" s="20">
        <v>0</v>
      </c>
      <c r="J151" s="20">
        <v>0</v>
      </c>
      <c r="K151" s="20">
        <v>0</v>
      </c>
      <c r="L151" s="20">
        <v>0</v>
      </c>
      <c r="M151" s="20"/>
      <c r="P151" s="11"/>
      <c r="Q151" s="11"/>
    </row>
    <row r="152" spans="1:17" x14ac:dyDescent="0.25">
      <c r="A152" s="2">
        <v>5565</v>
      </c>
      <c r="B152" s="2" t="str">
        <f>VLOOKUP(A152,países!$A$4:$B$247,2,FALSE)</f>
        <v>Omán</v>
      </c>
      <c r="C152" s="20">
        <v>0</v>
      </c>
      <c r="D152" s="20">
        <v>0</v>
      </c>
      <c r="E152" s="20">
        <v>0</v>
      </c>
      <c r="F152" s="20">
        <v>0</v>
      </c>
      <c r="G152" s="20">
        <v>0</v>
      </c>
      <c r="H152" s="20">
        <v>0</v>
      </c>
      <c r="I152" s="20">
        <v>0</v>
      </c>
      <c r="J152" s="20">
        <v>0</v>
      </c>
      <c r="K152" s="20">
        <v>0</v>
      </c>
      <c r="L152" s="20">
        <v>0</v>
      </c>
      <c r="M152" s="20"/>
      <c r="P152" s="11"/>
      <c r="Q152" s="11"/>
    </row>
    <row r="153" spans="1:17" x14ac:dyDescent="0.25">
      <c r="A153" s="2">
        <v>5575</v>
      </c>
      <c r="B153" s="2" t="str">
        <f>VLOOKUP(A153,países!$A$4:$B$247,2,FALSE)</f>
        <v>Se/Orios de Abu Dhab</v>
      </c>
      <c r="C153" s="20">
        <v>0</v>
      </c>
      <c r="D153" s="20">
        <v>0</v>
      </c>
      <c r="E153" s="20">
        <v>0</v>
      </c>
      <c r="F153" s="20">
        <v>0</v>
      </c>
      <c r="G153" s="20">
        <v>0</v>
      </c>
      <c r="H153" s="20">
        <v>0</v>
      </c>
      <c r="I153" s="20">
        <v>0</v>
      </c>
      <c r="J153" s="20">
        <v>0</v>
      </c>
      <c r="K153" s="20">
        <v>0</v>
      </c>
      <c r="L153" s="20">
        <v>0</v>
      </c>
      <c r="M153" s="20"/>
      <c r="P153" s="11"/>
      <c r="Q153" s="11"/>
    </row>
    <row r="154" spans="1:17" x14ac:dyDescent="0.25">
      <c r="A154" s="2">
        <v>5734</v>
      </c>
      <c r="B154" s="2" t="str">
        <f>VLOOKUP(A154,países!$A$4:$B$247,2,FALSE)</f>
        <v>Holanda</v>
      </c>
      <c r="C154" s="20">
        <v>0</v>
      </c>
      <c r="D154" s="20">
        <v>0</v>
      </c>
      <c r="E154" s="20">
        <v>0</v>
      </c>
      <c r="F154" s="20">
        <v>0</v>
      </c>
      <c r="G154" s="20">
        <v>0</v>
      </c>
      <c r="H154" s="20">
        <v>0</v>
      </c>
      <c r="I154" s="20">
        <v>0</v>
      </c>
      <c r="J154" s="20">
        <v>0</v>
      </c>
      <c r="K154" s="20">
        <v>17.173466999999999</v>
      </c>
      <c r="L154" s="20">
        <v>0</v>
      </c>
      <c r="M154" s="20"/>
      <c r="P154" s="11"/>
      <c r="Q154" s="11"/>
    </row>
    <row r="155" spans="1:17" x14ac:dyDescent="0.25">
      <c r="A155" s="2">
        <v>5765</v>
      </c>
      <c r="B155" s="2" t="str">
        <f>VLOOKUP(A155,países!$A$4:$B$247,2,FALSE)</f>
        <v>Pakistán</v>
      </c>
      <c r="C155" s="20">
        <v>0</v>
      </c>
      <c r="D155" s="20">
        <v>0</v>
      </c>
      <c r="E155" s="20">
        <v>0</v>
      </c>
      <c r="F155" s="20">
        <v>0</v>
      </c>
      <c r="G155" s="20">
        <v>0</v>
      </c>
      <c r="H155" s="20">
        <v>0</v>
      </c>
      <c r="I155" s="20">
        <v>0</v>
      </c>
      <c r="J155" s="20">
        <v>0</v>
      </c>
      <c r="K155" s="20">
        <v>0</v>
      </c>
      <c r="L155" s="20">
        <v>0</v>
      </c>
      <c r="M155" s="20"/>
      <c r="P155" s="11"/>
      <c r="Q155" s="11"/>
    </row>
    <row r="156" spans="1:17" x14ac:dyDescent="0.25">
      <c r="A156" s="2">
        <v>5802</v>
      </c>
      <c r="B156" s="2" t="str">
        <f>VLOOKUP(A156,países!$A$4:$B$247,2,FALSE)</f>
        <v>Panamá (Excluye Canal)</v>
      </c>
      <c r="C156" s="20">
        <v>0</v>
      </c>
      <c r="D156" s="20">
        <v>0</v>
      </c>
      <c r="E156" s="20">
        <v>0</v>
      </c>
      <c r="F156" s="20">
        <v>0</v>
      </c>
      <c r="G156" s="20">
        <v>0</v>
      </c>
      <c r="H156" s="20">
        <v>0</v>
      </c>
      <c r="I156" s="20">
        <v>11.461474000000001</v>
      </c>
      <c r="J156" s="20">
        <v>0</v>
      </c>
      <c r="K156" s="20">
        <v>0</v>
      </c>
      <c r="L156" s="20">
        <v>0</v>
      </c>
      <c r="M156" s="20"/>
      <c r="P156" s="11"/>
      <c r="Q156" s="11"/>
    </row>
    <row r="157" spans="1:17" x14ac:dyDescent="0.25">
      <c r="A157" s="2">
        <v>5838</v>
      </c>
      <c r="B157" s="2" t="str">
        <f>VLOOKUP(A157,países!$A$4:$B$247,2,FALSE)</f>
        <v>Territorio de Papua</v>
      </c>
      <c r="C157" s="20">
        <v>0</v>
      </c>
      <c r="D157" s="20">
        <v>0</v>
      </c>
      <c r="E157" s="20">
        <v>0</v>
      </c>
      <c r="F157" s="20">
        <v>0</v>
      </c>
      <c r="G157" s="20">
        <v>0</v>
      </c>
      <c r="H157" s="20">
        <v>0</v>
      </c>
      <c r="I157" s="20">
        <v>0</v>
      </c>
      <c r="J157" s="20">
        <v>0</v>
      </c>
      <c r="K157" s="20">
        <v>0</v>
      </c>
      <c r="L157" s="20">
        <v>0</v>
      </c>
      <c r="M157" s="20"/>
      <c r="P157" s="11"/>
      <c r="Q157" s="11"/>
    </row>
    <row r="158" spans="1:17" x14ac:dyDescent="0.25">
      <c r="A158" s="2">
        <v>5863</v>
      </c>
      <c r="B158" s="2" t="str">
        <f>VLOOKUP(A158,países!$A$4:$B$247,2,FALSE)</f>
        <v>Paraguay</v>
      </c>
      <c r="C158" s="20">
        <v>0</v>
      </c>
      <c r="D158" s="20">
        <v>0</v>
      </c>
      <c r="E158" s="20">
        <v>0</v>
      </c>
      <c r="F158" s="20">
        <v>0</v>
      </c>
      <c r="G158" s="20">
        <v>0</v>
      </c>
      <c r="H158" s="20">
        <v>0</v>
      </c>
      <c r="I158" s="20">
        <v>0</v>
      </c>
      <c r="J158" s="20">
        <v>0</v>
      </c>
      <c r="K158" s="20">
        <v>0</v>
      </c>
      <c r="L158" s="20">
        <v>0</v>
      </c>
      <c r="M158" s="20"/>
      <c r="P158" s="11"/>
      <c r="Q158" s="11"/>
    </row>
    <row r="159" spans="1:17" x14ac:dyDescent="0.25">
      <c r="A159" s="2">
        <v>5893</v>
      </c>
      <c r="B159" s="2" t="str">
        <f>VLOOKUP(A159,países!$A$4:$B$247,2,FALSE)</f>
        <v>Perú</v>
      </c>
      <c r="C159" s="20">
        <v>0</v>
      </c>
      <c r="D159" s="20">
        <v>0</v>
      </c>
      <c r="E159" s="20">
        <v>0</v>
      </c>
      <c r="F159" s="20">
        <v>0</v>
      </c>
      <c r="G159" s="20">
        <v>0</v>
      </c>
      <c r="H159" s="20">
        <v>0</v>
      </c>
      <c r="I159" s="20">
        <v>0</v>
      </c>
      <c r="J159" s="20">
        <v>0</v>
      </c>
      <c r="K159" s="20">
        <v>0</v>
      </c>
      <c r="L159" s="20">
        <v>0</v>
      </c>
      <c r="M159" s="20"/>
      <c r="P159" s="11"/>
      <c r="Q159" s="11"/>
    </row>
    <row r="160" spans="1:17" x14ac:dyDescent="0.25">
      <c r="A160" s="2">
        <v>5998</v>
      </c>
      <c r="B160" s="2" t="str">
        <f>VLOOKUP(A160,países!$A$4:$B$247,2,FALSE)</f>
        <v>Polinesia Francesa</v>
      </c>
      <c r="C160" s="20">
        <v>0</v>
      </c>
      <c r="D160" s="20">
        <v>0</v>
      </c>
      <c r="E160" s="20">
        <v>0</v>
      </c>
      <c r="F160" s="20">
        <v>0</v>
      </c>
      <c r="G160" s="20">
        <v>0</v>
      </c>
      <c r="H160" s="20">
        <v>0</v>
      </c>
      <c r="I160" s="20">
        <v>0</v>
      </c>
      <c r="J160" s="20">
        <v>0</v>
      </c>
      <c r="K160" s="20">
        <v>0</v>
      </c>
      <c r="L160" s="20">
        <v>0</v>
      </c>
      <c r="M160" s="20"/>
      <c r="P160" s="11"/>
      <c r="Q160" s="11"/>
    </row>
    <row r="161" spans="1:17" x14ac:dyDescent="0.25">
      <c r="A161" s="2">
        <v>6034</v>
      </c>
      <c r="B161" s="2" t="str">
        <f>VLOOKUP(A161,países!$A$4:$B$247,2,FALSE)</f>
        <v>Polonia</v>
      </c>
      <c r="C161" s="20">
        <v>0</v>
      </c>
      <c r="D161" s="20">
        <v>0</v>
      </c>
      <c r="E161" s="20">
        <v>0</v>
      </c>
      <c r="F161" s="20">
        <v>0</v>
      </c>
      <c r="G161" s="20">
        <v>0</v>
      </c>
      <c r="H161" s="20">
        <v>0</v>
      </c>
      <c r="I161" s="20">
        <v>0</v>
      </c>
      <c r="J161" s="20">
        <v>0</v>
      </c>
      <c r="K161" s="20">
        <v>0</v>
      </c>
      <c r="L161" s="20">
        <v>0</v>
      </c>
      <c r="M161" s="20"/>
      <c r="P161" s="11"/>
      <c r="Q161" s="11"/>
    </row>
    <row r="162" spans="1:17" x14ac:dyDescent="0.25">
      <c r="A162" s="2">
        <v>6074</v>
      </c>
      <c r="B162" s="2" t="str">
        <f>VLOOKUP(A162,países!$A$4:$B$247,2,FALSE)</f>
        <v>Portugal</v>
      </c>
      <c r="C162" s="20">
        <v>0</v>
      </c>
      <c r="D162" s="20">
        <v>0</v>
      </c>
      <c r="E162" s="20">
        <v>0</v>
      </c>
      <c r="F162" s="20">
        <v>0</v>
      </c>
      <c r="G162" s="20">
        <v>0</v>
      </c>
      <c r="H162" s="20">
        <v>0</v>
      </c>
      <c r="I162" s="20">
        <v>0</v>
      </c>
      <c r="J162" s="20">
        <v>0</v>
      </c>
      <c r="K162" s="20">
        <v>0</v>
      </c>
      <c r="L162" s="20">
        <v>0</v>
      </c>
      <c r="M162" s="20"/>
      <c r="P162" s="11"/>
      <c r="Q162" s="11"/>
    </row>
    <row r="163" spans="1:17" x14ac:dyDescent="0.25">
      <c r="A163" s="2">
        <v>6112</v>
      </c>
      <c r="B163" s="2" t="str">
        <f>VLOOKUP(A163,países!$A$4:$B$247,2,FALSE)</f>
        <v>Puerto Rico</v>
      </c>
      <c r="C163" s="20">
        <v>0</v>
      </c>
      <c r="D163" s="20">
        <v>0</v>
      </c>
      <c r="E163" s="20">
        <v>0</v>
      </c>
      <c r="F163" s="20">
        <v>0</v>
      </c>
      <c r="G163" s="20">
        <v>0</v>
      </c>
      <c r="H163" s="20">
        <v>0</v>
      </c>
      <c r="I163" s="20">
        <v>0</v>
      </c>
      <c r="J163" s="20">
        <v>0</v>
      </c>
      <c r="K163" s="20">
        <v>0</v>
      </c>
      <c r="L163" s="20">
        <v>0</v>
      </c>
      <c r="M163" s="20"/>
      <c r="P163" s="11"/>
      <c r="Q163" s="11"/>
    </row>
    <row r="164" spans="1:17" x14ac:dyDescent="0.25">
      <c r="A164" s="2">
        <v>6185</v>
      </c>
      <c r="B164" s="2" t="str">
        <f>VLOOKUP(A164,países!$A$4:$B$247,2,FALSE)</f>
        <v>Qatar</v>
      </c>
      <c r="C164" s="20">
        <v>0</v>
      </c>
      <c r="D164" s="20">
        <v>0</v>
      </c>
      <c r="E164" s="20">
        <v>0</v>
      </c>
      <c r="F164" s="20">
        <v>0</v>
      </c>
      <c r="G164" s="20">
        <v>0</v>
      </c>
      <c r="H164" s="20">
        <v>0</v>
      </c>
      <c r="I164" s="20">
        <v>0</v>
      </c>
      <c r="J164" s="20">
        <v>0</v>
      </c>
      <c r="K164" s="20">
        <v>0</v>
      </c>
      <c r="L164" s="20">
        <v>0</v>
      </c>
      <c r="M164" s="20"/>
      <c r="P164" s="11"/>
      <c r="Q164" s="11"/>
    </row>
    <row r="165" spans="1:17" x14ac:dyDescent="0.25">
      <c r="A165" s="2">
        <v>6284</v>
      </c>
      <c r="B165" s="2" t="str">
        <f>VLOOKUP(A165,países!$A$4:$B$247,2,FALSE)</f>
        <v>Reino Unido</v>
      </c>
      <c r="C165" s="20">
        <v>0</v>
      </c>
      <c r="D165" s="20">
        <v>0</v>
      </c>
      <c r="E165" s="20">
        <v>0</v>
      </c>
      <c r="F165" s="20">
        <v>0</v>
      </c>
      <c r="G165" s="20">
        <v>5.9999999999999995E-4</v>
      </c>
      <c r="H165" s="20">
        <v>0</v>
      </c>
      <c r="I165" s="20">
        <v>0</v>
      </c>
      <c r="J165" s="20">
        <v>0</v>
      </c>
      <c r="K165" s="20">
        <v>0</v>
      </c>
      <c r="L165" s="20">
        <v>0</v>
      </c>
      <c r="M165" s="20"/>
      <c r="P165" s="11"/>
      <c r="Q165" s="11"/>
    </row>
    <row r="166" spans="1:17" x14ac:dyDescent="0.25">
      <c r="A166" s="2">
        <v>6407</v>
      </c>
      <c r="B166" s="2" t="str">
        <f>VLOOKUP(A166,países!$A$4:$B$247,2,FALSE)</f>
        <v>Rep. Centro Africana</v>
      </c>
      <c r="C166" s="20">
        <v>0</v>
      </c>
      <c r="D166" s="20">
        <v>0</v>
      </c>
      <c r="E166" s="20">
        <v>0</v>
      </c>
      <c r="F166" s="20">
        <v>0</v>
      </c>
      <c r="G166" s="20">
        <v>0</v>
      </c>
      <c r="H166" s="20">
        <v>0</v>
      </c>
      <c r="I166" s="20">
        <v>0</v>
      </c>
      <c r="J166" s="20">
        <v>0</v>
      </c>
      <c r="K166" s="20">
        <v>0</v>
      </c>
      <c r="L166" s="20">
        <v>0</v>
      </c>
      <c r="M166" s="20"/>
      <c r="P166" s="11"/>
      <c r="Q166" s="11"/>
    </row>
    <row r="167" spans="1:17" x14ac:dyDescent="0.25">
      <c r="A167" s="2">
        <v>6444</v>
      </c>
      <c r="B167" s="2" t="str">
        <f>VLOOKUP(A167,países!$A$4:$B$247,2,FALSE)</f>
        <v>República Checa</v>
      </c>
      <c r="C167" s="20">
        <v>0</v>
      </c>
      <c r="D167" s="20">
        <v>0</v>
      </c>
      <c r="E167" s="20">
        <v>0</v>
      </c>
      <c r="F167" s="20">
        <v>0</v>
      </c>
      <c r="G167" s="20">
        <v>0</v>
      </c>
      <c r="H167" s="20">
        <v>0</v>
      </c>
      <c r="I167" s="20">
        <v>0</v>
      </c>
      <c r="J167" s="20">
        <v>0</v>
      </c>
      <c r="K167" s="20">
        <v>0</v>
      </c>
      <c r="L167" s="20">
        <v>0</v>
      </c>
      <c r="M167" s="20"/>
      <c r="P167" s="11"/>
      <c r="Q167" s="11"/>
    </row>
    <row r="168" spans="1:17" x14ac:dyDescent="0.25">
      <c r="A168" s="2">
        <v>6472</v>
      </c>
      <c r="B168" s="2" t="str">
        <f>VLOOKUP(A168,países!$A$4:$B$247,2,FALSE)</f>
        <v>República Dominicana</v>
      </c>
      <c r="C168" s="20">
        <v>0</v>
      </c>
      <c r="D168" s="20">
        <v>0</v>
      </c>
      <c r="E168" s="20">
        <v>0</v>
      </c>
      <c r="F168" s="20">
        <v>0</v>
      </c>
      <c r="G168" s="20">
        <v>0</v>
      </c>
      <c r="H168" s="20">
        <v>0</v>
      </c>
      <c r="I168" s="20">
        <v>0</v>
      </c>
      <c r="J168" s="20">
        <v>0</v>
      </c>
      <c r="K168" s="20">
        <v>0</v>
      </c>
      <c r="L168" s="20">
        <v>0</v>
      </c>
      <c r="M168" s="20"/>
      <c r="P168" s="11"/>
      <c r="Q168" s="11"/>
    </row>
    <row r="169" spans="1:17" x14ac:dyDescent="0.25">
      <c r="A169">
        <v>6607</v>
      </c>
      <c r="B169" s="2" t="str">
        <f>VLOOKUP(A169,países!$A$4:$B$247,2,FALSE)</f>
        <v>Reunión, Islas</v>
      </c>
      <c r="C169" s="20">
        <v>0</v>
      </c>
      <c r="D169" s="20">
        <v>0</v>
      </c>
      <c r="E169" s="20">
        <v>0</v>
      </c>
      <c r="F169" s="20">
        <v>0</v>
      </c>
      <c r="G169" s="20">
        <v>0</v>
      </c>
      <c r="H169" s="20">
        <v>0</v>
      </c>
      <c r="I169" s="20">
        <v>0</v>
      </c>
      <c r="J169" s="20">
        <v>0</v>
      </c>
      <c r="K169" s="20">
        <v>0</v>
      </c>
      <c r="L169" s="20">
        <v>0</v>
      </c>
      <c r="M169" s="20"/>
      <c r="P169" s="11"/>
      <c r="Q169" s="11"/>
    </row>
    <row r="170" spans="1:17" x14ac:dyDescent="0.25">
      <c r="A170" s="2">
        <v>6657</v>
      </c>
      <c r="B170" s="2" t="str">
        <f>VLOOKUP(A170,países!$A$4:$B$247,2,FALSE)</f>
        <v>Zimbabwe (Rodhesia)</v>
      </c>
      <c r="C170" s="20">
        <v>0</v>
      </c>
      <c r="D170" s="20">
        <v>0</v>
      </c>
      <c r="E170" s="20">
        <v>0</v>
      </c>
      <c r="F170" s="20">
        <v>0</v>
      </c>
      <c r="G170" s="20">
        <v>0</v>
      </c>
      <c r="H170" s="20">
        <v>0</v>
      </c>
      <c r="I170" s="20">
        <v>0</v>
      </c>
      <c r="J170" s="20">
        <v>0</v>
      </c>
      <c r="K170" s="20">
        <v>0</v>
      </c>
      <c r="L170" s="20">
        <v>0</v>
      </c>
      <c r="M170" s="20"/>
      <c r="P170" s="11"/>
      <c r="Q170" s="11"/>
    </row>
    <row r="171" spans="1:17" x14ac:dyDescent="0.25">
      <c r="A171" s="2">
        <v>6704</v>
      </c>
      <c r="B171" s="2" t="str">
        <f>VLOOKUP(A171,países!$A$4:$B$247,2,FALSE)</f>
        <v>Rumania</v>
      </c>
      <c r="C171" s="20">
        <v>0</v>
      </c>
      <c r="D171" s="20">
        <v>0</v>
      </c>
      <c r="E171" s="20">
        <v>0</v>
      </c>
      <c r="F171" s="20">
        <v>0</v>
      </c>
      <c r="G171" s="20">
        <v>0</v>
      </c>
      <c r="H171" s="20">
        <v>0</v>
      </c>
      <c r="I171" s="20">
        <v>0</v>
      </c>
      <c r="J171" s="20">
        <v>0</v>
      </c>
      <c r="K171" s="20">
        <v>0</v>
      </c>
      <c r="L171" s="20">
        <v>0</v>
      </c>
      <c r="M171" s="20"/>
      <c r="P171" s="11"/>
      <c r="Q171" s="11"/>
    </row>
    <row r="172" spans="1:17" x14ac:dyDescent="0.25">
      <c r="A172" s="1">
        <v>6757</v>
      </c>
      <c r="B172" s="2" t="str">
        <f>VLOOKUP(A172,países!$A$4:$B$247,2,FALSE)</f>
        <v>Ruanda</v>
      </c>
      <c r="C172" s="20">
        <v>0</v>
      </c>
      <c r="D172" s="20">
        <v>0</v>
      </c>
      <c r="E172" s="20">
        <v>0</v>
      </c>
      <c r="F172" s="20">
        <v>0</v>
      </c>
      <c r="G172" s="20">
        <v>0</v>
      </c>
      <c r="H172" s="20">
        <v>0</v>
      </c>
      <c r="I172" s="20">
        <v>0</v>
      </c>
      <c r="J172" s="20">
        <v>0</v>
      </c>
      <c r="K172" s="20">
        <v>0</v>
      </c>
      <c r="L172" s="20">
        <v>0</v>
      </c>
      <c r="M172" s="20"/>
      <c r="P172" s="11"/>
      <c r="Q172" s="11"/>
    </row>
    <row r="173" spans="1:17" x14ac:dyDescent="0.25">
      <c r="A173" s="2">
        <v>6766</v>
      </c>
      <c r="B173" s="2" t="str">
        <f>VLOOKUP(A173,países!$A$4:$B$247,2,FALSE)</f>
        <v>Rusia</v>
      </c>
      <c r="C173" s="20">
        <v>0</v>
      </c>
      <c r="D173" s="20">
        <v>0</v>
      </c>
      <c r="E173" s="20">
        <v>0</v>
      </c>
      <c r="F173" s="20">
        <v>0</v>
      </c>
      <c r="G173" s="20">
        <v>0</v>
      </c>
      <c r="H173" s="20">
        <v>0</v>
      </c>
      <c r="I173" s="20">
        <v>0</v>
      </c>
      <c r="J173" s="20">
        <v>0</v>
      </c>
      <c r="K173" s="20">
        <v>0</v>
      </c>
      <c r="L173" s="20">
        <v>0</v>
      </c>
      <c r="M173" s="20"/>
      <c r="P173" s="11"/>
      <c r="Q173" s="11"/>
    </row>
    <row r="174" spans="1:17" x14ac:dyDescent="0.25">
      <c r="A174" s="2">
        <v>6792</v>
      </c>
      <c r="B174" s="2" t="str">
        <f>VLOOKUP(A174,países!$A$4:$B$247,2,FALSE)</f>
        <v>Saba</v>
      </c>
      <c r="C174" s="20">
        <v>0</v>
      </c>
      <c r="D174" s="20">
        <v>0</v>
      </c>
      <c r="E174" s="20">
        <v>0</v>
      </c>
      <c r="F174" s="20">
        <v>0</v>
      </c>
      <c r="G174" s="20">
        <v>0</v>
      </c>
      <c r="H174" s="20">
        <v>0</v>
      </c>
      <c r="I174" s="20">
        <v>0</v>
      </c>
      <c r="J174" s="20">
        <v>0</v>
      </c>
      <c r="K174" s="20">
        <v>0</v>
      </c>
      <c r="L174" s="20">
        <v>0</v>
      </c>
      <c r="M174" s="20"/>
      <c r="P174" s="11"/>
      <c r="Q174" s="11"/>
    </row>
    <row r="175" spans="1:17" x14ac:dyDescent="0.25">
      <c r="A175" s="2">
        <v>6857</v>
      </c>
      <c r="B175" s="2" t="str">
        <f>VLOOKUP(A175,países!$A$4:$B$247,2,FALSE)</f>
        <v>Sahara Español</v>
      </c>
      <c r="C175" s="20">
        <v>0</v>
      </c>
      <c r="D175" s="20">
        <v>0</v>
      </c>
      <c r="E175" s="20">
        <v>0</v>
      </c>
      <c r="F175" s="20">
        <v>0</v>
      </c>
      <c r="G175" s="20">
        <v>0</v>
      </c>
      <c r="H175" s="20">
        <v>0</v>
      </c>
      <c r="I175" s="20">
        <v>0</v>
      </c>
      <c r="J175" s="20">
        <v>0</v>
      </c>
      <c r="K175" s="20">
        <v>0</v>
      </c>
      <c r="L175" s="20">
        <v>0</v>
      </c>
      <c r="M175" s="20"/>
      <c r="P175" s="11"/>
      <c r="Q175" s="11"/>
    </row>
    <row r="176" spans="1:17" x14ac:dyDescent="0.25">
      <c r="A176" s="2">
        <v>6952</v>
      </c>
      <c r="B176" s="2" t="str">
        <f>VLOOKUP(A176,países!$A$4:$B$247,2,FALSE)</f>
        <v>San Cristóbal Nieves</v>
      </c>
      <c r="C176" s="20">
        <v>0</v>
      </c>
      <c r="D176" s="20">
        <v>0</v>
      </c>
      <c r="E176" s="20">
        <v>0</v>
      </c>
      <c r="F176" s="20">
        <v>0</v>
      </c>
      <c r="G176" s="20">
        <v>0</v>
      </c>
      <c r="H176" s="20">
        <v>0</v>
      </c>
      <c r="I176" s="20">
        <v>0</v>
      </c>
      <c r="J176" s="20">
        <v>0</v>
      </c>
      <c r="K176" s="20">
        <v>0</v>
      </c>
      <c r="L176" s="20">
        <v>0</v>
      </c>
      <c r="M176" s="20"/>
      <c r="P176" s="11"/>
      <c r="Q176" s="11"/>
    </row>
    <row r="177" spans="1:17" x14ac:dyDescent="0.25">
      <c r="A177" s="2">
        <v>6992</v>
      </c>
      <c r="B177" s="2" t="str">
        <f>VLOOKUP(A177,países!$A$4:$B$247,2,FALSE)</f>
        <v>San Martín Isla</v>
      </c>
      <c r="C177" s="20">
        <v>0</v>
      </c>
      <c r="D177" s="20">
        <v>0</v>
      </c>
      <c r="E177" s="20">
        <v>0</v>
      </c>
      <c r="F177" s="20">
        <v>0</v>
      </c>
      <c r="G177" s="20">
        <v>0</v>
      </c>
      <c r="H177" s="20">
        <v>0</v>
      </c>
      <c r="I177" s="20">
        <v>0</v>
      </c>
      <c r="J177" s="20">
        <v>0</v>
      </c>
      <c r="K177" s="20">
        <v>0</v>
      </c>
      <c r="L177" s="20">
        <v>0</v>
      </c>
      <c r="M177" s="20"/>
      <c r="P177" s="11"/>
      <c r="Q177" s="11"/>
    </row>
    <row r="178" spans="1:17" x14ac:dyDescent="0.25">
      <c r="A178" s="2">
        <v>7001</v>
      </c>
      <c r="B178" s="2" t="str">
        <f>VLOOKUP(A178,países!$A$4:$B$247,2,FALSE)</f>
        <v>Langlade  Miquelon y San Pedro  Islas</v>
      </c>
      <c r="C178" s="20">
        <v>0</v>
      </c>
      <c r="D178" s="20">
        <v>0</v>
      </c>
      <c r="E178" s="20">
        <v>0</v>
      </c>
      <c r="F178" s="20">
        <v>0</v>
      </c>
      <c r="G178" s="20">
        <v>0</v>
      </c>
      <c r="H178" s="20">
        <v>0</v>
      </c>
      <c r="I178" s="20">
        <v>0</v>
      </c>
      <c r="J178" s="20">
        <v>0</v>
      </c>
      <c r="K178" s="20">
        <v>0</v>
      </c>
      <c r="L178" s="20">
        <v>0</v>
      </c>
      <c r="M178" s="20"/>
      <c r="P178" s="11"/>
      <c r="Q178" s="11"/>
    </row>
    <row r="179" spans="1:17" x14ac:dyDescent="0.25">
      <c r="A179" s="2">
        <v>7052</v>
      </c>
      <c r="B179" s="2" t="str">
        <f>VLOOKUP(A179,países!$A$4:$B$247,2,FALSE)</f>
        <v>San Vicente</v>
      </c>
      <c r="C179" s="20">
        <v>0</v>
      </c>
      <c r="D179" s="20">
        <v>0</v>
      </c>
      <c r="E179" s="20">
        <v>0</v>
      </c>
      <c r="F179" s="20">
        <v>0</v>
      </c>
      <c r="G179" s="20">
        <v>0</v>
      </c>
      <c r="H179" s="20">
        <v>0</v>
      </c>
      <c r="I179" s="20">
        <v>0</v>
      </c>
      <c r="J179" s="20">
        <v>0</v>
      </c>
      <c r="K179" s="20">
        <v>0</v>
      </c>
      <c r="L179" s="20">
        <v>0</v>
      </c>
      <c r="M179" s="20"/>
      <c r="P179" s="11"/>
      <c r="Q179" s="11"/>
    </row>
    <row r="180" spans="1:17" x14ac:dyDescent="0.25">
      <c r="A180" s="1">
        <v>7107</v>
      </c>
      <c r="B180" s="2" t="str">
        <f>VLOOKUP(A180,países!$A$4:$B$247,2,FALSE)</f>
        <v>Santa Elena</v>
      </c>
      <c r="C180" s="20">
        <v>0</v>
      </c>
      <c r="D180" s="20">
        <v>0</v>
      </c>
      <c r="E180" s="20">
        <v>0</v>
      </c>
      <c r="F180" s="20">
        <v>0</v>
      </c>
      <c r="G180" s="20">
        <v>0</v>
      </c>
      <c r="H180" s="20">
        <v>0</v>
      </c>
      <c r="I180" s="20">
        <v>0</v>
      </c>
      <c r="J180" s="20">
        <v>0</v>
      </c>
      <c r="K180" s="20">
        <v>0</v>
      </c>
      <c r="L180" s="20">
        <v>0</v>
      </c>
      <c r="M180" s="20"/>
      <c r="P180" s="11"/>
      <c r="Q180" s="11"/>
    </row>
    <row r="181" spans="1:17" x14ac:dyDescent="0.25">
      <c r="A181" s="2">
        <v>7152</v>
      </c>
      <c r="B181" s="2" t="str">
        <f>VLOOKUP(A181,países!$A$4:$B$247,2,FALSE)</f>
        <v>Santa Lucia</v>
      </c>
      <c r="C181" s="20">
        <v>0</v>
      </c>
      <c r="D181" s="20">
        <v>0</v>
      </c>
      <c r="E181" s="20">
        <v>0</v>
      </c>
      <c r="F181" s="20">
        <v>0</v>
      </c>
      <c r="G181" s="20">
        <v>0</v>
      </c>
      <c r="H181" s="20">
        <v>9.7572980000000005</v>
      </c>
      <c r="I181" s="20">
        <v>50.904673000000003</v>
      </c>
      <c r="J181" s="20">
        <v>16.445160000000001</v>
      </c>
      <c r="K181" s="20">
        <v>16.145591</v>
      </c>
      <c r="L181" s="20">
        <v>0</v>
      </c>
      <c r="M181" s="20"/>
      <c r="P181" s="11"/>
      <c r="Q181" s="11"/>
    </row>
    <row r="182" spans="1:17" x14ac:dyDescent="0.25">
      <c r="A182" s="2">
        <v>7207</v>
      </c>
      <c r="B182" s="2" t="str">
        <f>VLOOKUP(A182,países!$A$4:$B$247,2,FALSE)</f>
        <v xml:space="preserve">Santo Tome </v>
      </c>
      <c r="C182" s="20">
        <v>0</v>
      </c>
      <c r="D182" s="20">
        <v>0</v>
      </c>
      <c r="E182" s="20">
        <v>0</v>
      </c>
      <c r="F182" s="20">
        <v>0</v>
      </c>
      <c r="G182" s="20">
        <v>0</v>
      </c>
      <c r="H182" s="20">
        <v>0</v>
      </c>
      <c r="I182" s="20">
        <v>0</v>
      </c>
      <c r="J182" s="20">
        <v>0</v>
      </c>
      <c r="K182" s="20">
        <v>0</v>
      </c>
      <c r="L182" s="20">
        <v>0</v>
      </c>
      <c r="M182" s="20"/>
      <c r="P182" s="11"/>
      <c r="Q182" s="11"/>
    </row>
    <row r="183" spans="1:17" x14ac:dyDescent="0.25">
      <c r="A183" s="2">
        <v>7287</v>
      </c>
      <c r="B183" s="2" t="str">
        <f>VLOOKUP(A183,países!$A$4:$B$247,2,FALSE)</f>
        <v>Senegal</v>
      </c>
      <c r="C183" s="20">
        <v>0</v>
      </c>
      <c r="D183" s="20">
        <v>0</v>
      </c>
      <c r="E183" s="20">
        <v>0</v>
      </c>
      <c r="F183" s="20">
        <v>0</v>
      </c>
      <c r="G183" s="20">
        <v>0</v>
      </c>
      <c r="H183" s="20">
        <v>0</v>
      </c>
      <c r="I183" s="20">
        <v>0</v>
      </c>
      <c r="J183" s="20">
        <v>0</v>
      </c>
      <c r="K183" s="20">
        <v>0</v>
      </c>
      <c r="L183" s="20">
        <v>0</v>
      </c>
      <c r="M183" s="20"/>
      <c r="P183" s="11"/>
      <c r="Q183" s="11"/>
    </row>
    <row r="184" spans="1:17" x14ac:dyDescent="0.25">
      <c r="A184" s="2">
        <v>7415</v>
      </c>
      <c r="B184" s="2" t="str">
        <f>VLOOKUP(A184,países!$A$4:$B$247,2,FALSE)</f>
        <v>Singapur</v>
      </c>
      <c r="C184" s="20">
        <v>0</v>
      </c>
      <c r="D184" s="20">
        <v>0</v>
      </c>
      <c r="E184" s="20">
        <v>0</v>
      </c>
      <c r="F184" s="20">
        <v>0</v>
      </c>
      <c r="G184" s="20">
        <v>0</v>
      </c>
      <c r="H184" s="20">
        <v>0</v>
      </c>
      <c r="I184" s="20">
        <v>0</v>
      </c>
      <c r="J184" s="20">
        <v>0</v>
      </c>
      <c r="K184" s="20">
        <v>0</v>
      </c>
      <c r="L184" s="20">
        <v>0</v>
      </c>
      <c r="M184" s="20"/>
      <c r="P184" s="11"/>
      <c r="Q184" s="11"/>
    </row>
    <row r="185" spans="1:17" x14ac:dyDescent="0.25">
      <c r="A185" s="2">
        <v>7445</v>
      </c>
      <c r="B185" s="2" t="str">
        <f>VLOOKUP(A185,países!$A$4:$B$247,2,FALSE)</f>
        <v>Siria</v>
      </c>
      <c r="C185" s="20">
        <v>0</v>
      </c>
      <c r="D185" s="20">
        <v>0</v>
      </c>
      <c r="E185" s="20">
        <v>0</v>
      </c>
      <c r="F185" s="20">
        <v>0</v>
      </c>
      <c r="G185" s="20">
        <v>0</v>
      </c>
      <c r="H185" s="20">
        <v>0</v>
      </c>
      <c r="I185" s="20">
        <v>0</v>
      </c>
      <c r="J185" s="20">
        <v>0</v>
      </c>
      <c r="K185" s="20">
        <v>0</v>
      </c>
      <c r="L185" s="20">
        <v>0</v>
      </c>
      <c r="M185" s="20"/>
      <c r="P185" s="11"/>
      <c r="Q185" s="11"/>
    </row>
    <row r="186" spans="1:17" x14ac:dyDescent="0.25">
      <c r="A186" s="1">
        <v>7487</v>
      </c>
      <c r="B186" s="2" t="str">
        <f>VLOOKUP(A186,países!$A$4:$B$247,2,FALSE)</f>
        <v>Somalia</v>
      </c>
      <c r="C186" s="20">
        <v>0</v>
      </c>
      <c r="D186" s="20">
        <v>0</v>
      </c>
      <c r="E186" s="20">
        <v>0</v>
      </c>
      <c r="F186" s="20">
        <v>0</v>
      </c>
      <c r="G186" s="20">
        <v>0</v>
      </c>
      <c r="H186" s="20">
        <v>0</v>
      </c>
      <c r="I186" s="20">
        <v>0</v>
      </c>
      <c r="J186" s="20">
        <v>0</v>
      </c>
      <c r="K186" s="20">
        <v>0</v>
      </c>
      <c r="L186" s="20">
        <v>0</v>
      </c>
      <c r="M186" s="20"/>
      <c r="P186" s="11"/>
      <c r="Q186" s="11"/>
    </row>
    <row r="187" spans="1:17" x14ac:dyDescent="0.25">
      <c r="A187" s="2">
        <v>7505</v>
      </c>
      <c r="B187" s="2" t="str">
        <f>VLOOKUP(A187,países!$A$4:$B$247,2,FALSE)</f>
        <v>Sry Lanka</v>
      </c>
      <c r="C187" s="20">
        <v>0</v>
      </c>
      <c r="D187" s="20">
        <v>0</v>
      </c>
      <c r="E187" s="20">
        <v>0</v>
      </c>
      <c r="F187" s="20">
        <v>0</v>
      </c>
      <c r="G187" s="20">
        <v>0</v>
      </c>
      <c r="H187" s="20">
        <v>0</v>
      </c>
      <c r="I187" s="20">
        <v>0</v>
      </c>
      <c r="J187" s="20">
        <v>0</v>
      </c>
      <c r="K187" s="20">
        <v>0</v>
      </c>
      <c r="L187" s="20">
        <v>0</v>
      </c>
      <c r="M187" s="20"/>
      <c r="P187" s="11"/>
      <c r="Q187" s="11"/>
    </row>
    <row r="188" spans="1:17" x14ac:dyDescent="0.25">
      <c r="A188" s="2">
        <v>7567</v>
      </c>
      <c r="B188" s="2" t="str">
        <f>VLOOKUP(A188,países!$A$4:$B$247,2,FALSE)</f>
        <v>Sudáfrica</v>
      </c>
      <c r="C188" s="20">
        <v>0</v>
      </c>
      <c r="D188" s="20">
        <v>0</v>
      </c>
      <c r="E188" s="20">
        <v>0</v>
      </c>
      <c r="F188" s="20">
        <v>0</v>
      </c>
      <c r="G188" s="20">
        <v>0</v>
      </c>
      <c r="H188" s="20">
        <v>0</v>
      </c>
      <c r="I188" s="20">
        <v>0</v>
      </c>
      <c r="J188" s="20">
        <v>0</v>
      </c>
      <c r="K188" s="20">
        <v>0</v>
      </c>
      <c r="L188" s="20">
        <v>0</v>
      </c>
      <c r="M188" s="20"/>
      <c r="P188" s="11"/>
      <c r="Q188" s="11"/>
    </row>
    <row r="189" spans="1:17" x14ac:dyDescent="0.25">
      <c r="A189" s="2">
        <v>7597</v>
      </c>
      <c r="B189" s="2" t="str">
        <f>VLOOKUP(A189,países!$A$4:$B$247,2,FALSE)</f>
        <v>Sudan</v>
      </c>
      <c r="C189" s="20">
        <v>0</v>
      </c>
      <c r="D189" s="20">
        <v>0</v>
      </c>
      <c r="E189" s="20">
        <v>0</v>
      </c>
      <c r="F189" s="20">
        <v>0</v>
      </c>
      <c r="G189" s="20">
        <v>0</v>
      </c>
      <c r="H189" s="20">
        <v>0</v>
      </c>
      <c r="I189" s="20">
        <v>0</v>
      </c>
      <c r="J189" s="20">
        <v>0</v>
      </c>
      <c r="K189" s="20">
        <v>0</v>
      </c>
      <c r="L189" s="20">
        <v>0</v>
      </c>
      <c r="M189" s="20"/>
      <c r="P189" s="11"/>
      <c r="Q189" s="11"/>
    </row>
    <row r="190" spans="1:17" x14ac:dyDescent="0.25">
      <c r="A190" s="2">
        <v>7644</v>
      </c>
      <c r="B190" s="2" t="str">
        <f>VLOOKUP(A190,países!$A$4:$B$247,2,FALSE)</f>
        <v>Suecia</v>
      </c>
      <c r="C190" s="20">
        <v>0</v>
      </c>
      <c r="D190" s="20">
        <v>0</v>
      </c>
      <c r="E190" s="20">
        <v>0</v>
      </c>
      <c r="F190" s="20">
        <v>0</v>
      </c>
      <c r="G190" s="20">
        <v>0</v>
      </c>
      <c r="H190" s="20">
        <v>0</v>
      </c>
      <c r="I190" s="20">
        <v>0</v>
      </c>
      <c r="J190" s="20">
        <v>0</v>
      </c>
      <c r="K190" s="20">
        <v>0</v>
      </c>
      <c r="L190" s="20">
        <v>0</v>
      </c>
      <c r="M190" s="20"/>
      <c r="P190" s="11"/>
      <c r="Q190" s="11"/>
    </row>
    <row r="191" spans="1:17" x14ac:dyDescent="0.25">
      <c r="A191" s="2">
        <v>7674</v>
      </c>
      <c r="B191" s="2" t="str">
        <f>VLOOKUP(A191,países!$A$4:$B$247,2,FALSE)</f>
        <v>Suiza</v>
      </c>
      <c r="C191" s="20">
        <v>0</v>
      </c>
      <c r="D191" s="20">
        <v>0</v>
      </c>
      <c r="E191" s="20">
        <v>0</v>
      </c>
      <c r="F191" s="20">
        <v>0</v>
      </c>
      <c r="G191" s="20">
        <v>0</v>
      </c>
      <c r="H191" s="20">
        <v>0</v>
      </c>
      <c r="I191" s="20">
        <v>0</v>
      </c>
      <c r="J191" s="20">
        <v>0</v>
      </c>
      <c r="K191" s="20">
        <v>0</v>
      </c>
      <c r="L191" s="20">
        <v>0</v>
      </c>
      <c r="M191" s="20"/>
      <c r="P191" s="11"/>
      <c r="Q191" s="11"/>
    </row>
    <row r="192" spans="1:17" x14ac:dyDescent="0.25">
      <c r="A192" s="2">
        <v>7703</v>
      </c>
      <c r="B192" s="2" t="str">
        <f>VLOOKUP(A192,países!$A$4:$B$247,2,FALSE)</f>
        <v>Surinam</v>
      </c>
      <c r="C192" s="20">
        <v>0</v>
      </c>
      <c r="D192" s="20">
        <v>0</v>
      </c>
      <c r="E192" s="20">
        <v>0</v>
      </c>
      <c r="F192" s="20">
        <v>0</v>
      </c>
      <c r="G192" s="20">
        <v>0</v>
      </c>
      <c r="H192" s="20">
        <v>0</v>
      </c>
      <c r="I192" s="20">
        <v>0</v>
      </c>
      <c r="J192" s="20">
        <v>0</v>
      </c>
      <c r="K192" s="20">
        <v>0</v>
      </c>
      <c r="L192" s="20">
        <v>0</v>
      </c>
      <c r="M192" s="20"/>
      <c r="P192" s="11"/>
      <c r="Q192" s="11"/>
    </row>
    <row r="193" spans="1:17" x14ac:dyDescent="0.25">
      <c r="A193" s="2">
        <v>7737</v>
      </c>
      <c r="B193" s="2" t="str">
        <f>VLOOKUP(A193,países!$A$4:$B$247,2,FALSE)</f>
        <v>Swazilandia</v>
      </c>
      <c r="C193" s="20">
        <v>0</v>
      </c>
      <c r="D193" s="20">
        <v>0</v>
      </c>
      <c r="E193" s="20">
        <v>0</v>
      </c>
      <c r="F193" s="20">
        <v>0</v>
      </c>
      <c r="G193" s="20">
        <v>0</v>
      </c>
      <c r="H193" s="20">
        <v>0</v>
      </c>
      <c r="I193" s="20">
        <v>0</v>
      </c>
      <c r="J193" s="20">
        <v>0</v>
      </c>
      <c r="K193" s="20">
        <v>0</v>
      </c>
      <c r="L193" s="20">
        <v>0</v>
      </c>
      <c r="M193" s="20"/>
      <c r="P193" s="11"/>
      <c r="Q193" s="11"/>
    </row>
    <row r="194" spans="1:17" x14ac:dyDescent="0.25">
      <c r="A194" s="2">
        <v>7765</v>
      </c>
      <c r="B194" s="2" t="str">
        <f>VLOOKUP(A194,países!$A$4:$B$247,2,FALSE)</f>
        <v>Tailandia</v>
      </c>
      <c r="C194" s="20">
        <v>0</v>
      </c>
      <c r="D194" s="20">
        <v>0</v>
      </c>
      <c r="E194" s="20">
        <v>0</v>
      </c>
      <c r="F194" s="20">
        <v>0</v>
      </c>
      <c r="G194" s="20">
        <v>0</v>
      </c>
      <c r="H194" s="20">
        <v>0</v>
      </c>
      <c r="I194" s="20">
        <v>0</v>
      </c>
      <c r="J194" s="20">
        <v>0</v>
      </c>
      <c r="K194" s="20">
        <v>0</v>
      </c>
      <c r="L194" s="20">
        <v>0</v>
      </c>
      <c r="M194" s="20"/>
      <c r="P194" s="11"/>
      <c r="Q194" s="11"/>
    </row>
    <row r="195" spans="1:17" x14ac:dyDescent="0.25">
      <c r="A195" s="2">
        <v>7807</v>
      </c>
      <c r="B195" s="2" t="str">
        <f>VLOOKUP(A195,países!$A$4:$B$247,2,FALSE)</f>
        <v>Tanzania</v>
      </c>
      <c r="C195" s="20">
        <v>0</v>
      </c>
      <c r="D195" s="20">
        <v>0</v>
      </c>
      <c r="E195" s="20">
        <v>0</v>
      </c>
      <c r="F195" s="20">
        <v>0</v>
      </c>
      <c r="G195" s="20">
        <v>0</v>
      </c>
      <c r="H195" s="20">
        <v>0</v>
      </c>
      <c r="I195" s="20">
        <v>0</v>
      </c>
      <c r="J195" s="20">
        <v>0</v>
      </c>
      <c r="K195" s="20">
        <v>0</v>
      </c>
      <c r="L195" s="20">
        <v>0</v>
      </c>
      <c r="M195" s="20"/>
      <c r="P195" s="11"/>
      <c r="Q195" s="11"/>
    </row>
    <row r="196" spans="1:17" x14ac:dyDescent="0.25">
      <c r="A196" s="1">
        <v>8007</v>
      </c>
      <c r="B196" s="2" t="str">
        <f>VLOOKUP(A196,países!$A$4:$B$247,2,FALSE)</f>
        <v>Togo</v>
      </c>
      <c r="C196" s="20">
        <v>0</v>
      </c>
      <c r="D196" s="20">
        <v>0</v>
      </c>
      <c r="E196" s="20">
        <v>0</v>
      </c>
      <c r="F196" s="20">
        <v>0</v>
      </c>
      <c r="G196" s="20">
        <v>0</v>
      </c>
      <c r="H196" s="20">
        <v>0</v>
      </c>
      <c r="I196" s="20">
        <v>0</v>
      </c>
      <c r="J196" s="20">
        <v>0</v>
      </c>
      <c r="K196" s="20">
        <v>0</v>
      </c>
      <c r="L196" s="20">
        <v>0</v>
      </c>
      <c r="M196" s="20"/>
      <c r="P196" s="11"/>
      <c r="Q196" s="11"/>
    </row>
    <row r="197" spans="1:17" x14ac:dyDescent="0.25">
      <c r="A197" s="2">
        <v>8152</v>
      </c>
      <c r="B197" s="2" t="str">
        <f>VLOOKUP(A197,países!$A$4:$B$247,2,FALSE)</f>
        <v>Trinidad y Tobago</v>
      </c>
      <c r="C197" s="20">
        <v>0</v>
      </c>
      <c r="D197" s="20">
        <v>0</v>
      </c>
      <c r="E197" s="20">
        <v>0</v>
      </c>
      <c r="F197" s="20">
        <v>0</v>
      </c>
      <c r="G197" s="20">
        <v>0</v>
      </c>
      <c r="H197" s="20">
        <v>0</v>
      </c>
      <c r="I197" s="20">
        <v>0</v>
      </c>
      <c r="J197" s="20">
        <v>0</v>
      </c>
      <c r="K197" s="20">
        <v>0</v>
      </c>
      <c r="L197" s="20">
        <v>0</v>
      </c>
      <c r="M197" s="20"/>
      <c r="P197" s="11"/>
      <c r="Q197" s="11"/>
    </row>
    <row r="198" spans="1:17" x14ac:dyDescent="0.25">
      <c r="A198" s="2">
        <v>8207</v>
      </c>
      <c r="B198" s="2" t="str">
        <f>VLOOKUP(A198,países!$A$4:$B$247,2,FALSE)</f>
        <v>Túnez</v>
      </c>
      <c r="C198" s="20">
        <v>0</v>
      </c>
      <c r="D198" s="20">
        <v>0</v>
      </c>
      <c r="E198" s="20">
        <v>0</v>
      </c>
      <c r="F198" s="20">
        <v>0</v>
      </c>
      <c r="G198" s="20">
        <v>0</v>
      </c>
      <c r="H198" s="20">
        <v>0</v>
      </c>
      <c r="I198" s="20">
        <v>0</v>
      </c>
      <c r="J198" s="20">
        <v>0</v>
      </c>
      <c r="K198" s="20">
        <v>0</v>
      </c>
      <c r="L198" s="20">
        <v>0</v>
      </c>
      <c r="M198" s="20"/>
      <c r="P198" s="11"/>
      <c r="Q198" s="11"/>
    </row>
    <row r="199" spans="1:17" x14ac:dyDescent="0.25">
      <c r="A199" s="2">
        <v>8232</v>
      </c>
      <c r="B199" s="2" t="str">
        <f>VLOOKUP(A199,países!$A$4:$B$247,2,FALSE)</f>
        <v>Caicos y Turcas Isla</v>
      </c>
      <c r="C199" s="20">
        <v>0</v>
      </c>
      <c r="D199" s="20">
        <v>0</v>
      </c>
      <c r="E199" s="20">
        <v>0</v>
      </c>
      <c r="F199" s="20">
        <v>0</v>
      </c>
      <c r="G199" s="20">
        <v>0</v>
      </c>
      <c r="H199" s="20">
        <v>0</v>
      </c>
      <c r="I199" s="20">
        <v>0</v>
      </c>
      <c r="J199" s="20">
        <v>0</v>
      </c>
      <c r="K199" s="20">
        <v>0</v>
      </c>
      <c r="L199" s="20">
        <v>0</v>
      </c>
      <c r="M199" s="20"/>
      <c r="P199" s="11"/>
      <c r="Q199" s="11"/>
    </row>
    <row r="200" spans="1:17" x14ac:dyDescent="0.25">
      <c r="A200" s="2">
        <v>8275</v>
      </c>
      <c r="B200" s="2" t="str">
        <f>VLOOKUP(A200,países!$A$4:$B$247,2,FALSE)</f>
        <v>Turquía</v>
      </c>
      <c r="C200" s="20">
        <v>0</v>
      </c>
      <c r="D200" s="20">
        <v>0</v>
      </c>
      <c r="E200" s="20">
        <v>0</v>
      </c>
      <c r="F200" s="20">
        <v>0</v>
      </c>
      <c r="G200" s="20">
        <v>0</v>
      </c>
      <c r="H200" s="20">
        <v>0</v>
      </c>
      <c r="I200" s="20">
        <v>0</v>
      </c>
      <c r="J200" s="20">
        <v>0</v>
      </c>
      <c r="K200" s="20">
        <v>0</v>
      </c>
      <c r="L200" s="20">
        <v>0</v>
      </c>
      <c r="M200" s="20"/>
      <c r="P200" s="11"/>
      <c r="Q200" s="11"/>
    </row>
    <row r="201" spans="1:17" x14ac:dyDescent="0.25">
      <c r="A201" s="2">
        <v>8306</v>
      </c>
      <c r="B201" s="2" t="str">
        <f>VLOOKUP(A201,países!$A$4:$B$247,2,FALSE)</f>
        <v>Ucrania</v>
      </c>
      <c r="C201" s="20">
        <v>0</v>
      </c>
      <c r="D201" s="20">
        <v>0</v>
      </c>
      <c r="E201" s="20">
        <v>0</v>
      </c>
      <c r="F201" s="20">
        <v>0</v>
      </c>
      <c r="G201" s="20">
        <v>0</v>
      </c>
      <c r="H201" s="20">
        <v>0</v>
      </c>
      <c r="I201" s="20">
        <v>0</v>
      </c>
      <c r="J201" s="20">
        <v>0</v>
      </c>
      <c r="K201" s="20">
        <v>0</v>
      </c>
      <c r="L201" s="20">
        <v>0</v>
      </c>
      <c r="M201" s="20"/>
      <c r="P201" s="11"/>
      <c r="Q201" s="11"/>
    </row>
    <row r="202" spans="1:17" x14ac:dyDescent="0.25">
      <c r="A202" s="2">
        <v>8337</v>
      </c>
      <c r="B202" s="2" t="str">
        <f>VLOOKUP(A202,países!$A$4:$B$247,2,FALSE)</f>
        <v>Uganda</v>
      </c>
      <c r="C202" s="20">
        <v>0</v>
      </c>
      <c r="D202" s="20">
        <v>0</v>
      </c>
      <c r="E202" s="20">
        <v>0</v>
      </c>
      <c r="F202" s="20">
        <v>0</v>
      </c>
      <c r="G202" s="20">
        <v>0</v>
      </c>
      <c r="H202" s="20">
        <v>0</v>
      </c>
      <c r="I202" s="20">
        <v>0</v>
      </c>
      <c r="J202" s="20">
        <v>0</v>
      </c>
      <c r="K202" s="20">
        <v>0</v>
      </c>
      <c r="L202" s="20">
        <v>0</v>
      </c>
      <c r="M202" s="20"/>
      <c r="P202" s="11"/>
      <c r="Q202" s="11"/>
    </row>
    <row r="203" spans="1:17" x14ac:dyDescent="0.25">
      <c r="A203" s="2">
        <v>8453</v>
      </c>
      <c r="B203" s="2" t="str">
        <f>VLOOKUP(A203,países!$A$4:$B$247,2,FALSE)</f>
        <v>Uruguay</v>
      </c>
      <c r="C203" s="20">
        <v>0</v>
      </c>
      <c r="D203" s="20">
        <v>0</v>
      </c>
      <c r="E203" s="20">
        <v>0</v>
      </c>
      <c r="F203" s="20">
        <v>0</v>
      </c>
      <c r="G203" s="20">
        <v>0</v>
      </c>
      <c r="H203" s="20">
        <v>0</v>
      </c>
      <c r="I203" s="20">
        <v>0</v>
      </c>
      <c r="J203" s="20">
        <v>0</v>
      </c>
      <c r="K203" s="20">
        <v>0</v>
      </c>
      <c r="L203" s="20">
        <v>0</v>
      </c>
      <c r="M203" s="20"/>
      <c r="P203" s="11"/>
      <c r="Q203" s="11"/>
    </row>
    <row r="204" spans="1:17" x14ac:dyDescent="0.25">
      <c r="A204" s="1">
        <v>8503</v>
      </c>
      <c r="B204" s="2" t="str">
        <f>VLOOKUP(A204,países!$A$4:$B$247,2,FALSE)</f>
        <v>Venezuela</v>
      </c>
      <c r="C204" s="20">
        <v>0</v>
      </c>
      <c r="D204" s="20">
        <v>0</v>
      </c>
      <c r="E204" s="20">
        <v>0</v>
      </c>
      <c r="F204" s="20">
        <v>0</v>
      </c>
      <c r="G204" s="20">
        <v>0</v>
      </c>
      <c r="H204" s="20">
        <v>0</v>
      </c>
      <c r="I204" s="20">
        <v>0</v>
      </c>
      <c r="J204" s="20">
        <v>0</v>
      </c>
      <c r="K204" s="20">
        <v>0</v>
      </c>
      <c r="L204" s="20">
        <v>0</v>
      </c>
      <c r="M204" s="20"/>
      <c r="P204" s="11"/>
      <c r="Q204" s="11"/>
    </row>
    <row r="205" spans="1:17" x14ac:dyDescent="0.25">
      <c r="A205" s="2">
        <v>8555</v>
      </c>
      <c r="B205" s="2" t="str">
        <f>VLOOKUP(A205,países!$A$4:$B$247,2,FALSE)</f>
        <v>Vietnam Rep. Democrática</v>
      </c>
      <c r="C205" s="20">
        <v>0</v>
      </c>
      <c r="D205" s="20">
        <v>0</v>
      </c>
      <c r="E205" s="20">
        <v>0</v>
      </c>
      <c r="F205" s="20">
        <v>0</v>
      </c>
      <c r="G205" s="20">
        <v>0</v>
      </c>
      <c r="H205" s="20">
        <v>0</v>
      </c>
      <c r="I205" s="20">
        <v>0</v>
      </c>
      <c r="J205" s="20">
        <v>0</v>
      </c>
      <c r="K205" s="20">
        <v>0</v>
      </c>
      <c r="L205" s="20">
        <v>0</v>
      </c>
      <c r="M205" s="20"/>
      <c r="P205" s="11"/>
      <c r="Q205" s="11"/>
    </row>
    <row r="206" spans="1:17" x14ac:dyDescent="0.25">
      <c r="A206" s="2">
        <v>8585</v>
      </c>
      <c r="B206" s="2" t="str">
        <f>VLOOKUP(A206,países!$A$4:$B$247,2,FALSE)</f>
        <v>Vietnam del Sur Rep.</v>
      </c>
      <c r="C206" s="20">
        <v>0</v>
      </c>
      <c r="D206" s="20">
        <v>0</v>
      </c>
      <c r="E206" s="20">
        <v>0</v>
      </c>
      <c r="F206" s="20">
        <v>0</v>
      </c>
      <c r="G206" s="20">
        <v>0</v>
      </c>
      <c r="H206" s="20">
        <v>0</v>
      </c>
      <c r="I206" s="20">
        <v>0</v>
      </c>
      <c r="J206" s="20">
        <v>0</v>
      </c>
      <c r="K206" s="20">
        <v>0</v>
      </c>
      <c r="L206" s="20">
        <v>0</v>
      </c>
      <c r="M206" s="20"/>
      <c r="P206" s="11"/>
      <c r="Q206" s="11"/>
    </row>
    <row r="207" spans="1:17" x14ac:dyDescent="0.25">
      <c r="A207" s="2">
        <v>8632</v>
      </c>
      <c r="B207" s="2" t="str">
        <f>VLOOKUP(A207,países!$A$4:$B$247,2,FALSE)</f>
        <v>Islas Vírgenes (UK)</v>
      </c>
      <c r="C207" s="20">
        <v>0</v>
      </c>
      <c r="D207" s="20">
        <v>0</v>
      </c>
      <c r="E207" s="20">
        <v>0</v>
      </c>
      <c r="F207" s="20">
        <v>0</v>
      </c>
      <c r="G207" s="20">
        <v>0</v>
      </c>
      <c r="H207" s="20">
        <v>0</v>
      </c>
      <c r="I207" s="20">
        <v>0</v>
      </c>
      <c r="J207" s="20">
        <v>0</v>
      </c>
      <c r="K207" s="20">
        <v>0</v>
      </c>
      <c r="L207" s="20">
        <v>0</v>
      </c>
      <c r="M207" s="20"/>
      <c r="P207" s="11"/>
      <c r="Q207" s="11"/>
    </row>
    <row r="208" spans="1:17" x14ac:dyDescent="0.25">
      <c r="A208" s="2">
        <v>8662</v>
      </c>
      <c r="B208" s="2" t="str">
        <f>VLOOKUP(A208,países!$A$4:$B$247,2,FALSE)</f>
        <v>Islas Vírgenes (USA)</v>
      </c>
      <c r="C208" s="20">
        <v>0</v>
      </c>
      <c r="D208" s="20">
        <v>0</v>
      </c>
      <c r="E208" s="20">
        <v>0</v>
      </c>
      <c r="F208" s="20">
        <v>0</v>
      </c>
      <c r="G208" s="20">
        <v>0</v>
      </c>
      <c r="H208" s="20">
        <v>0</v>
      </c>
      <c r="I208" s="20">
        <v>0</v>
      </c>
      <c r="J208" s="20">
        <v>0</v>
      </c>
      <c r="K208" s="20">
        <v>0</v>
      </c>
      <c r="L208" s="20">
        <v>0</v>
      </c>
      <c r="M208" s="20"/>
      <c r="P208" s="11"/>
      <c r="Q208" s="11"/>
    </row>
    <row r="209" spans="1:17" x14ac:dyDescent="0.25">
      <c r="A209" s="2">
        <v>8708</v>
      </c>
      <c r="B209" s="2" t="str">
        <f>VLOOKUP(A209,países!$A$4:$B$247,2,FALSE)</f>
        <v>Islas Vitti Fidji</v>
      </c>
      <c r="C209" s="20">
        <v>0</v>
      </c>
      <c r="D209" s="20">
        <v>0</v>
      </c>
      <c r="E209" s="20">
        <v>0</v>
      </c>
      <c r="F209" s="20">
        <v>0</v>
      </c>
      <c r="G209" s="20">
        <v>0</v>
      </c>
      <c r="H209" s="20">
        <v>0</v>
      </c>
      <c r="I209" s="20">
        <v>0</v>
      </c>
      <c r="J209" s="20">
        <v>0</v>
      </c>
      <c r="K209" s="20">
        <v>0</v>
      </c>
      <c r="L209" s="20">
        <v>0</v>
      </c>
      <c r="M209" s="20"/>
      <c r="P209" s="11"/>
      <c r="Q209" s="11"/>
    </row>
    <row r="210" spans="1:17" x14ac:dyDescent="0.25">
      <c r="A210" s="1">
        <v>8805</v>
      </c>
      <c r="B210" s="2" t="str">
        <f>VLOOKUP(A210,países!$A$4:$B$247,2,FALSE)</f>
        <v>Yemen</v>
      </c>
      <c r="C210" s="20">
        <v>0</v>
      </c>
      <c r="D210" s="20">
        <v>0</v>
      </c>
      <c r="E210" s="20">
        <v>0</v>
      </c>
      <c r="F210" s="20">
        <v>0</v>
      </c>
      <c r="G210" s="20">
        <v>0</v>
      </c>
      <c r="H210" s="20">
        <v>0</v>
      </c>
      <c r="I210" s="20">
        <v>0</v>
      </c>
      <c r="J210" s="20">
        <v>0</v>
      </c>
      <c r="K210" s="20">
        <v>0</v>
      </c>
      <c r="L210" s="20">
        <v>0</v>
      </c>
      <c r="M210" s="20"/>
      <c r="P210" s="11"/>
      <c r="Q210" s="11"/>
    </row>
    <row r="211" spans="1:17" x14ac:dyDescent="0.25">
      <c r="A211" s="2">
        <v>8854</v>
      </c>
      <c r="B211" s="2" t="str">
        <f>VLOOKUP(A211,países!$A$4:$B$247,2,FALSE)</f>
        <v>Yugoslavia</v>
      </c>
      <c r="C211" s="20">
        <v>0</v>
      </c>
      <c r="D211" s="20">
        <v>0</v>
      </c>
      <c r="E211" s="20">
        <v>0</v>
      </c>
      <c r="F211" s="20">
        <v>0</v>
      </c>
      <c r="G211" s="20">
        <v>0</v>
      </c>
      <c r="H211" s="20">
        <v>0</v>
      </c>
      <c r="I211" s="20">
        <v>0</v>
      </c>
      <c r="J211" s="20">
        <v>0</v>
      </c>
      <c r="K211" s="20">
        <v>0</v>
      </c>
      <c r="L211" s="20">
        <v>0</v>
      </c>
      <c r="M211" s="20"/>
      <c r="P211" s="11"/>
      <c r="Q211" s="11"/>
    </row>
    <row r="212" spans="1:17" x14ac:dyDescent="0.25">
      <c r="A212" s="1">
        <v>8887</v>
      </c>
      <c r="B212" s="2" t="str">
        <f>VLOOKUP(A212,países!$A$4:$B$247,2,FALSE)</f>
        <v>Congo (Zaire), República Democrática del</v>
      </c>
      <c r="C212" s="20">
        <v>0</v>
      </c>
      <c r="D212" s="20">
        <v>0</v>
      </c>
      <c r="E212" s="20">
        <v>0</v>
      </c>
      <c r="F212" s="20">
        <v>0</v>
      </c>
      <c r="G212" s="20">
        <v>0</v>
      </c>
      <c r="H212" s="20">
        <v>0</v>
      </c>
      <c r="I212" s="20">
        <v>0</v>
      </c>
      <c r="J212" s="20">
        <v>0</v>
      </c>
      <c r="K212" s="20">
        <v>0</v>
      </c>
      <c r="L212" s="20">
        <v>0</v>
      </c>
      <c r="M212" s="20"/>
      <c r="P212" s="11"/>
      <c r="Q212" s="11"/>
    </row>
    <row r="213" spans="1:17" x14ac:dyDescent="0.25">
      <c r="A213" s="2">
        <v>8907</v>
      </c>
      <c r="B213" s="2" t="str">
        <f>VLOOKUP(A213,países!$A$4:$B$247,2,FALSE)</f>
        <v>Zambia</v>
      </c>
      <c r="C213" s="20">
        <v>0</v>
      </c>
      <c r="D213" s="20">
        <v>0</v>
      </c>
      <c r="E213" s="20">
        <v>0</v>
      </c>
      <c r="F213" s="20">
        <v>0</v>
      </c>
      <c r="G213" s="20">
        <v>0</v>
      </c>
      <c r="H213" s="20">
        <v>0</v>
      </c>
      <c r="I213" s="20">
        <v>0</v>
      </c>
      <c r="J213" s="20">
        <v>0</v>
      </c>
      <c r="K213" s="20">
        <v>0</v>
      </c>
      <c r="L213" s="20">
        <v>0</v>
      </c>
      <c r="M213" s="20"/>
      <c r="P213" s="11"/>
      <c r="Q213" s="11"/>
    </row>
    <row r="214" spans="1:17" x14ac:dyDescent="0.25">
      <c r="A214" s="2">
        <v>8952</v>
      </c>
      <c r="B214" s="2" t="str">
        <f>VLOOKUP(A214,países!$A$4:$B$247,2,FALSE)</f>
        <v>Balboa y Cristóbal</v>
      </c>
      <c r="C214" s="20">
        <v>0</v>
      </c>
      <c r="D214" s="20">
        <v>0</v>
      </c>
      <c r="E214" s="20">
        <v>0</v>
      </c>
      <c r="F214" s="20">
        <v>0</v>
      </c>
      <c r="G214" s="20">
        <v>0</v>
      </c>
      <c r="H214" s="20">
        <v>0</v>
      </c>
      <c r="I214" s="20">
        <v>0</v>
      </c>
      <c r="J214" s="20">
        <v>0</v>
      </c>
      <c r="K214" s="20">
        <v>0</v>
      </c>
      <c r="L214" s="20">
        <v>0</v>
      </c>
      <c r="M214" s="20"/>
      <c r="P214" s="11"/>
      <c r="Q214" s="11"/>
    </row>
    <row r="215" spans="1:17" x14ac:dyDescent="0.25">
      <c r="A215" s="2">
        <v>909902</v>
      </c>
      <c r="B215" s="2" t="str">
        <f>VLOOKUP(A215,países!$A$4:$B$247,2,FALSE)</f>
        <v>Resto África</v>
      </c>
      <c r="C215" s="20">
        <v>0</v>
      </c>
      <c r="D215" s="20">
        <v>0</v>
      </c>
      <c r="E215" s="20">
        <v>0</v>
      </c>
      <c r="F215" s="20">
        <v>0</v>
      </c>
      <c r="G215" s="20">
        <v>0</v>
      </c>
      <c r="H215" s="20">
        <v>0</v>
      </c>
      <c r="I215" s="20">
        <v>0</v>
      </c>
      <c r="J215" s="20">
        <v>0</v>
      </c>
      <c r="K215" s="20">
        <v>0</v>
      </c>
      <c r="L215" s="20">
        <v>0</v>
      </c>
      <c r="M215" s="20"/>
      <c r="P215" s="11"/>
      <c r="Q215" s="11"/>
    </row>
    <row r="216" spans="1:17" x14ac:dyDescent="0.25">
      <c r="A216" s="2">
        <v>909903</v>
      </c>
      <c r="B216" s="2" t="str">
        <f>VLOOKUP(A216,países!$A$4:$B$247,2,FALSE)</f>
        <v>Resto América</v>
      </c>
      <c r="C216" s="20">
        <v>0</v>
      </c>
      <c r="D216" s="20">
        <v>0</v>
      </c>
      <c r="E216" s="20">
        <v>0</v>
      </c>
      <c r="F216" s="20">
        <v>0</v>
      </c>
      <c r="G216" s="20">
        <v>0</v>
      </c>
      <c r="H216" s="20">
        <v>0</v>
      </c>
      <c r="I216" s="20">
        <v>0</v>
      </c>
      <c r="J216" s="20">
        <v>0</v>
      </c>
      <c r="K216" s="20">
        <v>0</v>
      </c>
      <c r="L216" s="20">
        <v>0</v>
      </c>
      <c r="M216" s="20"/>
      <c r="P216" s="11"/>
      <c r="Q216" s="11"/>
    </row>
    <row r="217" spans="1:17" x14ac:dyDescent="0.25">
      <c r="A217" s="2">
        <v>909904</v>
      </c>
      <c r="B217" s="2" t="str">
        <f>VLOOKUP(A217,países!$A$4:$B$247,2,FALSE)</f>
        <v>Otros Caribe</v>
      </c>
      <c r="C217" s="20">
        <v>0</v>
      </c>
      <c r="D217" s="20">
        <v>0</v>
      </c>
      <c r="E217" s="20">
        <v>0</v>
      </c>
      <c r="F217" s="20">
        <v>0</v>
      </c>
      <c r="G217" s="20">
        <v>0</v>
      </c>
      <c r="H217" s="20">
        <v>0</v>
      </c>
      <c r="I217" s="20">
        <v>0</v>
      </c>
      <c r="J217" s="20">
        <v>0</v>
      </c>
      <c r="K217" s="20">
        <v>0</v>
      </c>
      <c r="L217" s="20">
        <v>0</v>
      </c>
      <c r="M217" s="20"/>
      <c r="P217" s="11"/>
      <c r="Q217" s="11"/>
    </row>
    <row r="218" spans="1:17" x14ac:dyDescent="0.25">
      <c r="A218" s="2">
        <v>909905</v>
      </c>
      <c r="B218" s="2" t="str">
        <f>VLOOKUP(A218,países!$A$4:$B$247,2,FALSE)</f>
        <v>Costa de Marfil</v>
      </c>
      <c r="C218" s="20">
        <v>0</v>
      </c>
      <c r="D218" s="20">
        <v>0</v>
      </c>
      <c r="E218" s="20">
        <v>0</v>
      </c>
      <c r="F218" s="20">
        <v>0</v>
      </c>
      <c r="G218" s="20">
        <v>0</v>
      </c>
      <c r="H218" s="20">
        <v>0</v>
      </c>
      <c r="I218" s="20">
        <v>0</v>
      </c>
      <c r="J218" s="20">
        <v>0</v>
      </c>
      <c r="K218" s="20">
        <v>0</v>
      </c>
      <c r="L218" s="20">
        <v>0</v>
      </c>
      <c r="M218" s="20"/>
      <c r="P218" s="11"/>
      <c r="Q218" s="11"/>
    </row>
    <row r="219" spans="1:17" x14ac:dyDescent="0.25">
      <c r="A219" s="2">
        <v>909906</v>
      </c>
      <c r="B219" s="2" t="str">
        <f>VLOOKUP(A219,países!$A$4:$B$247,2,FALSE)</f>
        <v>Guayana Holandesa</v>
      </c>
      <c r="C219" s="20">
        <v>0</v>
      </c>
      <c r="D219" s="20">
        <v>0</v>
      </c>
      <c r="E219" s="20">
        <v>0</v>
      </c>
      <c r="F219" s="20">
        <v>0</v>
      </c>
      <c r="G219" s="20">
        <v>0</v>
      </c>
      <c r="H219" s="20">
        <v>0</v>
      </c>
      <c r="I219" s="20">
        <v>0</v>
      </c>
      <c r="J219" s="20">
        <v>0</v>
      </c>
      <c r="K219" s="20">
        <v>0</v>
      </c>
      <c r="L219" s="20">
        <v>0</v>
      </c>
      <c r="M219" s="20"/>
      <c r="P219" s="11"/>
      <c r="Q219" s="11"/>
    </row>
    <row r="220" spans="1:17" x14ac:dyDescent="0.25">
      <c r="A220" s="2">
        <v>909907</v>
      </c>
      <c r="B220" s="2" t="str">
        <f>VLOOKUP(A220,países!$A$4:$B$247,2,FALSE)</f>
        <v>Isla Roda</v>
      </c>
      <c r="C220" s="20">
        <v>0</v>
      </c>
      <c r="D220" s="20">
        <v>0</v>
      </c>
      <c r="E220" s="20">
        <v>0</v>
      </c>
      <c r="F220" s="20">
        <v>0</v>
      </c>
      <c r="G220" s="20">
        <v>0</v>
      </c>
      <c r="H220" s="20">
        <v>0</v>
      </c>
      <c r="I220" s="20">
        <v>0</v>
      </c>
      <c r="J220" s="20">
        <v>0</v>
      </c>
      <c r="K220" s="20">
        <v>0</v>
      </c>
      <c r="L220" s="20">
        <v>0</v>
      </c>
      <c r="M220" s="20"/>
      <c r="P220" s="11"/>
      <c r="Q220" s="11"/>
    </row>
    <row r="221" spans="1:17" x14ac:dyDescent="0.25">
      <c r="A221" s="2">
        <v>909911</v>
      </c>
      <c r="B221" s="2" t="str">
        <f>VLOOKUP(A221,países!$A$4:$B$247,2,FALSE)</f>
        <v>Mediterráneo</v>
      </c>
      <c r="C221" s="20">
        <v>0</v>
      </c>
      <c r="D221" s="20">
        <v>0</v>
      </c>
      <c r="E221" s="20">
        <v>0</v>
      </c>
      <c r="F221" s="20">
        <v>0</v>
      </c>
      <c r="G221" s="20">
        <v>0</v>
      </c>
      <c r="H221" s="20">
        <v>0</v>
      </c>
      <c r="I221" s="20">
        <v>0</v>
      </c>
      <c r="J221" s="20">
        <v>0</v>
      </c>
      <c r="K221" s="20">
        <v>0</v>
      </c>
      <c r="L221" s="20">
        <v>0</v>
      </c>
      <c r="M221" s="20"/>
      <c r="P221" s="11"/>
      <c r="Q221" s="11"/>
    </row>
    <row r="222" spans="1:17" x14ac:dyDescent="0.25">
      <c r="A222" s="2">
        <v>909912</v>
      </c>
      <c r="B222" s="2" t="str">
        <f>VLOOKUP(A222,países!$A$4:$B$247,2,FALSE)</f>
        <v>Norte de Europa</v>
      </c>
      <c r="C222" s="20">
        <v>0</v>
      </c>
      <c r="D222" s="20">
        <v>0</v>
      </c>
      <c r="E222" s="20">
        <v>0</v>
      </c>
      <c r="F222" s="20">
        <v>0</v>
      </c>
      <c r="G222" s="20">
        <v>0</v>
      </c>
      <c r="H222" s="20">
        <v>0</v>
      </c>
      <c r="I222" s="20">
        <v>0</v>
      </c>
      <c r="J222" s="20">
        <v>0</v>
      </c>
      <c r="K222" s="20">
        <v>0</v>
      </c>
      <c r="L222" s="20">
        <v>0</v>
      </c>
      <c r="M222" s="20"/>
      <c r="P222" s="11"/>
      <c r="Q222" s="11"/>
    </row>
    <row r="223" spans="1:17" x14ac:dyDescent="0.25">
      <c r="A223" s="2">
        <v>909915</v>
      </c>
      <c r="B223" s="2" t="str">
        <f>VLOOKUP(A223,países!$A$4:$B$247,2,FALSE)</f>
        <v>San Eustaquio</v>
      </c>
      <c r="C223" s="20">
        <v>0</v>
      </c>
      <c r="D223" s="20">
        <v>0</v>
      </c>
      <c r="E223" s="20">
        <v>0</v>
      </c>
      <c r="F223" s="20">
        <v>0</v>
      </c>
      <c r="G223" s="20">
        <v>0</v>
      </c>
      <c r="H223" s="20">
        <v>0</v>
      </c>
      <c r="I223" s="20">
        <v>0</v>
      </c>
      <c r="J223" s="20">
        <v>0</v>
      </c>
      <c r="K223" s="20">
        <v>0</v>
      </c>
      <c r="L223" s="20">
        <v>0</v>
      </c>
      <c r="M223" s="20"/>
      <c r="P223" s="11"/>
      <c r="Q223" s="11"/>
    </row>
    <row r="224" spans="1:17" customFormat="1" x14ac:dyDescent="0.25">
      <c r="A224">
        <v>909916</v>
      </c>
      <c r="B224" s="2" t="str">
        <f>VLOOKUP(A224,países!$A$4:$B$247,2,FALSE)</f>
        <v>Resto Antillas Francesas</v>
      </c>
      <c r="C224" s="20">
        <v>0</v>
      </c>
      <c r="D224" s="20">
        <v>0</v>
      </c>
      <c r="E224" s="20">
        <v>0</v>
      </c>
      <c r="F224" s="20">
        <v>0</v>
      </c>
      <c r="G224" s="20">
        <v>0</v>
      </c>
      <c r="H224" s="20">
        <v>0</v>
      </c>
      <c r="I224" s="20">
        <v>0</v>
      </c>
      <c r="J224" s="20">
        <v>0</v>
      </c>
      <c r="K224" s="20">
        <v>0</v>
      </c>
      <c r="L224" s="20">
        <v>0</v>
      </c>
      <c r="M224" s="20"/>
      <c r="N224" s="11"/>
      <c r="O224" s="11"/>
      <c r="P224" s="11"/>
      <c r="Q224" s="11"/>
    </row>
    <row r="225" spans="1:17" customFormat="1" x14ac:dyDescent="0.25">
      <c r="A225">
        <v>909917</v>
      </c>
      <c r="B225" s="2" t="str">
        <f>VLOOKUP(A225,países!$A$4:$B$247,2,FALSE)</f>
        <v>Resto Antillas Holandesas</v>
      </c>
      <c r="C225" s="20">
        <v>0</v>
      </c>
      <c r="D225" s="20">
        <v>0</v>
      </c>
      <c r="E225" s="20">
        <v>0</v>
      </c>
      <c r="F225" s="20">
        <v>0</v>
      </c>
      <c r="G225" s="20">
        <v>0</v>
      </c>
      <c r="H225" s="20">
        <v>0</v>
      </c>
      <c r="I225" s="20">
        <v>0</v>
      </c>
      <c r="J225" s="20">
        <v>0</v>
      </c>
      <c r="K225" s="20">
        <v>0</v>
      </c>
      <c r="L225" s="20">
        <v>0</v>
      </c>
      <c r="M225" s="20"/>
    </row>
    <row r="226" spans="1:17" x14ac:dyDescent="0.25">
      <c r="A226">
        <v>909918</v>
      </c>
      <c r="B226" t="s">
        <v>225</v>
      </c>
      <c r="C226" s="20">
        <v>0</v>
      </c>
      <c r="D226" s="20">
        <v>0</v>
      </c>
      <c r="E226" s="20">
        <v>0</v>
      </c>
      <c r="F226" s="20">
        <v>0</v>
      </c>
      <c r="G226" s="20">
        <v>0</v>
      </c>
      <c r="H226" s="20">
        <v>0</v>
      </c>
      <c r="I226" s="20">
        <v>0</v>
      </c>
      <c r="J226" s="20">
        <v>0</v>
      </c>
      <c r="K226" s="20">
        <v>0</v>
      </c>
      <c r="L226" s="20">
        <v>0</v>
      </c>
      <c r="M226" s="20"/>
      <c r="P226" s="11"/>
      <c r="Q226" s="11"/>
    </row>
    <row r="227" spans="1:17" x14ac:dyDescent="0.25">
      <c r="A227">
        <v>919901</v>
      </c>
      <c r="B227" s="2" t="str">
        <f>VLOOKUP(A227,países!$A$4:$B$247,2,FALSE)</f>
        <v>ALCA</v>
      </c>
      <c r="C227" s="7">
        <f t="shared" ref="C227:J227" si="0">SUM(C251:C283)</f>
        <v>9.3000000000000005E-4</v>
      </c>
      <c r="D227" s="7">
        <f t="shared" si="0"/>
        <v>0</v>
      </c>
      <c r="E227" s="7">
        <f t="shared" si="0"/>
        <v>1.89E-2</v>
      </c>
      <c r="F227" s="7">
        <f t="shared" si="0"/>
        <v>0</v>
      </c>
      <c r="G227" s="7">
        <f t="shared" si="0"/>
        <v>3.5E-4</v>
      </c>
      <c r="H227" s="7">
        <f t="shared" si="0"/>
        <v>373.00007199999999</v>
      </c>
      <c r="I227" s="7">
        <f t="shared" si="0"/>
        <v>732.9704109999999</v>
      </c>
      <c r="J227" s="7">
        <f t="shared" si="0"/>
        <v>574.44804699999997</v>
      </c>
      <c r="K227" s="7">
        <f>SUM(K251:K283)</f>
        <v>576.676692</v>
      </c>
      <c r="L227" s="7">
        <f>SUM(L251:L283)</f>
        <v>711.99456099999998</v>
      </c>
      <c r="M227" s="7"/>
    </row>
    <row r="228" spans="1:17" x14ac:dyDescent="0.25">
      <c r="A228">
        <v>919902</v>
      </c>
      <c r="B228" s="2" t="str">
        <f>VLOOKUP(A228,países!$A$4:$B$247,2,FALSE)</f>
        <v>ALADI</v>
      </c>
      <c r="C228" s="7">
        <f t="shared" ref="C228:J228" si="1">SUM(C286:C296)</f>
        <v>0</v>
      </c>
      <c r="D228" s="7">
        <f t="shared" si="1"/>
        <v>0</v>
      </c>
      <c r="E228" s="7">
        <f t="shared" si="1"/>
        <v>1.89E-2</v>
      </c>
      <c r="F228" s="7">
        <f t="shared" si="1"/>
        <v>0</v>
      </c>
      <c r="G228" s="7">
        <f t="shared" si="1"/>
        <v>0</v>
      </c>
      <c r="H228" s="7">
        <f t="shared" si="1"/>
        <v>0</v>
      </c>
      <c r="I228" s="7">
        <f t="shared" si="1"/>
        <v>0</v>
      </c>
      <c r="J228" s="7">
        <f t="shared" si="1"/>
        <v>3.9331999999999999E-2</v>
      </c>
      <c r="K228" s="7">
        <f>SUM(K286:K296)</f>
        <v>2.9297E-2</v>
      </c>
      <c r="L228" s="7">
        <f>SUM(L286:L296)</f>
        <v>0</v>
      </c>
      <c r="M228" s="7"/>
    </row>
    <row r="229" spans="1:17" x14ac:dyDescent="0.25">
      <c r="A229">
        <v>919903</v>
      </c>
      <c r="B229" s="2" t="str">
        <f>VLOOKUP(A229,países!$A$4:$B$247,2,FALSE)</f>
        <v>TLC</v>
      </c>
      <c r="C229" s="7">
        <f t="shared" ref="C229:J229" si="2">SUM(C299:C301)</f>
        <v>9.3000000000000005E-4</v>
      </c>
      <c r="D229" s="7">
        <f t="shared" si="2"/>
        <v>0</v>
      </c>
      <c r="E229" s="7">
        <f t="shared" si="2"/>
        <v>0</v>
      </c>
      <c r="F229" s="7">
        <f t="shared" si="2"/>
        <v>0</v>
      </c>
      <c r="G229" s="7">
        <f t="shared" si="2"/>
        <v>3.5E-4</v>
      </c>
      <c r="H229" s="7">
        <f t="shared" si="2"/>
        <v>363.242774</v>
      </c>
      <c r="I229" s="7">
        <f t="shared" si="2"/>
        <v>670.60426399999994</v>
      </c>
      <c r="J229" s="7">
        <f t="shared" si="2"/>
        <v>557.96355500000004</v>
      </c>
      <c r="K229" s="7">
        <f>SUM(K299:K301)</f>
        <v>560.50180399999999</v>
      </c>
      <c r="L229" s="7">
        <f>SUM(L299:L301)</f>
        <v>711.99456099999998</v>
      </c>
      <c r="M229" s="7"/>
    </row>
    <row r="230" spans="1:17" x14ac:dyDescent="0.25">
      <c r="A230">
        <v>919904</v>
      </c>
      <c r="B230" s="2" t="str">
        <f>VLOOKUP(A230,países!$A$4:$B$247,2,FALSE)</f>
        <v>G-3</v>
      </c>
      <c r="C230" s="7">
        <f t="shared" ref="C230:J230" si="3">SUM(C304:C305)</f>
        <v>0</v>
      </c>
      <c r="D230" s="7">
        <f t="shared" si="3"/>
        <v>0</v>
      </c>
      <c r="E230" s="7">
        <f t="shared" si="3"/>
        <v>1.89E-2</v>
      </c>
      <c r="F230" s="7">
        <f t="shared" si="3"/>
        <v>0</v>
      </c>
      <c r="G230" s="7">
        <f t="shared" si="3"/>
        <v>0</v>
      </c>
      <c r="H230" s="7">
        <f t="shared" si="3"/>
        <v>0</v>
      </c>
      <c r="I230" s="7">
        <f t="shared" si="3"/>
        <v>0</v>
      </c>
      <c r="J230" s="7">
        <f t="shared" si="3"/>
        <v>3.9331999999999999E-2</v>
      </c>
      <c r="K230" s="7">
        <f>SUM(K304:K305)</f>
        <v>2.9297E-2</v>
      </c>
      <c r="L230" s="7">
        <f>SUM(L304:L305)</f>
        <v>0</v>
      </c>
      <c r="M230" s="7"/>
    </row>
    <row r="231" spans="1:17" x14ac:dyDescent="0.25">
      <c r="A231">
        <v>919905</v>
      </c>
      <c r="B231" s="2" t="str">
        <f>VLOOKUP(A231,países!$A$4:$B$247,2,FALSE)</f>
        <v>MCCA</v>
      </c>
      <c r="C231" s="7">
        <f t="shared" ref="C231:J231" si="4">SUM(C308:C311)</f>
        <v>0</v>
      </c>
      <c r="D231" s="7">
        <f t="shared" si="4"/>
        <v>0</v>
      </c>
      <c r="E231" s="7">
        <f t="shared" si="4"/>
        <v>0</v>
      </c>
      <c r="F231" s="7">
        <f t="shared" si="4"/>
        <v>0</v>
      </c>
      <c r="G231" s="7">
        <f t="shared" si="4"/>
        <v>0</v>
      </c>
      <c r="H231" s="7">
        <f t="shared" si="4"/>
        <v>0</v>
      </c>
      <c r="I231" s="7">
        <f t="shared" si="4"/>
        <v>0</v>
      </c>
      <c r="J231" s="7">
        <f t="shared" si="4"/>
        <v>0</v>
      </c>
      <c r="K231" s="7">
        <f>SUM(K308:K311)</f>
        <v>0</v>
      </c>
      <c r="L231" s="7">
        <f>SUM(L308:L311)</f>
        <v>0</v>
      </c>
      <c r="M231" s="7"/>
    </row>
    <row r="232" spans="1:17" x14ac:dyDescent="0.25">
      <c r="A232">
        <v>919906</v>
      </c>
      <c r="B232" s="2" t="str">
        <f>VLOOKUP(A232,países!$A$4:$B$247,2,FALSE)</f>
        <v>CAN</v>
      </c>
      <c r="C232" s="7">
        <f t="shared" ref="C232:J232" si="5">SUM(C314:C317)</f>
        <v>0</v>
      </c>
      <c r="D232" s="7">
        <f t="shared" si="5"/>
        <v>0</v>
      </c>
      <c r="E232" s="7">
        <f t="shared" si="5"/>
        <v>1.89E-2</v>
      </c>
      <c r="F232" s="7">
        <f t="shared" si="5"/>
        <v>0</v>
      </c>
      <c r="G232" s="7">
        <f t="shared" si="5"/>
        <v>0</v>
      </c>
      <c r="H232" s="7">
        <f t="shared" si="5"/>
        <v>0</v>
      </c>
      <c r="I232" s="7">
        <f t="shared" si="5"/>
        <v>0</v>
      </c>
      <c r="J232" s="7">
        <f t="shared" si="5"/>
        <v>3.9331999999999999E-2</v>
      </c>
      <c r="K232" s="7">
        <f>SUM(K314:K317)</f>
        <v>2.9297E-2</v>
      </c>
      <c r="L232" s="7">
        <f>SUM(L314:L317)</f>
        <v>0</v>
      </c>
      <c r="M232" s="7"/>
    </row>
    <row r="233" spans="1:17" x14ac:dyDescent="0.25">
      <c r="A233">
        <v>919907</v>
      </c>
      <c r="B233" s="2" t="str">
        <f>VLOOKUP(A233,países!$A$4:$B$247,2,FALSE)</f>
        <v>Mercosur</v>
      </c>
      <c r="C233" s="7">
        <f t="shared" ref="C233:J233" si="6">SUM(C320:C323)</f>
        <v>0</v>
      </c>
      <c r="D233" s="7">
        <f t="shared" si="6"/>
        <v>0</v>
      </c>
      <c r="E233" s="7">
        <f t="shared" si="6"/>
        <v>0</v>
      </c>
      <c r="F233" s="7">
        <f t="shared" si="6"/>
        <v>0</v>
      </c>
      <c r="G233" s="7">
        <f t="shared" si="6"/>
        <v>0</v>
      </c>
      <c r="H233" s="7">
        <f t="shared" si="6"/>
        <v>0</v>
      </c>
      <c r="I233" s="7">
        <f t="shared" si="6"/>
        <v>0</v>
      </c>
      <c r="J233" s="7">
        <f t="shared" si="6"/>
        <v>0</v>
      </c>
      <c r="K233" s="7">
        <f>SUM(K320:K323)</f>
        <v>0</v>
      </c>
      <c r="L233" s="7">
        <f>SUM(L320:L323)</f>
        <v>0</v>
      </c>
      <c r="M233" s="7"/>
    </row>
    <row r="234" spans="1:17" x14ac:dyDescent="0.25">
      <c r="A234">
        <v>919908</v>
      </c>
      <c r="B234" s="2" t="str">
        <f>VLOOKUP(A234,países!$A$4:$B$247,2,FALSE)</f>
        <v>Unión Europea</v>
      </c>
      <c r="C234" s="7">
        <f t="shared" ref="C234:J234" si="7">SUM(C326:C339)</f>
        <v>0</v>
      </c>
      <c r="D234" s="7">
        <f t="shared" si="7"/>
        <v>0</v>
      </c>
      <c r="E234" s="7">
        <f t="shared" si="7"/>
        <v>1.6750000000000001E-3</v>
      </c>
      <c r="F234" s="7">
        <f t="shared" si="7"/>
        <v>0</v>
      </c>
      <c r="G234" s="7">
        <f t="shared" si="7"/>
        <v>5.9999999999999995E-4</v>
      </c>
      <c r="H234" s="7">
        <f t="shared" si="7"/>
        <v>0</v>
      </c>
      <c r="I234" s="7">
        <f t="shared" si="7"/>
        <v>0</v>
      </c>
      <c r="J234" s="7">
        <f t="shared" si="7"/>
        <v>0</v>
      </c>
      <c r="K234" s="7">
        <f>SUM(K326:K339)</f>
        <v>17.173466999999999</v>
      </c>
      <c r="L234" s="7">
        <f>SUM(L326:L339)</f>
        <v>9.3000000000000005E-4</v>
      </c>
      <c r="M234" s="7"/>
    </row>
    <row r="235" spans="1:17" customFormat="1" x14ac:dyDescent="0.25">
      <c r="A235">
        <v>919909</v>
      </c>
      <c r="B235" s="2" t="str">
        <f>VLOOKUP(A235,países!$A$4:$B$247,2,FALSE)</f>
        <v>Caribe Resto</v>
      </c>
      <c r="C235" s="21">
        <f t="shared" ref="C235:J235" si="8">SUM(C342:C360)</f>
        <v>0</v>
      </c>
      <c r="D235" s="21">
        <f t="shared" si="8"/>
        <v>0</v>
      </c>
      <c r="E235" s="21">
        <f t="shared" si="8"/>
        <v>0</v>
      </c>
      <c r="F235" s="21">
        <f t="shared" si="8"/>
        <v>0</v>
      </c>
      <c r="G235" s="21">
        <f t="shared" si="8"/>
        <v>0</v>
      </c>
      <c r="H235" s="21">
        <f t="shared" si="8"/>
        <v>35.019463999999999</v>
      </c>
      <c r="I235" s="21">
        <f t="shared" si="8"/>
        <v>32.198090000000001</v>
      </c>
      <c r="J235" s="21">
        <f t="shared" si="8"/>
        <v>2.0133669999999997</v>
      </c>
      <c r="K235" s="21">
        <f>SUM(K342:K360)</f>
        <v>26.995372</v>
      </c>
      <c r="L235" s="21">
        <f>SUM(L342:L360)</f>
        <v>51.728496000000007</v>
      </c>
      <c r="M235" s="21"/>
      <c r="N235" s="21"/>
      <c r="O235" s="21"/>
    </row>
    <row r="236" spans="1:17" x14ac:dyDescent="0.25">
      <c r="A236">
        <v>919910</v>
      </c>
      <c r="B236" s="2" t="str">
        <f>VLOOKUP(A236,países!$A$4:$B$247,2,FALSE)</f>
        <v>Caricom</v>
      </c>
      <c r="C236" s="7">
        <f t="shared" ref="C236:J236" si="9">SUM(C363:C377)</f>
        <v>0</v>
      </c>
      <c r="D236" s="7">
        <f t="shared" si="9"/>
        <v>0</v>
      </c>
      <c r="E236" s="7">
        <f t="shared" si="9"/>
        <v>0</v>
      </c>
      <c r="F236" s="7">
        <f t="shared" si="9"/>
        <v>0</v>
      </c>
      <c r="G236" s="7">
        <f t="shared" si="9"/>
        <v>0</v>
      </c>
      <c r="H236" s="7">
        <f t="shared" si="9"/>
        <v>9.7572980000000005</v>
      </c>
      <c r="I236" s="7">
        <f t="shared" si="9"/>
        <v>50.904673000000003</v>
      </c>
      <c r="J236" s="7">
        <f t="shared" si="9"/>
        <v>16.445160000000001</v>
      </c>
      <c r="K236" s="7">
        <f>SUM(K363:K377)</f>
        <v>16.145591</v>
      </c>
      <c r="L236" s="7">
        <f>SUM(L363:L377)</f>
        <v>0</v>
      </c>
      <c r="M236" s="7"/>
    </row>
    <row r="237" spans="1:17" x14ac:dyDescent="0.25">
      <c r="A237">
        <v>919911</v>
      </c>
      <c r="B237" s="2" t="str">
        <f>VLOOKUP(A237,países!$A$4:$B$247,2,FALSE)</f>
        <v>OPEP</v>
      </c>
      <c r="C237" s="7">
        <f t="shared" ref="C237:J237" si="10">SUM(C380:C389)</f>
        <v>0</v>
      </c>
      <c r="D237" s="7">
        <f t="shared" si="10"/>
        <v>0</v>
      </c>
      <c r="E237" s="7">
        <f t="shared" si="10"/>
        <v>0</v>
      </c>
      <c r="F237" s="7">
        <f t="shared" si="10"/>
        <v>0</v>
      </c>
      <c r="G237" s="7">
        <f t="shared" si="10"/>
        <v>0</v>
      </c>
      <c r="H237" s="7">
        <f t="shared" si="10"/>
        <v>0</v>
      </c>
      <c r="I237" s="7">
        <f t="shared" si="10"/>
        <v>0</v>
      </c>
      <c r="J237" s="7">
        <f t="shared" si="10"/>
        <v>18.925847999999998</v>
      </c>
      <c r="K237" s="7">
        <f>SUM(K380:K389)</f>
        <v>0</v>
      </c>
      <c r="L237" s="7">
        <f>SUM(L380:L389)</f>
        <v>0</v>
      </c>
      <c r="M237" s="7"/>
    </row>
    <row r="238" spans="1:17" customFormat="1" x14ac:dyDescent="0.25">
      <c r="A238">
        <v>919912</v>
      </c>
      <c r="B238" s="2" t="str">
        <f>VLOOKUP(A238,países!$A$4:$B$247,2,FALSE)</f>
        <v>Africa</v>
      </c>
      <c r="C238" s="21">
        <f t="shared" ref="C238:J238" si="11">SUM(C392:C431)</f>
        <v>0</v>
      </c>
      <c r="D238" s="21">
        <f t="shared" si="11"/>
        <v>0</v>
      </c>
      <c r="E238" s="21">
        <f t="shared" si="11"/>
        <v>0</v>
      </c>
      <c r="F238" s="21">
        <f t="shared" si="11"/>
        <v>0</v>
      </c>
      <c r="G238" s="21">
        <f t="shared" si="11"/>
        <v>0</v>
      </c>
      <c r="H238" s="21">
        <f t="shared" si="11"/>
        <v>0</v>
      </c>
      <c r="I238" s="21">
        <f t="shared" si="11"/>
        <v>0</v>
      </c>
      <c r="J238" s="21">
        <f t="shared" si="11"/>
        <v>0</v>
      </c>
      <c r="K238" s="21">
        <f>SUM(K392:K431)</f>
        <v>0</v>
      </c>
      <c r="L238" s="21">
        <f>SUM(L392:L431)</f>
        <v>0</v>
      </c>
      <c r="M238" s="21"/>
      <c r="N238" s="21"/>
      <c r="O238" s="21"/>
    </row>
    <row r="239" spans="1:17" customFormat="1" x14ac:dyDescent="0.25">
      <c r="A239">
        <v>919913</v>
      </c>
      <c r="B239" s="2" t="str">
        <f>VLOOKUP(A239,países!$A$4:$B$247,2,FALSE)</f>
        <v>Asia</v>
      </c>
      <c r="C239" s="21">
        <f t="shared" ref="C239:J239" si="12">SUM(C434:C473)</f>
        <v>0</v>
      </c>
      <c r="D239" s="21">
        <f t="shared" si="12"/>
        <v>0</v>
      </c>
      <c r="E239" s="21">
        <f t="shared" si="12"/>
        <v>0</v>
      </c>
      <c r="F239" s="21">
        <f t="shared" si="12"/>
        <v>0</v>
      </c>
      <c r="G239" s="21">
        <f t="shared" si="12"/>
        <v>0</v>
      </c>
      <c r="H239" s="21">
        <f t="shared" si="12"/>
        <v>0</v>
      </c>
      <c r="I239" s="21">
        <f t="shared" si="12"/>
        <v>0</v>
      </c>
      <c r="J239" s="21">
        <f t="shared" si="12"/>
        <v>18.925847999999998</v>
      </c>
      <c r="K239" s="21">
        <f>SUM(K434:K473)</f>
        <v>0</v>
      </c>
      <c r="L239" s="21">
        <f>SUM(L434:L473)</f>
        <v>0</v>
      </c>
      <c r="M239" s="21"/>
      <c r="N239" s="21"/>
      <c r="O239" s="21"/>
    </row>
    <row r="240" spans="1:17" customFormat="1" x14ac:dyDescent="0.25">
      <c r="A240">
        <v>919914</v>
      </c>
      <c r="B240" t="s">
        <v>240</v>
      </c>
      <c r="C240" s="21">
        <f t="shared" ref="C240:J240" si="13">SUM(C479:C496)</f>
        <v>0</v>
      </c>
      <c r="D240" s="21">
        <f t="shared" si="13"/>
        <v>0</v>
      </c>
      <c r="E240" s="21">
        <f t="shared" si="13"/>
        <v>1.89E-2</v>
      </c>
      <c r="F240" s="21">
        <f t="shared" si="13"/>
        <v>0</v>
      </c>
      <c r="G240" s="21">
        <f t="shared" si="13"/>
        <v>0</v>
      </c>
      <c r="H240" s="21">
        <f t="shared" si="13"/>
        <v>0</v>
      </c>
      <c r="I240" s="21">
        <f t="shared" si="13"/>
        <v>0</v>
      </c>
      <c r="J240" s="21">
        <f t="shared" si="13"/>
        <v>3.9331999999999999E-2</v>
      </c>
      <c r="K240" s="21">
        <f>SUM(K479:K496)</f>
        <v>2.9297E-2</v>
      </c>
      <c r="L240" s="21">
        <f>SUM(L479:L496)</f>
        <v>0</v>
      </c>
      <c r="M240" s="21"/>
    </row>
    <row r="241" spans="1:13" customFormat="1" x14ac:dyDescent="0.25">
      <c r="A241">
        <v>919915</v>
      </c>
      <c r="B241" t="s">
        <v>241</v>
      </c>
      <c r="C241" s="21">
        <f t="shared" ref="C241:J241" si="14">SUM(C500:C504)</f>
        <v>0</v>
      </c>
      <c r="D241" s="21">
        <f t="shared" si="14"/>
        <v>0</v>
      </c>
      <c r="E241" s="21">
        <f t="shared" si="14"/>
        <v>0</v>
      </c>
      <c r="F241" s="21">
        <f t="shared" si="14"/>
        <v>0</v>
      </c>
      <c r="G241" s="21">
        <f t="shared" si="14"/>
        <v>0</v>
      </c>
      <c r="H241" s="21">
        <f t="shared" si="14"/>
        <v>0</v>
      </c>
      <c r="I241" s="21">
        <f t="shared" si="14"/>
        <v>0</v>
      </c>
      <c r="J241" s="21">
        <f t="shared" si="14"/>
        <v>0</v>
      </c>
      <c r="K241" s="21">
        <f>SUM(K500:K504)</f>
        <v>0</v>
      </c>
      <c r="L241" s="21">
        <f>SUM(L500:L504)</f>
        <v>0</v>
      </c>
      <c r="M241" s="21"/>
    </row>
    <row r="242" spans="1:13" customFormat="1" x14ac:dyDescent="0.25">
      <c r="A242">
        <v>919916</v>
      </c>
      <c r="B242" t="s">
        <v>242</v>
      </c>
      <c r="C242" s="21">
        <f t="shared" ref="C242:J242" si="15">SUM(C507:C512)</f>
        <v>0</v>
      </c>
      <c r="D242" s="21">
        <f t="shared" si="15"/>
        <v>0</v>
      </c>
      <c r="E242" s="21">
        <f t="shared" si="15"/>
        <v>0</v>
      </c>
      <c r="F242" s="21">
        <f t="shared" si="15"/>
        <v>0</v>
      </c>
      <c r="G242" s="21">
        <f t="shared" si="15"/>
        <v>0</v>
      </c>
      <c r="H242" s="21">
        <f t="shared" si="15"/>
        <v>0</v>
      </c>
      <c r="I242" s="21">
        <f t="shared" si="15"/>
        <v>0</v>
      </c>
      <c r="J242" s="21">
        <f t="shared" si="15"/>
        <v>0</v>
      </c>
      <c r="K242" s="21">
        <f>SUM(K507:K512)</f>
        <v>0</v>
      </c>
      <c r="L242" s="21">
        <f>SUM(L507:L512)</f>
        <v>0</v>
      </c>
      <c r="M242" s="21"/>
    </row>
    <row r="243" spans="1:13" customFormat="1" x14ac:dyDescent="0.25">
      <c r="A243">
        <v>919917</v>
      </c>
      <c r="B243" t="s">
        <v>243</v>
      </c>
      <c r="C243" s="21">
        <f t="shared" ref="C243:J243" si="16">SUM(C515:C521)</f>
        <v>0</v>
      </c>
      <c r="D243" s="21">
        <f t="shared" si="16"/>
        <v>0</v>
      </c>
      <c r="E243" s="21">
        <f t="shared" si="16"/>
        <v>1.89E-2</v>
      </c>
      <c r="F243" s="21">
        <f t="shared" si="16"/>
        <v>0</v>
      </c>
      <c r="G243" s="21">
        <f t="shared" si="16"/>
        <v>0</v>
      </c>
      <c r="H243" s="21">
        <f t="shared" si="16"/>
        <v>0</v>
      </c>
      <c r="I243" s="21">
        <f t="shared" si="16"/>
        <v>0</v>
      </c>
      <c r="J243" s="21">
        <f t="shared" si="16"/>
        <v>3.9331999999999999E-2</v>
      </c>
      <c r="K243" s="21">
        <f>SUM(K515:K521)</f>
        <v>2.9297E-2</v>
      </c>
      <c r="L243" s="21">
        <f>SUM(L515:L521)</f>
        <v>0</v>
      </c>
      <c r="M243" s="21"/>
    </row>
    <row r="244" spans="1:13" x14ac:dyDescent="0.25">
      <c r="A244">
        <v>999999</v>
      </c>
      <c r="B244" s="2" t="str">
        <f>VLOOKUP(A244,países!$A$4:$B$247,2,FALSE)</f>
        <v>Mundo</v>
      </c>
      <c r="C244" s="7">
        <f t="shared" ref="C244:J244" si="17">SUM(C4:C226)</f>
        <v>9.3000000000000005E-4</v>
      </c>
      <c r="D244" s="7">
        <f t="shared" si="17"/>
        <v>0</v>
      </c>
      <c r="E244" s="7">
        <f t="shared" si="17"/>
        <v>2.0575E-2</v>
      </c>
      <c r="F244" s="7">
        <f t="shared" si="17"/>
        <v>0</v>
      </c>
      <c r="G244" s="7">
        <f t="shared" si="17"/>
        <v>9.4999999999999989E-4</v>
      </c>
      <c r="H244" s="7">
        <f t="shared" si="17"/>
        <v>408.01953600000002</v>
      </c>
      <c r="I244" s="7">
        <f t="shared" si="17"/>
        <v>765.16850099999988</v>
      </c>
      <c r="J244" s="7">
        <f t="shared" si="17"/>
        <v>595.38726200000008</v>
      </c>
      <c r="K244" s="7">
        <f>SUM(K4:K226)</f>
        <v>620.84553099999994</v>
      </c>
      <c r="L244" s="7">
        <f>SUM(L4:L226)</f>
        <v>763.72398699999997</v>
      </c>
      <c r="M244" s="7"/>
    </row>
    <row r="245" spans="1:13" x14ac:dyDescent="0.25">
      <c r="I245" s="2"/>
      <c r="J245" s="2"/>
      <c r="K245" s="2"/>
      <c r="L245" s="2"/>
      <c r="M245" s="2"/>
    </row>
    <row r="246" spans="1:13" x14ac:dyDescent="0.25">
      <c r="B246" s="1" t="s">
        <v>280</v>
      </c>
      <c r="I246" s="2"/>
      <c r="J246" s="2"/>
      <c r="K246" s="2"/>
      <c r="L246" s="2"/>
      <c r="M246" s="2"/>
    </row>
    <row r="247" spans="1:13" x14ac:dyDescent="0.25">
      <c r="B247" s="2" t="s">
        <v>287</v>
      </c>
      <c r="I247" s="2"/>
      <c r="J247" s="2"/>
      <c r="K247" s="2"/>
      <c r="L247" s="2"/>
      <c r="M247" s="2"/>
    </row>
    <row r="248" spans="1:13" x14ac:dyDescent="0.25">
      <c r="A248"/>
      <c r="C248" s="7"/>
      <c r="D248" s="7"/>
      <c r="E248" s="7"/>
      <c r="F248" s="7"/>
      <c r="G248" s="7"/>
      <c r="I248" s="2"/>
      <c r="J248" s="2"/>
      <c r="K248" s="2"/>
      <c r="L248" s="2"/>
      <c r="M248" s="2"/>
    </row>
    <row r="249" spans="1:13" x14ac:dyDescent="0.25">
      <c r="A249"/>
      <c r="B249"/>
      <c r="C249" s="7"/>
      <c r="D249" s="7"/>
      <c r="E249" s="7"/>
      <c r="F249" s="7"/>
      <c r="G249" s="7"/>
      <c r="I249" s="2"/>
      <c r="J249" s="2"/>
      <c r="K249" s="2"/>
      <c r="L249" s="2"/>
      <c r="M249" s="2"/>
    </row>
    <row r="250" spans="1:13" x14ac:dyDescent="0.25">
      <c r="A250">
        <v>919901</v>
      </c>
      <c r="B250" s="1" t="str">
        <f>VLOOKUP(A250,países!$A$4:$B$247,2,FALSE)</f>
        <v>ALCA</v>
      </c>
      <c r="C250" s="7"/>
      <c r="D250" s="7"/>
      <c r="E250" s="7"/>
      <c r="F250" s="7"/>
      <c r="G250" s="7"/>
      <c r="I250" s="2"/>
      <c r="J250" s="2"/>
      <c r="K250" s="2"/>
      <c r="L250" s="2"/>
      <c r="M250" s="2"/>
    </row>
    <row r="251" spans="1:13" x14ac:dyDescent="0.25">
      <c r="A251">
        <v>432</v>
      </c>
      <c r="B251" s="2" t="str">
        <f>VLOOKUP(A251,países!$A$4:$B$247,2,FALSE)</f>
        <v>Antigua</v>
      </c>
      <c r="C251" s="23">
        <f t="shared" ref="C251:C283" si="18">VLOOKUP($B251,$B$4:$H$226,2,FALSE)</f>
        <v>0</v>
      </c>
      <c r="D251" s="23">
        <f t="shared" ref="D251:D283" si="19">VLOOKUP($B251,$B$4:$H$226,3,FALSE)</f>
        <v>0</v>
      </c>
      <c r="E251" s="23">
        <f t="shared" ref="E251:E283" si="20">VLOOKUP($B251,$B$4:$H$226,4,FALSE)</f>
        <v>0</v>
      </c>
      <c r="F251" s="23">
        <f t="shared" ref="F251:F283" si="21">VLOOKUP($B251,$B$4:$H$226,5,FALSE)</f>
        <v>0</v>
      </c>
      <c r="G251" s="23">
        <f t="shared" ref="G251:G283" si="22">VLOOKUP($B251,$B$4:$H$226,6,FALSE)</f>
        <v>0</v>
      </c>
      <c r="H251" s="23">
        <f t="shared" ref="H251:H283" si="23">VLOOKUP($B251,$B$4:$H$226,7,FALSE)</f>
        <v>0</v>
      </c>
      <c r="I251" s="23">
        <f t="shared" ref="I251:I283" si="24">VLOOKUP($B251,$B$4:$I$226,8,FALSE)</f>
        <v>0</v>
      </c>
      <c r="J251" s="23">
        <f t="shared" ref="J251:J283" si="25">VLOOKUP($B251,$B$4:$Z$226,9,FALSE)</f>
        <v>0</v>
      </c>
      <c r="K251" s="23">
        <f>VLOOKUP($B251,$B$4:$Z$226,10,FALSE)</f>
        <v>0</v>
      </c>
      <c r="L251" s="23">
        <f>VLOOKUP($B251,$B$4:$Z$226,11,FALSE)</f>
        <v>0</v>
      </c>
      <c r="M251" s="23"/>
    </row>
    <row r="252" spans="1:13" x14ac:dyDescent="0.25">
      <c r="A252">
        <v>633</v>
      </c>
      <c r="B252" s="2" t="str">
        <f>VLOOKUP(A252,países!$A$4:$B$247,2,FALSE)</f>
        <v>Argentina</v>
      </c>
      <c r="C252" s="23">
        <f t="shared" si="18"/>
        <v>0</v>
      </c>
      <c r="D252" s="23">
        <f t="shared" si="19"/>
        <v>0</v>
      </c>
      <c r="E252" s="23">
        <f t="shared" si="20"/>
        <v>0</v>
      </c>
      <c r="F252" s="23">
        <f t="shared" si="21"/>
        <v>0</v>
      </c>
      <c r="G252" s="23">
        <f t="shared" si="22"/>
        <v>0</v>
      </c>
      <c r="H252" s="23">
        <f t="shared" si="23"/>
        <v>0</v>
      </c>
      <c r="I252" s="23">
        <f t="shared" si="24"/>
        <v>0</v>
      </c>
      <c r="J252" s="23">
        <f t="shared" si="25"/>
        <v>0</v>
      </c>
      <c r="K252" s="23">
        <f t="shared" ref="K252:K315" si="26">VLOOKUP($B252,$B$4:$Z$226,10,FALSE)</f>
        <v>0</v>
      </c>
      <c r="L252" s="23">
        <f t="shared" ref="L252:L315" si="27">VLOOKUP($B252,$B$4:$Z$226,11,FALSE)</f>
        <v>0</v>
      </c>
      <c r="M252" s="23"/>
    </row>
    <row r="253" spans="1:13" x14ac:dyDescent="0.25">
      <c r="A253">
        <v>772</v>
      </c>
      <c r="B253" s="2" t="str">
        <f>VLOOKUP(A253,países!$A$4:$B$247,2,FALSE)</f>
        <v>Bahamas</v>
      </c>
      <c r="C253" s="23">
        <f t="shared" si="18"/>
        <v>0</v>
      </c>
      <c r="D253" s="23">
        <f t="shared" si="19"/>
        <v>0</v>
      </c>
      <c r="E253" s="23">
        <f t="shared" si="20"/>
        <v>0</v>
      </c>
      <c r="F253" s="23">
        <f t="shared" si="21"/>
        <v>0</v>
      </c>
      <c r="G253" s="23">
        <f t="shared" si="22"/>
        <v>0</v>
      </c>
      <c r="H253" s="23">
        <f t="shared" si="23"/>
        <v>0</v>
      </c>
      <c r="I253" s="23">
        <f t="shared" si="24"/>
        <v>0</v>
      </c>
      <c r="J253" s="23">
        <f t="shared" si="25"/>
        <v>0</v>
      </c>
      <c r="K253" s="23">
        <f t="shared" si="26"/>
        <v>0</v>
      </c>
      <c r="L253" s="23">
        <f t="shared" si="27"/>
        <v>0</v>
      </c>
      <c r="M253" s="23"/>
    </row>
    <row r="254" spans="1:13" x14ac:dyDescent="0.25">
      <c r="A254">
        <v>832</v>
      </c>
      <c r="B254" s="2" t="str">
        <f>VLOOKUP(A254,países!$A$4:$B$247,2,FALSE)</f>
        <v>Barbados</v>
      </c>
      <c r="C254" s="23">
        <f t="shared" si="18"/>
        <v>0</v>
      </c>
      <c r="D254" s="23">
        <f t="shared" si="19"/>
        <v>0</v>
      </c>
      <c r="E254" s="23">
        <f t="shared" si="20"/>
        <v>0</v>
      </c>
      <c r="F254" s="23">
        <f t="shared" si="21"/>
        <v>0</v>
      </c>
      <c r="G254" s="23">
        <f t="shared" si="22"/>
        <v>0</v>
      </c>
      <c r="H254" s="23">
        <f t="shared" si="23"/>
        <v>0</v>
      </c>
      <c r="I254" s="23">
        <f t="shared" si="24"/>
        <v>0</v>
      </c>
      <c r="J254" s="23">
        <f t="shared" si="25"/>
        <v>0</v>
      </c>
      <c r="K254" s="23">
        <f t="shared" si="26"/>
        <v>0</v>
      </c>
      <c r="L254" s="23">
        <f t="shared" si="27"/>
        <v>0</v>
      </c>
      <c r="M254" s="23"/>
    </row>
    <row r="255" spans="1:13" x14ac:dyDescent="0.25">
      <c r="A255">
        <v>882</v>
      </c>
      <c r="B255" s="2" t="str">
        <f>VLOOKUP(A255,países!$A$4:$B$247,2,FALSE)</f>
        <v>Belice</v>
      </c>
      <c r="C255" s="23">
        <f t="shared" si="18"/>
        <v>0</v>
      </c>
      <c r="D255" s="23">
        <f t="shared" si="19"/>
        <v>0</v>
      </c>
      <c r="E255" s="23">
        <f t="shared" si="20"/>
        <v>0</v>
      </c>
      <c r="F255" s="23">
        <f t="shared" si="21"/>
        <v>0</v>
      </c>
      <c r="G255" s="23">
        <f t="shared" si="22"/>
        <v>0</v>
      </c>
      <c r="H255" s="23">
        <f t="shared" si="23"/>
        <v>0</v>
      </c>
      <c r="I255" s="23">
        <f t="shared" si="24"/>
        <v>0</v>
      </c>
      <c r="J255" s="23">
        <f t="shared" si="25"/>
        <v>0</v>
      </c>
      <c r="K255" s="23">
        <f t="shared" si="26"/>
        <v>0</v>
      </c>
      <c r="L255" s="23">
        <f t="shared" si="27"/>
        <v>0</v>
      </c>
      <c r="M255" s="23"/>
    </row>
    <row r="256" spans="1:13" x14ac:dyDescent="0.25">
      <c r="A256">
        <v>973</v>
      </c>
      <c r="B256" s="2" t="str">
        <f>VLOOKUP(A256,países!$A$4:$B$247,2,FALSE)</f>
        <v>Bolivia</v>
      </c>
      <c r="C256" s="23">
        <f t="shared" si="18"/>
        <v>0</v>
      </c>
      <c r="D256" s="23">
        <f t="shared" si="19"/>
        <v>0</v>
      </c>
      <c r="E256" s="23">
        <f t="shared" si="20"/>
        <v>0</v>
      </c>
      <c r="F256" s="23">
        <f t="shared" si="21"/>
        <v>0</v>
      </c>
      <c r="G256" s="23">
        <f t="shared" si="22"/>
        <v>0</v>
      </c>
      <c r="H256" s="23">
        <f t="shared" si="23"/>
        <v>0</v>
      </c>
      <c r="I256" s="23">
        <f t="shared" si="24"/>
        <v>0</v>
      </c>
      <c r="J256" s="23">
        <f t="shared" si="25"/>
        <v>0</v>
      </c>
      <c r="K256" s="23">
        <f t="shared" si="26"/>
        <v>0</v>
      </c>
      <c r="L256" s="23">
        <f t="shared" si="27"/>
        <v>0</v>
      </c>
      <c r="M256" s="23"/>
    </row>
    <row r="257" spans="1:13" x14ac:dyDescent="0.25">
      <c r="A257">
        <v>1053</v>
      </c>
      <c r="B257" s="2" t="str">
        <f>VLOOKUP(A257,países!$A$4:$B$247,2,FALSE)</f>
        <v>Brasil</v>
      </c>
      <c r="C257" s="23">
        <f t="shared" si="18"/>
        <v>0</v>
      </c>
      <c r="D257" s="23">
        <f t="shared" si="19"/>
        <v>0</v>
      </c>
      <c r="E257" s="23">
        <f t="shared" si="20"/>
        <v>0</v>
      </c>
      <c r="F257" s="23">
        <f t="shared" si="21"/>
        <v>0</v>
      </c>
      <c r="G257" s="23">
        <f t="shared" si="22"/>
        <v>0</v>
      </c>
      <c r="H257" s="23">
        <f t="shared" si="23"/>
        <v>0</v>
      </c>
      <c r="I257" s="23">
        <f t="shared" si="24"/>
        <v>0</v>
      </c>
      <c r="J257" s="23">
        <f t="shared" si="25"/>
        <v>0</v>
      </c>
      <c r="K257" s="23">
        <f t="shared" si="26"/>
        <v>0</v>
      </c>
      <c r="L257" s="23">
        <f t="shared" si="27"/>
        <v>0</v>
      </c>
      <c r="M257" s="23"/>
    </row>
    <row r="258" spans="1:13" x14ac:dyDescent="0.25">
      <c r="A258">
        <v>1491</v>
      </c>
      <c r="B258" s="2" t="str">
        <f>VLOOKUP(A258,países!$A$4:$B$247,2,FALSE)</f>
        <v>Canadá</v>
      </c>
      <c r="C258" s="23">
        <f t="shared" si="18"/>
        <v>0</v>
      </c>
      <c r="D258" s="23">
        <f t="shared" si="19"/>
        <v>0</v>
      </c>
      <c r="E258" s="23">
        <f t="shared" si="20"/>
        <v>0</v>
      </c>
      <c r="F258" s="23">
        <f t="shared" si="21"/>
        <v>0</v>
      </c>
      <c r="G258" s="23">
        <f t="shared" si="22"/>
        <v>0</v>
      </c>
      <c r="H258" s="23">
        <f t="shared" si="23"/>
        <v>0</v>
      </c>
      <c r="I258" s="23">
        <f t="shared" si="24"/>
        <v>0</v>
      </c>
      <c r="J258" s="23">
        <f t="shared" si="25"/>
        <v>0</v>
      </c>
      <c r="K258" s="23">
        <f t="shared" si="26"/>
        <v>0</v>
      </c>
      <c r="L258" s="23">
        <f t="shared" si="27"/>
        <v>0</v>
      </c>
      <c r="M258" s="23"/>
    </row>
    <row r="259" spans="1:13" x14ac:dyDescent="0.25">
      <c r="A259">
        <v>1693</v>
      </c>
      <c r="B259" s="2" t="str">
        <f>VLOOKUP(A259,países!$A$4:$B$247,2,FALSE)</f>
        <v>Colombia</v>
      </c>
      <c r="C259" s="23">
        <f t="shared" si="18"/>
        <v>0</v>
      </c>
      <c r="D259" s="23">
        <f t="shared" si="19"/>
        <v>0</v>
      </c>
      <c r="E259" s="23">
        <f t="shared" si="20"/>
        <v>1.89E-2</v>
      </c>
      <c r="F259" s="23">
        <f t="shared" si="21"/>
        <v>0</v>
      </c>
      <c r="G259" s="23">
        <f t="shared" si="22"/>
        <v>0</v>
      </c>
      <c r="H259" s="23">
        <f t="shared" si="23"/>
        <v>0</v>
      </c>
      <c r="I259" s="23">
        <f t="shared" si="24"/>
        <v>0</v>
      </c>
      <c r="J259" s="23">
        <f t="shared" si="25"/>
        <v>3.9331999999999999E-2</v>
      </c>
      <c r="K259" s="23">
        <f t="shared" si="26"/>
        <v>2.9297E-2</v>
      </c>
      <c r="L259" s="23">
        <f t="shared" si="27"/>
        <v>0</v>
      </c>
      <c r="M259" s="23"/>
    </row>
    <row r="260" spans="1:13" x14ac:dyDescent="0.25">
      <c r="A260">
        <v>1962</v>
      </c>
      <c r="B260" s="2" t="str">
        <f>VLOOKUP(A260,países!$A$4:$B$247,2,FALSE)</f>
        <v>Costa Rica</v>
      </c>
      <c r="C260" s="23">
        <f t="shared" si="18"/>
        <v>0</v>
      </c>
      <c r="D260" s="23">
        <f t="shared" si="19"/>
        <v>0</v>
      </c>
      <c r="E260" s="23">
        <f t="shared" si="20"/>
        <v>0</v>
      </c>
      <c r="F260" s="23">
        <f t="shared" si="21"/>
        <v>0</v>
      </c>
      <c r="G260" s="23">
        <f t="shared" si="22"/>
        <v>0</v>
      </c>
      <c r="H260" s="23">
        <f t="shared" si="23"/>
        <v>0</v>
      </c>
      <c r="I260" s="23">
        <f t="shared" si="24"/>
        <v>0</v>
      </c>
      <c r="J260" s="23">
        <f t="shared" si="25"/>
        <v>0</v>
      </c>
      <c r="K260" s="23">
        <f t="shared" si="26"/>
        <v>0</v>
      </c>
      <c r="L260" s="23">
        <f t="shared" si="27"/>
        <v>0</v>
      </c>
      <c r="M260" s="23"/>
    </row>
    <row r="261" spans="1:13" x14ac:dyDescent="0.25">
      <c r="A261">
        <v>2113</v>
      </c>
      <c r="B261" s="2" t="str">
        <f>VLOOKUP(A261,países!$A$4:$B$247,2,FALSE)</f>
        <v>Chile</v>
      </c>
      <c r="C261" s="23">
        <f t="shared" si="18"/>
        <v>0</v>
      </c>
      <c r="D261" s="23">
        <f t="shared" si="19"/>
        <v>0</v>
      </c>
      <c r="E261" s="23">
        <f t="shared" si="20"/>
        <v>0</v>
      </c>
      <c r="F261" s="23">
        <f t="shared" si="21"/>
        <v>0</v>
      </c>
      <c r="G261" s="23">
        <f t="shared" si="22"/>
        <v>0</v>
      </c>
      <c r="H261" s="23">
        <f t="shared" si="23"/>
        <v>0</v>
      </c>
      <c r="I261" s="23">
        <f t="shared" si="24"/>
        <v>0</v>
      </c>
      <c r="J261" s="23">
        <f t="shared" si="25"/>
        <v>0</v>
      </c>
      <c r="K261" s="23">
        <f t="shared" si="26"/>
        <v>0</v>
      </c>
      <c r="L261" s="23">
        <f t="shared" si="27"/>
        <v>0</v>
      </c>
      <c r="M261" s="23"/>
    </row>
    <row r="262" spans="1:13" x14ac:dyDescent="0.25">
      <c r="A262">
        <v>2352</v>
      </c>
      <c r="B262" s="2" t="str">
        <f>VLOOKUP(A262,países!$A$4:$B$247,2,FALSE)</f>
        <v>Dominica</v>
      </c>
      <c r="C262" s="23">
        <f t="shared" si="18"/>
        <v>0</v>
      </c>
      <c r="D262" s="23">
        <f t="shared" si="19"/>
        <v>0</v>
      </c>
      <c r="E262" s="23">
        <f t="shared" si="20"/>
        <v>0</v>
      </c>
      <c r="F262" s="23">
        <f t="shared" si="21"/>
        <v>0</v>
      </c>
      <c r="G262" s="23">
        <f t="shared" si="22"/>
        <v>0</v>
      </c>
      <c r="H262" s="23">
        <f t="shared" si="23"/>
        <v>0</v>
      </c>
      <c r="I262" s="23">
        <f t="shared" si="24"/>
        <v>0</v>
      </c>
      <c r="J262" s="23">
        <f t="shared" si="25"/>
        <v>0</v>
      </c>
      <c r="K262" s="23">
        <f t="shared" si="26"/>
        <v>0</v>
      </c>
      <c r="L262" s="23">
        <f t="shared" si="27"/>
        <v>0</v>
      </c>
      <c r="M262" s="23"/>
    </row>
    <row r="263" spans="1:13" x14ac:dyDescent="0.25">
      <c r="A263">
        <v>2393</v>
      </c>
      <c r="B263" s="2" t="str">
        <f>VLOOKUP(A263,países!$A$4:$B$247,2,FALSE)</f>
        <v>Ecuador</v>
      </c>
      <c r="C263" s="23">
        <f t="shared" si="18"/>
        <v>0</v>
      </c>
      <c r="D263" s="23">
        <f t="shared" si="19"/>
        <v>0</v>
      </c>
      <c r="E263" s="23">
        <f t="shared" si="20"/>
        <v>0</v>
      </c>
      <c r="F263" s="23">
        <f t="shared" si="21"/>
        <v>0</v>
      </c>
      <c r="G263" s="23">
        <f t="shared" si="22"/>
        <v>0</v>
      </c>
      <c r="H263" s="23">
        <f t="shared" si="23"/>
        <v>0</v>
      </c>
      <c r="I263" s="23">
        <f t="shared" si="24"/>
        <v>0</v>
      </c>
      <c r="J263" s="23">
        <f t="shared" si="25"/>
        <v>0</v>
      </c>
      <c r="K263" s="23">
        <f t="shared" si="26"/>
        <v>0</v>
      </c>
      <c r="L263" s="23">
        <f t="shared" si="27"/>
        <v>0</v>
      </c>
      <c r="M263" s="23"/>
    </row>
    <row r="264" spans="1:13" x14ac:dyDescent="0.25">
      <c r="A264">
        <v>2422</v>
      </c>
      <c r="B264" s="2" t="str">
        <f>VLOOKUP(A264,países!$A$4:$B$247,2,FALSE)</f>
        <v>El Salvador</v>
      </c>
      <c r="C264" s="23">
        <f t="shared" si="18"/>
        <v>0</v>
      </c>
      <c r="D264" s="23">
        <f t="shared" si="19"/>
        <v>0</v>
      </c>
      <c r="E264" s="23">
        <f t="shared" si="20"/>
        <v>0</v>
      </c>
      <c r="F264" s="23">
        <f t="shared" si="21"/>
        <v>0</v>
      </c>
      <c r="G264" s="23">
        <f t="shared" si="22"/>
        <v>0</v>
      </c>
      <c r="H264" s="23">
        <f t="shared" si="23"/>
        <v>0</v>
      </c>
      <c r="I264" s="23">
        <f t="shared" si="24"/>
        <v>0</v>
      </c>
      <c r="J264" s="23">
        <f t="shared" si="25"/>
        <v>0</v>
      </c>
      <c r="K264" s="23">
        <f t="shared" si="26"/>
        <v>0</v>
      </c>
      <c r="L264" s="23">
        <f t="shared" si="27"/>
        <v>0</v>
      </c>
      <c r="M264" s="23"/>
    </row>
    <row r="265" spans="1:13" x14ac:dyDescent="0.25">
      <c r="A265">
        <v>2491</v>
      </c>
      <c r="B265" s="2" t="str">
        <f>VLOOKUP(A265,países!$A$4:$B$247,2,FALSE)</f>
        <v>Estados Unidos</v>
      </c>
      <c r="C265" s="23">
        <f t="shared" si="18"/>
        <v>9.3000000000000005E-4</v>
      </c>
      <c r="D265" s="23">
        <f t="shared" si="19"/>
        <v>0</v>
      </c>
      <c r="E265" s="23">
        <f t="shared" si="20"/>
        <v>0</v>
      </c>
      <c r="F265" s="23">
        <f t="shared" si="21"/>
        <v>0</v>
      </c>
      <c r="G265" s="23">
        <f t="shared" si="22"/>
        <v>3.5E-4</v>
      </c>
      <c r="H265" s="23">
        <f t="shared" si="23"/>
        <v>363.242774</v>
      </c>
      <c r="I265" s="23">
        <f t="shared" si="24"/>
        <v>670.60426399999994</v>
      </c>
      <c r="J265" s="23">
        <f t="shared" si="25"/>
        <v>557.96355500000004</v>
      </c>
      <c r="K265" s="23">
        <f t="shared" si="26"/>
        <v>560.50180399999999</v>
      </c>
      <c r="L265" s="23">
        <f t="shared" si="27"/>
        <v>711.99456099999998</v>
      </c>
      <c r="M265" s="23"/>
    </row>
    <row r="266" spans="1:13" x14ac:dyDescent="0.25">
      <c r="A266">
        <v>2972</v>
      </c>
      <c r="B266" s="2" t="str">
        <f>VLOOKUP(A266,países!$A$4:$B$247,2,FALSE)</f>
        <v>Granada</v>
      </c>
      <c r="C266" s="23">
        <f t="shared" si="18"/>
        <v>0</v>
      </c>
      <c r="D266" s="23">
        <f t="shared" si="19"/>
        <v>0</v>
      </c>
      <c r="E266" s="23">
        <f t="shared" si="20"/>
        <v>0</v>
      </c>
      <c r="F266" s="23">
        <f t="shared" si="21"/>
        <v>0</v>
      </c>
      <c r="G266" s="23">
        <f t="shared" si="22"/>
        <v>0</v>
      </c>
      <c r="H266" s="23">
        <f t="shared" si="23"/>
        <v>0</v>
      </c>
      <c r="I266" s="23">
        <f t="shared" si="24"/>
        <v>0</v>
      </c>
      <c r="J266" s="23">
        <f t="shared" si="25"/>
        <v>0</v>
      </c>
      <c r="K266" s="23">
        <f t="shared" si="26"/>
        <v>0</v>
      </c>
      <c r="L266" s="23">
        <f t="shared" si="27"/>
        <v>0</v>
      </c>
      <c r="M266" s="23"/>
    </row>
    <row r="267" spans="1:13" x14ac:dyDescent="0.25">
      <c r="A267">
        <v>3172</v>
      </c>
      <c r="B267" s="2" t="str">
        <f>VLOOKUP(A267,países!$A$4:$B$247,2,FALSE)</f>
        <v>Guatemala</v>
      </c>
      <c r="C267" s="23">
        <f t="shared" si="18"/>
        <v>0</v>
      </c>
      <c r="D267" s="23">
        <f t="shared" si="19"/>
        <v>0</v>
      </c>
      <c r="E267" s="23">
        <f t="shared" si="20"/>
        <v>0</v>
      </c>
      <c r="F267" s="23">
        <f t="shared" si="21"/>
        <v>0</v>
      </c>
      <c r="G267" s="23">
        <f t="shared" si="22"/>
        <v>0</v>
      </c>
      <c r="H267" s="23">
        <f t="shared" si="23"/>
        <v>0</v>
      </c>
      <c r="I267" s="23">
        <f t="shared" si="24"/>
        <v>0</v>
      </c>
      <c r="J267" s="23">
        <f t="shared" si="25"/>
        <v>0</v>
      </c>
      <c r="K267" s="23">
        <f t="shared" si="26"/>
        <v>0</v>
      </c>
      <c r="L267" s="23">
        <f t="shared" si="27"/>
        <v>0</v>
      </c>
      <c r="M267" s="23"/>
    </row>
    <row r="268" spans="1:13" x14ac:dyDescent="0.25">
      <c r="A268">
        <v>3373</v>
      </c>
      <c r="B268" s="2" t="str">
        <f>VLOOKUP(A268,países!$A$4:$B$247,2,FALSE)</f>
        <v>Guyana</v>
      </c>
      <c r="C268" s="23">
        <f t="shared" si="18"/>
        <v>0</v>
      </c>
      <c r="D268" s="23">
        <f t="shared" si="19"/>
        <v>0</v>
      </c>
      <c r="E268" s="23">
        <f t="shared" si="20"/>
        <v>0</v>
      </c>
      <c r="F268" s="23">
        <f t="shared" si="21"/>
        <v>0</v>
      </c>
      <c r="G268" s="23">
        <f t="shared" si="22"/>
        <v>0</v>
      </c>
      <c r="H268" s="23">
        <f t="shared" si="23"/>
        <v>0</v>
      </c>
      <c r="I268" s="23">
        <f t="shared" si="24"/>
        <v>0</v>
      </c>
      <c r="J268" s="23">
        <f t="shared" si="25"/>
        <v>0</v>
      </c>
      <c r="K268" s="23">
        <f t="shared" si="26"/>
        <v>0</v>
      </c>
      <c r="L268" s="23">
        <f t="shared" si="27"/>
        <v>0</v>
      </c>
      <c r="M268" s="23"/>
    </row>
    <row r="269" spans="1:13" x14ac:dyDescent="0.25">
      <c r="A269">
        <v>3412</v>
      </c>
      <c r="B269" s="2" t="str">
        <f>VLOOKUP(A269,países!$A$4:$B$247,2,FALSE)</f>
        <v>Haití</v>
      </c>
      <c r="C269" s="23">
        <f t="shared" si="18"/>
        <v>0</v>
      </c>
      <c r="D269" s="23">
        <f t="shared" si="19"/>
        <v>0</v>
      </c>
      <c r="E269" s="23">
        <f t="shared" si="20"/>
        <v>0</v>
      </c>
      <c r="F269" s="23">
        <f t="shared" si="21"/>
        <v>0</v>
      </c>
      <c r="G269" s="23">
        <f t="shared" si="22"/>
        <v>0</v>
      </c>
      <c r="H269" s="23">
        <f t="shared" si="23"/>
        <v>0</v>
      </c>
      <c r="I269" s="23">
        <f t="shared" si="24"/>
        <v>0</v>
      </c>
      <c r="J269" s="23">
        <f t="shared" si="25"/>
        <v>0</v>
      </c>
      <c r="K269" s="23">
        <f t="shared" si="26"/>
        <v>0</v>
      </c>
      <c r="L269" s="23">
        <f t="shared" si="27"/>
        <v>0</v>
      </c>
      <c r="M269" s="23"/>
    </row>
    <row r="270" spans="1:13" x14ac:dyDescent="0.25">
      <c r="A270">
        <v>3452</v>
      </c>
      <c r="B270" s="2" t="str">
        <f>VLOOKUP(A270,países!$A$4:$B$247,2,FALSE)</f>
        <v>Honduras</v>
      </c>
      <c r="C270" s="23">
        <f t="shared" si="18"/>
        <v>0</v>
      </c>
      <c r="D270" s="23">
        <f t="shared" si="19"/>
        <v>0</v>
      </c>
      <c r="E270" s="23">
        <f t="shared" si="20"/>
        <v>0</v>
      </c>
      <c r="F270" s="23">
        <f t="shared" si="21"/>
        <v>0</v>
      </c>
      <c r="G270" s="23">
        <f t="shared" si="22"/>
        <v>0</v>
      </c>
      <c r="H270" s="23">
        <f t="shared" si="23"/>
        <v>0</v>
      </c>
      <c r="I270" s="23">
        <f t="shared" si="24"/>
        <v>0</v>
      </c>
      <c r="J270" s="23">
        <f t="shared" si="25"/>
        <v>0</v>
      </c>
      <c r="K270" s="23">
        <f t="shared" si="26"/>
        <v>0</v>
      </c>
      <c r="L270" s="23">
        <f t="shared" si="27"/>
        <v>0</v>
      </c>
      <c r="M270" s="23"/>
    </row>
    <row r="271" spans="1:13" x14ac:dyDescent="0.25">
      <c r="A271">
        <v>3912</v>
      </c>
      <c r="B271" s="2" t="str">
        <f>VLOOKUP(A271,países!$A$4:$B$247,2,FALSE)</f>
        <v>Jamaica</v>
      </c>
      <c r="C271" s="23">
        <f t="shared" si="18"/>
        <v>0</v>
      </c>
      <c r="D271" s="23">
        <f t="shared" si="19"/>
        <v>0</v>
      </c>
      <c r="E271" s="23">
        <f t="shared" si="20"/>
        <v>0</v>
      </c>
      <c r="F271" s="23">
        <f t="shared" si="21"/>
        <v>0</v>
      </c>
      <c r="G271" s="23">
        <f t="shared" si="22"/>
        <v>0</v>
      </c>
      <c r="H271" s="23">
        <f t="shared" si="23"/>
        <v>0</v>
      </c>
      <c r="I271" s="23">
        <f t="shared" si="24"/>
        <v>0</v>
      </c>
      <c r="J271" s="23">
        <f t="shared" si="25"/>
        <v>0</v>
      </c>
      <c r="K271" s="23">
        <f t="shared" si="26"/>
        <v>0</v>
      </c>
      <c r="L271" s="23">
        <f t="shared" si="27"/>
        <v>0</v>
      </c>
      <c r="M271" s="23"/>
    </row>
    <row r="272" spans="1:13" x14ac:dyDescent="0.25">
      <c r="A272">
        <v>4931</v>
      </c>
      <c r="B272" s="2" t="str">
        <f>VLOOKUP(A272,países!$A$4:$B$247,2,FALSE)</f>
        <v>México</v>
      </c>
      <c r="C272" s="23">
        <f t="shared" si="18"/>
        <v>0</v>
      </c>
      <c r="D272" s="23">
        <f t="shared" si="19"/>
        <v>0</v>
      </c>
      <c r="E272" s="23">
        <f t="shared" si="20"/>
        <v>0</v>
      </c>
      <c r="F272" s="23">
        <f t="shared" si="21"/>
        <v>0</v>
      </c>
      <c r="G272" s="23">
        <f t="shared" si="22"/>
        <v>0</v>
      </c>
      <c r="H272" s="23">
        <f t="shared" si="23"/>
        <v>0</v>
      </c>
      <c r="I272" s="23">
        <f t="shared" si="24"/>
        <v>0</v>
      </c>
      <c r="J272" s="23">
        <f t="shared" si="25"/>
        <v>0</v>
      </c>
      <c r="K272" s="23">
        <f t="shared" si="26"/>
        <v>0</v>
      </c>
      <c r="L272" s="23">
        <f t="shared" si="27"/>
        <v>0</v>
      </c>
      <c r="M272" s="23"/>
    </row>
    <row r="273" spans="1:13" x14ac:dyDescent="0.25">
      <c r="A273">
        <v>5212</v>
      </c>
      <c r="B273" s="2" t="str">
        <f>VLOOKUP(A273,países!$A$4:$B$247,2,FALSE)</f>
        <v>Nicaragua</v>
      </c>
      <c r="C273" s="23">
        <f t="shared" si="18"/>
        <v>0</v>
      </c>
      <c r="D273" s="23">
        <f t="shared" si="19"/>
        <v>0</v>
      </c>
      <c r="E273" s="23">
        <f t="shared" si="20"/>
        <v>0</v>
      </c>
      <c r="F273" s="23">
        <f t="shared" si="21"/>
        <v>0</v>
      </c>
      <c r="G273" s="23">
        <f t="shared" si="22"/>
        <v>0</v>
      </c>
      <c r="H273" s="23">
        <f t="shared" si="23"/>
        <v>0</v>
      </c>
      <c r="I273" s="23">
        <f t="shared" si="24"/>
        <v>0</v>
      </c>
      <c r="J273" s="23">
        <f t="shared" si="25"/>
        <v>0</v>
      </c>
      <c r="K273" s="23">
        <f t="shared" si="26"/>
        <v>0</v>
      </c>
      <c r="L273" s="23">
        <f t="shared" si="27"/>
        <v>0</v>
      </c>
      <c r="M273" s="23"/>
    </row>
    <row r="274" spans="1:13" x14ac:dyDescent="0.25">
      <c r="A274">
        <v>5802</v>
      </c>
      <c r="B274" s="2" t="str">
        <f>VLOOKUP(A274,países!$A$4:$B$247,2,FALSE)</f>
        <v>Panamá (Excluye Canal)</v>
      </c>
      <c r="C274" s="23">
        <f t="shared" si="18"/>
        <v>0</v>
      </c>
      <c r="D274" s="23">
        <f t="shared" si="19"/>
        <v>0</v>
      </c>
      <c r="E274" s="23">
        <f t="shared" si="20"/>
        <v>0</v>
      </c>
      <c r="F274" s="23">
        <f t="shared" si="21"/>
        <v>0</v>
      </c>
      <c r="G274" s="23">
        <f t="shared" si="22"/>
        <v>0</v>
      </c>
      <c r="H274" s="23">
        <f t="shared" si="23"/>
        <v>0</v>
      </c>
      <c r="I274" s="23">
        <f t="shared" si="24"/>
        <v>11.461474000000001</v>
      </c>
      <c r="J274" s="23">
        <f t="shared" si="25"/>
        <v>0</v>
      </c>
      <c r="K274" s="23">
        <f t="shared" si="26"/>
        <v>0</v>
      </c>
      <c r="L274" s="23">
        <f t="shared" si="27"/>
        <v>0</v>
      </c>
      <c r="M274" s="23"/>
    </row>
    <row r="275" spans="1:13" x14ac:dyDescent="0.25">
      <c r="A275">
        <v>5863</v>
      </c>
      <c r="B275" s="2" t="str">
        <f>VLOOKUP(A275,países!$A$4:$B$247,2,FALSE)</f>
        <v>Paraguay</v>
      </c>
      <c r="C275" s="23">
        <f t="shared" si="18"/>
        <v>0</v>
      </c>
      <c r="D275" s="23">
        <f t="shared" si="19"/>
        <v>0</v>
      </c>
      <c r="E275" s="23">
        <f t="shared" si="20"/>
        <v>0</v>
      </c>
      <c r="F275" s="23">
        <f t="shared" si="21"/>
        <v>0</v>
      </c>
      <c r="G275" s="23">
        <f t="shared" si="22"/>
        <v>0</v>
      </c>
      <c r="H275" s="23">
        <f t="shared" si="23"/>
        <v>0</v>
      </c>
      <c r="I275" s="23">
        <f t="shared" si="24"/>
        <v>0</v>
      </c>
      <c r="J275" s="23">
        <f t="shared" si="25"/>
        <v>0</v>
      </c>
      <c r="K275" s="23">
        <f t="shared" si="26"/>
        <v>0</v>
      </c>
      <c r="L275" s="23">
        <f t="shared" si="27"/>
        <v>0</v>
      </c>
      <c r="M275" s="23"/>
    </row>
    <row r="276" spans="1:13" x14ac:dyDescent="0.25">
      <c r="A276">
        <v>5893</v>
      </c>
      <c r="B276" s="2" t="str">
        <f>VLOOKUP(A276,países!$A$4:$B$247,2,FALSE)</f>
        <v>Perú</v>
      </c>
      <c r="C276" s="23">
        <f t="shared" si="18"/>
        <v>0</v>
      </c>
      <c r="D276" s="23">
        <f t="shared" si="19"/>
        <v>0</v>
      </c>
      <c r="E276" s="23">
        <f t="shared" si="20"/>
        <v>0</v>
      </c>
      <c r="F276" s="23">
        <f t="shared" si="21"/>
        <v>0</v>
      </c>
      <c r="G276" s="23">
        <f t="shared" si="22"/>
        <v>0</v>
      </c>
      <c r="H276" s="23">
        <f t="shared" si="23"/>
        <v>0</v>
      </c>
      <c r="I276" s="23">
        <f t="shared" si="24"/>
        <v>0</v>
      </c>
      <c r="J276" s="23">
        <f t="shared" si="25"/>
        <v>0</v>
      </c>
      <c r="K276" s="23">
        <f t="shared" si="26"/>
        <v>0</v>
      </c>
      <c r="L276" s="23">
        <f t="shared" si="27"/>
        <v>0</v>
      </c>
      <c r="M276" s="23"/>
    </row>
    <row r="277" spans="1:13" x14ac:dyDescent="0.25">
      <c r="A277">
        <v>6472</v>
      </c>
      <c r="B277" s="2" t="str">
        <f>VLOOKUP(A277,países!$A$4:$B$247,2,FALSE)</f>
        <v>República Dominicana</v>
      </c>
      <c r="C277" s="23">
        <f t="shared" si="18"/>
        <v>0</v>
      </c>
      <c r="D277" s="23">
        <f t="shared" si="19"/>
        <v>0</v>
      </c>
      <c r="E277" s="23">
        <f t="shared" si="20"/>
        <v>0</v>
      </c>
      <c r="F277" s="23">
        <f t="shared" si="21"/>
        <v>0</v>
      </c>
      <c r="G277" s="23">
        <f t="shared" si="22"/>
        <v>0</v>
      </c>
      <c r="H277" s="23">
        <f t="shared" si="23"/>
        <v>0</v>
      </c>
      <c r="I277" s="23">
        <f t="shared" si="24"/>
        <v>0</v>
      </c>
      <c r="J277" s="23">
        <f t="shared" si="25"/>
        <v>0</v>
      </c>
      <c r="K277" s="23">
        <f t="shared" si="26"/>
        <v>0</v>
      </c>
      <c r="L277" s="23">
        <f t="shared" si="27"/>
        <v>0</v>
      </c>
      <c r="M277" s="23"/>
    </row>
    <row r="278" spans="1:13" x14ac:dyDescent="0.25">
      <c r="A278">
        <v>6952</v>
      </c>
      <c r="B278" s="2" t="str">
        <f>VLOOKUP(A278,países!$A$4:$B$247,2,FALSE)</f>
        <v>San Cristóbal Nieves</v>
      </c>
      <c r="C278" s="23">
        <f t="shared" si="18"/>
        <v>0</v>
      </c>
      <c r="D278" s="23">
        <f t="shared" si="19"/>
        <v>0</v>
      </c>
      <c r="E278" s="23">
        <f t="shared" si="20"/>
        <v>0</v>
      </c>
      <c r="F278" s="23">
        <f t="shared" si="21"/>
        <v>0</v>
      </c>
      <c r="G278" s="23">
        <f t="shared" si="22"/>
        <v>0</v>
      </c>
      <c r="H278" s="23">
        <f t="shared" si="23"/>
        <v>0</v>
      </c>
      <c r="I278" s="23">
        <f t="shared" si="24"/>
        <v>0</v>
      </c>
      <c r="J278" s="23">
        <f t="shared" si="25"/>
        <v>0</v>
      </c>
      <c r="K278" s="23">
        <f t="shared" si="26"/>
        <v>0</v>
      </c>
      <c r="L278" s="23">
        <f t="shared" si="27"/>
        <v>0</v>
      </c>
      <c r="M278" s="23"/>
    </row>
    <row r="279" spans="1:13" x14ac:dyDescent="0.25">
      <c r="A279">
        <v>7052</v>
      </c>
      <c r="B279" s="2" t="str">
        <f>VLOOKUP(A279,países!$A$4:$B$247,2,FALSE)</f>
        <v>San Vicente</v>
      </c>
      <c r="C279" s="23">
        <f t="shared" si="18"/>
        <v>0</v>
      </c>
      <c r="D279" s="23">
        <f t="shared" si="19"/>
        <v>0</v>
      </c>
      <c r="E279" s="23">
        <f t="shared" si="20"/>
        <v>0</v>
      </c>
      <c r="F279" s="23">
        <f t="shared" si="21"/>
        <v>0</v>
      </c>
      <c r="G279" s="23">
        <f t="shared" si="22"/>
        <v>0</v>
      </c>
      <c r="H279" s="23">
        <f t="shared" si="23"/>
        <v>0</v>
      </c>
      <c r="I279" s="23">
        <f t="shared" si="24"/>
        <v>0</v>
      </c>
      <c r="J279" s="23">
        <f t="shared" si="25"/>
        <v>0</v>
      </c>
      <c r="K279" s="23">
        <f t="shared" si="26"/>
        <v>0</v>
      </c>
      <c r="L279" s="23">
        <f t="shared" si="27"/>
        <v>0</v>
      </c>
      <c r="M279" s="23"/>
    </row>
    <row r="280" spans="1:13" x14ac:dyDescent="0.25">
      <c r="A280">
        <v>7152</v>
      </c>
      <c r="B280" s="2" t="str">
        <f>VLOOKUP(A280,países!$A$4:$B$247,2,FALSE)</f>
        <v>Santa Lucia</v>
      </c>
      <c r="C280" s="23">
        <f t="shared" si="18"/>
        <v>0</v>
      </c>
      <c r="D280" s="23">
        <f t="shared" si="19"/>
        <v>0</v>
      </c>
      <c r="E280" s="23">
        <f t="shared" si="20"/>
        <v>0</v>
      </c>
      <c r="F280" s="23">
        <f t="shared" si="21"/>
        <v>0</v>
      </c>
      <c r="G280" s="23">
        <f t="shared" si="22"/>
        <v>0</v>
      </c>
      <c r="H280" s="23">
        <f t="shared" si="23"/>
        <v>9.7572980000000005</v>
      </c>
      <c r="I280" s="23">
        <f t="shared" si="24"/>
        <v>50.904673000000003</v>
      </c>
      <c r="J280" s="23">
        <f t="shared" si="25"/>
        <v>16.445160000000001</v>
      </c>
      <c r="K280" s="23">
        <f t="shared" si="26"/>
        <v>16.145591</v>
      </c>
      <c r="L280" s="23">
        <f t="shared" si="27"/>
        <v>0</v>
      </c>
      <c r="M280" s="23"/>
    </row>
    <row r="281" spans="1:13" x14ac:dyDescent="0.25">
      <c r="A281">
        <v>7703</v>
      </c>
      <c r="B281" s="2" t="str">
        <f>VLOOKUP(A281,países!$A$4:$B$247,2,FALSE)</f>
        <v>Surinam</v>
      </c>
      <c r="C281" s="23">
        <f t="shared" si="18"/>
        <v>0</v>
      </c>
      <c r="D281" s="23">
        <f t="shared" si="19"/>
        <v>0</v>
      </c>
      <c r="E281" s="23">
        <f t="shared" si="20"/>
        <v>0</v>
      </c>
      <c r="F281" s="23">
        <f t="shared" si="21"/>
        <v>0</v>
      </c>
      <c r="G281" s="23">
        <f t="shared" si="22"/>
        <v>0</v>
      </c>
      <c r="H281" s="23">
        <f t="shared" si="23"/>
        <v>0</v>
      </c>
      <c r="I281" s="23">
        <f t="shared" si="24"/>
        <v>0</v>
      </c>
      <c r="J281" s="23">
        <f t="shared" si="25"/>
        <v>0</v>
      </c>
      <c r="K281" s="23">
        <f t="shared" si="26"/>
        <v>0</v>
      </c>
      <c r="L281" s="23">
        <f t="shared" si="27"/>
        <v>0</v>
      </c>
      <c r="M281" s="23"/>
    </row>
    <row r="282" spans="1:13" x14ac:dyDescent="0.25">
      <c r="A282">
        <v>8152</v>
      </c>
      <c r="B282" s="2" t="str">
        <f>VLOOKUP(A282,países!$A$4:$B$247,2,FALSE)</f>
        <v>Trinidad y Tobago</v>
      </c>
      <c r="C282" s="23">
        <f t="shared" si="18"/>
        <v>0</v>
      </c>
      <c r="D282" s="23">
        <f t="shared" si="19"/>
        <v>0</v>
      </c>
      <c r="E282" s="23">
        <f t="shared" si="20"/>
        <v>0</v>
      </c>
      <c r="F282" s="23">
        <f t="shared" si="21"/>
        <v>0</v>
      </c>
      <c r="G282" s="23">
        <f t="shared" si="22"/>
        <v>0</v>
      </c>
      <c r="H282" s="23">
        <f t="shared" si="23"/>
        <v>0</v>
      </c>
      <c r="I282" s="23">
        <f t="shared" si="24"/>
        <v>0</v>
      </c>
      <c r="J282" s="23">
        <f t="shared" si="25"/>
        <v>0</v>
      </c>
      <c r="K282" s="23">
        <f t="shared" si="26"/>
        <v>0</v>
      </c>
      <c r="L282" s="23">
        <f t="shared" si="27"/>
        <v>0</v>
      </c>
      <c r="M282" s="23"/>
    </row>
    <row r="283" spans="1:13" x14ac:dyDescent="0.25">
      <c r="A283">
        <v>8453</v>
      </c>
      <c r="B283" s="2" t="str">
        <f>VLOOKUP(A283,países!$A$4:$B$247,2,FALSE)</f>
        <v>Uruguay</v>
      </c>
      <c r="C283" s="23">
        <f t="shared" si="18"/>
        <v>0</v>
      </c>
      <c r="D283" s="23">
        <f t="shared" si="19"/>
        <v>0</v>
      </c>
      <c r="E283" s="23">
        <f t="shared" si="20"/>
        <v>0</v>
      </c>
      <c r="F283" s="23">
        <f t="shared" si="21"/>
        <v>0</v>
      </c>
      <c r="G283" s="23">
        <f t="shared" si="22"/>
        <v>0</v>
      </c>
      <c r="H283" s="23">
        <f t="shared" si="23"/>
        <v>0</v>
      </c>
      <c r="I283" s="23">
        <f t="shared" si="24"/>
        <v>0</v>
      </c>
      <c r="J283" s="23">
        <f t="shared" si="25"/>
        <v>0</v>
      </c>
      <c r="K283" s="23">
        <f t="shared" si="26"/>
        <v>0</v>
      </c>
      <c r="L283" s="23">
        <f t="shared" si="27"/>
        <v>0</v>
      </c>
      <c r="M283" s="23"/>
    </row>
    <row r="284" spans="1:13" x14ac:dyDescent="0.25">
      <c r="A284"/>
      <c r="B284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</row>
    <row r="285" spans="1:13" x14ac:dyDescent="0.25">
      <c r="A285">
        <v>919902</v>
      </c>
      <c r="B285" s="1" t="str">
        <f>VLOOKUP(A285,países!$A$4:$B$247,2,FALSE)</f>
        <v>ALADI</v>
      </c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</row>
    <row r="286" spans="1:13" x14ac:dyDescent="0.25">
      <c r="A286">
        <v>633</v>
      </c>
      <c r="B286" s="2" t="str">
        <f>VLOOKUP(A286,países!$A$4:$B$247,2,FALSE)</f>
        <v>Argentina</v>
      </c>
      <c r="C286" s="23">
        <f t="shared" ref="C286:C296" si="28">VLOOKUP($B286,$B$4:$H$226,2,FALSE)</f>
        <v>0</v>
      </c>
      <c r="D286" s="23">
        <f t="shared" ref="D286:D296" si="29">VLOOKUP($B286,$B$4:$H$226,3,FALSE)</f>
        <v>0</v>
      </c>
      <c r="E286" s="23">
        <f t="shared" ref="E286:E296" si="30">VLOOKUP($B286,$B$4:$H$226,4,FALSE)</f>
        <v>0</v>
      </c>
      <c r="F286" s="23">
        <f t="shared" ref="F286:F296" si="31">VLOOKUP($B286,$B$4:$H$226,5,FALSE)</f>
        <v>0</v>
      </c>
      <c r="G286" s="23">
        <f t="shared" ref="G286:G296" si="32">VLOOKUP($B286,$B$4:$H$226,6,FALSE)</f>
        <v>0</v>
      </c>
      <c r="H286" s="23">
        <f t="shared" ref="H286:H296" si="33">VLOOKUP($B286,$B$4:$H$226,7,FALSE)</f>
        <v>0</v>
      </c>
      <c r="I286" s="23">
        <f t="shared" ref="I286:I296" si="34">VLOOKUP($B286,$B$4:$I$226,8,FALSE)</f>
        <v>0</v>
      </c>
      <c r="J286" s="23">
        <f t="shared" ref="J286:J296" si="35">VLOOKUP($B286,$B$4:$Z$226,9,FALSE)</f>
        <v>0</v>
      </c>
      <c r="K286" s="23">
        <f t="shared" si="26"/>
        <v>0</v>
      </c>
      <c r="L286" s="23">
        <f t="shared" si="27"/>
        <v>0</v>
      </c>
      <c r="M286" s="23"/>
    </row>
    <row r="287" spans="1:13" x14ac:dyDescent="0.25">
      <c r="A287">
        <v>973</v>
      </c>
      <c r="B287" s="2" t="str">
        <f>VLOOKUP(A287,países!$A$4:$B$247,2,FALSE)</f>
        <v>Bolivia</v>
      </c>
      <c r="C287" s="23">
        <f t="shared" si="28"/>
        <v>0</v>
      </c>
      <c r="D287" s="23">
        <f t="shared" si="29"/>
        <v>0</v>
      </c>
      <c r="E287" s="23">
        <f t="shared" si="30"/>
        <v>0</v>
      </c>
      <c r="F287" s="23">
        <f t="shared" si="31"/>
        <v>0</v>
      </c>
      <c r="G287" s="23">
        <f t="shared" si="32"/>
        <v>0</v>
      </c>
      <c r="H287" s="23">
        <f t="shared" si="33"/>
        <v>0</v>
      </c>
      <c r="I287" s="23">
        <f t="shared" si="34"/>
        <v>0</v>
      </c>
      <c r="J287" s="23">
        <f t="shared" si="35"/>
        <v>0</v>
      </c>
      <c r="K287" s="23">
        <f t="shared" si="26"/>
        <v>0</v>
      </c>
      <c r="L287" s="23">
        <f t="shared" si="27"/>
        <v>0</v>
      </c>
      <c r="M287" s="23"/>
    </row>
    <row r="288" spans="1:13" x14ac:dyDescent="0.25">
      <c r="A288">
        <v>1053</v>
      </c>
      <c r="B288" s="2" t="str">
        <f>VLOOKUP(A288,países!$A$4:$B$247,2,FALSE)</f>
        <v>Brasil</v>
      </c>
      <c r="C288" s="23">
        <f t="shared" si="28"/>
        <v>0</v>
      </c>
      <c r="D288" s="23">
        <f t="shared" si="29"/>
        <v>0</v>
      </c>
      <c r="E288" s="23">
        <f t="shared" si="30"/>
        <v>0</v>
      </c>
      <c r="F288" s="23">
        <f t="shared" si="31"/>
        <v>0</v>
      </c>
      <c r="G288" s="23">
        <f t="shared" si="32"/>
        <v>0</v>
      </c>
      <c r="H288" s="23">
        <f t="shared" si="33"/>
        <v>0</v>
      </c>
      <c r="I288" s="23">
        <f t="shared" si="34"/>
        <v>0</v>
      </c>
      <c r="J288" s="23">
        <f t="shared" si="35"/>
        <v>0</v>
      </c>
      <c r="K288" s="23">
        <f t="shared" si="26"/>
        <v>0</v>
      </c>
      <c r="L288" s="23">
        <f t="shared" si="27"/>
        <v>0</v>
      </c>
      <c r="M288" s="23"/>
    </row>
    <row r="289" spans="1:13" x14ac:dyDescent="0.25">
      <c r="A289">
        <v>1693</v>
      </c>
      <c r="B289" s="2" t="str">
        <f>VLOOKUP(A289,países!$A$4:$B$247,2,FALSE)</f>
        <v>Colombia</v>
      </c>
      <c r="C289" s="23">
        <f t="shared" si="28"/>
        <v>0</v>
      </c>
      <c r="D289" s="23">
        <f t="shared" si="29"/>
        <v>0</v>
      </c>
      <c r="E289" s="23">
        <f t="shared" si="30"/>
        <v>1.89E-2</v>
      </c>
      <c r="F289" s="23">
        <f t="shared" si="31"/>
        <v>0</v>
      </c>
      <c r="G289" s="23">
        <f t="shared" si="32"/>
        <v>0</v>
      </c>
      <c r="H289" s="23">
        <f t="shared" si="33"/>
        <v>0</v>
      </c>
      <c r="I289" s="23">
        <f t="shared" si="34"/>
        <v>0</v>
      </c>
      <c r="J289" s="23">
        <f t="shared" si="35"/>
        <v>3.9331999999999999E-2</v>
      </c>
      <c r="K289" s="23">
        <f t="shared" si="26"/>
        <v>2.9297E-2</v>
      </c>
      <c r="L289" s="23">
        <f t="shared" si="27"/>
        <v>0</v>
      </c>
      <c r="M289" s="23"/>
    </row>
    <row r="290" spans="1:13" x14ac:dyDescent="0.25">
      <c r="A290">
        <v>2113</v>
      </c>
      <c r="B290" s="2" t="str">
        <f>VLOOKUP(A290,países!$A$4:$B$247,2,FALSE)</f>
        <v>Chile</v>
      </c>
      <c r="C290" s="23">
        <f t="shared" si="28"/>
        <v>0</v>
      </c>
      <c r="D290" s="23">
        <f t="shared" si="29"/>
        <v>0</v>
      </c>
      <c r="E290" s="23">
        <f t="shared" si="30"/>
        <v>0</v>
      </c>
      <c r="F290" s="23">
        <f t="shared" si="31"/>
        <v>0</v>
      </c>
      <c r="G290" s="23">
        <f t="shared" si="32"/>
        <v>0</v>
      </c>
      <c r="H290" s="23">
        <f t="shared" si="33"/>
        <v>0</v>
      </c>
      <c r="I290" s="23">
        <f t="shared" si="34"/>
        <v>0</v>
      </c>
      <c r="J290" s="23">
        <f t="shared" si="35"/>
        <v>0</v>
      </c>
      <c r="K290" s="23">
        <f t="shared" si="26"/>
        <v>0</v>
      </c>
      <c r="L290" s="23">
        <f t="shared" si="27"/>
        <v>0</v>
      </c>
      <c r="M290" s="23"/>
    </row>
    <row r="291" spans="1:13" x14ac:dyDescent="0.25">
      <c r="A291">
        <v>2393</v>
      </c>
      <c r="B291" s="2" t="str">
        <f>VLOOKUP(A291,países!$A$4:$B$247,2,FALSE)</f>
        <v>Ecuador</v>
      </c>
      <c r="C291" s="23">
        <f t="shared" si="28"/>
        <v>0</v>
      </c>
      <c r="D291" s="23">
        <f t="shared" si="29"/>
        <v>0</v>
      </c>
      <c r="E291" s="23">
        <f t="shared" si="30"/>
        <v>0</v>
      </c>
      <c r="F291" s="23">
        <f t="shared" si="31"/>
        <v>0</v>
      </c>
      <c r="G291" s="23">
        <f t="shared" si="32"/>
        <v>0</v>
      </c>
      <c r="H291" s="23">
        <f t="shared" si="33"/>
        <v>0</v>
      </c>
      <c r="I291" s="23">
        <f t="shared" si="34"/>
        <v>0</v>
      </c>
      <c r="J291" s="23">
        <f t="shared" si="35"/>
        <v>0</v>
      </c>
      <c r="K291" s="23">
        <f t="shared" si="26"/>
        <v>0</v>
      </c>
      <c r="L291" s="23">
        <f t="shared" si="27"/>
        <v>0</v>
      </c>
      <c r="M291" s="23"/>
    </row>
    <row r="292" spans="1:13" x14ac:dyDescent="0.25">
      <c r="A292">
        <v>4931</v>
      </c>
      <c r="B292" s="2" t="str">
        <f>VLOOKUP(A292,países!$A$4:$B$247,2,FALSE)</f>
        <v>México</v>
      </c>
      <c r="C292" s="23">
        <f t="shared" si="28"/>
        <v>0</v>
      </c>
      <c r="D292" s="23">
        <f t="shared" si="29"/>
        <v>0</v>
      </c>
      <c r="E292" s="23">
        <f t="shared" si="30"/>
        <v>0</v>
      </c>
      <c r="F292" s="23">
        <f t="shared" si="31"/>
        <v>0</v>
      </c>
      <c r="G292" s="23">
        <f t="shared" si="32"/>
        <v>0</v>
      </c>
      <c r="H292" s="23">
        <f t="shared" si="33"/>
        <v>0</v>
      </c>
      <c r="I292" s="23">
        <f t="shared" si="34"/>
        <v>0</v>
      </c>
      <c r="J292" s="23">
        <f t="shared" si="35"/>
        <v>0</v>
      </c>
      <c r="K292" s="23">
        <f t="shared" si="26"/>
        <v>0</v>
      </c>
      <c r="L292" s="23">
        <f t="shared" si="27"/>
        <v>0</v>
      </c>
      <c r="M292" s="23"/>
    </row>
    <row r="293" spans="1:13" x14ac:dyDescent="0.25">
      <c r="A293">
        <v>5863</v>
      </c>
      <c r="B293" s="2" t="str">
        <f>VLOOKUP(A293,países!$A$4:$B$247,2,FALSE)</f>
        <v>Paraguay</v>
      </c>
      <c r="C293" s="23">
        <f t="shared" si="28"/>
        <v>0</v>
      </c>
      <c r="D293" s="23">
        <f t="shared" si="29"/>
        <v>0</v>
      </c>
      <c r="E293" s="23">
        <f t="shared" si="30"/>
        <v>0</v>
      </c>
      <c r="F293" s="23">
        <f t="shared" si="31"/>
        <v>0</v>
      </c>
      <c r="G293" s="23">
        <f t="shared" si="32"/>
        <v>0</v>
      </c>
      <c r="H293" s="23">
        <f t="shared" si="33"/>
        <v>0</v>
      </c>
      <c r="I293" s="23">
        <f t="shared" si="34"/>
        <v>0</v>
      </c>
      <c r="J293" s="23">
        <f t="shared" si="35"/>
        <v>0</v>
      </c>
      <c r="K293" s="23">
        <f t="shared" si="26"/>
        <v>0</v>
      </c>
      <c r="L293" s="23">
        <f t="shared" si="27"/>
        <v>0</v>
      </c>
      <c r="M293" s="23"/>
    </row>
    <row r="294" spans="1:13" x14ac:dyDescent="0.25">
      <c r="A294">
        <v>5893</v>
      </c>
      <c r="B294" s="2" t="str">
        <f>VLOOKUP(A294,países!$A$4:$B$247,2,FALSE)</f>
        <v>Perú</v>
      </c>
      <c r="C294" s="23">
        <f t="shared" si="28"/>
        <v>0</v>
      </c>
      <c r="D294" s="23">
        <f t="shared" si="29"/>
        <v>0</v>
      </c>
      <c r="E294" s="23">
        <f t="shared" si="30"/>
        <v>0</v>
      </c>
      <c r="F294" s="23">
        <f t="shared" si="31"/>
        <v>0</v>
      </c>
      <c r="G294" s="23">
        <f t="shared" si="32"/>
        <v>0</v>
      </c>
      <c r="H294" s="23">
        <f t="shared" si="33"/>
        <v>0</v>
      </c>
      <c r="I294" s="23">
        <f t="shared" si="34"/>
        <v>0</v>
      </c>
      <c r="J294" s="23">
        <f t="shared" si="35"/>
        <v>0</v>
      </c>
      <c r="K294" s="23">
        <f t="shared" si="26"/>
        <v>0</v>
      </c>
      <c r="L294" s="23">
        <f t="shared" si="27"/>
        <v>0</v>
      </c>
      <c r="M294" s="23"/>
    </row>
    <row r="295" spans="1:13" x14ac:dyDescent="0.25">
      <c r="A295">
        <v>1992</v>
      </c>
      <c r="B295" t="s">
        <v>63</v>
      </c>
      <c r="C295" s="23">
        <f t="shared" si="28"/>
        <v>0</v>
      </c>
      <c r="D295" s="23">
        <f t="shared" si="29"/>
        <v>0</v>
      </c>
      <c r="E295" s="23">
        <f t="shared" si="30"/>
        <v>0</v>
      </c>
      <c r="F295" s="23">
        <f t="shared" si="31"/>
        <v>0</v>
      </c>
      <c r="G295" s="23">
        <f t="shared" si="32"/>
        <v>0</v>
      </c>
      <c r="H295" s="23">
        <f t="shared" si="33"/>
        <v>0</v>
      </c>
      <c r="I295" s="23">
        <f t="shared" si="34"/>
        <v>0</v>
      </c>
      <c r="J295" s="23">
        <f t="shared" si="35"/>
        <v>0</v>
      </c>
      <c r="K295" s="23">
        <f t="shared" si="26"/>
        <v>0</v>
      </c>
      <c r="L295" s="23">
        <f t="shared" si="27"/>
        <v>0</v>
      </c>
      <c r="M295" s="23"/>
    </row>
    <row r="296" spans="1:13" x14ac:dyDescent="0.25">
      <c r="A296">
        <v>8453</v>
      </c>
      <c r="B296" s="2" t="str">
        <f>VLOOKUP(A296,países!$A$4:$B$247,2,FALSE)</f>
        <v>Uruguay</v>
      </c>
      <c r="C296" s="23">
        <f t="shared" si="28"/>
        <v>0</v>
      </c>
      <c r="D296" s="23">
        <f t="shared" si="29"/>
        <v>0</v>
      </c>
      <c r="E296" s="23">
        <f t="shared" si="30"/>
        <v>0</v>
      </c>
      <c r="F296" s="23">
        <f t="shared" si="31"/>
        <v>0</v>
      </c>
      <c r="G296" s="23">
        <f t="shared" si="32"/>
        <v>0</v>
      </c>
      <c r="H296" s="23">
        <f t="shared" si="33"/>
        <v>0</v>
      </c>
      <c r="I296" s="23">
        <f t="shared" si="34"/>
        <v>0</v>
      </c>
      <c r="J296" s="23">
        <f t="shared" si="35"/>
        <v>0</v>
      </c>
      <c r="K296" s="23">
        <f t="shared" si="26"/>
        <v>0</v>
      </c>
      <c r="L296" s="23">
        <f t="shared" si="27"/>
        <v>0</v>
      </c>
      <c r="M296" s="23"/>
    </row>
    <row r="297" spans="1:13" x14ac:dyDescent="0.25">
      <c r="A297"/>
      <c r="B297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</row>
    <row r="298" spans="1:13" x14ac:dyDescent="0.25">
      <c r="A298">
        <v>919903</v>
      </c>
      <c r="B298" s="1" t="str">
        <f>VLOOKUP(A298,países!$A$4:$B$247,2,FALSE)</f>
        <v>TLC</v>
      </c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</row>
    <row r="299" spans="1:13" x14ac:dyDescent="0.25">
      <c r="A299">
        <v>1491</v>
      </c>
      <c r="B299" s="2" t="str">
        <f>VLOOKUP(A299,países!$A$4:$B$247,2,FALSE)</f>
        <v>Canadá</v>
      </c>
      <c r="C299" s="23">
        <f>VLOOKUP($B299,$B$4:$H$226,2,FALSE)</f>
        <v>0</v>
      </c>
      <c r="D299" s="23">
        <f>VLOOKUP($B299,$B$4:$H$226,3,FALSE)</f>
        <v>0</v>
      </c>
      <c r="E299" s="23">
        <f>VLOOKUP($B299,$B$4:$H$226,4,FALSE)</f>
        <v>0</v>
      </c>
      <c r="F299" s="23">
        <f>VLOOKUP($B299,$B$4:$H$226,5,FALSE)</f>
        <v>0</v>
      </c>
      <c r="G299" s="23">
        <f>VLOOKUP($B299,$B$4:$H$226,6,FALSE)</f>
        <v>0</v>
      </c>
      <c r="H299" s="23">
        <f>VLOOKUP($B299,$B$4:$H$226,7,FALSE)</f>
        <v>0</v>
      </c>
      <c r="I299" s="23">
        <f>VLOOKUP($B299,$B$4:$I$226,8,FALSE)</f>
        <v>0</v>
      </c>
      <c r="J299" s="23">
        <f>VLOOKUP($B299,$B$4:$Z$226,9,FALSE)</f>
        <v>0</v>
      </c>
      <c r="K299" s="23">
        <f t="shared" si="26"/>
        <v>0</v>
      </c>
      <c r="L299" s="23">
        <f t="shared" si="27"/>
        <v>0</v>
      </c>
      <c r="M299" s="23"/>
    </row>
    <row r="300" spans="1:13" x14ac:dyDescent="0.25">
      <c r="A300">
        <v>2491</v>
      </c>
      <c r="B300" s="2" t="str">
        <f>VLOOKUP(A300,países!$A$4:$B$247,2,FALSE)</f>
        <v>Estados Unidos</v>
      </c>
      <c r="C300" s="23">
        <f>VLOOKUP($B300,$B$4:$H$226,2,FALSE)</f>
        <v>9.3000000000000005E-4</v>
      </c>
      <c r="D300" s="23">
        <f>VLOOKUP($B300,$B$4:$H$226,3,FALSE)</f>
        <v>0</v>
      </c>
      <c r="E300" s="23">
        <f>VLOOKUP($B300,$B$4:$H$226,4,FALSE)</f>
        <v>0</v>
      </c>
      <c r="F300" s="23">
        <f>VLOOKUP($B300,$B$4:$H$226,5,FALSE)</f>
        <v>0</v>
      </c>
      <c r="G300" s="23">
        <f>VLOOKUP($B300,$B$4:$H$226,6,FALSE)</f>
        <v>3.5E-4</v>
      </c>
      <c r="H300" s="23">
        <f>VLOOKUP($B300,$B$4:$H$226,7,FALSE)</f>
        <v>363.242774</v>
      </c>
      <c r="I300" s="23">
        <f>VLOOKUP($B300,$B$4:$I$226,8,FALSE)</f>
        <v>670.60426399999994</v>
      </c>
      <c r="J300" s="23">
        <f>VLOOKUP($B300,$B$4:$Z$226,9,FALSE)</f>
        <v>557.96355500000004</v>
      </c>
      <c r="K300" s="23">
        <f t="shared" si="26"/>
        <v>560.50180399999999</v>
      </c>
      <c r="L300" s="23">
        <f t="shared" si="27"/>
        <v>711.99456099999998</v>
      </c>
      <c r="M300" s="23"/>
    </row>
    <row r="301" spans="1:13" x14ac:dyDescent="0.25">
      <c r="A301">
        <v>4931</v>
      </c>
      <c r="B301" s="2" t="str">
        <f>VLOOKUP(A301,países!$A$4:$B$247,2,FALSE)</f>
        <v>México</v>
      </c>
      <c r="C301" s="23">
        <f>VLOOKUP($B301,$B$4:$H$226,2,FALSE)</f>
        <v>0</v>
      </c>
      <c r="D301" s="23">
        <f>VLOOKUP($B301,$B$4:$H$226,3,FALSE)</f>
        <v>0</v>
      </c>
      <c r="E301" s="23">
        <f>VLOOKUP($B301,$B$4:$H$226,4,FALSE)</f>
        <v>0</v>
      </c>
      <c r="F301" s="23">
        <f>VLOOKUP($B301,$B$4:$H$226,5,FALSE)</f>
        <v>0</v>
      </c>
      <c r="G301" s="23">
        <f>VLOOKUP($B301,$B$4:$H$226,6,FALSE)</f>
        <v>0</v>
      </c>
      <c r="H301" s="23">
        <f>VLOOKUP($B301,$B$4:$H$226,7,FALSE)</f>
        <v>0</v>
      </c>
      <c r="I301" s="23">
        <f>VLOOKUP($B301,$B$4:$I$226,8,FALSE)</f>
        <v>0</v>
      </c>
      <c r="J301" s="23">
        <f>VLOOKUP($B301,$B$4:$Z$226,9,FALSE)</f>
        <v>0</v>
      </c>
      <c r="K301" s="23">
        <f t="shared" si="26"/>
        <v>0</v>
      </c>
      <c r="L301" s="23">
        <f t="shared" si="27"/>
        <v>0</v>
      </c>
      <c r="M301" s="23"/>
    </row>
    <row r="302" spans="1:13" x14ac:dyDescent="0.25">
      <c r="A302"/>
      <c r="B302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</row>
    <row r="303" spans="1:13" x14ac:dyDescent="0.25">
      <c r="A303">
        <v>919904</v>
      </c>
      <c r="B303" s="1" t="str">
        <f>VLOOKUP(A303,países!$A$4:$B$247,2,FALSE)</f>
        <v>G-3</v>
      </c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</row>
    <row r="304" spans="1:13" x14ac:dyDescent="0.25">
      <c r="A304">
        <v>1693</v>
      </c>
      <c r="B304" s="2" t="str">
        <f>VLOOKUP(A304,países!$A$4:$B$247,2,FALSE)</f>
        <v>Colombia</v>
      </c>
      <c r="C304" s="23">
        <f>VLOOKUP($B304,$B$4:$H$226,2,FALSE)</f>
        <v>0</v>
      </c>
      <c r="D304" s="23">
        <f>VLOOKUP($B304,$B$4:$H$226,3,FALSE)</f>
        <v>0</v>
      </c>
      <c r="E304" s="23">
        <f>VLOOKUP($B304,$B$4:$H$226,4,FALSE)</f>
        <v>1.89E-2</v>
      </c>
      <c r="F304" s="23">
        <f>VLOOKUP($B304,$B$4:$H$226,5,FALSE)</f>
        <v>0</v>
      </c>
      <c r="G304" s="23">
        <f>VLOOKUP($B304,$B$4:$H$226,6,FALSE)</f>
        <v>0</v>
      </c>
      <c r="H304" s="23">
        <f>VLOOKUP($B304,$B$4:$H$226,7,FALSE)</f>
        <v>0</v>
      </c>
      <c r="I304" s="23">
        <f>VLOOKUP($B304,$B$4:$I$226,8,FALSE)</f>
        <v>0</v>
      </c>
      <c r="J304" s="23">
        <f>VLOOKUP($B304,$B$4:$Z$226,9,FALSE)</f>
        <v>3.9331999999999999E-2</v>
      </c>
      <c r="K304" s="23">
        <f t="shared" si="26"/>
        <v>2.9297E-2</v>
      </c>
      <c r="L304" s="23">
        <f t="shared" si="27"/>
        <v>0</v>
      </c>
      <c r="M304" s="23"/>
    </row>
    <row r="305" spans="1:13" x14ac:dyDescent="0.25">
      <c r="A305">
        <v>4931</v>
      </c>
      <c r="B305" s="2" t="str">
        <f>VLOOKUP(A305,países!$A$4:$B$247,2,FALSE)</f>
        <v>México</v>
      </c>
      <c r="C305" s="23">
        <f>VLOOKUP($B305,$B$4:$H$226,2,FALSE)</f>
        <v>0</v>
      </c>
      <c r="D305" s="23">
        <f>VLOOKUP($B305,$B$4:$H$226,3,FALSE)</f>
        <v>0</v>
      </c>
      <c r="E305" s="23">
        <f>VLOOKUP($B305,$B$4:$H$226,4,FALSE)</f>
        <v>0</v>
      </c>
      <c r="F305" s="23">
        <f>VLOOKUP($B305,$B$4:$H$226,5,FALSE)</f>
        <v>0</v>
      </c>
      <c r="G305" s="23">
        <f>VLOOKUP($B305,$B$4:$H$226,6,FALSE)</f>
        <v>0</v>
      </c>
      <c r="H305" s="23">
        <f>VLOOKUP($B305,$B$4:$H$226,7,FALSE)</f>
        <v>0</v>
      </c>
      <c r="I305" s="23">
        <f>VLOOKUP($B305,$B$4:$I$226,8,FALSE)</f>
        <v>0</v>
      </c>
      <c r="J305" s="23">
        <f>VLOOKUP($B305,$B$4:$Z$226,9,FALSE)</f>
        <v>0</v>
      </c>
      <c r="K305" s="23">
        <f t="shared" si="26"/>
        <v>0</v>
      </c>
      <c r="L305" s="23">
        <f t="shared" si="27"/>
        <v>0</v>
      </c>
      <c r="M305" s="23"/>
    </row>
    <row r="306" spans="1:13" x14ac:dyDescent="0.25">
      <c r="A306"/>
      <c r="B306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</row>
    <row r="307" spans="1:13" x14ac:dyDescent="0.25">
      <c r="A307">
        <v>919905</v>
      </c>
      <c r="B307" s="1" t="str">
        <f>VLOOKUP(A307,países!$A$4:$B$247,2,FALSE)</f>
        <v>MCCA</v>
      </c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</row>
    <row r="308" spans="1:13" x14ac:dyDescent="0.25">
      <c r="A308">
        <v>2422</v>
      </c>
      <c r="B308" s="2" t="str">
        <f>VLOOKUP(A308,países!$A$4:$B$247,2,FALSE)</f>
        <v>El Salvador</v>
      </c>
      <c r="C308" s="23">
        <f>VLOOKUP($B308,$B$4:$H$226,2,FALSE)</f>
        <v>0</v>
      </c>
      <c r="D308" s="23">
        <f>VLOOKUP($B308,$B$4:$H$226,3,FALSE)</f>
        <v>0</v>
      </c>
      <c r="E308" s="23">
        <f>VLOOKUP($B308,$B$4:$H$226,4,FALSE)</f>
        <v>0</v>
      </c>
      <c r="F308" s="23">
        <f>VLOOKUP($B308,$B$4:$H$226,5,FALSE)</f>
        <v>0</v>
      </c>
      <c r="G308" s="23">
        <f>VLOOKUP($B308,$B$4:$H$226,6,FALSE)</f>
        <v>0</v>
      </c>
      <c r="H308" s="23">
        <f>VLOOKUP($B308,$B$4:$H$226,7,FALSE)</f>
        <v>0</v>
      </c>
      <c r="I308" s="23">
        <f>VLOOKUP($B308,$B$4:$I$226,8,FALSE)</f>
        <v>0</v>
      </c>
      <c r="J308" s="23">
        <f>VLOOKUP($B308,$B$4:$Z$226,9,FALSE)</f>
        <v>0</v>
      </c>
      <c r="K308" s="23">
        <f t="shared" si="26"/>
        <v>0</v>
      </c>
      <c r="L308" s="23">
        <f t="shared" si="27"/>
        <v>0</v>
      </c>
      <c r="M308" s="23"/>
    </row>
    <row r="309" spans="1:13" x14ac:dyDescent="0.25">
      <c r="A309">
        <v>3172</v>
      </c>
      <c r="B309" s="2" t="str">
        <f>VLOOKUP(A309,países!$A$4:$B$247,2,FALSE)</f>
        <v>Guatemala</v>
      </c>
      <c r="C309" s="23">
        <f>VLOOKUP($B309,$B$4:$H$226,2,FALSE)</f>
        <v>0</v>
      </c>
      <c r="D309" s="23">
        <f>VLOOKUP($B309,$B$4:$H$226,3,FALSE)</f>
        <v>0</v>
      </c>
      <c r="E309" s="23">
        <f>VLOOKUP($B309,$B$4:$H$226,4,FALSE)</f>
        <v>0</v>
      </c>
      <c r="F309" s="23">
        <f>VLOOKUP($B309,$B$4:$H$226,5,FALSE)</f>
        <v>0</v>
      </c>
      <c r="G309" s="23">
        <f>VLOOKUP($B309,$B$4:$H$226,6,FALSE)</f>
        <v>0</v>
      </c>
      <c r="H309" s="23">
        <f>VLOOKUP($B309,$B$4:$H$226,7,FALSE)</f>
        <v>0</v>
      </c>
      <c r="I309" s="23">
        <f>VLOOKUP($B309,$B$4:$I$226,8,FALSE)</f>
        <v>0</v>
      </c>
      <c r="J309" s="23">
        <f>VLOOKUP($B309,$B$4:$Z$226,9,FALSE)</f>
        <v>0</v>
      </c>
      <c r="K309" s="23">
        <f t="shared" si="26"/>
        <v>0</v>
      </c>
      <c r="L309" s="23">
        <f t="shared" si="27"/>
        <v>0</v>
      </c>
      <c r="M309" s="23"/>
    </row>
    <row r="310" spans="1:13" x14ac:dyDescent="0.25">
      <c r="A310">
        <v>3452</v>
      </c>
      <c r="B310" s="2" t="str">
        <f>VLOOKUP(A310,países!$A$4:$B$247,2,FALSE)</f>
        <v>Honduras</v>
      </c>
      <c r="C310" s="23">
        <f>VLOOKUP($B310,$B$4:$H$226,2,FALSE)</f>
        <v>0</v>
      </c>
      <c r="D310" s="23">
        <f>VLOOKUP($B310,$B$4:$H$226,3,FALSE)</f>
        <v>0</v>
      </c>
      <c r="E310" s="23">
        <f>VLOOKUP($B310,$B$4:$H$226,4,FALSE)</f>
        <v>0</v>
      </c>
      <c r="F310" s="23">
        <f>VLOOKUP($B310,$B$4:$H$226,5,FALSE)</f>
        <v>0</v>
      </c>
      <c r="G310" s="23">
        <f>VLOOKUP($B310,$B$4:$H$226,6,FALSE)</f>
        <v>0</v>
      </c>
      <c r="H310" s="23">
        <f>VLOOKUP($B310,$B$4:$H$226,7,FALSE)</f>
        <v>0</v>
      </c>
      <c r="I310" s="23">
        <f>VLOOKUP($B310,$B$4:$I$226,8,FALSE)</f>
        <v>0</v>
      </c>
      <c r="J310" s="23">
        <f>VLOOKUP($B310,$B$4:$Z$226,9,FALSE)</f>
        <v>0</v>
      </c>
      <c r="K310" s="23">
        <f t="shared" si="26"/>
        <v>0</v>
      </c>
      <c r="L310" s="23">
        <f t="shared" si="27"/>
        <v>0</v>
      </c>
      <c r="M310" s="23"/>
    </row>
    <row r="311" spans="1:13" x14ac:dyDescent="0.25">
      <c r="A311">
        <v>5212</v>
      </c>
      <c r="B311" s="2" t="str">
        <f>VLOOKUP(A311,países!$A$4:$B$247,2,FALSE)</f>
        <v>Nicaragua</v>
      </c>
      <c r="C311" s="23">
        <f>VLOOKUP($B311,$B$4:$H$226,2,FALSE)</f>
        <v>0</v>
      </c>
      <c r="D311" s="23">
        <f>VLOOKUP($B311,$B$4:$H$226,3,FALSE)</f>
        <v>0</v>
      </c>
      <c r="E311" s="23">
        <f>VLOOKUP($B311,$B$4:$H$226,4,FALSE)</f>
        <v>0</v>
      </c>
      <c r="F311" s="23">
        <f>VLOOKUP($B311,$B$4:$H$226,5,FALSE)</f>
        <v>0</v>
      </c>
      <c r="G311" s="23">
        <f>VLOOKUP($B311,$B$4:$H$226,6,FALSE)</f>
        <v>0</v>
      </c>
      <c r="H311" s="23">
        <f>VLOOKUP($B311,$B$4:$H$226,7,FALSE)</f>
        <v>0</v>
      </c>
      <c r="I311" s="23">
        <f>VLOOKUP($B311,$B$4:$I$226,8,FALSE)</f>
        <v>0</v>
      </c>
      <c r="J311" s="23">
        <f>VLOOKUP($B311,$B$4:$Z$226,9,FALSE)</f>
        <v>0</v>
      </c>
      <c r="K311" s="23">
        <f t="shared" si="26"/>
        <v>0</v>
      </c>
      <c r="L311" s="23">
        <f t="shared" si="27"/>
        <v>0</v>
      </c>
      <c r="M311" s="23"/>
    </row>
    <row r="312" spans="1:13" x14ac:dyDescent="0.25">
      <c r="A312"/>
      <c r="B312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</row>
    <row r="313" spans="1:13" x14ac:dyDescent="0.25">
      <c r="A313">
        <v>919906</v>
      </c>
      <c r="B313" s="1" t="str">
        <f>VLOOKUP(A313,países!$A$4:$B$247,2,FALSE)</f>
        <v>CAN</v>
      </c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</row>
    <row r="314" spans="1:13" x14ac:dyDescent="0.25">
      <c r="A314">
        <v>973</v>
      </c>
      <c r="B314" s="2" t="str">
        <f>VLOOKUP(A314,países!$A$4:$B$247,2,FALSE)</f>
        <v>Bolivia</v>
      </c>
      <c r="C314" s="23">
        <f>VLOOKUP($B314,$B$4:$H$226,2,FALSE)</f>
        <v>0</v>
      </c>
      <c r="D314" s="23">
        <f>VLOOKUP($B314,$B$4:$H$226,3,FALSE)</f>
        <v>0</v>
      </c>
      <c r="E314" s="23">
        <f>VLOOKUP($B314,$B$4:$H$226,4,FALSE)</f>
        <v>0</v>
      </c>
      <c r="F314" s="23">
        <f>VLOOKUP($B314,$B$4:$H$226,5,FALSE)</f>
        <v>0</v>
      </c>
      <c r="G314" s="23">
        <f>VLOOKUP($B314,$B$4:$H$226,6,FALSE)</f>
        <v>0</v>
      </c>
      <c r="H314" s="23">
        <f>VLOOKUP($B314,$B$4:$H$226,7,FALSE)</f>
        <v>0</v>
      </c>
      <c r="I314" s="23">
        <f>VLOOKUP($B314,$B$4:$I$226,8,FALSE)</f>
        <v>0</v>
      </c>
      <c r="J314" s="23">
        <f>VLOOKUP($B314,$B$4:$Z$226,9,FALSE)</f>
        <v>0</v>
      </c>
      <c r="K314" s="23">
        <f t="shared" si="26"/>
        <v>0</v>
      </c>
      <c r="L314" s="23">
        <f t="shared" si="27"/>
        <v>0</v>
      </c>
      <c r="M314" s="23"/>
    </row>
    <row r="315" spans="1:13" x14ac:dyDescent="0.25">
      <c r="A315">
        <v>1693</v>
      </c>
      <c r="B315" s="2" t="str">
        <f>VLOOKUP(A315,países!$A$4:$B$247,2,FALSE)</f>
        <v>Colombia</v>
      </c>
      <c r="C315" s="23">
        <f>VLOOKUP($B315,$B$4:$H$226,2,FALSE)</f>
        <v>0</v>
      </c>
      <c r="D315" s="23">
        <f>VLOOKUP($B315,$B$4:$H$226,3,FALSE)</f>
        <v>0</v>
      </c>
      <c r="E315" s="23">
        <f>VLOOKUP($B315,$B$4:$H$226,4,FALSE)</f>
        <v>1.89E-2</v>
      </c>
      <c r="F315" s="23">
        <f>VLOOKUP($B315,$B$4:$H$226,5,FALSE)</f>
        <v>0</v>
      </c>
      <c r="G315" s="23">
        <f>VLOOKUP($B315,$B$4:$H$226,6,FALSE)</f>
        <v>0</v>
      </c>
      <c r="H315" s="23">
        <f>VLOOKUP($B315,$B$4:$H$226,7,FALSE)</f>
        <v>0</v>
      </c>
      <c r="I315" s="23">
        <f>VLOOKUP($B315,$B$4:$I$226,8,FALSE)</f>
        <v>0</v>
      </c>
      <c r="J315" s="23">
        <f>VLOOKUP($B315,$B$4:$Z$226,9,FALSE)</f>
        <v>3.9331999999999999E-2</v>
      </c>
      <c r="K315" s="23">
        <f t="shared" si="26"/>
        <v>2.9297E-2</v>
      </c>
      <c r="L315" s="23">
        <f t="shared" si="27"/>
        <v>0</v>
      </c>
      <c r="M315" s="23"/>
    </row>
    <row r="316" spans="1:13" x14ac:dyDescent="0.25">
      <c r="A316">
        <v>2393</v>
      </c>
      <c r="B316" s="2" t="str">
        <f>VLOOKUP(A316,países!$A$4:$B$247,2,FALSE)</f>
        <v>Ecuador</v>
      </c>
      <c r="C316" s="23">
        <f>VLOOKUP($B316,$B$4:$H$226,2,FALSE)</f>
        <v>0</v>
      </c>
      <c r="D316" s="23">
        <f>VLOOKUP($B316,$B$4:$H$226,3,FALSE)</f>
        <v>0</v>
      </c>
      <c r="E316" s="23">
        <f>VLOOKUP($B316,$B$4:$H$226,4,FALSE)</f>
        <v>0</v>
      </c>
      <c r="F316" s="23">
        <f>VLOOKUP($B316,$B$4:$H$226,5,FALSE)</f>
        <v>0</v>
      </c>
      <c r="G316" s="23">
        <f>VLOOKUP($B316,$B$4:$H$226,6,FALSE)</f>
        <v>0</v>
      </c>
      <c r="H316" s="23">
        <f>VLOOKUP($B316,$B$4:$H$226,7,FALSE)</f>
        <v>0</v>
      </c>
      <c r="I316" s="23">
        <f>VLOOKUP($B316,$B$4:$I$226,8,FALSE)</f>
        <v>0</v>
      </c>
      <c r="J316" s="23">
        <f>VLOOKUP($B316,$B$4:$Z$226,9,FALSE)</f>
        <v>0</v>
      </c>
      <c r="K316" s="23">
        <f t="shared" ref="K316:K377" si="36">VLOOKUP($B316,$B$4:$Z$226,10,FALSE)</f>
        <v>0</v>
      </c>
      <c r="L316" s="23">
        <f t="shared" ref="L316:L377" si="37">VLOOKUP($B316,$B$4:$Z$226,11,FALSE)</f>
        <v>0</v>
      </c>
      <c r="M316" s="23"/>
    </row>
    <row r="317" spans="1:13" x14ac:dyDescent="0.25">
      <c r="A317">
        <v>5893</v>
      </c>
      <c r="B317" s="2" t="str">
        <f>VLOOKUP(A317,países!$A$4:$B$247,2,FALSE)</f>
        <v>Perú</v>
      </c>
      <c r="C317" s="23">
        <f>VLOOKUP($B317,$B$4:$H$226,2,FALSE)</f>
        <v>0</v>
      </c>
      <c r="D317" s="23">
        <f>VLOOKUP($B317,$B$4:$H$226,3,FALSE)</f>
        <v>0</v>
      </c>
      <c r="E317" s="23">
        <f>VLOOKUP($B317,$B$4:$H$226,4,FALSE)</f>
        <v>0</v>
      </c>
      <c r="F317" s="23">
        <f>VLOOKUP($B317,$B$4:$H$226,5,FALSE)</f>
        <v>0</v>
      </c>
      <c r="G317" s="23">
        <f>VLOOKUP($B317,$B$4:$H$226,6,FALSE)</f>
        <v>0</v>
      </c>
      <c r="H317" s="23">
        <f>VLOOKUP($B317,$B$4:$H$226,7,FALSE)</f>
        <v>0</v>
      </c>
      <c r="I317" s="23">
        <f>VLOOKUP($B317,$B$4:$I$226,8,FALSE)</f>
        <v>0</v>
      </c>
      <c r="J317" s="23">
        <f>VLOOKUP($B317,$B$4:$Z$226,9,FALSE)</f>
        <v>0</v>
      </c>
      <c r="K317" s="23">
        <f t="shared" si="36"/>
        <v>0</v>
      </c>
      <c r="L317" s="23">
        <f t="shared" si="37"/>
        <v>0</v>
      </c>
      <c r="M317" s="23"/>
    </row>
    <row r="318" spans="1:13" x14ac:dyDescent="0.25">
      <c r="A318"/>
      <c r="B318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</row>
    <row r="319" spans="1:13" x14ac:dyDescent="0.25">
      <c r="A319">
        <v>919907</v>
      </c>
      <c r="B319" s="1" t="str">
        <f>VLOOKUP(A319,países!$A$4:$B$247,2,FALSE)</f>
        <v>Mercosur</v>
      </c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</row>
    <row r="320" spans="1:13" x14ac:dyDescent="0.25">
      <c r="A320">
        <v>633</v>
      </c>
      <c r="B320" s="2" t="str">
        <f>VLOOKUP(A320,países!$A$4:$B$247,2,FALSE)</f>
        <v>Argentina</v>
      </c>
      <c r="C320" s="23">
        <f>VLOOKUP($B320,$B$4:$H$226,2,FALSE)</f>
        <v>0</v>
      </c>
      <c r="D320" s="23">
        <f>VLOOKUP($B320,$B$4:$H$226,3,FALSE)</f>
        <v>0</v>
      </c>
      <c r="E320" s="23">
        <f>VLOOKUP($B320,$B$4:$H$226,4,FALSE)</f>
        <v>0</v>
      </c>
      <c r="F320" s="23">
        <f>VLOOKUP($B320,$B$4:$H$226,5,FALSE)</f>
        <v>0</v>
      </c>
      <c r="G320" s="23">
        <f>VLOOKUP($B320,$B$4:$H$226,6,FALSE)</f>
        <v>0</v>
      </c>
      <c r="H320" s="23">
        <f>VLOOKUP($B320,$B$4:$H$226,7,FALSE)</f>
        <v>0</v>
      </c>
      <c r="I320" s="23">
        <f>VLOOKUP($B320,$B$4:$I$226,8,FALSE)</f>
        <v>0</v>
      </c>
      <c r="J320" s="23">
        <f>VLOOKUP($B320,$B$4:$Z$226,9,FALSE)</f>
        <v>0</v>
      </c>
      <c r="K320" s="23">
        <f t="shared" si="36"/>
        <v>0</v>
      </c>
      <c r="L320" s="23">
        <f t="shared" si="37"/>
        <v>0</v>
      </c>
      <c r="M320" s="23"/>
    </row>
    <row r="321" spans="1:13" x14ac:dyDescent="0.25">
      <c r="A321">
        <v>1053</v>
      </c>
      <c r="B321" s="2" t="str">
        <f>VLOOKUP(A321,países!$A$4:$B$247,2,FALSE)</f>
        <v>Brasil</v>
      </c>
      <c r="C321" s="23">
        <f>VLOOKUP($B321,$B$4:$H$226,2,FALSE)</f>
        <v>0</v>
      </c>
      <c r="D321" s="23">
        <f>VLOOKUP($B321,$B$4:$H$226,3,FALSE)</f>
        <v>0</v>
      </c>
      <c r="E321" s="23">
        <f>VLOOKUP($B321,$B$4:$H$226,4,FALSE)</f>
        <v>0</v>
      </c>
      <c r="F321" s="23">
        <f>VLOOKUP($B321,$B$4:$H$226,5,FALSE)</f>
        <v>0</v>
      </c>
      <c r="G321" s="23">
        <f>VLOOKUP($B321,$B$4:$H$226,6,FALSE)</f>
        <v>0</v>
      </c>
      <c r="H321" s="23">
        <f>VLOOKUP($B321,$B$4:$H$226,7,FALSE)</f>
        <v>0</v>
      </c>
      <c r="I321" s="23">
        <f>VLOOKUP($B321,$B$4:$I$226,8,FALSE)</f>
        <v>0</v>
      </c>
      <c r="J321" s="23">
        <f>VLOOKUP($B321,$B$4:$Z$226,9,FALSE)</f>
        <v>0</v>
      </c>
      <c r="K321" s="23">
        <f t="shared" si="36"/>
        <v>0</v>
      </c>
      <c r="L321" s="23">
        <f t="shared" si="37"/>
        <v>0</v>
      </c>
      <c r="M321" s="23"/>
    </row>
    <row r="322" spans="1:13" x14ac:dyDescent="0.25">
      <c r="A322">
        <v>5863</v>
      </c>
      <c r="B322" s="2" t="str">
        <f>VLOOKUP(A322,países!$A$4:$B$247,2,FALSE)</f>
        <v>Paraguay</v>
      </c>
      <c r="C322" s="23">
        <f>VLOOKUP($B322,$B$4:$H$226,2,FALSE)</f>
        <v>0</v>
      </c>
      <c r="D322" s="23">
        <f>VLOOKUP($B322,$B$4:$H$226,3,FALSE)</f>
        <v>0</v>
      </c>
      <c r="E322" s="23">
        <f>VLOOKUP($B322,$B$4:$H$226,4,FALSE)</f>
        <v>0</v>
      </c>
      <c r="F322" s="23">
        <f>VLOOKUP($B322,$B$4:$H$226,5,FALSE)</f>
        <v>0</v>
      </c>
      <c r="G322" s="23">
        <f>VLOOKUP($B322,$B$4:$H$226,6,FALSE)</f>
        <v>0</v>
      </c>
      <c r="H322" s="23">
        <f>VLOOKUP($B322,$B$4:$H$226,7,FALSE)</f>
        <v>0</v>
      </c>
      <c r="I322" s="23">
        <f>VLOOKUP($B322,$B$4:$I$226,8,FALSE)</f>
        <v>0</v>
      </c>
      <c r="J322" s="23">
        <f>VLOOKUP($B322,$B$4:$Z$226,9,FALSE)</f>
        <v>0</v>
      </c>
      <c r="K322" s="23">
        <f t="shared" si="36"/>
        <v>0</v>
      </c>
      <c r="L322" s="23">
        <f t="shared" si="37"/>
        <v>0</v>
      </c>
      <c r="M322" s="23"/>
    </row>
    <row r="323" spans="1:13" x14ac:dyDescent="0.25">
      <c r="A323">
        <v>8453</v>
      </c>
      <c r="B323" s="2" t="str">
        <f>VLOOKUP(A323,países!$A$4:$B$247,2,FALSE)</f>
        <v>Uruguay</v>
      </c>
      <c r="C323" s="23">
        <f>VLOOKUP($B323,$B$4:$H$226,2,FALSE)</f>
        <v>0</v>
      </c>
      <c r="D323" s="23">
        <f>VLOOKUP($B323,$B$4:$H$226,3,FALSE)</f>
        <v>0</v>
      </c>
      <c r="E323" s="23">
        <f>VLOOKUP($B323,$B$4:$H$226,4,FALSE)</f>
        <v>0</v>
      </c>
      <c r="F323" s="23">
        <f>VLOOKUP($B323,$B$4:$H$226,5,FALSE)</f>
        <v>0</v>
      </c>
      <c r="G323" s="23">
        <f>VLOOKUP($B323,$B$4:$H$226,6,FALSE)</f>
        <v>0</v>
      </c>
      <c r="H323" s="23">
        <f>VLOOKUP($B323,$B$4:$H$226,7,FALSE)</f>
        <v>0</v>
      </c>
      <c r="I323" s="23">
        <f>VLOOKUP($B323,$B$4:$I$226,8,FALSE)</f>
        <v>0</v>
      </c>
      <c r="J323" s="23">
        <f>VLOOKUP($B323,$B$4:$Z$226,9,FALSE)</f>
        <v>0</v>
      </c>
      <c r="K323" s="23">
        <f t="shared" si="36"/>
        <v>0</v>
      </c>
      <c r="L323" s="23">
        <f t="shared" si="37"/>
        <v>0</v>
      </c>
      <c r="M323" s="23"/>
    </row>
    <row r="324" spans="1:13" x14ac:dyDescent="0.25">
      <c r="A324"/>
      <c r="B324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</row>
    <row r="325" spans="1:13" x14ac:dyDescent="0.25">
      <c r="A325">
        <v>919908</v>
      </c>
      <c r="B325" s="1" t="str">
        <f>VLOOKUP(A325,países!$A$4:$B$247,2,FALSE)</f>
        <v>Unión Europea</v>
      </c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</row>
    <row r="326" spans="1:13" x14ac:dyDescent="0.25">
      <c r="A326">
        <v>234</v>
      </c>
      <c r="B326" s="2" t="str">
        <f>VLOOKUP(A326,países!$A$4:$B$247,2,FALSE)</f>
        <v>Alemania</v>
      </c>
      <c r="C326" s="23">
        <f t="shared" ref="C326:C339" si="38">VLOOKUP($B326,$B$4:$H$226,2,FALSE)</f>
        <v>0</v>
      </c>
      <c r="D326" s="23">
        <f t="shared" ref="D326:D339" si="39">VLOOKUP($B326,$B$4:$H$226,3,FALSE)</f>
        <v>0</v>
      </c>
      <c r="E326" s="23">
        <f t="shared" ref="E326:E339" si="40">VLOOKUP($B326,$B$4:$H$226,4,FALSE)</f>
        <v>1.6750000000000001E-3</v>
      </c>
      <c r="F326" s="23">
        <f t="shared" ref="F326:F339" si="41">VLOOKUP($B326,$B$4:$H$226,5,FALSE)</f>
        <v>0</v>
      </c>
      <c r="G326" s="23">
        <f t="shared" ref="G326:G339" si="42">VLOOKUP($B326,$B$4:$H$226,6,FALSE)</f>
        <v>0</v>
      </c>
      <c r="H326" s="23">
        <f t="shared" ref="H326:H339" si="43">VLOOKUP($B326,$B$4:$H$226,7,FALSE)</f>
        <v>0</v>
      </c>
      <c r="I326" s="23">
        <f t="shared" ref="I326:I339" si="44">VLOOKUP($B326,$B$4:$I$226,8,FALSE)</f>
        <v>0</v>
      </c>
      <c r="J326" s="23">
        <f t="shared" ref="J326:J339" si="45">VLOOKUP($B326,$B$4:$Z$226,9,FALSE)</f>
        <v>0</v>
      </c>
      <c r="K326" s="23">
        <f t="shared" si="36"/>
        <v>0</v>
      </c>
      <c r="L326" s="23">
        <f t="shared" si="37"/>
        <v>0</v>
      </c>
      <c r="M326" s="23"/>
    </row>
    <row r="327" spans="1:13" x14ac:dyDescent="0.25">
      <c r="A327">
        <v>724</v>
      </c>
      <c r="B327" s="2" t="str">
        <f>VLOOKUP(A327,países!$A$4:$B$247,2,FALSE)</f>
        <v>Austria</v>
      </c>
      <c r="C327" s="23">
        <f t="shared" si="38"/>
        <v>0</v>
      </c>
      <c r="D327" s="23">
        <f t="shared" si="39"/>
        <v>0</v>
      </c>
      <c r="E327" s="23">
        <f t="shared" si="40"/>
        <v>0</v>
      </c>
      <c r="F327" s="23">
        <f t="shared" si="41"/>
        <v>0</v>
      </c>
      <c r="G327" s="23">
        <f t="shared" si="42"/>
        <v>0</v>
      </c>
      <c r="H327" s="23">
        <f t="shared" si="43"/>
        <v>0</v>
      </c>
      <c r="I327" s="23">
        <f t="shared" si="44"/>
        <v>0</v>
      </c>
      <c r="J327" s="23">
        <f t="shared" si="45"/>
        <v>0</v>
      </c>
      <c r="K327" s="23">
        <f t="shared" si="36"/>
        <v>0</v>
      </c>
      <c r="L327" s="23">
        <f t="shared" si="37"/>
        <v>0</v>
      </c>
      <c r="M327" s="23"/>
    </row>
    <row r="328" spans="1:13" x14ac:dyDescent="0.25">
      <c r="A328">
        <v>874</v>
      </c>
      <c r="B328" s="2" t="str">
        <f>VLOOKUP(A328,países!$A$4:$B$247,2,FALSE)</f>
        <v>Bélgica-Luxemburgo</v>
      </c>
      <c r="C328" s="23">
        <f t="shared" si="38"/>
        <v>0</v>
      </c>
      <c r="D328" s="23">
        <f t="shared" si="39"/>
        <v>0</v>
      </c>
      <c r="E328" s="23">
        <f t="shared" si="40"/>
        <v>0</v>
      </c>
      <c r="F328" s="23">
        <f t="shared" si="41"/>
        <v>0</v>
      </c>
      <c r="G328" s="23">
        <f t="shared" si="42"/>
        <v>0</v>
      </c>
      <c r="H328" s="23">
        <f t="shared" si="43"/>
        <v>0</v>
      </c>
      <c r="I328" s="23">
        <f t="shared" si="44"/>
        <v>0</v>
      </c>
      <c r="J328" s="23">
        <f t="shared" si="45"/>
        <v>0</v>
      </c>
      <c r="K328" s="23">
        <f t="shared" si="36"/>
        <v>0</v>
      </c>
      <c r="L328" s="23">
        <f t="shared" si="37"/>
        <v>0</v>
      </c>
      <c r="M328" s="23"/>
    </row>
    <row r="329" spans="1:13" x14ac:dyDescent="0.25">
      <c r="A329">
        <v>2324</v>
      </c>
      <c r="B329" s="2" t="str">
        <f>VLOOKUP(A329,países!$A$4:$B$247,2,FALSE)</f>
        <v>Dinamarca</v>
      </c>
      <c r="C329" s="23">
        <f t="shared" si="38"/>
        <v>0</v>
      </c>
      <c r="D329" s="23">
        <f t="shared" si="39"/>
        <v>0</v>
      </c>
      <c r="E329" s="23">
        <f t="shared" si="40"/>
        <v>0</v>
      </c>
      <c r="F329" s="23">
        <f t="shared" si="41"/>
        <v>0</v>
      </c>
      <c r="G329" s="23">
        <f t="shared" si="42"/>
        <v>0</v>
      </c>
      <c r="H329" s="23">
        <f t="shared" si="43"/>
        <v>0</v>
      </c>
      <c r="I329" s="23">
        <f t="shared" si="44"/>
        <v>0</v>
      </c>
      <c r="J329" s="23">
        <f t="shared" si="45"/>
        <v>0</v>
      </c>
      <c r="K329" s="23">
        <f t="shared" si="36"/>
        <v>0</v>
      </c>
      <c r="L329" s="23">
        <f t="shared" si="37"/>
        <v>0</v>
      </c>
      <c r="M329" s="23"/>
    </row>
    <row r="330" spans="1:13" x14ac:dyDescent="0.25">
      <c r="A330">
        <v>2454</v>
      </c>
      <c r="B330" s="2" t="str">
        <f>VLOOKUP(A330,países!$A$4:$B$247,2,FALSE)</f>
        <v>España</v>
      </c>
      <c r="C330" s="23">
        <f t="shared" si="38"/>
        <v>0</v>
      </c>
      <c r="D330" s="23">
        <f t="shared" si="39"/>
        <v>0</v>
      </c>
      <c r="E330" s="23">
        <f t="shared" si="40"/>
        <v>0</v>
      </c>
      <c r="F330" s="23">
        <f t="shared" si="41"/>
        <v>0</v>
      </c>
      <c r="G330" s="23">
        <f t="shared" si="42"/>
        <v>0</v>
      </c>
      <c r="H330" s="23">
        <f t="shared" si="43"/>
        <v>0</v>
      </c>
      <c r="I330" s="23">
        <f t="shared" si="44"/>
        <v>0</v>
      </c>
      <c r="J330" s="23">
        <f t="shared" si="45"/>
        <v>0</v>
      </c>
      <c r="K330" s="23">
        <f t="shared" si="36"/>
        <v>0</v>
      </c>
      <c r="L330" s="23">
        <f t="shared" si="37"/>
        <v>0</v>
      </c>
      <c r="M330" s="23"/>
    </row>
    <row r="331" spans="1:13" x14ac:dyDescent="0.25">
      <c r="A331">
        <v>2714</v>
      </c>
      <c r="B331" s="2" t="str">
        <f>VLOOKUP(A331,países!$A$4:$B$247,2,FALSE)</f>
        <v>Finlandia</v>
      </c>
      <c r="C331" s="23">
        <f t="shared" si="38"/>
        <v>0</v>
      </c>
      <c r="D331" s="23">
        <f t="shared" si="39"/>
        <v>0</v>
      </c>
      <c r="E331" s="23">
        <f t="shared" si="40"/>
        <v>0</v>
      </c>
      <c r="F331" s="23">
        <f t="shared" si="41"/>
        <v>0</v>
      </c>
      <c r="G331" s="23">
        <f t="shared" si="42"/>
        <v>0</v>
      </c>
      <c r="H331" s="23">
        <f t="shared" si="43"/>
        <v>0</v>
      </c>
      <c r="I331" s="23">
        <f t="shared" si="44"/>
        <v>0</v>
      </c>
      <c r="J331" s="23">
        <f t="shared" si="45"/>
        <v>0</v>
      </c>
      <c r="K331" s="23">
        <f t="shared" si="36"/>
        <v>0</v>
      </c>
      <c r="L331" s="23">
        <f t="shared" si="37"/>
        <v>0</v>
      </c>
      <c r="M331" s="23"/>
    </row>
    <row r="332" spans="1:13" x14ac:dyDescent="0.25">
      <c r="A332">
        <v>2754</v>
      </c>
      <c r="B332" s="2" t="str">
        <f>VLOOKUP(A332,países!$A$4:$B$247,2,FALSE)</f>
        <v>Francia</v>
      </c>
      <c r="C332" s="23">
        <f t="shared" si="38"/>
        <v>0</v>
      </c>
      <c r="D332" s="23">
        <f t="shared" si="39"/>
        <v>0</v>
      </c>
      <c r="E332" s="23">
        <f t="shared" si="40"/>
        <v>0</v>
      </c>
      <c r="F332" s="23">
        <f t="shared" si="41"/>
        <v>0</v>
      </c>
      <c r="G332" s="23">
        <f t="shared" si="42"/>
        <v>0</v>
      </c>
      <c r="H332" s="23">
        <f t="shared" si="43"/>
        <v>0</v>
      </c>
      <c r="I332" s="23">
        <f t="shared" si="44"/>
        <v>0</v>
      </c>
      <c r="J332" s="23">
        <f t="shared" si="45"/>
        <v>0</v>
      </c>
      <c r="K332" s="23">
        <f t="shared" si="36"/>
        <v>0</v>
      </c>
      <c r="L332" s="23">
        <f t="shared" si="37"/>
        <v>9.3000000000000005E-4</v>
      </c>
      <c r="M332" s="23"/>
    </row>
    <row r="333" spans="1:13" x14ac:dyDescent="0.25">
      <c r="A333">
        <v>3014</v>
      </c>
      <c r="B333" s="2" t="str">
        <f>VLOOKUP(A333,países!$A$4:$B$247,2,FALSE)</f>
        <v>Grecia</v>
      </c>
      <c r="C333" s="23">
        <f t="shared" si="38"/>
        <v>0</v>
      </c>
      <c r="D333" s="23">
        <f t="shared" si="39"/>
        <v>0</v>
      </c>
      <c r="E333" s="23">
        <f t="shared" si="40"/>
        <v>0</v>
      </c>
      <c r="F333" s="23">
        <f t="shared" si="41"/>
        <v>0</v>
      </c>
      <c r="G333" s="23">
        <f t="shared" si="42"/>
        <v>0</v>
      </c>
      <c r="H333" s="23">
        <f t="shared" si="43"/>
        <v>0</v>
      </c>
      <c r="I333" s="23">
        <f t="shared" si="44"/>
        <v>0</v>
      </c>
      <c r="J333" s="23">
        <f t="shared" si="45"/>
        <v>0</v>
      </c>
      <c r="K333" s="23">
        <f t="shared" si="36"/>
        <v>0</v>
      </c>
      <c r="L333" s="23">
        <f t="shared" si="37"/>
        <v>0</v>
      </c>
      <c r="M333" s="23"/>
    </row>
    <row r="334" spans="1:13" x14ac:dyDescent="0.25">
      <c r="A334">
        <v>3754</v>
      </c>
      <c r="B334" s="2" t="str">
        <f>VLOOKUP(A334,países!$A$4:$B$247,2,FALSE)</f>
        <v>Irlanda</v>
      </c>
      <c r="C334" s="23">
        <f t="shared" si="38"/>
        <v>0</v>
      </c>
      <c r="D334" s="23">
        <f t="shared" si="39"/>
        <v>0</v>
      </c>
      <c r="E334" s="23">
        <f t="shared" si="40"/>
        <v>0</v>
      </c>
      <c r="F334" s="23">
        <f t="shared" si="41"/>
        <v>0</v>
      </c>
      <c r="G334" s="23">
        <f t="shared" si="42"/>
        <v>0</v>
      </c>
      <c r="H334" s="23">
        <f t="shared" si="43"/>
        <v>0</v>
      </c>
      <c r="I334" s="23">
        <f t="shared" si="44"/>
        <v>0</v>
      </c>
      <c r="J334" s="23">
        <f t="shared" si="45"/>
        <v>0</v>
      </c>
      <c r="K334" s="23">
        <f t="shared" si="36"/>
        <v>0</v>
      </c>
      <c r="L334" s="23">
        <f t="shared" si="37"/>
        <v>0</v>
      </c>
      <c r="M334" s="23"/>
    </row>
    <row r="335" spans="1:13" x14ac:dyDescent="0.25">
      <c r="A335">
        <v>3864</v>
      </c>
      <c r="B335" s="2" t="str">
        <f>VLOOKUP(A335,países!$A$4:$B$247,2,FALSE)</f>
        <v>Italia</v>
      </c>
      <c r="C335" s="23">
        <f t="shared" si="38"/>
        <v>0</v>
      </c>
      <c r="D335" s="23">
        <f t="shared" si="39"/>
        <v>0</v>
      </c>
      <c r="E335" s="23">
        <f t="shared" si="40"/>
        <v>0</v>
      </c>
      <c r="F335" s="23">
        <f t="shared" si="41"/>
        <v>0</v>
      </c>
      <c r="G335" s="23">
        <f t="shared" si="42"/>
        <v>0</v>
      </c>
      <c r="H335" s="23">
        <f t="shared" si="43"/>
        <v>0</v>
      </c>
      <c r="I335" s="23">
        <f t="shared" si="44"/>
        <v>0</v>
      </c>
      <c r="J335" s="23">
        <f t="shared" si="45"/>
        <v>0</v>
      </c>
      <c r="K335" s="23">
        <f t="shared" si="36"/>
        <v>0</v>
      </c>
      <c r="L335" s="23">
        <f t="shared" si="37"/>
        <v>0</v>
      </c>
      <c r="M335" s="23"/>
    </row>
    <row r="336" spans="1:13" x14ac:dyDescent="0.25">
      <c r="A336">
        <v>5734</v>
      </c>
      <c r="B336" s="2" t="str">
        <f>VLOOKUP(A336,países!$A$4:$B$247,2,FALSE)</f>
        <v>Holanda</v>
      </c>
      <c r="C336" s="23">
        <f t="shared" si="38"/>
        <v>0</v>
      </c>
      <c r="D336" s="23">
        <f t="shared" si="39"/>
        <v>0</v>
      </c>
      <c r="E336" s="23">
        <f t="shared" si="40"/>
        <v>0</v>
      </c>
      <c r="F336" s="23">
        <f t="shared" si="41"/>
        <v>0</v>
      </c>
      <c r="G336" s="23">
        <f t="shared" si="42"/>
        <v>0</v>
      </c>
      <c r="H336" s="23">
        <f t="shared" si="43"/>
        <v>0</v>
      </c>
      <c r="I336" s="23">
        <f t="shared" si="44"/>
        <v>0</v>
      </c>
      <c r="J336" s="23">
        <f t="shared" si="45"/>
        <v>0</v>
      </c>
      <c r="K336" s="23">
        <f t="shared" si="36"/>
        <v>17.173466999999999</v>
      </c>
      <c r="L336" s="23">
        <f t="shared" si="37"/>
        <v>0</v>
      </c>
      <c r="M336" s="23"/>
    </row>
    <row r="337" spans="1:15" x14ac:dyDescent="0.25">
      <c r="A337">
        <v>6074</v>
      </c>
      <c r="B337" s="2" t="str">
        <f>VLOOKUP(A337,países!$A$4:$B$247,2,FALSE)</f>
        <v>Portugal</v>
      </c>
      <c r="C337" s="23">
        <f t="shared" si="38"/>
        <v>0</v>
      </c>
      <c r="D337" s="23">
        <f t="shared" si="39"/>
        <v>0</v>
      </c>
      <c r="E337" s="23">
        <f t="shared" si="40"/>
        <v>0</v>
      </c>
      <c r="F337" s="23">
        <f t="shared" si="41"/>
        <v>0</v>
      </c>
      <c r="G337" s="23">
        <f t="shared" si="42"/>
        <v>0</v>
      </c>
      <c r="H337" s="23">
        <f t="shared" si="43"/>
        <v>0</v>
      </c>
      <c r="I337" s="23">
        <f t="shared" si="44"/>
        <v>0</v>
      </c>
      <c r="J337" s="23">
        <f t="shared" si="45"/>
        <v>0</v>
      </c>
      <c r="K337" s="23">
        <f t="shared" si="36"/>
        <v>0</v>
      </c>
      <c r="L337" s="23">
        <f t="shared" si="37"/>
        <v>0</v>
      </c>
      <c r="M337" s="23"/>
    </row>
    <row r="338" spans="1:15" x14ac:dyDescent="0.25">
      <c r="A338">
        <v>6284</v>
      </c>
      <c r="B338" s="2" t="str">
        <f>VLOOKUP(A338,países!$A$4:$B$247,2,FALSE)</f>
        <v>Reino Unido</v>
      </c>
      <c r="C338" s="23">
        <f t="shared" si="38"/>
        <v>0</v>
      </c>
      <c r="D338" s="23">
        <f t="shared" si="39"/>
        <v>0</v>
      </c>
      <c r="E338" s="23">
        <f t="shared" si="40"/>
        <v>0</v>
      </c>
      <c r="F338" s="23">
        <f t="shared" si="41"/>
        <v>0</v>
      </c>
      <c r="G338" s="23">
        <f t="shared" si="42"/>
        <v>5.9999999999999995E-4</v>
      </c>
      <c r="H338" s="23">
        <f t="shared" si="43"/>
        <v>0</v>
      </c>
      <c r="I338" s="23">
        <f t="shared" si="44"/>
        <v>0</v>
      </c>
      <c r="J338" s="23">
        <f t="shared" si="45"/>
        <v>0</v>
      </c>
      <c r="K338" s="23">
        <f t="shared" si="36"/>
        <v>0</v>
      </c>
      <c r="L338" s="23">
        <f t="shared" si="37"/>
        <v>0</v>
      </c>
      <c r="M338" s="23"/>
    </row>
    <row r="339" spans="1:15" x14ac:dyDescent="0.25">
      <c r="A339">
        <v>7644</v>
      </c>
      <c r="B339" s="2" t="str">
        <f>VLOOKUP(A339,países!$A$4:$B$247,2,FALSE)</f>
        <v>Suecia</v>
      </c>
      <c r="C339" s="23">
        <f t="shared" si="38"/>
        <v>0</v>
      </c>
      <c r="D339" s="23">
        <f t="shared" si="39"/>
        <v>0</v>
      </c>
      <c r="E339" s="23">
        <f t="shared" si="40"/>
        <v>0</v>
      </c>
      <c r="F339" s="23">
        <f t="shared" si="41"/>
        <v>0</v>
      </c>
      <c r="G339" s="23">
        <f t="shared" si="42"/>
        <v>0</v>
      </c>
      <c r="H339" s="23">
        <f t="shared" si="43"/>
        <v>0</v>
      </c>
      <c r="I339" s="23">
        <f t="shared" si="44"/>
        <v>0</v>
      </c>
      <c r="J339" s="23">
        <f t="shared" si="45"/>
        <v>0</v>
      </c>
      <c r="K339" s="23">
        <f t="shared" si="36"/>
        <v>0</v>
      </c>
      <c r="L339" s="23">
        <f t="shared" si="37"/>
        <v>0</v>
      </c>
      <c r="M339" s="23"/>
    </row>
    <row r="340" spans="1:15" x14ac:dyDescent="0.25">
      <c r="A340"/>
      <c r="B340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</row>
    <row r="341" spans="1:15" customFormat="1" x14ac:dyDescent="0.25">
      <c r="A341">
        <v>919909</v>
      </c>
      <c r="B341" s="1" t="str">
        <f>VLOOKUP(A341,países!$A$4:$B$247,2,FALSE)</f>
        <v>Caribe Resto</v>
      </c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1"/>
      <c r="O341" s="21"/>
    </row>
    <row r="342" spans="1:15" customFormat="1" x14ac:dyDescent="0.25">
      <c r="A342">
        <v>272</v>
      </c>
      <c r="B342" s="2" t="str">
        <f>VLOOKUP(A342,países!$A$4:$B$247,2,FALSE)</f>
        <v>Aruba</v>
      </c>
      <c r="C342" s="23">
        <f t="shared" ref="C342:C360" si="46">VLOOKUP($B342,$B$4:$H$226,2,FALSE)</f>
        <v>0</v>
      </c>
      <c r="D342" s="23">
        <f t="shared" ref="D342:D360" si="47">VLOOKUP($B342,$B$4:$H$226,3,FALSE)</f>
        <v>0</v>
      </c>
      <c r="E342" s="23">
        <f t="shared" ref="E342:E360" si="48">VLOOKUP($B342,$B$4:$H$226,4,FALSE)</f>
        <v>0</v>
      </c>
      <c r="F342" s="23">
        <f t="shared" ref="F342:F360" si="49">VLOOKUP($B342,$B$4:$H$226,5,FALSE)</f>
        <v>0</v>
      </c>
      <c r="G342" s="23">
        <f t="shared" ref="G342:G360" si="50">VLOOKUP($B342,$B$4:$H$226,6,FALSE)</f>
        <v>0</v>
      </c>
      <c r="H342" s="23">
        <f t="shared" ref="H342:H360" si="51">VLOOKUP($B342,$B$4:$H$226,7,FALSE)</f>
        <v>1.3450000000000001E-3</v>
      </c>
      <c r="I342" s="23">
        <f t="shared" ref="I342:I360" si="52">VLOOKUP($B342,$B$4:$I$226,8,FALSE)</f>
        <v>3.1644950000000001</v>
      </c>
      <c r="J342" s="23">
        <f t="shared" ref="J342:J360" si="53">VLOOKUP($B342,$B$4:$Z$226,9,FALSE)</f>
        <v>5.0220000000000004E-3</v>
      </c>
      <c r="K342" s="23">
        <f t="shared" si="36"/>
        <v>13.706054</v>
      </c>
      <c r="L342" s="23">
        <f t="shared" si="37"/>
        <v>0</v>
      </c>
      <c r="M342" s="23"/>
      <c r="N342" s="21"/>
      <c r="O342" s="21"/>
    </row>
    <row r="343" spans="1:15" customFormat="1" x14ac:dyDescent="0.25">
      <c r="A343">
        <v>472</v>
      </c>
      <c r="B343" s="2" t="str">
        <f>VLOOKUP(A343,países!$A$4:$B$247,2,FALSE)</f>
        <v>Antillas Holandesas</v>
      </c>
      <c r="C343" s="23">
        <f t="shared" si="46"/>
        <v>0</v>
      </c>
      <c r="D343" s="23">
        <f t="shared" si="47"/>
        <v>0</v>
      </c>
      <c r="E343" s="23">
        <f t="shared" si="48"/>
        <v>0</v>
      </c>
      <c r="F343" s="23">
        <f t="shared" si="49"/>
        <v>0</v>
      </c>
      <c r="G343" s="23">
        <f t="shared" si="50"/>
        <v>0</v>
      </c>
      <c r="H343" s="23">
        <f t="shared" si="51"/>
        <v>0</v>
      </c>
      <c r="I343" s="23">
        <f t="shared" si="52"/>
        <v>0</v>
      </c>
      <c r="J343" s="23">
        <f t="shared" si="53"/>
        <v>0</v>
      </c>
      <c r="K343" s="23">
        <f t="shared" si="36"/>
        <v>0</v>
      </c>
      <c r="L343" s="23">
        <f t="shared" si="37"/>
        <v>24.654838000000002</v>
      </c>
      <c r="M343" s="23"/>
      <c r="N343" s="21"/>
      <c r="O343" s="21"/>
    </row>
    <row r="344" spans="1:15" customFormat="1" x14ac:dyDescent="0.25">
      <c r="A344">
        <v>512</v>
      </c>
      <c r="B344" s="2" t="str">
        <f>VLOOKUP(A344,países!$A$4:$B$247,2,FALSE)</f>
        <v>San  Eustoquio</v>
      </c>
      <c r="C344" s="23">
        <f t="shared" si="46"/>
        <v>0</v>
      </c>
      <c r="D344" s="23">
        <f t="shared" si="47"/>
        <v>0</v>
      </c>
      <c r="E344" s="23">
        <f t="shared" si="48"/>
        <v>0</v>
      </c>
      <c r="F344" s="23">
        <f t="shared" si="49"/>
        <v>0</v>
      </c>
      <c r="G344" s="23">
        <f t="shared" si="50"/>
        <v>0</v>
      </c>
      <c r="H344" s="23">
        <f t="shared" si="51"/>
        <v>0</v>
      </c>
      <c r="I344" s="23">
        <f t="shared" si="52"/>
        <v>0</v>
      </c>
      <c r="J344" s="23">
        <f t="shared" si="53"/>
        <v>0</v>
      </c>
      <c r="K344" s="23">
        <f t="shared" si="36"/>
        <v>0</v>
      </c>
      <c r="L344" s="23">
        <f t="shared" si="37"/>
        <v>0</v>
      </c>
      <c r="M344" s="23"/>
      <c r="N344" s="21"/>
      <c r="O344" s="21"/>
    </row>
    <row r="345" spans="1:15" customFormat="1" x14ac:dyDescent="0.25">
      <c r="A345">
        <v>522</v>
      </c>
      <c r="B345" s="2" t="str">
        <f>VLOOKUP(A345,países!$A$4:$B$247,2,FALSE)</f>
        <v>San Martín del Sur</v>
      </c>
      <c r="C345" s="23">
        <f t="shared" si="46"/>
        <v>0</v>
      </c>
      <c r="D345" s="23">
        <f t="shared" si="47"/>
        <v>0</v>
      </c>
      <c r="E345" s="23">
        <f t="shared" si="48"/>
        <v>0</v>
      </c>
      <c r="F345" s="23">
        <f t="shared" si="49"/>
        <v>0</v>
      </c>
      <c r="G345" s="23">
        <f t="shared" si="50"/>
        <v>0</v>
      </c>
      <c r="H345" s="23">
        <f t="shared" si="51"/>
        <v>0</v>
      </c>
      <c r="I345" s="23">
        <f t="shared" si="52"/>
        <v>0</v>
      </c>
      <c r="J345" s="23">
        <f t="shared" si="53"/>
        <v>0</v>
      </c>
      <c r="K345" s="23">
        <f t="shared" si="36"/>
        <v>0</v>
      </c>
      <c r="L345" s="23">
        <f t="shared" si="37"/>
        <v>0</v>
      </c>
      <c r="M345" s="23"/>
      <c r="N345" s="21"/>
      <c r="O345" s="21"/>
    </row>
    <row r="346" spans="1:15" customFormat="1" x14ac:dyDescent="0.25">
      <c r="A346">
        <v>902</v>
      </c>
      <c r="B346" s="2" t="str">
        <f>VLOOKUP(A346,países!$A$4:$B$247,2,FALSE)</f>
        <v>Bermudas</v>
      </c>
      <c r="C346" s="23">
        <f t="shared" si="46"/>
        <v>0</v>
      </c>
      <c r="D346" s="23">
        <f t="shared" si="47"/>
        <v>0</v>
      </c>
      <c r="E346" s="23">
        <f t="shared" si="48"/>
        <v>0</v>
      </c>
      <c r="F346" s="23">
        <f t="shared" si="49"/>
        <v>0</v>
      </c>
      <c r="G346" s="23">
        <f t="shared" si="50"/>
        <v>0</v>
      </c>
      <c r="H346" s="23">
        <f t="shared" si="51"/>
        <v>0</v>
      </c>
      <c r="I346" s="23">
        <f t="shared" si="52"/>
        <v>0</v>
      </c>
      <c r="J346" s="23">
        <f t="shared" si="53"/>
        <v>0</v>
      </c>
      <c r="K346" s="23">
        <f t="shared" si="36"/>
        <v>0</v>
      </c>
      <c r="L346" s="23">
        <f t="shared" si="37"/>
        <v>0</v>
      </c>
      <c r="M346" s="23"/>
      <c r="N346" s="21"/>
      <c r="O346" s="21"/>
    </row>
    <row r="347" spans="1:15" customFormat="1" x14ac:dyDescent="0.25">
      <c r="A347">
        <v>1002</v>
      </c>
      <c r="B347" s="2" t="str">
        <f>VLOOKUP(A347,países!$A$4:$B$247,2,FALSE)</f>
        <v>Bonaire  Islas</v>
      </c>
      <c r="C347" s="23">
        <f t="shared" si="46"/>
        <v>0</v>
      </c>
      <c r="D347" s="23">
        <f t="shared" si="47"/>
        <v>0</v>
      </c>
      <c r="E347" s="23">
        <f t="shared" si="48"/>
        <v>0</v>
      </c>
      <c r="F347" s="23">
        <f t="shared" si="49"/>
        <v>0</v>
      </c>
      <c r="G347" s="23">
        <f t="shared" si="50"/>
        <v>0</v>
      </c>
      <c r="H347" s="23">
        <f t="shared" si="51"/>
        <v>0</v>
      </c>
      <c r="I347" s="23">
        <f t="shared" si="52"/>
        <v>12.718424000000001</v>
      </c>
      <c r="J347" s="23">
        <f t="shared" si="53"/>
        <v>0</v>
      </c>
      <c r="K347" s="23">
        <f t="shared" si="36"/>
        <v>13.289318</v>
      </c>
      <c r="L347" s="23">
        <f t="shared" si="37"/>
        <v>27.073658000000002</v>
      </c>
      <c r="M347" s="23"/>
      <c r="N347" s="21"/>
      <c r="O347" s="21"/>
    </row>
    <row r="348" spans="1:15" customFormat="1" x14ac:dyDescent="0.25">
      <c r="A348">
        <v>1372</v>
      </c>
      <c r="B348" s="2" t="str">
        <f>VLOOKUP(A348,países!$A$4:$B$247,2,FALSE)</f>
        <v>Caimán  Isla</v>
      </c>
      <c r="C348" s="23">
        <f t="shared" si="46"/>
        <v>0</v>
      </c>
      <c r="D348" s="23">
        <f t="shared" si="47"/>
        <v>0</v>
      </c>
      <c r="E348" s="23">
        <f t="shared" si="48"/>
        <v>0</v>
      </c>
      <c r="F348" s="23">
        <f t="shared" si="49"/>
        <v>0</v>
      </c>
      <c r="G348" s="23">
        <f t="shared" si="50"/>
        <v>0</v>
      </c>
      <c r="H348" s="23">
        <f t="shared" si="51"/>
        <v>0</v>
      </c>
      <c r="I348" s="23">
        <f t="shared" si="52"/>
        <v>0</v>
      </c>
      <c r="J348" s="23">
        <f t="shared" si="53"/>
        <v>0</v>
      </c>
      <c r="K348" s="23">
        <f t="shared" si="36"/>
        <v>0</v>
      </c>
      <c r="L348" s="23">
        <f t="shared" si="37"/>
        <v>0</v>
      </c>
      <c r="M348" s="23"/>
      <c r="N348" s="21"/>
      <c r="O348" s="21"/>
    </row>
    <row r="349" spans="1:15" customFormat="1" x14ac:dyDescent="0.25">
      <c r="A349">
        <v>2012</v>
      </c>
      <c r="B349" s="2" t="str">
        <f>VLOOKUP(A349,países!$A$4:$B$247,2,FALSE)</f>
        <v>Curazao  Islas</v>
      </c>
      <c r="C349" s="23">
        <f t="shared" si="46"/>
        <v>0</v>
      </c>
      <c r="D349" s="23">
        <f t="shared" si="47"/>
        <v>0</v>
      </c>
      <c r="E349" s="23">
        <f t="shared" si="48"/>
        <v>0</v>
      </c>
      <c r="F349" s="23">
        <f t="shared" si="49"/>
        <v>0</v>
      </c>
      <c r="G349" s="23">
        <f t="shared" si="50"/>
        <v>0</v>
      </c>
      <c r="H349" s="23">
        <f t="shared" si="51"/>
        <v>35.018118999999999</v>
      </c>
      <c r="I349" s="23">
        <f t="shared" si="52"/>
        <v>16.315170999999999</v>
      </c>
      <c r="J349" s="23">
        <f t="shared" si="53"/>
        <v>2.0083449999999998</v>
      </c>
      <c r="K349" s="23">
        <f t="shared" si="36"/>
        <v>0</v>
      </c>
      <c r="L349" s="23">
        <f t="shared" si="37"/>
        <v>0</v>
      </c>
      <c r="M349" s="23"/>
      <c r="N349" s="21"/>
      <c r="O349" s="21"/>
    </row>
    <row r="350" spans="1:15" customFormat="1" x14ac:dyDescent="0.25">
      <c r="A350">
        <v>2563</v>
      </c>
      <c r="B350" s="2" t="str">
        <f>VLOOKUP(A350,países!$A$4:$B$247,2,FALSE)</f>
        <v>Soledad Isla</v>
      </c>
      <c r="C350" s="23">
        <f t="shared" si="46"/>
        <v>0</v>
      </c>
      <c r="D350" s="23">
        <f t="shared" si="47"/>
        <v>0</v>
      </c>
      <c r="E350" s="23">
        <f t="shared" si="48"/>
        <v>0</v>
      </c>
      <c r="F350" s="23">
        <f t="shared" si="49"/>
        <v>0</v>
      </c>
      <c r="G350" s="23">
        <f t="shared" si="50"/>
        <v>0</v>
      </c>
      <c r="H350" s="23">
        <f t="shared" si="51"/>
        <v>0</v>
      </c>
      <c r="I350" s="23">
        <f t="shared" si="52"/>
        <v>0</v>
      </c>
      <c r="J350" s="23">
        <f t="shared" si="53"/>
        <v>0</v>
      </c>
      <c r="K350" s="23">
        <f t="shared" si="36"/>
        <v>0</v>
      </c>
      <c r="L350" s="23">
        <f t="shared" si="37"/>
        <v>0</v>
      </c>
      <c r="M350" s="23"/>
      <c r="N350" s="21"/>
      <c r="O350" s="21"/>
    </row>
    <row r="351" spans="1:15" customFormat="1" x14ac:dyDescent="0.25">
      <c r="A351">
        <v>3092</v>
      </c>
      <c r="B351" s="2" t="str">
        <f>VLOOKUP(A351,países!$A$4:$B$247,2,FALSE)</f>
        <v>Guadalupe</v>
      </c>
      <c r="C351" s="23">
        <f t="shared" si="46"/>
        <v>0</v>
      </c>
      <c r="D351" s="23">
        <f t="shared" si="47"/>
        <v>0</v>
      </c>
      <c r="E351" s="23">
        <f t="shared" si="48"/>
        <v>0</v>
      </c>
      <c r="F351" s="23">
        <f t="shared" si="49"/>
        <v>0</v>
      </c>
      <c r="G351" s="23">
        <f t="shared" si="50"/>
        <v>0</v>
      </c>
      <c r="H351" s="23">
        <f t="shared" si="51"/>
        <v>0</v>
      </c>
      <c r="I351" s="23">
        <f t="shared" si="52"/>
        <v>0</v>
      </c>
      <c r="J351" s="23">
        <f t="shared" si="53"/>
        <v>0</v>
      </c>
      <c r="K351" s="23">
        <f t="shared" si="36"/>
        <v>0</v>
      </c>
      <c r="L351" s="23">
        <f t="shared" si="37"/>
        <v>0</v>
      </c>
      <c r="M351" s="23"/>
      <c r="N351" s="21"/>
      <c r="O351" s="21"/>
    </row>
    <row r="352" spans="1:15" customFormat="1" x14ac:dyDescent="0.25">
      <c r="A352">
        <v>6792</v>
      </c>
      <c r="B352" s="2" t="str">
        <f>VLOOKUP(A352,países!$A$4:$B$247,2,FALSE)</f>
        <v>Saba</v>
      </c>
      <c r="C352" s="23">
        <f t="shared" si="46"/>
        <v>0</v>
      </c>
      <c r="D352" s="23">
        <f t="shared" si="47"/>
        <v>0</v>
      </c>
      <c r="E352" s="23">
        <f t="shared" si="48"/>
        <v>0</v>
      </c>
      <c r="F352" s="23">
        <f t="shared" si="49"/>
        <v>0</v>
      </c>
      <c r="G352" s="23">
        <f t="shared" si="50"/>
        <v>0</v>
      </c>
      <c r="H352" s="23">
        <f t="shared" si="51"/>
        <v>0</v>
      </c>
      <c r="I352" s="23">
        <f t="shared" si="52"/>
        <v>0</v>
      </c>
      <c r="J352" s="23">
        <f t="shared" si="53"/>
        <v>0</v>
      </c>
      <c r="K352" s="23">
        <f t="shared" si="36"/>
        <v>0</v>
      </c>
      <c r="L352" s="23">
        <f t="shared" si="37"/>
        <v>0</v>
      </c>
      <c r="M352" s="23"/>
      <c r="N352" s="21"/>
      <c r="O352" s="21"/>
    </row>
    <row r="353" spans="1:15" customFormat="1" x14ac:dyDescent="0.25">
      <c r="A353">
        <v>7001</v>
      </c>
      <c r="B353" s="2" t="str">
        <f>VLOOKUP(A353,países!$A$4:$B$247,2,FALSE)</f>
        <v>Langlade  Miquelon y San Pedro  Islas</v>
      </c>
      <c r="C353" s="23">
        <f t="shared" si="46"/>
        <v>0</v>
      </c>
      <c r="D353" s="23">
        <f t="shared" si="47"/>
        <v>0</v>
      </c>
      <c r="E353" s="23">
        <f t="shared" si="48"/>
        <v>0</v>
      </c>
      <c r="F353" s="23">
        <f t="shared" si="49"/>
        <v>0</v>
      </c>
      <c r="G353" s="23">
        <f t="shared" si="50"/>
        <v>0</v>
      </c>
      <c r="H353" s="23">
        <f t="shared" si="51"/>
        <v>0</v>
      </c>
      <c r="I353" s="23">
        <f t="shared" si="52"/>
        <v>0</v>
      </c>
      <c r="J353" s="23">
        <f t="shared" si="53"/>
        <v>0</v>
      </c>
      <c r="K353" s="23">
        <f t="shared" si="36"/>
        <v>0</v>
      </c>
      <c r="L353" s="23">
        <f t="shared" si="37"/>
        <v>0</v>
      </c>
      <c r="M353" s="23"/>
      <c r="N353" s="21"/>
      <c r="O353" s="21"/>
    </row>
    <row r="354" spans="1:15" customFormat="1" x14ac:dyDescent="0.25">
      <c r="A354">
        <v>8232</v>
      </c>
      <c r="B354" s="2" t="str">
        <f>VLOOKUP(A354,países!$A$4:$B$247,2,FALSE)</f>
        <v>Caicos y Turcas Isla</v>
      </c>
      <c r="C354" s="23">
        <f t="shared" si="46"/>
        <v>0</v>
      </c>
      <c r="D354" s="23">
        <f t="shared" si="47"/>
        <v>0</v>
      </c>
      <c r="E354" s="23">
        <f t="shared" si="48"/>
        <v>0</v>
      </c>
      <c r="F354" s="23">
        <f t="shared" si="49"/>
        <v>0</v>
      </c>
      <c r="G354" s="23">
        <f t="shared" si="50"/>
        <v>0</v>
      </c>
      <c r="H354" s="23">
        <f t="shared" si="51"/>
        <v>0</v>
      </c>
      <c r="I354" s="23">
        <f t="shared" si="52"/>
        <v>0</v>
      </c>
      <c r="J354" s="23">
        <f t="shared" si="53"/>
        <v>0</v>
      </c>
      <c r="K354" s="23">
        <f t="shared" si="36"/>
        <v>0</v>
      </c>
      <c r="L354" s="23">
        <f t="shared" si="37"/>
        <v>0</v>
      </c>
      <c r="M354" s="23"/>
      <c r="N354" s="21"/>
      <c r="O354" s="21"/>
    </row>
    <row r="355" spans="1:15" customFormat="1" x14ac:dyDescent="0.25">
      <c r="A355">
        <v>8632</v>
      </c>
      <c r="B355" s="2" t="str">
        <f>VLOOKUP(A355,países!$A$4:$B$247,2,FALSE)</f>
        <v>Islas Vírgenes (UK)</v>
      </c>
      <c r="C355" s="23">
        <f t="shared" si="46"/>
        <v>0</v>
      </c>
      <c r="D355" s="23">
        <f t="shared" si="47"/>
        <v>0</v>
      </c>
      <c r="E355" s="23">
        <f t="shared" si="48"/>
        <v>0</v>
      </c>
      <c r="F355" s="23">
        <f t="shared" si="49"/>
        <v>0</v>
      </c>
      <c r="G355" s="23">
        <f t="shared" si="50"/>
        <v>0</v>
      </c>
      <c r="H355" s="23">
        <f t="shared" si="51"/>
        <v>0</v>
      </c>
      <c r="I355" s="23">
        <f t="shared" si="52"/>
        <v>0</v>
      </c>
      <c r="J355" s="23">
        <f t="shared" si="53"/>
        <v>0</v>
      </c>
      <c r="K355" s="23">
        <f t="shared" si="36"/>
        <v>0</v>
      </c>
      <c r="L355" s="23">
        <f t="shared" si="37"/>
        <v>0</v>
      </c>
      <c r="M355" s="23"/>
      <c r="N355" s="21"/>
      <c r="O355" s="21"/>
    </row>
    <row r="356" spans="1:15" customFormat="1" x14ac:dyDescent="0.25">
      <c r="A356">
        <v>8662</v>
      </c>
      <c r="B356" s="2" t="str">
        <f>VLOOKUP(A356,países!$A$4:$B$247,2,FALSE)</f>
        <v>Islas Vírgenes (USA)</v>
      </c>
      <c r="C356" s="23">
        <f t="shared" si="46"/>
        <v>0</v>
      </c>
      <c r="D356" s="23">
        <f t="shared" si="47"/>
        <v>0</v>
      </c>
      <c r="E356" s="23">
        <f t="shared" si="48"/>
        <v>0</v>
      </c>
      <c r="F356" s="23">
        <f t="shared" si="49"/>
        <v>0</v>
      </c>
      <c r="G356" s="23">
        <f t="shared" si="50"/>
        <v>0</v>
      </c>
      <c r="H356" s="23">
        <f t="shared" si="51"/>
        <v>0</v>
      </c>
      <c r="I356" s="23">
        <f t="shared" si="52"/>
        <v>0</v>
      </c>
      <c r="J356" s="23">
        <f t="shared" si="53"/>
        <v>0</v>
      </c>
      <c r="K356" s="23">
        <f t="shared" si="36"/>
        <v>0</v>
      </c>
      <c r="L356" s="23">
        <f t="shared" si="37"/>
        <v>0</v>
      </c>
      <c r="M356" s="23"/>
      <c r="N356" s="21"/>
      <c r="O356" s="21"/>
    </row>
    <row r="357" spans="1:15" customFormat="1" x14ac:dyDescent="0.25">
      <c r="A357">
        <v>8952</v>
      </c>
      <c r="B357" s="2" t="str">
        <f>VLOOKUP(A357,países!$A$4:$B$247,2,FALSE)</f>
        <v>Balboa y Cristóbal</v>
      </c>
      <c r="C357" s="23">
        <f t="shared" si="46"/>
        <v>0</v>
      </c>
      <c r="D357" s="23">
        <f t="shared" si="47"/>
        <v>0</v>
      </c>
      <c r="E357" s="23">
        <f t="shared" si="48"/>
        <v>0</v>
      </c>
      <c r="F357" s="23">
        <f t="shared" si="49"/>
        <v>0</v>
      </c>
      <c r="G357" s="23">
        <f t="shared" si="50"/>
        <v>0</v>
      </c>
      <c r="H357" s="23">
        <f t="shared" si="51"/>
        <v>0</v>
      </c>
      <c r="I357" s="23">
        <f t="shared" si="52"/>
        <v>0</v>
      </c>
      <c r="J357" s="23">
        <f t="shared" si="53"/>
        <v>0</v>
      </c>
      <c r="K357" s="23">
        <f t="shared" si="36"/>
        <v>0</v>
      </c>
      <c r="L357" s="23">
        <f t="shared" si="37"/>
        <v>0</v>
      </c>
      <c r="M357" s="23"/>
      <c r="N357" s="21"/>
      <c r="O357" s="21"/>
    </row>
    <row r="358" spans="1:15" customFormat="1" x14ac:dyDescent="0.25">
      <c r="A358">
        <v>909904</v>
      </c>
      <c r="B358" s="2" t="str">
        <f>VLOOKUP(A358,países!$A$4:$B$247,2,FALSE)</f>
        <v>Otros Caribe</v>
      </c>
      <c r="C358" s="23">
        <f t="shared" si="46"/>
        <v>0</v>
      </c>
      <c r="D358" s="23">
        <f t="shared" si="47"/>
        <v>0</v>
      </c>
      <c r="E358" s="23">
        <f t="shared" si="48"/>
        <v>0</v>
      </c>
      <c r="F358" s="23">
        <f t="shared" si="49"/>
        <v>0</v>
      </c>
      <c r="G358" s="23">
        <f t="shared" si="50"/>
        <v>0</v>
      </c>
      <c r="H358" s="23">
        <f t="shared" si="51"/>
        <v>0</v>
      </c>
      <c r="I358" s="23">
        <f t="shared" si="52"/>
        <v>0</v>
      </c>
      <c r="J358" s="23">
        <f t="shared" si="53"/>
        <v>0</v>
      </c>
      <c r="K358" s="23">
        <f t="shared" si="36"/>
        <v>0</v>
      </c>
      <c r="L358" s="23">
        <f t="shared" si="37"/>
        <v>0</v>
      </c>
      <c r="M358" s="23"/>
      <c r="N358" s="21"/>
      <c r="O358" s="21"/>
    </row>
    <row r="359" spans="1:15" customFormat="1" x14ac:dyDescent="0.25">
      <c r="A359">
        <v>909916</v>
      </c>
      <c r="B359" s="2" t="str">
        <f>VLOOKUP(A359,países!$A$4:$B$247,2,FALSE)</f>
        <v>Resto Antillas Francesas</v>
      </c>
      <c r="C359" s="23">
        <f t="shared" si="46"/>
        <v>0</v>
      </c>
      <c r="D359" s="23">
        <f t="shared" si="47"/>
        <v>0</v>
      </c>
      <c r="E359" s="23">
        <f t="shared" si="48"/>
        <v>0</v>
      </c>
      <c r="F359" s="23">
        <f t="shared" si="49"/>
        <v>0</v>
      </c>
      <c r="G359" s="23">
        <f t="shared" si="50"/>
        <v>0</v>
      </c>
      <c r="H359" s="23">
        <f t="shared" si="51"/>
        <v>0</v>
      </c>
      <c r="I359" s="23">
        <f t="shared" si="52"/>
        <v>0</v>
      </c>
      <c r="J359" s="23">
        <f t="shared" si="53"/>
        <v>0</v>
      </c>
      <c r="K359" s="23">
        <f t="shared" si="36"/>
        <v>0</v>
      </c>
      <c r="L359" s="23">
        <f t="shared" si="37"/>
        <v>0</v>
      </c>
      <c r="M359" s="23"/>
      <c r="N359" s="21"/>
      <c r="O359" s="21"/>
    </row>
    <row r="360" spans="1:15" customFormat="1" x14ac:dyDescent="0.25">
      <c r="A360">
        <v>909917</v>
      </c>
      <c r="B360" s="2" t="str">
        <f>VLOOKUP(A360,países!$A$4:$B$247,2,FALSE)</f>
        <v>Resto Antillas Holandesas</v>
      </c>
      <c r="C360" s="23">
        <f t="shared" si="46"/>
        <v>0</v>
      </c>
      <c r="D360" s="23">
        <f t="shared" si="47"/>
        <v>0</v>
      </c>
      <c r="E360" s="23">
        <f t="shared" si="48"/>
        <v>0</v>
      </c>
      <c r="F360" s="23">
        <f t="shared" si="49"/>
        <v>0</v>
      </c>
      <c r="G360" s="23">
        <f t="shared" si="50"/>
        <v>0</v>
      </c>
      <c r="H360" s="23">
        <f t="shared" si="51"/>
        <v>0</v>
      </c>
      <c r="I360" s="23">
        <f t="shared" si="52"/>
        <v>0</v>
      </c>
      <c r="J360" s="23">
        <f t="shared" si="53"/>
        <v>0</v>
      </c>
      <c r="K360" s="23">
        <f t="shared" si="36"/>
        <v>0</v>
      </c>
      <c r="L360" s="23">
        <f t="shared" si="37"/>
        <v>0</v>
      </c>
      <c r="M360" s="23"/>
      <c r="N360" s="21"/>
      <c r="O360" s="21"/>
    </row>
    <row r="361" spans="1:15" x14ac:dyDescent="0.25">
      <c r="A361"/>
      <c r="B361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</row>
    <row r="362" spans="1:15" x14ac:dyDescent="0.25">
      <c r="A362">
        <v>919910</v>
      </c>
      <c r="B362" s="1" t="str">
        <f>VLOOKUP(A362,países!$A$4:$B$247,2,FALSE)</f>
        <v>Caricom</v>
      </c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</row>
    <row r="363" spans="1:15" x14ac:dyDescent="0.25">
      <c r="A363">
        <v>432</v>
      </c>
      <c r="B363" s="2" t="str">
        <f>VLOOKUP(A363,países!$A$4:$B$247,2,FALSE)</f>
        <v>Antigua</v>
      </c>
      <c r="C363" s="23">
        <f t="shared" ref="C363:C377" si="54">VLOOKUP($B363,$B$4:$H$226,2,FALSE)</f>
        <v>0</v>
      </c>
      <c r="D363" s="23">
        <f t="shared" ref="D363:D377" si="55">VLOOKUP($B363,$B$4:$H$226,3,FALSE)</f>
        <v>0</v>
      </c>
      <c r="E363" s="23">
        <f t="shared" ref="E363:E377" si="56">VLOOKUP($B363,$B$4:$H$226,4,FALSE)</f>
        <v>0</v>
      </c>
      <c r="F363" s="23">
        <f t="shared" ref="F363:F377" si="57">VLOOKUP($B363,$B$4:$H$226,5,FALSE)</f>
        <v>0</v>
      </c>
      <c r="G363" s="23">
        <f t="shared" ref="G363:G377" si="58">VLOOKUP($B363,$B$4:$H$226,6,FALSE)</f>
        <v>0</v>
      </c>
      <c r="H363" s="23">
        <f t="shared" ref="H363:H377" si="59">VLOOKUP($B363,$B$4:$H$226,7,FALSE)</f>
        <v>0</v>
      </c>
      <c r="I363" s="23">
        <f t="shared" ref="I363:I377" si="60">VLOOKUP($B363,$B$4:$I$226,8,FALSE)</f>
        <v>0</v>
      </c>
      <c r="J363" s="23">
        <f t="shared" ref="J363:J377" si="61">VLOOKUP($B363,$B$4:$Z$226,9,FALSE)</f>
        <v>0</v>
      </c>
      <c r="K363" s="23">
        <f t="shared" si="36"/>
        <v>0</v>
      </c>
      <c r="L363" s="23">
        <f t="shared" si="37"/>
        <v>0</v>
      </c>
      <c r="M363" s="23"/>
    </row>
    <row r="364" spans="1:15" x14ac:dyDescent="0.25">
      <c r="A364">
        <v>772</v>
      </c>
      <c r="B364" s="2" t="str">
        <f>VLOOKUP(A364,países!$A$4:$B$247,2,FALSE)</f>
        <v>Bahamas</v>
      </c>
      <c r="C364" s="23">
        <f t="shared" si="54"/>
        <v>0</v>
      </c>
      <c r="D364" s="23">
        <f t="shared" si="55"/>
        <v>0</v>
      </c>
      <c r="E364" s="23">
        <f t="shared" si="56"/>
        <v>0</v>
      </c>
      <c r="F364" s="23">
        <f t="shared" si="57"/>
        <v>0</v>
      </c>
      <c r="G364" s="23">
        <f t="shared" si="58"/>
        <v>0</v>
      </c>
      <c r="H364" s="23">
        <f t="shared" si="59"/>
        <v>0</v>
      </c>
      <c r="I364" s="23">
        <f t="shared" si="60"/>
        <v>0</v>
      </c>
      <c r="J364" s="23">
        <f t="shared" si="61"/>
        <v>0</v>
      </c>
      <c r="K364" s="23">
        <f t="shared" si="36"/>
        <v>0</v>
      </c>
      <c r="L364" s="23">
        <f t="shared" si="37"/>
        <v>0</v>
      </c>
      <c r="M364" s="23"/>
    </row>
    <row r="365" spans="1:15" x14ac:dyDescent="0.25">
      <c r="A365">
        <v>832</v>
      </c>
      <c r="B365" s="2" t="str">
        <f>VLOOKUP(A365,países!$A$4:$B$247,2,FALSE)</f>
        <v>Barbados</v>
      </c>
      <c r="C365" s="23">
        <f t="shared" si="54"/>
        <v>0</v>
      </c>
      <c r="D365" s="23">
        <f t="shared" si="55"/>
        <v>0</v>
      </c>
      <c r="E365" s="23">
        <f t="shared" si="56"/>
        <v>0</v>
      </c>
      <c r="F365" s="23">
        <f t="shared" si="57"/>
        <v>0</v>
      </c>
      <c r="G365" s="23">
        <f t="shared" si="58"/>
        <v>0</v>
      </c>
      <c r="H365" s="23">
        <f t="shared" si="59"/>
        <v>0</v>
      </c>
      <c r="I365" s="23">
        <f t="shared" si="60"/>
        <v>0</v>
      </c>
      <c r="J365" s="23">
        <f t="shared" si="61"/>
        <v>0</v>
      </c>
      <c r="K365" s="23">
        <f t="shared" si="36"/>
        <v>0</v>
      </c>
      <c r="L365" s="23">
        <f t="shared" si="37"/>
        <v>0</v>
      </c>
      <c r="M365" s="23"/>
    </row>
    <row r="366" spans="1:15" x14ac:dyDescent="0.25">
      <c r="A366">
        <v>882</v>
      </c>
      <c r="B366" s="2" t="str">
        <f>VLOOKUP(A366,países!$A$4:$B$247,2,FALSE)</f>
        <v>Belice</v>
      </c>
      <c r="C366" s="23">
        <f t="shared" si="54"/>
        <v>0</v>
      </c>
      <c r="D366" s="23">
        <f t="shared" si="55"/>
        <v>0</v>
      </c>
      <c r="E366" s="23">
        <f t="shared" si="56"/>
        <v>0</v>
      </c>
      <c r="F366" s="23">
        <f t="shared" si="57"/>
        <v>0</v>
      </c>
      <c r="G366" s="23">
        <f t="shared" si="58"/>
        <v>0</v>
      </c>
      <c r="H366" s="23">
        <f t="shared" si="59"/>
        <v>0</v>
      </c>
      <c r="I366" s="23">
        <f t="shared" si="60"/>
        <v>0</v>
      </c>
      <c r="J366" s="23">
        <f t="shared" si="61"/>
        <v>0</v>
      </c>
      <c r="K366" s="23">
        <f t="shared" si="36"/>
        <v>0</v>
      </c>
      <c r="L366" s="23">
        <f t="shared" si="37"/>
        <v>0</v>
      </c>
      <c r="M366" s="23"/>
    </row>
    <row r="367" spans="1:15" x14ac:dyDescent="0.25">
      <c r="A367">
        <v>2352</v>
      </c>
      <c r="B367" s="2" t="str">
        <f>VLOOKUP(A367,países!$A$4:$B$247,2,FALSE)</f>
        <v>Dominica</v>
      </c>
      <c r="C367" s="23">
        <f t="shared" si="54"/>
        <v>0</v>
      </c>
      <c r="D367" s="23">
        <f t="shared" si="55"/>
        <v>0</v>
      </c>
      <c r="E367" s="23">
        <f t="shared" si="56"/>
        <v>0</v>
      </c>
      <c r="F367" s="23">
        <f t="shared" si="57"/>
        <v>0</v>
      </c>
      <c r="G367" s="23">
        <f t="shared" si="58"/>
        <v>0</v>
      </c>
      <c r="H367" s="23">
        <f t="shared" si="59"/>
        <v>0</v>
      </c>
      <c r="I367" s="23">
        <f t="shared" si="60"/>
        <v>0</v>
      </c>
      <c r="J367" s="23">
        <f t="shared" si="61"/>
        <v>0</v>
      </c>
      <c r="K367" s="23">
        <f t="shared" si="36"/>
        <v>0</v>
      </c>
      <c r="L367" s="23">
        <f t="shared" si="37"/>
        <v>0</v>
      </c>
      <c r="M367" s="23"/>
    </row>
    <row r="368" spans="1:15" x14ac:dyDescent="0.25">
      <c r="A368">
        <v>2972</v>
      </c>
      <c r="B368" s="2" t="str">
        <f>VLOOKUP(A368,países!$A$4:$B$247,2,FALSE)</f>
        <v>Granada</v>
      </c>
      <c r="C368" s="23">
        <f t="shared" si="54"/>
        <v>0</v>
      </c>
      <c r="D368" s="23">
        <f t="shared" si="55"/>
        <v>0</v>
      </c>
      <c r="E368" s="23">
        <f t="shared" si="56"/>
        <v>0</v>
      </c>
      <c r="F368" s="23">
        <f t="shared" si="57"/>
        <v>0</v>
      </c>
      <c r="G368" s="23">
        <f t="shared" si="58"/>
        <v>0</v>
      </c>
      <c r="H368" s="23">
        <f t="shared" si="59"/>
        <v>0</v>
      </c>
      <c r="I368" s="23">
        <f t="shared" si="60"/>
        <v>0</v>
      </c>
      <c r="J368" s="23">
        <f t="shared" si="61"/>
        <v>0</v>
      </c>
      <c r="K368" s="23">
        <f t="shared" si="36"/>
        <v>0</v>
      </c>
      <c r="L368" s="23">
        <f t="shared" si="37"/>
        <v>0</v>
      </c>
      <c r="M368" s="23"/>
    </row>
    <row r="369" spans="1:13" x14ac:dyDescent="0.25">
      <c r="A369">
        <v>3373</v>
      </c>
      <c r="B369" s="2" t="str">
        <f>VLOOKUP(A369,países!$A$4:$B$247,2,FALSE)</f>
        <v>Guyana</v>
      </c>
      <c r="C369" s="23">
        <f t="shared" si="54"/>
        <v>0</v>
      </c>
      <c r="D369" s="23">
        <f t="shared" si="55"/>
        <v>0</v>
      </c>
      <c r="E369" s="23">
        <f t="shared" si="56"/>
        <v>0</v>
      </c>
      <c r="F369" s="23">
        <f t="shared" si="57"/>
        <v>0</v>
      </c>
      <c r="G369" s="23">
        <f t="shared" si="58"/>
        <v>0</v>
      </c>
      <c r="H369" s="23">
        <f t="shared" si="59"/>
        <v>0</v>
      </c>
      <c r="I369" s="23">
        <f t="shared" si="60"/>
        <v>0</v>
      </c>
      <c r="J369" s="23">
        <f t="shared" si="61"/>
        <v>0</v>
      </c>
      <c r="K369" s="23">
        <f t="shared" si="36"/>
        <v>0</v>
      </c>
      <c r="L369" s="23">
        <f t="shared" si="37"/>
        <v>0</v>
      </c>
      <c r="M369" s="23"/>
    </row>
    <row r="370" spans="1:13" x14ac:dyDescent="0.25">
      <c r="A370">
        <v>3412</v>
      </c>
      <c r="B370" s="2" t="str">
        <f>VLOOKUP(A370,países!$A$4:$B$247,2,FALSE)</f>
        <v>Haití</v>
      </c>
      <c r="C370" s="23">
        <f t="shared" si="54"/>
        <v>0</v>
      </c>
      <c r="D370" s="23">
        <f t="shared" si="55"/>
        <v>0</v>
      </c>
      <c r="E370" s="23">
        <f t="shared" si="56"/>
        <v>0</v>
      </c>
      <c r="F370" s="23">
        <f t="shared" si="57"/>
        <v>0</v>
      </c>
      <c r="G370" s="23">
        <f t="shared" si="58"/>
        <v>0</v>
      </c>
      <c r="H370" s="23">
        <f t="shared" si="59"/>
        <v>0</v>
      </c>
      <c r="I370" s="23">
        <f t="shared" si="60"/>
        <v>0</v>
      </c>
      <c r="J370" s="23">
        <f t="shared" si="61"/>
        <v>0</v>
      </c>
      <c r="K370" s="23">
        <f t="shared" si="36"/>
        <v>0</v>
      </c>
      <c r="L370" s="23">
        <f t="shared" si="37"/>
        <v>0</v>
      </c>
      <c r="M370" s="23"/>
    </row>
    <row r="371" spans="1:13" x14ac:dyDescent="0.25">
      <c r="A371">
        <v>3912</v>
      </c>
      <c r="B371" s="2" t="str">
        <f>VLOOKUP(A371,países!$A$4:$B$247,2,FALSE)</f>
        <v>Jamaica</v>
      </c>
      <c r="C371" s="23">
        <f t="shared" si="54"/>
        <v>0</v>
      </c>
      <c r="D371" s="23">
        <f t="shared" si="55"/>
        <v>0</v>
      </c>
      <c r="E371" s="23">
        <f t="shared" si="56"/>
        <v>0</v>
      </c>
      <c r="F371" s="23">
        <f t="shared" si="57"/>
        <v>0</v>
      </c>
      <c r="G371" s="23">
        <f t="shared" si="58"/>
        <v>0</v>
      </c>
      <c r="H371" s="23">
        <f t="shared" si="59"/>
        <v>0</v>
      </c>
      <c r="I371" s="23">
        <f t="shared" si="60"/>
        <v>0</v>
      </c>
      <c r="J371" s="23">
        <f t="shared" si="61"/>
        <v>0</v>
      </c>
      <c r="K371" s="23">
        <f t="shared" si="36"/>
        <v>0</v>
      </c>
      <c r="L371" s="23">
        <f t="shared" si="37"/>
        <v>0</v>
      </c>
      <c r="M371" s="23"/>
    </row>
    <row r="372" spans="1:13" x14ac:dyDescent="0.25">
      <c r="A372">
        <v>5012</v>
      </c>
      <c r="B372" s="2" t="str">
        <f>VLOOKUP(A372,países!$A$4:$B$247,2,FALSE)</f>
        <v>Montserrat</v>
      </c>
      <c r="C372" s="23">
        <f t="shared" si="54"/>
        <v>0</v>
      </c>
      <c r="D372" s="23">
        <f t="shared" si="55"/>
        <v>0</v>
      </c>
      <c r="E372" s="23">
        <f t="shared" si="56"/>
        <v>0</v>
      </c>
      <c r="F372" s="23">
        <f t="shared" si="57"/>
        <v>0</v>
      </c>
      <c r="G372" s="23">
        <f t="shared" si="58"/>
        <v>0</v>
      </c>
      <c r="H372" s="23">
        <f t="shared" si="59"/>
        <v>0</v>
      </c>
      <c r="I372" s="23">
        <f t="shared" si="60"/>
        <v>0</v>
      </c>
      <c r="J372" s="23">
        <f t="shared" si="61"/>
        <v>0</v>
      </c>
      <c r="K372" s="23">
        <f t="shared" si="36"/>
        <v>0</v>
      </c>
      <c r="L372" s="23">
        <f t="shared" si="37"/>
        <v>0</v>
      </c>
      <c r="M372" s="23"/>
    </row>
    <row r="373" spans="1:13" x14ac:dyDescent="0.25">
      <c r="A373">
        <v>6952</v>
      </c>
      <c r="B373" s="2" t="str">
        <f>VLOOKUP(A373,países!$A$4:$B$247,2,FALSE)</f>
        <v>San Cristóbal Nieves</v>
      </c>
      <c r="C373" s="23">
        <f t="shared" si="54"/>
        <v>0</v>
      </c>
      <c r="D373" s="23">
        <f t="shared" si="55"/>
        <v>0</v>
      </c>
      <c r="E373" s="23">
        <f t="shared" si="56"/>
        <v>0</v>
      </c>
      <c r="F373" s="23">
        <f t="shared" si="57"/>
        <v>0</v>
      </c>
      <c r="G373" s="23">
        <f t="shared" si="58"/>
        <v>0</v>
      </c>
      <c r="H373" s="23">
        <f t="shared" si="59"/>
        <v>0</v>
      </c>
      <c r="I373" s="23">
        <f t="shared" si="60"/>
        <v>0</v>
      </c>
      <c r="J373" s="23">
        <f t="shared" si="61"/>
        <v>0</v>
      </c>
      <c r="K373" s="23">
        <f t="shared" si="36"/>
        <v>0</v>
      </c>
      <c r="L373" s="23">
        <f t="shared" si="37"/>
        <v>0</v>
      </c>
      <c r="M373" s="23"/>
    </row>
    <row r="374" spans="1:13" x14ac:dyDescent="0.25">
      <c r="A374">
        <v>7052</v>
      </c>
      <c r="B374" s="2" t="str">
        <f>VLOOKUP(A374,países!$A$4:$B$247,2,FALSE)</f>
        <v>San Vicente</v>
      </c>
      <c r="C374" s="23">
        <f t="shared" si="54"/>
        <v>0</v>
      </c>
      <c r="D374" s="23">
        <f t="shared" si="55"/>
        <v>0</v>
      </c>
      <c r="E374" s="23">
        <f t="shared" si="56"/>
        <v>0</v>
      </c>
      <c r="F374" s="23">
        <f t="shared" si="57"/>
        <v>0</v>
      </c>
      <c r="G374" s="23">
        <f t="shared" si="58"/>
        <v>0</v>
      </c>
      <c r="H374" s="23">
        <f t="shared" si="59"/>
        <v>0</v>
      </c>
      <c r="I374" s="23">
        <f t="shared" si="60"/>
        <v>0</v>
      </c>
      <c r="J374" s="23">
        <f t="shared" si="61"/>
        <v>0</v>
      </c>
      <c r="K374" s="23">
        <f t="shared" si="36"/>
        <v>0</v>
      </c>
      <c r="L374" s="23">
        <f t="shared" si="37"/>
        <v>0</v>
      </c>
      <c r="M374" s="23"/>
    </row>
    <row r="375" spans="1:13" x14ac:dyDescent="0.25">
      <c r="A375">
        <v>7152</v>
      </c>
      <c r="B375" s="2" t="str">
        <f>VLOOKUP(A375,países!$A$4:$B$247,2,FALSE)</f>
        <v>Santa Lucia</v>
      </c>
      <c r="C375" s="23">
        <f t="shared" si="54"/>
        <v>0</v>
      </c>
      <c r="D375" s="23">
        <f t="shared" si="55"/>
        <v>0</v>
      </c>
      <c r="E375" s="23">
        <f t="shared" si="56"/>
        <v>0</v>
      </c>
      <c r="F375" s="23">
        <f t="shared" si="57"/>
        <v>0</v>
      </c>
      <c r="G375" s="23">
        <f t="shared" si="58"/>
        <v>0</v>
      </c>
      <c r="H375" s="23">
        <f t="shared" si="59"/>
        <v>9.7572980000000005</v>
      </c>
      <c r="I375" s="23">
        <f t="shared" si="60"/>
        <v>50.904673000000003</v>
      </c>
      <c r="J375" s="23">
        <f t="shared" si="61"/>
        <v>16.445160000000001</v>
      </c>
      <c r="K375" s="23">
        <f t="shared" si="36"/>
        <v>16.145591</v>
      </c>
      <c r="L375" s="23">
        <f t="shared" si="37"/>
        <v>0</v>
      </c>
      <c r="M375" s="23"/>
    </row>
    <row r="376" spans="1:13" x14ac:dyDescent="0.25">
      <c r="A376">
        <v>7703</v>
      </c>
      <c r="B376" s="2" t="str">
        <f>VLOOKUP(A376,países!$A$4:$B$247,2,FALSE)</f>
        <v>Surinam</v>
      </c>
      <c r="C376" s="23">
        <f t="shared" si="54"/>
        <v>0</v>
      </c>
      <c r="D376" s="23">
        <f t="shared" si="55"/>
        <v>0</v>
      </c>
      <c r="E376" s="23">
        <f t="shared" si="56"/>
        <v>0</v>
      </c>
      <c r="F376" s="23">
        <f t="shared" si="57"/>
        <v>0</v>
      </c>
      <c r="G376" s="23">
        <f t="shared" si="58"/>
        <v>0</v>
      </c>
      <c r="H376" s="23">
        <f t="shared" si="59"/>
        <v>0</v>
      </c>
      <c r="I376" s="23">
        <f t="shared" si="60"/>
        <v>0</v>
      </c>
      <c r="J376" s="23">
        <f t="shared" si="61"/>
        <v>0</v>
      </c>
      <c r="K376" s="23">
        <f t="shared" si="36"/>
        <v>0</v>
      </c>
      <c r="L376" s="23">
        <f t="shared" si="37"/>
        <v>0</v>
      </c>
      <c r="M376" s="23"/>
    </row>
    <row r="377" spans="1:13" x14ac:dyDescent="0.25">
      <c r="A377">
        <v>8152</v>
      </c>
      <c r="B377" s="2" t="str">
        <f>VLOOKUP(A377,países!$A$4:$B$247,2,FALSE)</f>
        <v>Trinidad y Tobago</v>
      </c>
      <c r="C377" s="23">
        <f t="shared" si="54"/>
        <v>0</v>
      </c>
      <c r="D377" s="23">
        <f t="shared" si="55"/>
        <v>0</v>
      </c>
      <c r="E377" s="23">
        <f t="shared" si="56"/>
        <v>0</v>
      </c>
      <c r="F377" s="23">
        <f t="shared" si="57"/>
        <v>0</v>
      </c>
      <c r="G377" s="23">
        <f t="shared" si="58"/>
        <v>0</v>
      </c>
      <c r="H377" s="23">
        <f t="shared" si="59"/>
        <v>0</v>
      </c>
      <c r="I377" s="23">
        <f t="shared" si="60"/>
        <v>0</v>
      </c>
      <c r="J377" s="23">
        <f t="shared" si="61"/>
        <v>0</v>
      </c>
      <c r="K377" s="23">
        <f t="shared" si="36"/>
        <v>0</v>
      </c>
      <c r="L377" s="23">
        <f t="shared" si="37"/>
        <v>0</v>
      </c>
      <c r="M377" s="23"/>
    </row>
    <row r="378" spans="1:13" x14ac:dyDescent="0.25"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</row>
    <row r="379" spans="1:13" x14ac:dyDescent="0.25">
      <c r="A379">
        <v>919911</v>
      </c>
      <c r="B379" s="1" t="str">
        <f>VLOOKUP(A379,países!$A$4:$B$247,2,FALSE)</f>
        <v>OPEP</v>
      </c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</row>
    <row r="380" spans="1:13" x14ac:dyDescent="0.25">
      <c r="A380">
        <v>535</v>
      </c>
      <c r="B380" s="2" t="str">
        <f>VLOOKUP(A380,países!$A$4:$B$247,2,FALSE)</f>
        <v>Arabia Saudita</v>
      </c>
      <c r="C380" s="23">
        <f t="shared" ref="C380:C389" si="62">VLOOKUP($B380,$B$4:$H$226,2,FALSE)</f>
        <v>0</v>
      </c>
      <c r="D380" s="23">
        <f t="shared" ref="D380:D389" si="63">VLOOKUP($B380,$B$4:$H$226,3,FALSE)</f>
        <v>0</v>
      </c>
      <c r="E380" s="23">
        <f t="shared" ref="E380:E389" si="64">VLOOKUP($B380,$B$4:$H$226,4,FALSE)</f>
        <v>0</v>
      </c>
      <c r="F380" s="23">
        <f t="shared" ref="F380:F389" si="65">VLOOKUP($B380,$B$4:$H$226,5,FALSE)</f>
        <v>0</v>
      </c>
      <c r="G380" s="23">
        <f t="shared" ref="G380:G389" si="66">VLOOKUP($B380,$B$4:$H$226,6,FALSE)</f>
        <v>0</v>
      </c>
      <c r="H380" s="23">
        <f t="shared" ref="H380:H389" si="67">VLOOKUP($B380,$B$4:$H$226,7,FALSE)</f>
        <v>0</v>
      </c>
      <c r="I380" s="23">
        <f t="shared" ref="I380:I389" si="68">VLOOKUP($B380,$B$4:$I$226,8,FALSE)</f>
        <v>0</v>
      </c>
      <c r="J380" s="23">
        <f t="shared" ref="J380:J389" si="69">VLOOKUP($B380,$B$4:$Z$226,9,FALSE)</f>
        <v>0</v>
      </c>
      <c r="K380" s="23">
        <f t="shared" ref="K380:K443" si="70">VLOOKUP($B380,$B$4:$Z$226,10,FALSE)</f>
        <v>0</v>
      </c>
      <c r="L380" s="23">
        <f t="shared" ref="L380:L443" si="71">VLOOKUP($B380,$B$4:$Z$226,11,FALSE)</f>
        <v>0</v>
      </c>
      <c r="M380" s="23"/>
    </row>
    <row r="381" spans="1:13" x14ac:dyDescent="0.25">
      <c r="A381">
        <v>597</v>
      </c>
      <c r="B381" s="2" t="str">
        <f>VLOOKUP(A381,países!$A$4:$B$247,2,FALSE)</f>
        <v>Argelia</v>
      </c>
      <c r="C381" s="23">
        <f t="shared" si="62"/>
        <v>0</v>
      </c>
      <c r="D381" s="23">
        <f t="shared" si="63"/>
        <v>0</v>
      </c>
      <c r="E381" s="23">
        <f t="shared" si="64"/>
        <v>0</v>
      </c>
      <c r="F381" s="23">
        <f t="shared" si="65"/>
        <v>0</v>
      </c>
      <c r="G381" s="23">
        <f t="shared" si="66"/>
        <v>0</v>
      </c>
      <c r="H381" s="23">
        <f t="shared" si="67"/>
        <v>0</v>
      </c>
      <c r="I381" s="23">
        <f t="shared" si="68"/>
        <v>0</v>
      </c>
      <c r="J381" s="23">
        <f t="shared" si="69"/>
        <v>0</v>
      </c>
      <c r="K381" s="23">
        <f t="shared" si="70"/>
        <v>0</v>
      </c>
      <c r="L381" s="23">
        <f t="shared" si="71"/>
        <v>0</v>
      </c>
      <c r="M381" s="23"/>
    </row>
    <row r="382" spans="1:13" x14ac:dyDescent="0.25">
      <c r="A382">
        <v>2445</v>
      </c>
      <c r="B382" s="2" t="str">
        <f>VLOOKUP(A382,países!$A$4:$B$247,2,FALSE)</f>
        <v>Emiratos Arabes Unidos</v>
      </c>
      <c r="C382" s="23">
        <f t="shared" si="62"/>
        <v>0</v>
      </c>
      <c r="D382" s="23">
        <f t="shared" si="63"/>
        <v>0</v>
      </c>
      <c r="E382" s="23">
        <f t="shared" si="64"/>
        <v>0</v>
      </c>
      <c r="F382" s="23">
        <f t="shared" si="65"/>
        <v>0</v>
      </c>
      <c r="G382" s="23">
        <f t="shared" si="66"/>
        <v>0</v>
      </c>
      <c r="H382" s="23">
        <f t="shared" si="67"/>
        <v>0</v>
      </c>
      <c r="I382" s="23">
        <f t="shared" si="68"/>
        <v>0</v>
      </c>
      <c r="J382" s="23">
        <f t="shared" si="69"/>
        <v>18.925847999999998</v>
      </c>
      <c r="K382" s="23">
        <f t="shared" si="70"/>
        <v>0</v>
      </c>
      <c r="L382" s="23">
        <f t="shared" si="71"/>
        <v>0</v>
      </c>
      <c r="M382" s="23"/>
    </row>
    <row r="383" spans="1:13" x14ac:dyDescent="0.25">
      <c r="A383">
        <v>3655</v>
      </c>
      <c r="B383" s="2" t="str">
        <f>VLOOKUP(A383,países!$A$4:$B$247,2,FALSE)</f>
        <v>Indonesia</v>
      </c>
      <c r="C383" s="23">
        <f t="shared" si="62"/>
        <v>0</v>
      </c>
      <c r="D383" s="23">
        <f t="shared" si="63"/>
        <v>0</v>
      </c>
      <c r="E383" s="23">
        <f t="shared" si="64"/>
        <v>0</v>
      </c>
      <c r="F383" s="23">
        <f t="shared" si="65"/>
        <v>0</v>
      </c>
      <c r="G383" s="23">
        <f t="shared" si="66"/>
        <v>0</v>
      </c>
      <c r="H383" s="23">
        <f t="shared" si="67"/>
        <v>0</v>
      </c>
      <c r="I383" s="23">
        <f t="shared" si="68"/>
        <v>0</v>
      </c>
      <c r="J383" s="23">
        <f t="shared" si="69"/>
        <v>0</v>
      </c>
      <c r="K383" s="23">
        <f t="shared" si="70"/>
        <v>0</v>
      </c>
      <c r="L383" s="23">
        <f t="shared" si="71"/>
        <v>0</v>
      </c>
      <c r="M383" s="23"/>
    </row>
    <row r="384" spans="1:13" x14ac:dyDescent="0.25">
      <c r="A384">
        <v>3695</v>
      </c>
      <c r="B384" s="2" t="str">
        <f>VLOOKUP(A384,países!$A$4:$B$247,2,FALSE)</f>
        <v>Irak</v>
      </c>
      <c r="C384" s="23">
        <f t="shared" si="62"/>
        <v>0</v>
      </c>
      <c r="D384" s="23">
        <f t="shared" si="63"/>
        <v>0</v>
      </c>
      <c r="E384" s="23">
        <f t="shared" si="64"/>
        <v>0</v>
      </c>
      <c r="F384" s="23">
        <f t="shared" si="65"/>
        <v>0</v>
      </c>
      <c r="G384" s="23">
        <f t="shared" si="66"/>
        <v>0</v>
      </c>
      <c r="H384" s="23">
        <f t="shared" si="67"/>
        <v>0</v>
      </c>
      <c r="I384" s="23">
        <f t="shared" si="68"/>
        <v>0</v>
      </c>
      <c r="J384" s="23">
        <f t="shared" si="69"/>
        <v>0</v>
      </c>
      <c r="K384" s="23">
        <f t="shared" si="70"/>
        <v>0</v>
      </c>
      <c r="L384" s="23">
        <f t="shared" si="71"/>
        <v>0</v>
      </c>
      <c r="M384" s="23"/>
    </row>
    <row r="385" spans="1:13" x14ac:dyDescent="0.25">
      <c r="A385">
        <v>3725</v>
      </c>
      <c r="B385" s="2" t="str">
        <f>VLOOKUP(A385,países!$A$4:$B$247,2,FALSE)</f>
        <v>Irán</v>
      </c>
      <c r="C385" s="23">
        <f t="shared" si="62"/>
        <v>0</v>
      </c>
      <c r="D385" s="23">
        <f t="shared" si="63"/>
        <v>0</v>
      </c>
      <c r="E385" s="23">
        <f t="shared" si="64"/>
        <v>0</v>
      </c>
      <c r="F385" s="23">
        <f t="shared" si="65"/>
        <v>0</v>
      </c>
      <c r="G385" s="23">
        <f t="shared" si="66"/>
        <v>0</v>
      </c>
      <c r="H385" s="23">
        <f t="shared" si="67"/>
        <v>0</v>
      </c>
      <c r="I385" s="23">
        <f t="shared" si="68"/>
        <v>0</v>
      </c>
      <c r="J385" s="23">
        <f t="shared" si="69"/>
        <v>0</v>
      </c>
      <c r="K385" s="23">
        <f t="shared" si="70"/>
        <v>0</v>
      </c>
      <c r="L385" s="23">
        <f t="shared" si="71"/>
        <v>0</v>
      </c>
      <c r="M385" s="23"/>
    </row>
    <row r="386" spans="1:13" x14ac:dyDescent="0.25">
      <c r="A386">
        <v>4135</v>
      </c>
      <c r="B386" s="2" t="str">
        <f>VLOOKUP(A386,países!$A$4:$B$247,2,FALSE)</f>
        <v>Kuwait</v>
      </c>
      <c r="C386" s="23">
        <f t="shared" si="62"/>
        <v>0</v>
      </c>
      <c r="D386" s="23">
        <f t="shared" si="63"/>
        <v>0</v>
      </c>
      <c r="E386" s="23">
        <f t="shared" si="64"/>
        <v>0</v>
      </c>
      <c r="F386" s="23">
        <f t="shared" si="65"/>
        <v>0</v>
      </c>
      <c r="G386" s="23">
        <f t="shared" si="66"/>
        <v>0</v>
      </c>
      <c r="H386" s="23">
        <f t="shared" si="67"/>
        <v>0</v>
      </c>
      <c r="I386" s="23">
        <f t="shared" si="68"/>
        <v>0</v>
      </c>
      <c r="J386" s="23">
        <f t="shared" si="69"/>
        <v>0</v>
      </c>
      <c r="K386" s="23">
        <f t="shared" si="70"/>
        <v>0</v>
      </c>
      <c r="L386" s="23">
        <f t="shared" si="71"/>
        <v>0</v>
      </c>
      <c r="M386" s="23"/>
    </row>
    <row r="387" spans="1:13" x14ac:dyDescent="0.25">
      <c r="A387">
        <v>4387</v>
      </c>
      <c r="B387" s="2" t="str">
        <f>VLOOKUP(A387,países!$A$4:$B$247,2,FALSE)</f>
        <v>Libia</v>
      </c>
      <c r="C387" s="23">
        <f t="shared" si="62"/>
        <v>0</v>
      </c>
      <c r="D387" s="23">
        <f t="shared" si="63"/>
        <v>0</v>
      </c>
      <c r="E387" s="23">
        <f t="shared" si="64"/>
        <v>0</v>
      </c>
      <c r="F387" s="23">
        <f t="shared" si="65"/>
        <v>0</v>
      </c>
      <c r="G387" s="23">
        <f t="shared" si="66"/>
        <v>0</v>
      </c>
      <c r="H387" s="23">
        <f t="shared" si="67"/>
        <v>0</v>
      </c>
      <c r="I387" s="23">
        <f t="shared" si="68"/>
        <v>0</v>
      </c>
      <c r="J387" s="23">
        <f t="shared" si="69"/>
        <v>0</v>
      </c>
      <c r="K387" s="23">
        <f t="shared" si="70"/>
        <v>0</v>
      </c>
      <c r="L387" s="23">
        <f t="shared" si="71"/>
        <v>0</v>
      </c>
      <c r="M387" s="23"/>
    </row>
    <row r="388" spans="1:13" x14ac:dyDescent="0.25">
      <c r="A388">
        <v>5287</v>
      </c>
      <c r="B388" s="2" t="str">
        <f>VLOOKUP(A388,países!$A$4:$B$247,2,FALSE)</f>
        <v>Nigeria</v>
      </c>
      <c r="C388" s="23">
        <f t="shared" si="62"/>
        <v>0</v>
      </c>
      <c r="D388" s="23">
        <f t="shared" si="63"/>
        <v>0</v>
      </c>
      <c r="E388" s="23">
        <f t="shared" si="64"/>
        <v>0</v>
      </c>
      <c r="F388" s="23">
        <f t="shared" si="65"/>
        <v>0</v>
      </c>
      <c r="G388" s="23">
        <f t="shared" si="66"/>
        <v>0</v>
      </c>
      <c r="H388" s="23">
        <f t="shared" si="67"/>
        <v>0</v>
      </c>
      <c r="I388" s="23">
        <f t="shared" si="68"/>
        <v>0</v>
      </c>
      <c r="J388" s="23">
        <f t="shared" si="69"/>
        <v>0</v>
      </c>
      <c r="K388" s="23">
        <f t="shared" si="70"/>
        <v>0</v>
      </c>
      <c r="L388" s="23">
        <f t="shared" si="71"/>
        <v>0</v>
      </c>
      <c r="M388" s="23"/>
    </row>
    <row r="389" spans="1:13" x14ac:dyDescent="0.25">
      <c r="A389">
        <v>6185</v>
      </c>
      <c r="B389" s="2" t="str">
        <f>VLOOKUP(A389,países!$A$4:$B$247,2,FALSE)</f>
        <v>Qatar</v>
      </c>
      <c r="C389" s="23">
        <f t="shared" si="62"/>
        <v>0</v>
      </c>
      <c r="D389" s="23">
        <f t="shared" si="63"/>
        <v>0</v>
      </c>
      <c r="E389" s="23">
        <f t="shared" si="64"/>
        <v>0</v>
      </c>
      <c r="F389" s="23">
        <f t="shared" si="65"/>
        <v>0</v>
      </c>
      <c r="G389" s="23">
        <f t="shared" si="66"/>
        <v>0</v>
      </c>
      <c r="H389" s="23">
        <f t="shared" si="67"/>
        <v>0</v>
      </c>
      <c r="I389" s="23">
        <f t="shared" si="68"/>
        <v>0</v>
      </c>
      <c r="J389" s="23">
        <f t="shared" si="69"/>
        <v>0</v>
      </c>
      <c r="K389" s="23">
        <f t="shared" si="70"/>
        <v>0</v>
      </c>
      <c r="L389" s="23">
        <f t="shared" si="71"/>
        <v>0</v>
      </c>
      <c r="M389" s="23"/>
    </row>
    <row r="390" spans="1:13" x14ac:dyDescent="0.25"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</row>
    <row r="391" spans="1:13" x14ac:dyDescent="0.25">
      <c r="A391">
        <v>919912</v>
      </c>
      <c r="B391" s="1" t="str">
        <f>VLOOKUP(A391,países!$A$4:$B$247,2,FALSE)</f>
        <v>Africa</v>
      </c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</row>
    <row r="392" spans="1:13" x14ac:dyDescent="0.25">
      <c r="A392">
        <v>407</v>
      </c>
      <c r="B392" s="2" t="str">
        <f>VLOOKUP(A392,países!$A$4:$B$247,2,FALSE)</f>
        <v>Angola</v>
      </c>
      <c r="C392" s="23">
        <f t="shared" ref="C392:C431" si="72">VLOOKUP($B392,$B$4:$H$226,2,FALSE)</f>
        <v>0</v>
      </c>
      <c r="D392" s="23">
        <f t="shared" ref="D392:D431" si="73">VLOOKUP($B392,$B$4:$H$226,3,FALSE)</f>
        <v>0</v>
      </c>
      <c r="E392" s="23">
        <f t="shared" ref="E392:E431" si="74">VLOOKUP($B392,$B$4:$H$226,4,FALSE)</f>
        <v>0</v>
      </c>
      <c r="F392" s="23">
        <f t="shared" ref="F392:F431" si="75">VLOOKUP($B392,$B$4:$H$226,5,FALSE)</f>
        <v>0</v>
      </c>
      <c r="G392" s="23">
        <f t="shared" ref="G392:G431" si="76">VLOOKUP($B392,$B$4:$H$226,6,FALSE)</f>
        <v>0</v>
      </c>
      <c r="H392" s="23">
        <f t="shared" ref="H392:H431" si="77">VLOOKUP($B392,$B$4:$H$226,7,FALSE)</f>
        <v>0</v>
      </c>
      <c r="I392" s="23">
        <f t="shared" ref="I392:I431" si="78">VLOOKUP($B392,$B$4:$I$226,8,FALSE)</f>
        <v>0</v>
      </c>
      <c r="J392" s="23">
        <f t="shared" ref="J392:J431" si="79">VLOOKUP($B392,$B$4:$Z$226,9,FALSE)</f>
        <v>0</v>
      </c>
      <c r="K392" s="23">
        <f t="shared" si="70"/>
        <v>0</v>
      </c>
      <c r="L392" s="23">
        <f t="shared" si="71"/>
        <v>0</v>
      </c>
      <c r="M392" s="23"/>
    </row>
    <row r="393" spans="1:13" x14ac:dyDescent="0.25">
      <c r="A393">
        <v>597</v>
      </c>
      <c r="B393" s="2" t="str">
        <f>VLOOKUP(A393,países!$A$4:$B$247,2,FALSE)</f>
        <v>Argelia</v>
      </c>
      <c r="C393" s="23">
        <f t="shared" si="72"/>
        <v>0</v>
      </c>
      <c r="D393" s="23">
        <f t="shared" si="73"/>
        <v>0</v>
      </c>
      <c r="E393" s="23">
        <f t="shared" si="74"/>
        <v>0</v>
      </c>
      <c r="F393" s="23">
        <f t="shared" si="75"/>
        <v>0</v>
      </c>
      <c r="G393" s="23">
        <f t="shared" si="76"/>
        <v>0</v>
      </c>
      <c r="H393" s="23">
        <f t="shared" si="77"/>
        <v>0</v>
      </c>
      <c r="I393" s="23">
        <f t="shared" si="78"/>
        <v>0</v>
      </c>
      <c r="J393" s="23">
        <f t="shared" si="79"/>
        <v>0</v>
      </c>
      <c r="K393" s="23">
        <f t="shared" si="70"/>
        <v>0</v>
      </c>
      <c r="L393" s="23">
        <f t="shared" si="71"/>
        <v>0</v>
      </c>
      <c r="M393" s="23"/>
    </row>
    <row r="394" spans="1:13" x14ac:dyDescent="0.25">
      <c r="A394">
        <v>1017</v>
      </c>
      <c r="B394" s="2" t="str">
        <f>VLOOKUP(A394,países!$A$4:$B$247,2,FALSE)</f>
        <v>Botswana</v>
      </c>
      <c r="C394" s="23">
        <f t="shared" si="72"/>
        <v>0</v>
      </c>
      <c r="D394" s="23">
        <f t="shared" si="73"/>
        <v>0</v>
      </c>
      <c r="E394" s="23">
        <f t="shared" si="74"/>
        <v>0</v>
      </c>
      <c r="F394" s="23">
        <f t="shared" si="75"/>
        <v>0</v>
      </c>
      <c r="G394" s="23">
        <f t="shared" si="76"/>
        <v>0</v>
      </c>
      <c r="H394" s="23">
        <f t="shared" si="77"/>
        <v>0</v>
      </c>
      <c r="I394" s="23">
        <f t="shared" si="78"/>
        <v>0</v>
      </c>
      <c r="J394" s="23">
        <f t="shared" si="79"/>
        <v>0</v>
      </c>
      <c r="K394" s="23">
        <f t="shared" si="70"/>
        <v>0</v>
      </c>
      <c r="L394" s="23">
        <f t="shared" si="71"/>
        <v>0</v>
      </c>
      <c r="M394" s="23"/>
    </row>
    <row r="395" spans="1:13" x14ac:dyDescent="0.25">
      <c r="A395">
        <v>1157</v>
      </c>
      <c r="B395" s="2" t="str">
        <f>VLOOKUP(A395,países!$A$4:$B$247,2,FALSE)</f>
        <v>Burundi</v>
      </c>
      <c r="C395" s="23">
        <f t="shared" si="72"/>
        <v>0</v>
      </c>
      <c r="D395" s="23">
        <f t="shared" si="73"/>
        <v>0</v>
      </c>
      <c r="E395" s="23">
        <f t="shared" si="74"/>
        <v>0</v>
      </c>
      <c r="F395" s="23">
        <f t="shared" si="75"/>
        <v>0</v>
      </c>
      <c r="G395" s="23">
        <f t="shared" si="76"/>
        <v>0</v>
      </c>
      <c r="H395" s="23">
        <f t="shared" si="77"/>
        <v>0</v>
      </c>
      <c r="I395" s="23">
        <f t="shared" si="78"/>
        <v>0</v>
      </c>
      <c r="J395" s="23">
        <f t="shared" si="79"/>
        <v>0</v>
      </c>
      <c r="K395" s="23">
        <f t="shared" si="70"/>
        <v>0</v>
      </c>
      <c r="L395" s="23">
        <f t="shared" si="71"/>
        <v>0</v>
      </c>
      <c r="M395" s="23"/>
    </row>
    <row r="396" spans="1:13" x14ac:dyDescent="0.25">
      <c r="A396">
        <v>1457</v>
      </c>
      <c r="B396" s="2" t="str">
        <f>VLOOKUP(A396,países!$A$4:$B$247,2,FALSE)</f>
        <v>Camerún</v>
      </c>
      <c r="C396" s="23">
        <f t="shared" si="72"/>
        <v>0</v>
      </c>
      <c r="D396" s="23">
        <f t="shared" si="73"/>
        <v>0</v>
      </c>
      <c r="E396" s="23">
        <f t="shared" si="74"/>
        <v>0</v>
      </c>
      <c r="F396" s="23">
        <f t="shared" si="75"/>
        <v>0</v>
      </c>
      <c r="G396" s="23">
        <f t="shared" si="76"/>
        <v>0</v>
      </c>
      <c r="H396" s="23">
        <f t="shared" si="77"/>
        <v>0</v>
      </c>
      <c r="I396" s="23">
        <f t="shared" si="78"/>
        <v>0</v>
      </c>
      <c r="J396" s="23">
        <f t="shared" si="79"/>
        <v>0</v>
      </c>
      <c r="K396" s="23">
        <f t="shared" si="70"/>
        <v>0</v>
      </c>
      <c r="L396" s="23">
        <f t="shared" si="71"/>
        <v>0</v>
      </c>
      <c r="M396" s="23"/>
    </row>
    <row r="397" spans="1:13" x14ac:dyDescent="0.25">
      <c r="A397">
        <v>1777</v>
      </c>
      <c r="B397" s="2" t="str">
        <f>VLOOKUP(A397,países!$A$4:$B$247,2,FALSE)</f>
        <v>Congo</v>
      </c>
      <c r="C397" s="23">
        <f t="shared" si="72"/>
        <v>0</v>
      </c>
      <c r="D397" s="23">
        <f t="shared" si="73"/>
        <v>0</v>
      </c>
      <c r="E397" s="23">
        <f t="shared" si="74"/>
        <v>0</v>
      </c>
      <c r="F397" s="23">
        <f t="shared" si="75"/>
        <v>0</v>
      </c>
      <c r="G397" s="23">
        <f t="shared" si="76"/>
        <v>0</v>
      </c>
      <c r="H397" s="23">
        <f t="shared" si="77"/>
        <v>0</v>
      </c>
      <c r="I397" s="23">
        <f t="shared" si="78"/>
        <v>0</v>
      </c>
      <c r="J397" s="23">
        <f t="shared" si="79"/>
        <v>0</v>
      </c>
      <c r="K397" s="23">
        <f t="shared" si="70"/>
        <v>0</v>
      </c>
      <c r="L397" s="23">
        <f t="shared" si="71"/>
        <v>0</v>
      </c>
      <c r="M397" s="23"/>
    </row>
    <row r="398" spans="1:13" x14ac:dyDescent="0.25">
      <c r="A398">
        <v>2407</v>
      </c>
      <c r="B398" s="2" t="str">
        <f>VLOOKUP(A398,países!$A$4:$B$247,2,FALSE)</f>
        <v>Egipto</v>
      </c>
      <c r="C398" s="23">
        <f t="shared" si="72"/>
        <v>0</v>
      </c>
      <c r="D398" s="23">
        <f t="shared" si="73"/>
        <v>0</v>
      </c>
      <c r="E398" s="23">
        <f t="shared" si="74"/>
        <v>0</v>
      </c>
      <c r="F398" s="23">
        <f t="shared" si="75"/>
        <v>0</v>
      </c>
      <c r="G398" s="23">
        <f t="shared" si="76"/>
        <v>0</v>
      </c>
      <c r="H398" s="23">
        <f t="shared" si="77"/>
        <v>0</v>
      </c>
      <c r="I398" s="23">
        <f t="shared" si="78"/>
        <v>0</v>
      </c>
      <c r="J398" s="23">
        <f t="shared" si="79"/>
        <v>0</v>
      </c>
      <c r="K398" s="23">
        <f t="shared" si="70"/>
        <v>0</v>
      </c>
      <c r="L398" s="23">
        <f t="shared" si="71"/>
        <v>0</v>
      </c>
      <c r="M398" s="23"/>
    </row>
    <row r="399" spans="1:13" x14ac:dyDescent="0.25">
      <c r="A399">
        <v>2537</v>
      </c>
      <c r="B399" s="2" t="str">
        <f>VLOOKUP(A399,países!$A$4:$B$247,2,FALSE)</f>
        <v>Etiopía</v>
      </c>
      <c r="C399" s="23">
        <f t="shared" si="72"/>
        <v>0</v>
      </c>
      <c r="D399" s="23">
        <f t="shared" si="73"/>
        <v>0</v>
      </c>
      <c r="E399" s="23">
        <f t="shared" si="74"/>
        <v>0</v>
      </c>
      <c r="F399" s="23">
        <f t="shared" si="75"/>
        <v>0</v>
      </c>
      <c r="G399" s="23">
        <f t="shared" si="76"/>
        <v>0</v>
      </c>
      <c r="H399" s="23">
        <f t="shared" si="77"/>
        <v>0</v>
      </c>
      <c r="I399" s="23">
        <f t="shared" si="78"/>
        <v>0</v>
      </c>
      <c r="J399" s="23">
        <f t="shared" si="79"/>
        <v>0</v>
      </c>
      <c r="K399" s="23">
        <f t="shared" si="70"/>
        <v>0</v>
      </c>
      <c r="L399" s="23">
        <f t="shared" si="71"/>
        <v>0</v>
      </c>
      <c r="M399" s="23"/>
    </row>
    <row r="400" spans="1:13" x14ac:dyDescent="0.25">
      <c r="A400">
        <v>2817</v>
      </c>
      <c r="B400" s="2" t="str">
        <f>VLOOKUP(A400,países!$A$4:$B$247,2,FALSE)</f>
        <v>Gabón</v>
      </c>
      <c r="C400" s="23">
        <f t="shared" si="72"/>
        <v>0</v>
      </c>
      <c r="D400" s="23">
        <f t="shared" si="73"/>
        <v>0</v>
      </c>
      <c r="E400" s="23">
        <f t="shared" si="74"/>
        <v>0</v>
      </c>
      <c r="F400" s="23">
        <f t="shared" si="75"/>
        <v>0</v>
      </c>
      <c r="G400" s="23">
        <f t="shared" si="76"/>
        <v>0</v>
      </c>
      <c r="H400" s="23">
        <f t="shared" si="77"/>
        <v>0</v>
      </c>
      <c r="I400" s="23">
        <f t="shared" si="78"/>
        <v>0</v>
      </c>
      <c r="J400" s="23">
        <f t="shared" si="79"/>
        <v>0</v>
      </c>
      <c r="K400" s="23">
        <f t="shared" si="70"/>
        <v>0</v>
      </c>
      <c r="L400" s="23">
        <f t="shared" si="71"/>
        <v>0</v>
      </c>
      <c r="M400" s="23"/>
    </row>
    <row r="401" spans="1:13" x14ac:dyDescent="0.25">
      <c r="A401">
        <v>2857</v>
      </c>
      <c r="B401" s="2" t="str">
        <f>VLOOKUP(A401,países!$A$4:$B$247,2,FALSE)</f>
        <v>Gambia</v>
      </c>
      <c r="C401" s="23">
        <f t="shared" si="72"/>
        <v>0</v>
      </c>
      <c r="D401" s="23">
        <f t="shared" si="73"/>
        <v>0</v>
      </c>
      <c r="E401" s="23">
        <f t="shared" si="74"/>
        <v>0</v>
      </c>
      <c r="F401" s="23">
        <f t="shared" si="75"/>
        <v>0</v>
      </c>
      <c r="G401" s="23">
        <f t="shared" si="76"/>
        <v>0</v>
      </c>
      <c r="H401" s="23">
        <f t="shared" si="77"/>
        <v>0</v>
      </c>
      <c r="I401" s="23">
        <f t="shared" si="78"/>
        <v>0</v>
      </c>
      <c r="J401" s="23">
        <f t="shared" si="79"/>
        <v>0</v>
      </c>
      <c r="K401" s="23">
        <f t="shared" si="70"/>
        <v>0</v>
      </c>
      <c r="L401" s="23">
        <f t="shared" si="71"/>
        <v>0</v>
      </c>
      <c r="M401" s="23"/>
    </row>
    <row r="402" spans="1:13" x14ac:dyDescent="0.25">
      <c r="A402">
        <v>2897</v>
      </c>
      <c r="B402" s="2" t="str">
        <f>VLOOKUP(A402,países!$A$4:$B$247,2,FALSE)</f>
        <v>Ghana</v>
      </c>
      <c r="C402" s="23">
        <f t="shared" si="72"/>
        <v>0</v>
      </c>
      <c r="D402" s="23">
        <f t="shared" si="73"/>
        <v>0</v>
      </c>
      <c r="E402" s="23">
        <f t="shared" si="74"/>
        <v>0</v>
      </c>
      <c r="F402" s="23">
        <f t="shared" si="75"/>
        <v>0</v>
      </c>
      <c r="G402" s="23">
        <f t="shared" si="76"/>
        <v>0</v>
      </c>
      <c r="H402" s="23">
        <f t="shared" si="77"/>
        <v>0</v>
      </c>
      <c r="I402" s="23">
        <f t="shared" si="78"/>
        <v>0</v>
      </c>
      <c r="J402" s="23">
        <f t="shared" si="79"/>
        <v>0</v>
      </c>
      <c r="K402" s="23">
        <f t="shared" si="70"/>
        <v>0</v>
      </c>
      <c r="L402" s="23">
        <f t="shared" si="71"/>
        <v>0</v>
      </c>
      <c r="M402" s="23"/>
    </row>
    <row r="403" spans="1:13" x14ac:dyDescent="0.25">
      <c r="A403">
        <v>3297</v>
      </c>
      <c r="B403" s="2" t="str">
        <f>VLOOKUP(A403,países!$A$4:$B$247,2,FALSE)</f>
        <v>Guinea</v>
      </c>
      <c r="C403" s="23">
        <f t="shared" si="72"/>
        <v>0</v>
      </c>
      <c r="D403" s="23">
        <f t="shared" si="73"/>
        <v>0</v>
      </c>
      <c r="E403" s="23">
        <f t="shared" si="74"/>
        <v>0</v>
      </c>
      <c r="F403" s="23">
        <f t="shared" si="75"/>
        <v>0</v>
      </c>
      <c r="G403" s="23">
        <f t="shared" si="76"/>
        <v>0</v>
      </c>
      <c r="H403" s="23">
        <f t="shared" si="77"/>
        <v>0</v>
      </c>
      <c r="I403" s="23">
        <f t="shared" si="78"/>
        <v>0</v>
      </c>
      <c r="J403" s="23">
        <f t="shared" si="79"/>
        <v>0</v>
      </c>
      <c r="K403" s="23">
        <f t="shared" si="70"/>
        <v>0</v>
      </c>
      <c r="L403" s="23">
        <f t="shared" si="71"/>
        <v>0</v>
      </c>
      <c r="M403" s="23"/>
    </row>
    <row r="404" spans="1:13" x14ac:dyDescent="0.25">
      <c r="A404">
        <v>3297</v>
      </c>
      <c r="B404" s="2" t="str">
        <f>VLOOKUP(A404,países!$A$4:$B$247,2,FALSE)</f>
        <v>Guinea</v>
      </c>
      <c r="C404" s="23">
        <f t="shared" si="72"/>
        <v>0</v>
      </c>
      <c r="D404" s="23">
        <f t="shared" si="73"/>
        <v>0</v>
      </c>
      <c r="E404" s="23">
        <f t="shared" si="74"/>
        <v>0</v>
      </c>
      <c r="F404" s="23">
        <f t="shared" si="75"/>
        <v>0</v>
      </c>
      <c r="G404" s="23">
        <f t="shared" si="76"/>
        <v>0</v>
      </c>
      <c r="H404" s="23">
        <f t="shared" si="77"/>
        <v>0</v>
      </c>
      <c r="I404" s="23">
        <f t="shared" si="78"/>
        <v>0</v>
      </c>
      <c r="J404" s="23">
        <f t="shared" si="79"/>
        <v>0</v>
      </c>
      <c r="K404" s="23">
        <f t="shared" si="70"/>
        <v>0</v>
      </c>
      <c r="L404" s="23">
        <f t="shared" si="71"/>
        <v>0</v>
      </c>
      <c r="M404" s="23"/>
    </row>
    <row r="405" spans="1:13" x14ac:dyDescent="0.25">
      <c r="A405">
        <v>4107</v>
      </c>
      <c r="B405" s="2" t="str">
        <f>VLOOKUP(A405,países!$A$4:$B$247,2,FALSE)</f>
        <v>Kenia</v>
      </c>
      <c r="C405" s="23">
        <f t="shared" si="72"/>
        <v>0</v>
      </c>
      <c r="D405" s="23">
        <f t="shared" si="73"/>
        <v>0</v>
      </c>
      <c r="E405" s="23">
        <f t="shared" si="74"/>
        <v>0</v>
      </c>
      <c r="F405" s="23">
        <f t="shared" si="75"/>
        <v>0</v>
      </c>
      <c r="G405" s="23">
        <f t="shared" si="76"/>
        <v>0</v>
      </c>
      <c r="H405" s="23">
        <f t="shared" si="77"/>
        <v>0</v>
      </c>
      <c r="I405" s="23">
        <f t="shared" si="78"/>
        <v>0</v>
      </c>
      <c r="J405" s="23">
        <f t="shared" si="79"/>
        <v>0</v>
      </c>
      <c r="K405" s="23">
        <f t="shared" si="70"/>
        <v>0</v>
      </c>
      <c r="L405" s="23">
        <f t="shared" si="71"/>
        <v>0</v>
      </c>
      <c r="M405" s="23"/>
    </row>
    <row r="406" spans="1:13" x14ac:dyDescent="0.25">
      <c r="A406">
        <v>4347</v>
      </c>
      <c r="B406" s="2" t="str">
        <f>VLOOKUP(A406,países!$A$4:$B$247,2,FALSE)</f>
        <v>Liberia</v>
      </c>
      <c r="C406" s="23">
        <f t="shared" si="72"/>
        <v>0</v>
      </c>
      <c r="D406" s="23">
        <f t="shared" si="73"/>
        <v>0</v>
      </c>
      <c r="E406" s="23">
        <f t="shared" si="74"/>
        <v>0</v>
      </c>
      <c r="F406" s="23">
        <f t="shared" si="75"/>
        <v>0</v>
      </c>
      <c r="G406" s="23">
        <f t="shared" si="76"/>
        <v>0</v>
      </c>
      <c r="H406" s="23">
        <f t="shared" si="77"/>
        <v>0</v>
      </c>
      <c r="I406" s="23">
        <f t="shared" si="78"/>
        <v>0</v>
      </c>
      <c r="J406" s="23">
        <f t="shared" si="79"/>
        <v>0</v>
      </c>
      <c r="K406" s="23">
        <f t="shared" si="70"/>
        <v>0</v>
      </c>
      <c r="L406" s="23">
        <f t="shared" si="71"/>
        <v>0</v>
      </c>
      <c r="M406" s="23"/>
    </row>
    <row r="407" spans="1:13" x14ac:dyDescent="0.25">
      <c r="A407">
        <v>4387</v>
      </c>
      <c r="B407" s="2" t="str">
        <f>VLOOKUP(A407,países!$A$4:$B$247,2,FALSE)</f>
        <v>Libia</v>
      </c>
      <c r="C407" s="23">
        <f t="shared" si="72"/>
        <v>0</v>
      </c>
      <c r="D407" s="23">
        <f t="shared" si="73"/>
        <v>0</v>
      </c>
      <c r="E407" s="23">
        <f t="shared" si="74"/>
        <v>0</v>
      </c>
      <c r="F407" s="23">
        <f t="shared" si="75"/>
        <v>0</v>
      </c>
      <c r="G407" s="23">
        <f t="shared" si="76"/>
        <v>0</v>
      </c>
      <c r="H407" s="23">
        <f t="shared" si="77"/>
        <v>0</v>
      </c>
      <c r="I407" s="23">
        <f t="shared" si="78"/>
        <v>0</v>
      </c>
      <c r="J407" s="23">
        <f t="shared" si="79"/>
        <v>0</v>
      </c>
      <c r="K407" s="23">
        <f t="shared" si="70"/>
        <v>0</v>
      </c>
      <c r="L407" s="23">
        <f t="shared" si="71"/>
        <v>0</v>
      </c>
      <c r="M407" s="23"/>
    </row>
    <row r="408" spans="1:13" x14ac:dyDescent="0.25">
      <c r="A408">
        <v>4507</v>
      </c>
      <c r="B408" s="2" t="str">
        <f>VLOOKUP(A408,países!$A$4:$B$247,2,FALSE)</f>
        <v>Madagascar</v>
      </c>
      <c r="C408" s="23">
        <f t="shared" si="72"/>
        <v>0</v>
      </c>
      <c r="D408" s="23">
        <f t="shared" si="73"/>
        <v>0</v>
      </c>
      <c r="E408" s="23">
        <f t="shared" si="74"/>
        <v>0</v>
      </c>
      <c r="F408" s="23">
        <f t="shared" si="75"/>
        <v>0</v>
      </c>
      <c r="G408" s="23">
        <f t="shared" si="76"/>
        <v>0</v>
      </c>
      <c r="H408" s="23">
        <f t="shared" si="77"/>
        <v>0</v>
      </c>
      <c r="I408" s="23">
        <f t="shared" si="78"/>
        <v>0</v>
      </c>
      <c r="J408" s="23">
        <f t="shared" si="79"/>
        <v>0</v>
      </c>
      <c r="K408" s="23">
        <f t="shared" si="70"/>
        <v>0</v>
      </c>
      <c r="L408" s="23">
        <f t="shared" si="71"/>
        <v>0</v>
      </c>
      <c r="M408" s="23"/>
    </row>
    <row r="409" spans="1:13" x14ac:dyDescent="0.25">
      <c r="A409">
        <v>4587</v>
      </c>
      <c r="B409" s="2" t="str">
        <f>VLOOKUP(A409,países!$A$4:$B$247,2,FALSE)</f>
        <v>Malawi</v>
      </c>
      <c r="C409" s="23">
        <f t="shared" si="72"/>
        <v>0</v>
      </c>
      <c r="D409" s="23">
        <f t="shared" si="73"/>
        <v>0</v>
      </c>
      <c r="E409" s="23">
        <f t="shared" si="74"/>
        <v>0</v>
      </c>
      <c r="F409" s="23">
        <f t="shared" si="75"/>
        <v>0</v>
      </c>
      <c r="G409" s="23">
        <f t="shared" si="76"/>
        <v>0</v>
      </c>
      <c r="H409" s="23">
        <f t="shared" si="77"/>
        <v>0</v>
      </c>
      <c r="I409" s="23">
        <f t="shared" si="78"/>
        <v>0</v>
      </c>
      <c r="J409" s="23">
        <f t="shared" si="79"/>
        <v>0</v>
      </c>
      <c r="K409" s="23">
        <f t="shared" si="70"/>
        <v>0</v>
      </c>
      <c r="L409" s="23">
        <f t="shared" si="71"/>
        <v>0</v>
      </c>
      <c r="M409" s="23"/>
    </row>
    <row r="410" spans="1:13" x14ac:dyDescent="0.25">
      <c r="A410">
        <v>4647</v>
      </c>
      <c r="B410" s="2" t="str">
        <f>VLOOKUP(A410,países!$A$4:$B$247,2,FALSE)</f>
        <v>Malí</v>
      </c>
      <c r="C410" s="23">
        <f t="shared" si="72"/>
        <v>0</v>
      </c>
      <c r="D410" s="23">
        <f t="shared" si="73"/>
        <v>0</v>
      </c>
      <c r="E410" s="23">
        <f t="shared" si="74"/>
        <v>0</v>
      </c>
      <c r="F410" s="23">
        <f t="shared" si="75"/>
        <v>0</v>
      </c>
      <c r="G410" s="23">
        <f t="shared" si="76"/>
        <v>0</v>
      </c>
      <c r="H410" s="23">
        <f t="shared" si="77"/>
        <v>0</v>
      </c>
      <c r="I410" s="23">
        <f t="shared" si="78"/>
        <v>0</v>
      </c>
      <c r="J410" s="23">
        <f t="shared" si="79"/>
        <v>0</v>
      </c>
      <c r="K410" s="23">
        <f t="shared" si="70"/>
        <v>0</v>
      </c>
      <c r="L410" s="23">
        <f t="shared" si="71"/>
        <v>0</v>
      </c>
      <c r="M410" s="23"/>
    </row>
    <row r="411" spans="1:13" x14ac:dyDescent="0.25">
      <c r="A411">
        <v>4747</v>
      </c>
      <c r="B411" s="2" t="str">
        <f>VLOOKUP(A411,países!$A$4:$B$247,2,FALSE)</f>
        <v>Marruecos</v>
      </c>
      <c r="C411" s="23">
        <f t="shared" si="72"/>
        <v>0</v>
      </c>
      <c r="D411" s="23">
        <f t="shared" si="73"/>
        <v>0</v>
      </c>
      <c r="E411" s="23">
        <f t="shared" si="74"/>
        <v>0</v>
      </c>
      <c r="F411" s="23">
        <f t="shared" si="75"/>
        <v>0</v>
      </c>
      <c r="G411" s="23">
        <f t="shared" si="76"/>
        <v>0</v>
      </c>
      <c r="H411" s="23">
        <f t="shared" si="77"/>
        <v>0</v>
      </c>
      <c r="I411" s="23">
        <f t="shared" si="78"/>
        <v>0</v>
      </c>
      <c r="J411" s="23">
        <f t="shared" si="79"/>
        <v>0</v>
      </c>
      <c r="K411" s="23">
        <f t="shared" si="70"/>
        <v>0</v>
      </c>
      <c r="L411" s="23">
        <f t="shared" si="71"/>
        <v>0</v>
      </c>
      <c r="M411" s="23"/>
    </row>
    <row r="412" spans="1:13" x14ac:dyDescent="0.25">
      <c r="A412">
        <v>4887</v>
      </c>
      <c r="B412" s="2" t="str">
        <f>VLOOKUP(A412,países!$A$4:$B$247,2,FALSE)</f>
        <v>Mauritania</v>
      </c>
      <c r="C412" s="23">
        <f t="shared" si="72"/>
        <v>0</v>
      </c>
      <c r="D412" s="23">
        <f t="shared" si="73"/>
        <v>0</v>
      </c>
      <c r="E412" s="23">
        <f t="shared" si="74"/>
        <v>0</v>
      </c>
      <c r="F412" s="23">
        <f t="shared" si="75"/>
        <v>0</v>
      </c>
      <c r="G412" s="23">
        <f t="shared" si="76"/>
        <v>0</v>
      </c>
      <c r="H412" s="23">
        <f t="shared" si="77"/>
        <v>0</v>
      </c>
      <c r="I412" s="23">
        <f t="shared" si="78"/>
        <v>0</v>
      </c>
      <c r="J412" s="23">
        <f t="shared" si="79"/>
        <v>0</v>
      </c>
      <c r="K412" s="23">
        <f t="shared" si="70"/>
        <v>0</v>
      </c>
      <c r="L412" s="23">
        <f t="shared" si="71"/>
        <v>0</v>
      </c>
      <c r="M412" s="23"/>
    </row>
    <row r="413" spans="1:13" x14ac:dyDescent="0.25">
      <c r="A413">
        <v>4887</v>
      </c>
      <c r="B413" s="2" t="str">
        <f>VLOOKUP(A413,países!$A$4:$B$247,2,FALSE)</f>
        <v>Mauritania</v>
      </c>
      <c r="C413" s="23">
        <f t="shared" si="72"/>
        <v>0</v>
      </c>
      <c r="D413" s="23">
        <f t="shared" si="73"/>
        <v>0</v>
      </c>
      <c r="E413" s="23">
        <f t="shared" si="74"/>
        <v>0</v>
      </c>
      <c r="F413" s="23">
        <f t="shared" si="75"/>
        <v>0</v>
      </c>
      <c r="G413" s="23">
        <f t="shared" si="76"/>
        <v>0</v>
      </c>
      <c r="H413" s="23">
        <f t="shared" si="77"/>
        <v>0</v>
      </c>
      <c r="I413" s="23">
        <f t="shared" si="78"/>
        <v>0</v>
      </c>
      <c r="J413" s="23">
        <f t="shared" si="79"/>
        <v>0</v>
      </c>
      <c r="K413" s="23">
        <f t="shared" si="70"/>
        <v>0</v>
      </c>
      <c r="L413" s="23">
        <f t="shared" si="71"/>
        <v>0</v>
      </c>
      <c r="M413" s="23"/>
    </row>
    <row r="414" spans="1:13" x14ac:dyDescent="0.25">
      <c r="A414">
        <v>5057</v>
      </c>
      <c r="B414" s="2" t="str">
        <f>VLOOKUP(A414,países!$A$4:$B$247,2,FALSE)</f>
        <v>Mozambique</v>
      </c>
      <c r="C414" s="23">
        <f t="shared" si="72"/>
        <v>0</v>
      </c>
      <c r="D414" s="23">
        <f t="shared" si="73"/>
        <v>0</v>
      </c>
      <c r="E414" s="23">
        <f t="shared" si="74"/>
        <v>0</v>
      </c>
      <c r="F414" s="23">
        <f t="shared" si="75"/>
        <v>0</v>
      </c>
      <c r="G414" s="23">
        <f t="shared" si="76"/>
        <v>0</v>
      </c>
      <c r="H414" s="23">
        <f t="shared" si="77"/>
        <v>0</v>
      </c>
      <c r="I414" s="23">
        <f t="shared" si="78"/>
        <v>0</v>
      </c>
      <c r="J414" s="23">
        <f t="shared" si="79"/>
        <v>0</v>
      </c>
      <c r="K414" s="23">
        <f t="shared" si="70"/>
        <v>0</v>
      </c>
      <c r="L414" s="23">
        <f t="shared" si="71"/>
        <v>0</v>
      </c>
      <c r="M414" s="23"/>
    </row>
    <row r="415" spans="1:13" x14ac:dyDescent="0.25">
      <c r="A415">
        <v>5257</v>
      </c>
      <c r="B415" s="2" t="str">
        <f>VLOOKUP(A415,países!$A$4:$B$247,2,FALSE)</f>
        <v>Níger</v>
      </c>
      <c r="C415" s="23">
        <f t="shared" si="72"/>
        <v>0</v>
      </c>
      <c r="D415" s="23">
        <f t="shared" si="73"/>
        <v>0</v>
      </c>
      <c r="E415" s="23">
        <f t="shared" si="74"/>
        <v>0</v>
      </c>
      <c r="F415" s="23">
        <f t="shared" si="75"/>
        <v>0</v>
      </c>
      <c r="G415" s="23">
        <f t="shared" si="76"/>
        <v>0</v>
      </c>
      <c r="H415" s="23">
        <f t="shared" si="77"/>
        <v>0</v>
      </c>
      <c r="I415" s="23">
        <f t="shared" si="78"/>
        <v>0</v>
      </c>
      <c r="J415" s="23">
        <f t="shared" si="79"/>
        <v>0</v>
      </c>
      <c r="K415" s="23">
        <f t="shared" si="70"/>
        <v>0</v>
      </c>
      <c r="L415" s="23">
        <f t="shared" si="71"/>
        <v>0</v>
      </c>
      <c r="M415" s="23"/>
    </row>
    <row r="416" spans="1:13" x14ac:dyDescent="0.25">
      <c r="A416">
        <v>5287</v>
      </c>
      <c r="B416" s="2" t="str">
        <f>VLOOKUP(A416,países!$A$4:$B$247,2,FALSE)</f>
        <v>Nigeria</v>
      </c>
      <c r="C416" s="23">
        <f t="shared" si="72"/>
        <v>0</v>
      </c>
      <c r="D416" s="23">
        <f t="shared" si="73"/>
        <v>0</v>
      </c>
      <c r="E416" s="23">
        <f t="shared" si="74"/>
        <v>0</v>
      </c>
      <c r="F416" s="23">
        <f t="shared" si="75"/>
        <v>0</v>
      </c>
      <c r="G416" s="23">
        <f t="shared" si="76"/>
        <v>0</v>
      </c>
      <c r="H416" s="23">
        <f t="shared" si="77"/>
        <v>0</v>
      </c>
      <c r="I416" s="23">
        <f t="shared" si="78"/>
        <v>0</v>
      </c>
      <c r="J416" s="23">
        <f t="shared" si="79"/>
        <v>0</v>
      </c>
      <c r="K416" s="23">
        <f t="shared" si="70"/>
        <v>0</v>
      </c>
      <c r="L416" s="23">
        <f t="shared" si="71"/>
        <v>0</v>
      </c>
      <c r="M416" s="23"/>
    </row>
    <row r="417" spans="1:13" x14ac:dyDescent="0.25">
      <c r="A417">
        <v>6407</v>
      </c>
      <c r="B417" s="2" t="str">
        <f>VLOOKUP(A417,países!$A$4:$B$247,2,FALSE)</f>
        <v>Rep. Centro Africana</v>
      </c>
      <c r="C417" s="23">
        <f t="shared" si="72"/>
        <v>0</v>
      </c>
      <c r="D417" s="23">
        <f t="shared" si="73"/>
        <v>0</v>
      </c>
      <c r="E417" s="23">
        <f t="shared" si="74"/>
        <v>0</v>
      </c>
      <c r="F417" s="23">
        <f t="shared" si="75"/>
        <v>0</v>
      </c>
      <c r="G417" s="23">
        <f t="shared" si="76"/>
        <v>0</v>
      </c>
      <c r="H417" s="23">
        <f t="shared" si="77"/>
        <v>0</v>
      </c>
      <c r="I417" s="23">
        <f t="shared" si="78"/>
        <v>0</v>
      </c>
      <c r="J417" s="23">
        <f t="shared" si="79"/>
        <v>0</v>
      </c>
      <c r="K417" s="23">
        <f t="shared" si="70"/>
        <v>0</v>
      </c>
      <c r="L417" s="23">
        <f t="shared" si="71"/>
        <v>0</v>
      </c>
      <c r="M417" s="23"/>
    </row>
    <row r="418" spans="1:13" x14ac:dyDescent="0.25">
      <c r="A418">
        <v>6657</v>
      </c>
      <c r="B418" s="2" t="str">
        <f>VLOOKUP(A418,países!$A$4:$B$247,2,FALSE)</f>
        <v>Zimbabwe (Rodhesia)</v>
      </c>
      <c r="C418" s="23">
        <f t="shared" si="72"/>
        <v>0</v>
      </c>
      <c r="D418" s="23">
        <f t="shared" si="73"/>
        <v>0</v>
      </c>
      <c r="E418" s="23">
        <f t="shared" si="74"/>
        <v>0</v>
      </c>
      <c r="F418" s="23">
        <f t="shared" si="75"/>
        <v>0</v>
      </c>
      <c r="G418" s="23">
        <f t="shared" si="76"/>
        <v>0</v>
      </c>
      <c r="H418" s="23">
        <f t="shared" si="77"/>
        <v>0</v>
      </c>
      <c r="I418" s="23">
        <f t="shared" si="78"/>
        <v>0</v>
      </c>
      <c r="J418" s="23">
        <f t="shared" si="79"/>
        <v>0</v>
      </c>
      <c r="K418" s="23">
        <f t="shared" si="70"/>
        <v>0</v>
      </c>
      <c r="L418" s="23">
        <f t="shared" si="71"/>
        <v>0</v>
      </c>
      <c r="M418" s="23"/>
    </row>
    <row r="419" spans="1:13" x14ac:dyDescent="0.25">
      <c r="A419">
        <v>6757</v>
      </c>
      <c r="B419" s="2" t="str">
        <f>VLOOKUP(A419,países!$A$4:$B$247,2,FALSE)</f>
        <v>Ruanda</v>
      </c>
      <c r="C419" s="23">
        <f t="shared" si="72"/>
        <v>0</v>
      </c>
      <c r="D419" s="23">
        <f t="shared" si="73"/>
        <v>0</v>
      </c>
      <c r="E419" s="23">
        <f t="shared" si="74"/>
        <v>0</v>
      </c>
      <c r="F419" s="23">
        <f t="shared" si="75"/>
        <v>0</v>
      </c>
      <c r="G419" s="23">
        <f t="shared" si="76"/>
        <v>0</v>
      </c>
      <c r="H419" s="23">
        <f t="shared" si="77"/>
        <v>0</v>
      </c>
      <c r="I419" s="23">
        <f t="shared" si="78"/>
        <v>0</v>
      </c>
      <c r="J419" s="23">
        <f t="shared" si="79"/>
        <v>0</v>
      </c>
      <c r="K419" s="23">
        <f t="shared" si="70"/>
        <v>0</v>
      </c>
      <c r="L419" s="23">
        <f t="shared" si="71"/>
        <v>0</v>
      </c>
      <c r="M419" s="23"/>
    </row>
    <row r="420" spans="1:13" x14ac:dyDescent="0.25">
      <c r="A420">
        <v>7287</v>
      </c>
      <c r="B420" s="2" t="str">
        <f>VLOOKUP(A420,países!$A$4:$B$247,2,FALSE)</f>
        <v>Senegal</v>
      </c>
      <c r="C420" s="23">
        <f t="shared" si="72"/>
        <v>0</v>
      </c>
      <c r="D420" s="23">
        <f t="shared" si="73"/>
        <v>0</v>
      </c>
      <c r="E420" s="23">
        <f t="shared" si="74"/>
        <v>0</v>
      </c>
      <c r="F420" s="23">
        <f t="shared" si="75"/>
        <v>0</v>
      </c>
      <c r="G420" s="23">
        <f t="shared" si="76"/>
        <v>0</v>
      </c>
      <c r="H420" s="23">
        <f t="shared" si="77"/>
        <v>0</v>
      </c>
      <c r="I420" s="23">
        <f t="shared" si="78"/>
        <v>0</v>
      </c>
      <c r="J420" s="23">
        <f t="shared" si="79"/>
        <v>0</v>
      </c>
      <c r="K420" s="23">
        <f t="shared" si="70"/>
        <v>0</v>
      </c>
      <c r="L420" s="23">
        <f t="shared" si="71"/>
        <v>0</v>
      </c>
      <c r="M420" s="23"/>
    </row>
    <row r="421" spans="1:13" x14ac:dyDescent="0.25">
      <c r="A421">
        <v>7487</v>
      </c>
      <c r="B421" s="2" t="str">
        <f>VLOOKUP(A421,países!$A$4:$B$247,2,FALSE)</f>
        <v>Somalia</v>
      </c>
      <c r="C421" s="23">
        <f t="shared" si="72"/>
        <v>0</v>
      </c>
      <c r="D421" s="23">
        <f t="shared" si="73"/>
        <v>0</v>
      </c>
      <c r="E421" s="23">
        <f t="shared" si="74"/>
        <v>0</v>
      </c>
      <c r="F421" s="23">
        <f t="shared" si="75"/>
        <v>0</v>
      </c>
      <c r="G421" s="23">
        <f t="shared" si="76"/>
        <v>0</v>
      </c>
      <c r="H421" s="23">
        <f t="shared" si="77"/>
        <v>0</v>
      </c>
      <c r="I421" s="23">
        <f t="shared" si="78"/>
        <v>0</v>
      </c>
      <c r="J421" s="23">
        <f t="shared" si="79"/>
        <v>0</v>
      </c>
      <c r="K421" s="23">
        <f t="shared" si="70"/>
        <v>0</v>
      </c>
      <c r="L421" s="23">
        <f t="shared" si="71"/>
        <v>0</v>
      </c>
      <c r="M421" s="23"/>
    </row>
    <row r="422" spans="1:13" x14ac:dyDescent="0.25">
      <c r="A422">
        <v>7597</v>
      </c>
      <c r="B422" s="2" t="str">
        <f>VLOOKUP(A422,países!$A$4:$B$247,2,FALSE)</f>
        <v>Sudan</v>
      </c>
      <c r="C422" s="23">
        <f t="shared" si="72"/>
        <v>0</v>
      </c>
      <c r="D422" s="23">
        <f t="shared" si="73"/>
        <v>0</v>
      </c>
      <c r="E422" s="23">
        <f t="shared" si="74"/>
        <v>0</v>
      </c>
      <c r="F422" s="23">
        <f t="shared" si="75"/>
        <v>0</v>
      </c>
      <c r="G422" s="23">
        <f t="shared" si="76"/>
        <v>0</v>
      </c>
      <c r="H422" s="23">
        <f t="shared" si="77"/>
        <v>0</v>
      </c>
      <c r="I422" s="23">
        <f t="shared" si="78"/>
        <v>0</v>
      </c>
      <c r="J422" s="23">
        <f t="shared" si="79"/>
        <v>0</v>
      </c>
      <c r="K422" s="23">
        <f t="shared" si="70"/>
        <v>0</v>
      </c>
      <c r="L422" s="23">
        <f t="shared" si="71"/>
        <v>0</v>
      </c>
      <c r="M422" s="23"/>
    </row>
    <row r="423" spans="1:13" x14ac:dyDescent="0.25">
      <c r="A423">
        <v>7737</v>
      </c>
      <c r="B423" s="2" t="str">
        <f>VLOOKUP(A423,países!$A$4:$B$247,2,FALSE)</f>
        <v>Swazilandia</v>
      </c>
      <c r="C423" s="23">
        <f t="shared" si="72"/>
        <v>0</v>
      </c>
      <c r="D423" s="23">
        <f t="shared" si="73"/>
        <v>0</v>
      </c>
      <c r="E423" s="23">
        <f t="shared" si="74"/>
        <v>0</v>
      </c>
      <c r="F423" s="23">
        <f t="shared" si="75"/>
        <v>0</v>
      </c>
      <c r="G423" s="23">
        <f t="shared" si="76"/>
        <v>0</v>
      </c>
      <c r="H423" s="23">
        <f t="shared" si="77"/>
        <v>0</v>
      </c>
      <c r="I423" s="23">
        <f t="shared" si="78"/>
        <v>0</v>
      </c>
      <c r="J423" s="23">
        <f t="shared" si="79"/>
        <v>0</v>
      </c>
      <c r="K423" s="23">
        <f t="shared" si="70"/>
        <v>0</v>
      </c>
      <c r="L423" s="23">
        <f t="shared" si="71"/>
        <v>0</v>
      </c>
      <c r="M423" s="23"/>
    </row>
    <row r="424" spans="1:13" x14ac:dyDescent="0.25">
      <c r="A424">
        <v>7807</v>
      </c>
      <c r="B424" s="2" t="str">
        <f>VLOOKUP(A424,países!$A$4:$B$247,2,FALSE)</f>
        <v>Tanzania</v>
      </c>
      <c r="C424" s="23">
        <f t="shared" si="72"/>
        <v>0</v>
      </c>
      <c r="D424" s="23">
        <f t="shared" si="73"/>
        <v>0</v>
      </c>
      <c r="E424" s="23">
        <f t="shared" si="74"/>
        <v>0</v>
      </c>
      <c r="F424" s="23">
        <f t="shared" si="75"/>
        <v>0</v>
      </c>
      <c r="G424" s="23">
        <f t="shared" si="76"/>
        <v>0</v>
      </c>
      <c r="H424" s="23">
        <f t="shared" si="77"/>
        <v>0</v>
      </c>
      <c r="I424" s="23">
        <f t="shared" si="78"/>
        <v>0</v>
      </c>
      <c r="J424" s="23">
        <f t="shared" si="79"/>
        <v>0</v>
      </c>
      <c r="K424" s="23">
        <f t="shared" si="70"/>
        <v>0</v>
      </c>
      <c r="L424" s="23">
        <f t="shared" si="71"/>
        <v>0</v>
      </c>
      <c r="M424" s="23"/>
    </row>
    <row r="425" spans="1:13" x14ac:dyDescent="0.25">
      <c r="A425">
        <v>8007</v>
      </c>
      <c r="B425" s="2" t="str">
        <f>VLOOKUP(A425,países!$A$4:$B$247,2,FALSE)</f>
        <v>Togo</v>
      </c>
      <c r="C425" s="23">
        <f t="shared" si="72"/>
        <v>0</v>
      </c>
      <c r="D425" s="23">
        <f t="shared" si="73"/>
        <v>0</v>
      </c>
      <c r="E425" s="23">
        <f t="shared" si="74"/>
        <v>0</v>
      </c>
      <c r="F425" s="23">
        <f t="shared" si="75"/>
        <v>0</v>
      </c>
      <c r="G425" s="23">
        <f t="shared" si="76"/>
        <v>0</v>
      </c>
      <c r="H425" s="23">
        <f t="shared" si="77"/>
        <v>0</v>
      </c>
      <c r="I425" s="23">
        <f t="shared" si="78"/>
        <v>0</v>
      </c>
      <c r="J425" s="23">
        <f t="shared" si="79"/>
        <v>0</v>
      </c>
      <c r="K425" s="23">
        <f t="shared" si="70"/>
        <v>0</v>
      </c>
      <c r="L425" s="23">
        <f t="shared" si="71"/>
        <v>0</v>
      </c>
      <c r="M425" s="23"/>
    </row>
    <row r="426" spans="1:13" x14ac:dyDescent="0.25">
      <c r="A426">
        <v>8207</v>
      </c>
      <c r="B426" s="2" t="str">
        <f>VLOOKUP(A426,países!$A$4:$B$247,2,FALSE)</f>
        <v>Túnez</v>
      </c>
      <c r="C426" s="23">
        <f t="shared" si="72"/>
        <v>0</v>
      </c>
      <c r="D426" s="23">
        <f t="shared" si="73"/>
        <v>0</v>
      </c>
      <c r="E426" s="23">
        <f t="shared" si="74"/>
        <v>0</v>
      </c>
      <c r="F426" s="23">
        <f t="shared" si="75"/>
        <v>0</v>
      </c>
      <c r="G426" s="23">
        <f t="shared" si="76"/>
        <v>0</v>
      </c>
      <c r="H426" s="23">
        <f t="shared" si="77"/>
        <v>0</v>
      </c>
      <c r="I426" s="23">
        <f t="shared" si="78"/>
        <v>0</v>
      </c>
      <c r="J426" s="23">
        <f t="shared" si="79"/>
        <v>0</v>
      </c>
      <c r="K426" s="23">
        <f t="shared" si="70"/>
        <v>0</v>
      </c>
      <c r="L426" s="23">
        <f t="shared" si="71"/>
        <v>0</v>
      </c>
      <c r="M426" s="23"/>
    </row>
    <row r="427" spans="1:13" x14ac:dyDescent="0.25">
      <c r="A427">
        <v>8337</v>
      </c>
      <c r="B427" s="2" t="str">
        <f>VLOOKUP(A427,países!$A$4:$B$247,2,FALSE)</f>
        <v>Uganda</v>
      </c>
      <c r="C427" s="23">
        <f t="shared" si="72"/>
        <v>0</v>
      </c>
      <c r="D427" s="23">
        <f t="shared" si="73"/>
        <v>0</v>
      </c>
      <c r="E427" s="23">
        <f t="shared" si="74"/>
        <v>0</v>
      </c>
      <c r="F427" s="23">
        <f t="shared" si="75"/>
        <v>0</v>
      </c>
      <c r="G427" s="23">
        <f t="shared" si="76"/>
        <v>0</v>
      </c>
      <c r="H427" s="23">
        <f t="shared" si="77"/>
        <v>0</v>
      </c>
      <c r="I427" s="23">
        <f t="shared" si="78"/>
        <v>0</v>
      </c>
      <c r="J427" s="23">
        <f t="shared" si="79"/>
        <v>0</v>
      </c>
      <c r="K427" s="23">
        <f t="shared" si="70"/>
        <v>0</v>
      </c>
      <c r="L427" s="23">
        <f t="shared" si="71"/>
        <v>0</v>
      </c>
      <c r="M427" s="23"/>
    </row>
    <row r="428" spans="1:13" x14ac:dyDescent="0.25">
      <c r="A428">
        <v>8887</v>
      </c>
      <c r="B428" s="2" t="str">
        <f>VLOOKUP(A428,países!$A$4:$B$247,2,FALSE)</f>
        <v>Congo (Zaire), República Democrática del</v>
      </c>
      <c r="C428" s="23">
        <f t="shared" si="72"/>
        <v>0</v>
      </c>
      <c r="D428" s="23">
        <f t="shared" si="73"/>
        <v>0</v>
      </c>
      <c r="E428" s="23">
        <f t="shared" si="74"/>
        <v>0</v>
      </c>
      <c r="F428" s="23">
        <f t="shared" si="75"/>
        <v>0</v>
      </c>
      <c r="G428" s="23">
        <f t="shared" si="76"/>
        <v>0</v>
      </c>
      <c r="H428" s="23">
        <f t="shared" si="77"/>
        <v>0</v>
      </c>
      <c r="I428" s="23">
        <f t="shared" si="78"/>
        <v>0</v>
      </c>
      <c r="J428" s="23">
        <f t="shared" si="79"/>
        <v>0</v>
      </c>
      <c r="K428" s="23">
        <f t="shared" si="70"/>
        <v>0</v>
      </c>
      <c r="L428" s="23">
        <f t="shared" si="71"/>
        <v>0</v>
      </c>
      <c r="M428" s="23"/>
    </row>
    <row r="429" spans="1:13" x14ac:dyDescent="0.25">
      <c r="A429">
        <v>8907</v>
      </c>
      <c r="B429" s="2" t="str">
        <f>VLOOKUP(A429,países!$A$4:$B$247,2,FALSE)</f>
        <v>Zambia</v>
      </c>
      <c r="C429" s="23">
        <f t="shared" si="72"/>
        <v>0</v>
      </c>
      <c r="D429" s="23">
        <f t="shared" si="73"/>
        <v>0</v>
      </c>
      <c r="E429" s="23">
        <f t="shared" si="74"/>
        <v>0</v>
      </c>
      <c r="F429" s="23">
        <f t="shared" si="75"/>
        <v>0</v>
      </c>
      <c r="G429" s="23">
        <f t="shared" si="76"/>
        <v>0</v>
      </c>
      <c r="H429" s="23">
        <f t="shared" si="77"/>
        <v>0</v>
      </c>
      <c r="I429" s="23">
        <f t="shared" si="78"/>
        <v>0</v>
      </c>
      <c r="J429" s="23">
        <f t="shared" si="79"/>
        <v>0</v>
      </c>
      <c r="K429" s="23">
        <f t="shared" si="70"/>
        <v>0</v>
      </c>
      <c r="L429" s="23">
        <f t="shared" si="71"/>
        <v>0</v>
      </c>
      <c r="M429" s="23"/>
    </row>
    <row r="430" spans="1:13" customFormat="1" x14ac:dyDescent="0.25">
      <c r="A430">
        <v>909902</v>
      </c>
      <c r="B430" s="2" t="str">
        <f>VLOOKUP(A430,países!$A$4:$B$247,2,FALSE)</f>
        <v>Resto África</v>
      </c>
      <c r="C430" s="23">
        <f t="shared" si="72"/>
        <v>0</v>
      </c>
      <c r="D430" s="23">
        <f t="shared" si="73"/>
        <v>0</v>
      </c>
      <c r="E430" s="23">
        <f t="shared" si="74"/>
        <v>0</v>
      </c>
      <c r="F430" s="23">
        <f t="shared" si="75"/>
        <v>0</v>
      </c>
      <c r="G430" s="23">
        <f t="shared" si="76"/>
        <v>0</v>
      </c>
      <c r="H430" s="23">
        <f t="shared" si="77"/>
        <v>0</v>
      </c>
      <c r="I430" s="23">
        <f t="shared" si="78"/>
        <v>0</v>
      </c>
      <c r="J430" s="23">
        <f t="shared" si="79"/>
        <v>0</v>
      </c>
      <c r="K430" s="23">
        <f t="shared" si="70"/>
        <v>0</v>
      </c>
      <c r="L430" s="23">
        <f t="shared" si="71"/>
        <v>0</v>
      </c>
      <c r="M430" s="23"/>
    </row>
    <row r="431" spans="1:13" x14ac:dyDescent="0.25">
      <c r="A431">
        <v>909905</v>
      </c>
      <c r="B431" s="2" t="str">
        <f>VLOOKUP(A431,países!$A$4:$B$247,2,FALSE)</f>
        <v>Costa de Marfil</v>
      </c>
      <c r="C431" s="23">
        <f t="shared" si="72"/>
        <v>0</v>
      </c>
      <c r="D431" s="23">
        <f t="shared" si="73"/>
        <v>0</v>
      </c>
      <c r="E431" s="23">
        <f t="shared" si="74"/>
        <v>0</v>
      </c>
      <c r="F431" s="23">
        <f t="shared" si="75"/>
        <v>0</v>
      </c>
      <c r="G431" s="23">
        <f t="shared" si="76"/>
        <v>0</v>
      </c>
      <c r="H431" s="23">
        <f t="shared" si="77"/>
        <v>0</v>
      </c>
      <c r="I431" s="23">
        <f t="shared" si="78"/>
        <v>0</v>
      </c>
      <c r="J431" s="23">
        <f t="shared" si="79"/>
        <v>0</v>
      </c>
      <c r="K431" s="23">
        <f t="shared" si="70"/>
        <v>0</v>
      </c>
      <c r="L431" s="23">
        <f t="shared" si="71"/>
        <v>0</v>
      </c>
      <c r="M431" s="23"/>
    </row>
    <row r="432" spans="1:13" x14ac:dyDescent="0.25">
      <c r="A432"/>
      <c r="B432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</row>
    <row r="433" spans="1:13" x14ac:dyDescent="0.25">
      <c r="A433">
        <v>919913</v>
      </c>
      <c r="B433" s="1" t="str">
        <f>VLOOKUP(A433,países!$A$4:$B$247,2,FALSE)</f>
        <v>Asia</v>
      </c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</row>
    <row r="434" spans="1:13" x14ac:dyDescent="0.25">
      <c r="A434">
        <v>135</v>
      </c>
      <c r="B434" s="2" t="str">
        <f>VLOOKUP(A434,países!$A$4:$B$247,2,FALSE)</f>
        <v>Afganistán</v>
      </c>
      <c r="C434" s="23">
        <f t="shared" ref="C434:C473" si="80">VLOOKUP($B434,$B$4:$H$226,2,FALSE)</f>
        <v>0</v>
      </c>
      <c r="D434" s="23">
        <f t="shared" ref="D434:D473" si="81">VLOOKUP($B434,$B$4:$H$226,3,FALSE)</f>
        <v>0</v>
      </c>
      <c r="E434" s="23">
        <f t="shared" ref="E434:E473" si="82">VLOOKUP($B434,$B$4:$H$226,4,FALSE)</f>
        <v>0</v>
      </c>
      <c r="F434" s="23">
        <f t="shared" ref="F434:F473" si="83">VLOOKUP($B434,$B$4:$H$226,5,FALSE)</f>
        <v>0</v>
      </c>
      <c r="G434" s="23">
        <f t="shared" ref="G434:G473" si="84">VLOOKUP($B434,$B$4:$H$226,6,FALSE)</f>
        <v>0</v>
      </c>
      <c r="H434" s="23">
        <f t="shared" ref="H434:H473" si="85">VLOOKUP($B434,$B$4:$H$226,7,FALSE)</f>
        <v>0</v>
      </c>
      <c r="I434" s="23">
        <f t="shared" ref="I434:I473" si="86">VLOOKUP($B434,$B$4:$I$226,8,FALSE)</f>
        <v>0</v>
      </c>
      <c r="J434" s="23">
        <f t="shared" ref="J434:J473" si="87">VLOOKUP($B434,$B$4:$Z$226,9,FALSE)</f>
        <v>0</v>
      </c>
      <c r="K434" s="23">
        <f t="shared" si="70"/>
        <v>0</v>
      </c>
      <c r="L434" s="23">
        <f t="shared" si="71"/>
        <v>0</v>
      </c>
      <c r="M434" s="23"/>
    </row>
    <row r="435" spans="1:13" x14ac:dyDescent="0.25">
      <c r="A435">
        <v>535</v>
      </c>
      <c r="B435" s="2" t="str">
        <f>VLOOKUP(A435,países!$A$4:$B$247,2,FALSE)</f>
        <v>Arabia Saudita</v>
      </c>
      <c r="C435" s="23">
        <f t="shared" si="80"/>
        <v>0</v>
      </c>
      <c r="D435" s="23">
        <f t="shared" si="81"/>
        <v>0</v>
      </c>
      <c r="E435" s="23">
        <f t="shared" si="82"/>
        <v>0</v>
      </c>
      <c r="F435" s="23">
        <f t="shared" si="83"/>
        <v>0</v>
      </c>
      <c r="G435" s="23">
        <f t="shared" si="84"/>
        <v>0</v>
      </c>
      <c r="H435" s="23">
        <f t="shared" si="85"/>
        <v>0</v>
      </c>
      <c r="I435" s="23">
        <f t="shared" si="86"/>
        <v>0</v>
      </c>
      <c r="J435" s="23">
        <f t="shared" si="87"/>
        <v>0</v>
      </c>
      <c r="K435" s="23">
        <f t="shared" si="70"/>
        <v>0</v>
      </c>
      <c r="L435" s="23">
        <f t="shared" si="71"/>
        <v>0</v>
      </c>
      <c r="M435" s="23"/>
    </row>
    <row r="436" spans="1:13" x14ac:dyDescent="0.25">
      <c r="A436">
        <v>817</v>
      </c>
      <c r="B436" s="2" t="str">
        <f>VLOOKUP(A436,países!$A$4:$B$247,2,FALSE)</f>
        <v>Bangladesh</v>
      </c>
      <c r="C436" s="23">
        <f t="shared" si="80"/>
        <v>0</v>
      </c>
      <c r="D436" s="23">
        <f t="shared" si="81"/>
        <v>0</v>
      </c>
      <c r="E436" s="23">
        <f t="shared" si="82"/>
        <v>0</v>
      </c>
      <c r="F436" s="23">
        <f t="shared" si="83"/>
        <v>0</v>
      </c>
      <c r="G436" s="23">
        <f t="shared" si="84"/>
        <v>0</v>
      </c>
      <c r="H436" s="23">
        <f t="shared" si="85"/>
        <v>0</v>
      </c>
      <c r="I436" s="23">
        <f t="shared" si="86"/>
        <v>0</v>
      </c>
      <c r="J436" s="23">
        <f t="shared" si="87"/>
        <v>0</v>
      </c>
      <c r="K436" s="23">
        <f t="shared" si="70"/>
        <v>0</v>
      </c>
      <c r="L436" s="23">
        <f t="shared" si="71"/>
        <v>0</v>
      </c>
      <c r="M436" s="23"/>
    </row>
    <row r="437" spans="1:13" x14ac:dyDescent="0.25">
      <c r="A437">
        <v>935</v>
      </c>
      <c r="B437" s="2" t="str">
        <f>VLOOKUP(A437,países!$A$4:$B$247,2,FALSE)</f>
        <v>Birmania</v>
      </c>
      <c r="C437" s="23">
        <f t="shared" si="80"/>
        <v>0</v>
      </c>
      <c r="D437" s="23">
        <f t="shared" si="81"/>
        <v>0</v>
      </c>
      <c r="E437" s="23">
        <f t="shared" si="82"/>
        <v>0</v>
      </c>
      <c r="F437" s="23">
        <f t="shared" si="83"/>
        <v>0</v>
      </c>
      <c r="G437" s="23">
        <f t="shared" si="84"/>
        <v>0</v>
      </c>
      <c r="H437" s="23">
        <f t="shared" si="85"/>
        <v>0</v>
      </c>
      <c r="I437" s="23">
        <f t="shared" si="86"/>
        <v>0</v>
      </c>
      <c r="J437" s="23">
        <f t="shared" si="87"/>
        <v>0</v>
      </c>
      <c r="K437" s="23">
        <f t="shared" si="70"/>
        <v>0</v>
      </c>
      <c r="L437" s="23">
        <f t="shared" si="71"/>
        <v>0</v>
      </c>
      <c r="M437" s="23"/>
    </row>
    <row r="438" spans="1:13" x14ac:dyDescent="0.25">
      <c r="A438">
        <v>1085</v>
      </c>
      <c r="B438" s="2" t="str">
        <f>VLOOKUP(A438,países!$A$4:$B$247,2,FALSE)</f>
        <v>Brunei</v>
      </c>
      <c r="C438" s="23">
        <f t="shared" si="80"/>
        <v>0</v>
      </c>
      <c r="D438" s="23">
        <f t="shared" si="81"/>
        <v>0</v>
      </c>
      <c r="E438" s="23">
        <f t="shared" si="82"/>
        <v>0</v>
      </c>
      <c r="F438" s="23">
        <f t="shared" si="83"/>
        <v>0</v>
      </c>
      <c r="G438" s="23">
        <f t="shared" si="84"/>
        <v>0</v>
      </c>
      <c r="H438" s="23">
        <f t="shared" si="85"/>
        <v>0</v>
      </c>
      <c r="I438" s="23">
        <f t="shared" si="86"/>
        <v>0</v>
      </c>
      <c r="J438" s="23">
        <f t="shared" si="87"/>
        <v>0</v>
      </c>
      <c r="K438" s="23">
        <f t="shared" si="70"/>
        <v>0</v>
      </c>
      <c r="L438" s="23">
        <f t="shared" si="71"/>
        <v>0</v>
      </c>
      <c r="M438" s="23"/>
    </row>
    <row r="439" spans="1:13" x14ac:dyDescent="0.25">
      <c r="A439">
        <v>1195</v>
      </c>
      <c r="B439" s="2" t="str">
        <f>VLOOKUP(A439,países!$A$4:$B$247,2,FALSE)</f>
        <v xml:space="preserve">Bután Reino de </v>
      </c>
      <c r="C439" s="23">
        <f t="shared" si="80"/>
        <v>0</v>
      </c>
      <c r="D439" s="23">
        <f t="shared" si="81"/>
        <v>0</v>
      </c>
      <c r="E439" s="23">
        <f t="shared" si="82"/>
        <v>0</v>
      </c>
      <c r="F439" s="23">
        <f t="shared" si="83"/>
        <v>0</v>
      </c>
      <c r="G439" s="23">
        <f t="shared" si="84"/>
        <v>0</v>
      </c>
      <c r="H439" s="23">
        <f t="shared" si="85"/>
        <v>0</v>
      </c>
      <c r="I439" s="23">
        <f t="shared" si="86"/>
        <v>0</v>
      </c>
      <c r="J439" s="23">
        <f t="shared" si="87"/>
        <v>0</v>
      </c>
      <c r="K439" s="23">
        <f t="shared" si="70"/>
        <v>0</v>
      </c>
      <c r="L439" s="23">
        <f t="shared" si="71"/>
        <v>0</v>
      </c>
      <c r="M439" s="23"/>
    </row>
    <row r="440" spans="1:13" x14ac:dyDescent="0.25">
      <c r="A440">
        <v>1415</v>
      </c>
      <c r="B440" s="2" t="str">
        <f>VLOOKUP(A440,países!$A$4:$B$247,2,FALSE)</f>
        <v>Camboya</v>
      </c>
      <c r="C440" s="23">
        <f t="shared" si="80"/>
        <v>0</v>
      </c>
      <c r="D440" s="23">
        <f t="shared" si="81"/>
        <v>0</v>
      </c>
      <c r="E440" s="23">
        <f t="shared" si="82"/>
        <v>0</v>
      </c>
      <c r="F440" s="23">
        <f t="shared" si="83"/>
        <v>0</v>
      </c>
      <c r="G440" s="23">
        <f t="shared" si="84"/>
        <v>0</v>
      </c>
      <c r="H440" s="23">
        <f t="shared" si="85"/>
        <v>0</v>
      </c>
      <c r="I440" s="23">
        <f t="shared" si="86"/>
        <v>0</v>
      </c>
      <c r="J440" s="23">
        <f t="shared" si="87"/>
        <v>0</v>
      </c>
      <c r="K440" s="23">
        <f t="shared" si="70"/>
        <v>0</v>
      </c>
      <c r="L440" s="23">
        <f t="shared" si="71"/>
        <v>0</v>
      </c>
      <c r="M440" s="23"/>
    </row>
    <row r="441" spans="1:13" x14ac:dyDescent="0.25">
      <c r="A441">
        <v>1569</v>
      </c>
      <c r="B441" s="2" t="str">
        <f>VLOOKUP(A441,países!$A$4:$B$247,2,FALSE)</f>
        <v>Ceilán</v>
      </c>
      <c r="C441" s="23">
        <f t="shared" si="80"/>
        <v>0</v>
      </c>
      <c r="D441" s="23">
        <f t="shared" si="81"/>
        <v>0</v>
      </c>
      <c r="E441" s="23">
        <f t="shared" si="82"/>
        <v>0</v>
      </c>
      <c r="F441" s="23">
        <f t="shared" si="83"/>
        <v>0</v>
      </c>
      <c r="G441" s="23">
        <f t="shared" si="84"/>
        <v>0</v>
      </c>
      <c r="H441" s="23">
        <f t="shared" si="85"/>
        <v>0</v>
      </c>
      <c r="I441" s="23">
        <f t="shared" si="86"/>
        <v>0</v>
      </c>
      <c r="J441" s="23">
        <f t="shared" si="87"/>
        <v>0</v>
      </c>
      <c r="K441" s="23">
        <f t="shared" si="70"/>
        <v>0</v>
      </c>
      <c r="L441" s="23">
        <f t="shared" si="71"/>
        <v>0</v>
      </c>
      <c r="M441" s="23"/>
    </row>
    <row r="442" spans="1:13" x14ac:dyDescent="0.25">
      <c r="A442">
        <v>1875</v>
      </c>
      <c r="B442" s="2" t="str">
        <f>VLOOKUP(A442,países!$A$4:$B$247,2,FALSE)</f>
        <v>Corea del Norte</v>
      </c>
      <c r="C442" s="23">
        <f t="shared" si="80"/>
        <v>0</v>
      </c>
      <c r="D442" s="23">
        <f t="shared" si="81"/>
        <v>0</v>
      </c>
      <c r="E442" s="23">
        <f t="shared" si="82"/>
        <v>0</v>
      </c>
      <c r="F442" s="23">
        <f t="shared" si="83"/>
        <v>0</v>
      </c>
      <c r="G442" s="23">
        <f t="shared" si="84"/>
        <v>0</v>
      </c>
      <c r="H442" s="23">
        <f t="shared" si="85"/>
        <v>0</v>
      </c>
      <c r="I442" s="23">
        <f t="shared" si="86"/>
        <v>0</v>
      </c>
      <c r="J442" s="23">
        <f t="shared" si="87"/>
        <v>0</v>
      </c>
      <c r="K442" s="23">
        <f t="shared" si="70"/>
        <v>0</v>
      </c>
      <c r="L442" s="23">
        <f t="shared" si="71"/>
        <v>0</v>
      </c>
      <c r="M442" s="23"/>
    </row>
    <row r="443" spans="1:13" x14ac:dyDescent="0.25">
      <c r="A443">
        <v>1905</v>
      </c>
      <c r="B443" s="2" t="str">
        <f>VLOOKUP(A443,países!$A$4:$B$247,2,FALSE)</f>
        <v>Corea del Sur</v>
      </c>
      <c r="C443" s="23">
        <f t="shared" si="80"/>
        <v>0</v>
      </c>
      <c r="D443" s="23">
        <f t="shared" si="81"/>
        <v>0</v>
      </c>
      <c r="E443" s="23">
        <f t="shared" si="82"/>
        <v>0</v>
      </c>
      <c r="F443" s="23">
        <f t="shared" si="83"/>
        <v>0</v>
      </c>
      <c r="G443" s="23">
        <f t="shared" si="84"/>
        <v>0</v>
      </c>
      <c r="H443" s="23">
        <f t="shared" si="85"/>
        <v>0</v>
      </c>
      <c r="I443" s="23">
        <f t="shared" si="86"/>
        <v>0</v>
      </c>
      <c r="J443" s="23">
        <f t="shared" si="87"/>
        <v>0</v>
      </c>
      <c r="K443" s="23">
        <f t="shared" si="70"/>
        <v>0</v>
      </c>
      <c r="L443" s="23">
        <f t="shared" si="71"/>
        <v>0</v>
      </c>
      <c r="M443" s="23"/>
    </row>
    <row r="444" spans="1:13" x14ac:dyDescent="0.25">
      <c r="A444">
        <v>2155</v>
      </c>
      <c r="B444" s="2" t="str">
        <f>VLOOKUP(A444,países!$A$4:$B$247,2,FALSE)</f>
        <v>China Continental</v>
      </c>
      <c r="C444" s="23">
        <f t="shared" si="80"/>
        <v>0</v>
      </c>
      <c r="D444" s="23">
        <f t="shared" si="81"/>
        <v>0</v>
      </c>
      <c r="E444" s="23">
        <f t="shared" si="82"/>
        <v>0</v>
      </c>
      <c r="F444" s="23">
        <f t="shared" si="83"/>
        <v>0</v>
      </c>
      <c r="G444" s="23">
        <f t="shared" si="84"/>
        <v>0</v>
      </c>
      <c r="H444" s="23">
        <f t="shared" si="85"/>
        <v>0</v>
      </c>
      <c r="I444" s="23">
        <f t="shared" si="86"/>
        <v>0</v>
      </c>
      <c r="J444" s="23">
        <f t="shared" si="87"/>
        <v>0</v>
      </c>
      <c r="K444" s="23">
        <f t="shared" ref="K444:K507" si="88">VLOOKUP($B444,$B$4:$Z$226,10,FALSE)</f>
        <v>0</v>
      </c>
      <c r="L444" s="23">
        <f t="shared" ref="L444:L507" si="89">VLOOKUP($B444,$B$4:$Z$226,11,FALSE)</f>
        <v>0</v>
      </c>
      <c r="M444" s="23"/>
    </row>
    <row r="445" spans="1:13" x14ac:dyDescent="0.25">
      <c r="A445">
        <v>2185</v>
      </c>
      <c r="B445" s="2" t="str">
        <f>VLOOKUP(A445,países!$A$4:$B$247,2,FALSE)</f>
        <v>China-Taiwan (Formosa)</v>
      </c>
      <c r="C445" s="23">
        <f t="shared" si="80"/>
        <v>0</v>
      </c>
      <c r="D445" s="23">
        <f t="shared" si="81"/>
        <v>0</v>
      </c>
      <c r="E445" s="23">
        <f t="shared" si="82"/>
        <v>0</v>
      </c>
      <c r="F445" s="23">
        <f t="shared" si="83"/>
        <v>0</v>
      </c>
      <c r="G445" s="23">
        <f t="shared" si="84"/>
        <v>0</v>
      </c>
      <c r="H445" s="23">
        <f t="shared" si="85"/>
        <v>0</v>
      </c>
      <c r="I445" s="23">
        <f t="shared" si="86"/>
        <v>0</v>
      </c>
      <c r="J445" s="23">
        <f t="shared" si="87"/>
        <v>0</v>
      </c>
      <c r="K445" s="23">
        <f t="shared" si="88"/>
        <v>0</v>
      </c>
      <c r="L445" s="23">
        <f t="shared" si="89"/>
        <v>0</v>
      </c>
      <c r="M445" s="23"/>
    </row>
    <row r="446" spans="1:13" x14ac:dyDescent="0.25">
      <c r="A446">
        <v>2445</v>
      </c>
      <c r="B446" s="2" t="str">
        <f>VLOOKUP(A446,países!$A$4:$B$247,2,FALSE)</f>
        <v>Emiratos Arabes Unidos</v>
      </c>
      <c r="C446" s="23">
        <f t="shared" si="80"/>
        <v>0</v>
      </c>
      <c r="D446" s="23">
        <f t="shared" si="81"/>
        <v>0</v>
      </c>
      <c r="E446" s="23">
        <f t="shared" si="82"/>
        <v>0</v>
      </c>
      <c r="F446" s="23">
        <f t="shared" si="83"/>
        <v>0</v>
      </c>
      <c r="G446" s="23">
        <f t="shared" si="84"/>
        <v>0</v>
      </c>
      <c r="H446" s="23">
        <f t="shared" si="85"/>
        <v>0</v>
      </c>
      <c r="I446" s="23">
        <f t="shared" si="86"/>
        <v>0</v>
      </c>
      <c r="J446" s="23">
        <f t="shared" si="87"/>
        <v>18.925847999999998</v>
      </c>
      <c r="K446" s="23">
        <f t="shared" si="88"/>
        <v>0</v>
      </c>
      <c r="L446" s="23">
        <f t="shared" si="89"/>
        <v>0</v>
      </c>
      <c r="M446" s="23"/>
    </row>
    <row r="447" spans="1:13" x14ac:dyDescent="0.25">
      <c r="A447">
        <v>2675</v>
      </c>
      <c r="B447" s="2" t="str">
        <f>VLOOKUP(A447,países!$A$4:$B$247,2,FALSE)</f>
        <v>Filipinas</v>
      </c>
      <c r="C447" s="23">
        <f t="shared" si="80"/>
        <v>0</v>
      </c>
      <c r="D447" s="23">
        <f t="shared" si="81"/>
        <v>0</v>
      </c>
      <c r="E447" s="23">
        <f t="shared" si="82"/>
        <v>0</v>
      </c>
      <c r="F447" s="23">
        <f t="shared" si="83"/>
        <v>0</v>
      </c>
      <c r="G447" s="23">
        <f t="shared" si="84"/>
        <v>0</v>
      </c>
      <c r="H447" s="23">
        <f t="shared" si="85"/>
        <v>0</v>
      </c>
      <c r="I447" s="23">
        <f t="shared" si="86"/>
        <v>0</v>
      </c>
      <c r="J447" s="23">
        <f t="shared" si="87"/>
        <v>0</v>
      </c>
      <c r="K447" s="23">
        <f t="shared" si="88"/>
        <v>0</v>
      </c>
      <c r="L447" s="23">
        <f t="shared" si="89"/>
        <v>0</v>
      </c>
      <c r="M447" s="23"/>
    </row>
    <row r="448" spans="1:13" x14ac:dyDescent="0.25">
      <c r="A448">
        <v>3515</v>
      </c>
      <c r="B448" s="2" t="str">
        <f>VLOOKUP(A448,países!$A$4:$B$247,2,FALSE)</f>
        <v>Hong Kong</v>
      </c>
      <c r="C448" s="23">
        <f t="shared" si="80"/>
        <v>0</v>
      </c>
      <c r="D448" s="23">
        <f t="shared" si="81"/>
        <v>0</v>
      </c>
      <c r="E448" s="23">
        <f t="shared" si="82"/>
        <v>0</v>
      </c>
      <c r="F448" s="23">
        <f t="shared" si="83"/>
        <v>0</v>
      </c>
      <c r="G448" s="23">
        <f t="shared" si="84"/>
        <v>0</v>
      </c>
      <c r="H448" s="23">
        <f t="shared" si="85"/>
        <v>0</v>
      </c>
      <c r="I448" s="23">
        <f t="shared" si="86"/>
        <v>0</v>
      </c>
      <c r="J448" s="23">
        <f t="shared" si="87"/>
        <v>0</v>
      </c>
      <c r="K448" s="23">
        <f t="shared" si="88"/>
        <v>0</v>
      </c>
      <c r="L448" s="23">
        <f t="shared" si="89"/>
        <v>0</v>
      </c>
      <c r="M448" s="23"/>
    </row>
    <row r="449" spans="1:13" x14ac:dyDescent="0.25">
      <c r="A449">
        <v>3615</v>
      </c>
      <c r="B449" s="2" t="str">
        <f>VLOOKUP(A449,países!$A$4:$B$247,2,FALSE)</f>
        <v>India</v>
      </c>
      <c r="C449" s="23">
        <f t="shared" si="80"/>
        <v>0</v>
      </c>
      <c r="D449" s="23">
        <f t="shared" si="81"/>
        <v>0</v>
      </c>
      <c r="E449" s="23">
        <f t="shared" si="82"/>
        <v>0</v>
      </c>
      <c r="F449" s="23">
        <f t="shared" si="83"/>
        <v>0</v>
      </c>
      <c r="G449" s="23">
        <f t="shared" si="84"/>
        <v>0</v>
      </c>
      <c r="H449" s="23">
        <f t="shared" si="85"/>
        <v>0</v>
      </c>
      <c r="I449" s="23">
        <f t="shared" si="86"/>
        <v>0</v>
      </c>
      <c r="J449" s="23">
        <f t="shared" si="87"/>
        <v>0</v>
      </c>
      <c r="K449" s="23">
        <f t="shared" si="88"/>
        <v>0</v>
      </c>
      <c r="L449" s="23">
        <f t="shared" si="89"/>
        <v>0</v>
      </c>
      <c r="M449" s="23"/>
    </row>
    <row r="450" spans="1:13" x14ac:dyDescent="0.25">
      <c r="A450">
        <v>3655</v>
      </c>
      <c r="B450" s="2" t="str">
        <f>VLOOKUP(A450,países!$A$4:$B$247,2,FALSE)</f>
        <v>Indonesia</v>
      </c>
      <c r="C450" s="23">
        <f t="shared" si="80"/>
        <v>0</v>
      </c>
      <c r="D450" s="23">
        <f t="shared" si="81"/>
        <v>0</v>
      </c>
      <c r="E450" s="23">
        <f t="shared" si="82"/>
        <v>0</v>
      </c>
      <c r="F450" s="23">
        <f t="shared" si="83"/>
        <v>0</v>
      </c>
      <c r="G450" s="23">
        <f t="shared" si="84"/>
        <v>0</v>
      </c>
      <c r="H450" s="23">
        <f t="shared" si="85"/>
        <v>0</v>
      </c>
      <c r="I450" s="23">
        <f t="shared" si="86"/>
        <v>0</v>
      </c>
      <c r="J450" s="23">
        <f t="shared" si="87"/>
        <v>0</v>
      </c>
      <c r="K450" s="23">
        <f t="shared" si="88"/>
        <v>0</v>
      </c>
      <c r="L450" s="23">
        <f t="shared" si="89"/>
        <v>0</v>
      </c>
      <c r="M450" s="23"/>
    </row>
    <row r="451" spans="1:13" x14ac:dyDescent="0.25">
      <c r="A451">
        <v>3695</v>
      </c>
      <c r="B451" s="2" t="str">
        <f>VLOOKUP(A451,países!$A$4:$B$247,2,FALSE)</f>
        <v>Irak</v>
      </c>
      <c r="C451" s="23">
        <f t="shared" si="80"/>
        <v>0</v>
      </c>
      <c r="D451" s="23">
        <f t="shared" si="81"/>
        <v>0</v>
      </c>
      <c r="E451" s="23">
        <f t="shared" si="82"/>
        <v>0</v>
      </c>
      <c r="F451" s="23">
        <f t="shared" si="83"/>
        <v>0</v>
      </c>
      <c r="G451" s="23">
        <f t="shared" si="84"/>
        <v>0</v>
      </c>
      <c r="H451" s="23">
        <f t="shared" si="85"/>
        <v>0</v>
      </c>
      <c r="I451" s="23">
        <f t="shared" si="86"/>
        <v>0</v>
      </c>
      <c r="J451" s="23">
        <f t="shared" si="87"/>
        <v>0</v>
      </c>
      <c r="K451" s="23">
        <f t="shared" si="88"/>
        <v>0</v>
      </c>
      <c r="L451" s="23">
        <f t="shared" si="89"/>
        <v>0</v>
      </c>
      <c r="M451" s="23"/>
    </row>
    <row r="452" spans="1:13" x14ac:dyDescent="0.25">
      <c r="A452">
        <v>3725</v>
      </c>
      <c r="B452" s="2" t="str">
        <f>VLOOKUP(A452,países!$A$4:$B$247,2,FALSE)</f>
        <v>Irán</v>
      </c>
      <c r="C452" s="23">
        <f t="shared" si="80"/>
        <v>0</v>
      </c>
      <c r="D452" s="23">
        <f t="shared" si="81"/>
        <v>0</v>
      </c>
      <c r="E452" s="23">
        <f t="shared" si="82"/>
        <v>0</v>
      </c>
      <c r="F452" s="23">
        <f t="shared" si="83"/>
        <v>0</v>
      </c>
      <c r="G452" s="23">
        <f t="shared" si="84"/>
        <v>0</v>
      </c>
      <c r="H452" s="23">
        <f t="shared" si="85"/>
        <v>0</v>
      </c>
      <c r="I452" s="23">
        <f t="shared" si="86"/>
        <v>0</v>
      </c>
      <c r="J452" s="23">
        <f t="shared" si="87"/>
        <v>0</v>
      </c>
      <c r="K452" s="23">
        <f t="shared" si="88"/>
        <v>0</v>
      </c>
      <c r="L452" s="23">
        <f t="shared" si="89"/>
        <v>0</v>
      </c>
      <c r="M452" s="23"/>
    </row>
    <row r="453" spans="1:13" x14ac:dyDescent="0.25">
      <c r="A453">
        <v>3835</v>
      </c>
      <c r="B453" s="2" t="str">
        <f>VLOOKUP(A453,países!$A$4:$B$247,2,FALSE)</f>
        <v>Israel</v>
      </c>
      <c r="C453" s="23">
        <f t="shared" si="80"/>
        <v>0</v>
      </c>
      <c r="D453" s="23">
        <f t="shared" si="81"/>
        <v>0</v>
      </c>
      <c r="E453" s="23">
        <f t="shared" si="82"/>
        <v>0</v>
      </c>
      <c r="F453" s="23">
        <f t="shared" si="83"/>
        <v>0</v>
      </c>
      <c r="G453" s="23">
        <f t="shared" si="84"/>
        <v>0</v>
      </c>
      <c r="H453" s="23">
        <f t="shared" si="85"/>
        <v>0</v>
      </c>
      <c r="I453" s="23">
        <f t="shared" si="86"/>
        <v>0</v>
      </c>
      <c r="J453" s="23">
        <f t="shared" si="87"/>
        <v>0</v>
      </c>
      <c r="K453" s="23">
        <f t="shared" si="88"/>
        <v>0</v>
      </c>
      <c r="L453" s="23">
        <f t="shared" si="89"/>
        <v>0</v>
      </c>
      <c r="M453" s="23"/>
    </row>
    <row r="454" spans="1:13" x14ac:dyDescent="0.25">
      <c r="A454">
        <v>3995</v>
      </c>
      <c r="B454" s="2" t="str">
        <f>VLOOKUP(A454,países!$A$4:$B$247,2,FALSE)</f>
        <v>Japón</v>
      </c>
      <c r="C454" s="23">
        <f t="shared" si="80"/>
        <v>0</v>
      </c>
      <c r="D454" s="23">
        <f t="shared" si="81"/>
        <v>0</v>
      </c>
      <c r="E454" s="23">
        <f t="shared" si="82"/>
        <v>0</v>
      </c>
      <c r="F454" s="23">
        <f t="shared" si="83"/>
        <v>0</v>
      </c>
      <c r="G454" s="23">
        <f t="shared" si="84"/>
        <v>0</v>
      </c>
      <c r="H454" s="23">
        <f t="shared" si="85"/>
        <v>0</v>
      </c>
      <c r="I454" s="23">
        <f t="shared" si="86"/>
        <v>0</v>
      </c>
      <c r="J454" s="23">
        <f t="shared" si="87"/>
        <v>0</v>
      </c>
      <c r="K454" s="23">
        <f t="shared" si="88"/>
        <v>0</v>
      </c>
      <c r="L454" s="23">
        <f t="shared" si="89"/>
        <v>0</v>
      </c>
      <c r="M454" s="23"/>
    </row>
    <row r="455" spans="1:13" x14ac:dyDescent="0.25">
      <c r="A455">
        <v>4035</v>
      </c>
      <c r="B455" s="2" t="str">
        <f>VLOOKUP(A455,países!$A$4:$B$247,2,FALSE)</f>
        <v>Jordania</v>
      </c>
      <c r="C455" s="23">
        <f t="shared" si="80"/>
        <v>0</v>
      </c>
      <c r="D455" s="23">
        <f t="shared" si="81"/>
        <v>0</v>
      </c>
      <c r="E455" s="23">
        <f t="shared" si="82"/>
        <v>0</v>
      </c>
      <c r="F455" s="23">
        <f t="shared" si="83"/>
        <v>0</v>
      </c>
      <c r="G455" s="23">
        <f t="shared" si="84"/>
        <v>0</v>
      </c>
      <c r="H455" s="23">
        <f t="shared" si="85"/>
        <v>0</v>
      </c>
      <c r="I455" s="23">
        <f t="shared" si="86"/>
        <v>0</v>
      </c>
      <c r="J455" s="23">
        <f t="shared" si="87"/>
        <v>0</v>
      </c>
      <c r="K455" s="23">
        <f t="shared" si="88"/>
        <v>0</v>
      </c>
      <c r="L455" s="23">
        <f t="shared" si="89"/>
        <v>0</v>
      </c>
      <c r="M455" s="23"/>
    </row>
    <row r="456" spans="1:13" x14ac:dyDescent="0.25">
      <c r="A456">
        <v>4135</v>
      </c>
      <c r="B456" s="2" t="str">
        <f>VLOOKUP(A456,países!$A$4:$B$247,2,FALSE)</f>
        <v>Kuwait</v>
      </c>
      <c r="C456" s="23">
        <f t="shared" si="80"/>
        <v>0</v>
      </c>
      <c r="D456" s="23">
        <f t="shared" si="81"/>
        <v>0</v>
      </c>
      <c r="E456" s="23">
        <f t="shared" si="82"/>
        <v>0</v>
      </c>
      <c r="F456" s="23">
        <f t="shared" si="83"/>
        <v>0</v>
      </c>
      <c r="G456" s="23">
        <f t="shared" si="84"/>
        <v>0</v>
      </c>
      <c r="H456" s="23">
        <f t="shared" si="85"/>
        <v>0</v>
      </c>
      <c r="I456" s="23">
        <f t="shared" si="86"/>
        <v>0</v>
      </c>
      <c r="J456" s="23">
        <f t="shared" si="87"/>
        <v>0</v>
      </c>
      <c r="K456" s="23">
        <f t="shared" si="88"/>
        <v>0</v>
      </c>
      <c r="L456" s="23">
        <f t="shared" si="89"/>
        <v>0</v>
      </c>
      <c r="M456" s="23"/>
    </row>
    <row r="457" spans="1:13" x14ac:dyDescent="0.25">
      <c r="A457">
        <v>4205</v>
      </c>
      <c r="B457" s="2" t="str">
        <f>VLOOKUP(A457,países!$A$4:$B$247,2,FALSE)</f>
        <v xml:space="preserve">Laos, Reino de </v>
      </c>
      <c r="C457" s="23">
        <f t="shared" si="80"/>
        <v>0</v>
      </c>
      <c r="D457" s="23">
        <f t="shared" si="81"/>
        <v>0</v>
      </c>
      <c r="E457" s="23">
        <f t="shared" si="82"/>
        <v>0</v>
      </c>
      <c r="F457" s="23">
        <f t="shared" si="83"/>
        <v>0</v>
      </c>
      <c r="G457" s="23">
        <f t="shared" si="84"/>
        <v>0</v>
      </c>
      <c r="H457" s="23">
        <f t="shared" si="85"/>
        <v>0</v>
      </c>
      <c r="I457" s="23">
        <f t="shared" si="86"/>
        <v>0</v>
      </c>
      <c r="J457" s="23">
        <f t="shared" si="87"/>
        <v>0</v>
      </c>
      <c r="K457" s="23">
        <f t="shared" si="88"/>
        <v>0</v>
      </c>
      <c r="L457" s="23">
        <f t="shared" si="89"/>
        <v>0</v>
      </c>
      <c r="M457" s="23"/>
    </row>
    <row r="458" spans="1:13" x14ac:dyDescent="0.25">
      <c r="A458">
        <v>4315</v>
      </c>
      <c r="B458" s="2" t="str">
        <f>VLOOKUP(A458,países!$A$4:$B$247,2,FALSE)</f>
        <v>Líbano</v>
      </c>
      <c r="C458" s="23">
        <f t="shared" si="80"/>
        <v>0</v>
      </c>
      <c r="D458" s="23">
        <f t="shared" si="81"/>
        <v>0</v>
      </c>
      <c r="E458" s="23">
        <f t="shared" si="82"/>
        <v>0</v>
      </c>
      <c r="F458" s="23">
        <f t="shared" si="83"/>
        <v>0</v>
      </c>
      <c r="G458" s="23">
        <f t="shared" si="84"/>
        <v>0</v>
      </c>
      <c r="H458" s="23">
        <f t="shared" si="85"/>
        <v>0</v>
      </c>
      <c r="I458" s="23">
        <f t="shared" si="86"/>
        <v>0</v>
      </c>
      <c r="J458" s="23">
        <f t="shared" si="87"/>
        <v>0</v>
      </c>
      <c r="K458" s="23">
        <f t="shared" si="88"/>
        <v>0</v>
      </c>
      <c r="L458" s="23">
        <f t="shared" si="89"/>
        <v>0</v>
      </c>
      <c r="M458" s="23"/>
    </row>
    <row r="459" spans="1:13" x14ac:dyDescent="0.25">
      <c r="A459">
        <v>4555</v>
      </c>
      <c r="B459" s="2" t="str">
        <f>VLOOKUP(A459,países!$A$4:$B$247,2,FALSE)</f>
        <v>Malasia</v>
      </c>
      <c r="C459" s="23">
        <f t="shared" si="80"/>
        <v>0</v>
      </c>
      <c r="D459" s="23">
        <f t="shared" si="81"/>
        <v>0</v>
      </c>
      <c r="E459" s="23">
        <f t="shared" si="82"/>
        <v>0</v>
      </c>
      <c r="F459" s="23">
        <f t="shared" si="83"/>
        <v>0</v>
      </c>
      <c r="G459" s="23">
        <f t="shared" si="84"/>
        <v>0</v>
      </c>
      <c r="H459" s="23">
        <f t="shared" si="85"/>
        <v>0</v>
      </c>
      <c r="I459" s="23">
        <f t="shared" si="86"/>
        <v>0</v>
      </c>
      <c r="J459" s="23">
        <f t="shared" si="87"/>
        <v>0</v>
      </c>
      <c r="K459" s="23">
        <f t="shared" si="88"/>
        <v>0</v>
      </c>
      <c r="L459" s="23">
        <f t="shared" si="89"/>
        <v>0</v>
      </c>
      <c r="M459" s="23"/>
    </row>
    <row r="460" spans="1:13" x14ac:dyDescent="0.25">
      <c r="A460">
        <v>4975</v>
      </c>
      <c r="B460" s="2" t="str">
        <f>VLOOKUP(A460,países!$A$4:$B$247,2,FALSE)</f>
        <v>Mongolia</v>
      </c>
      <c r="C460" s="23">
        <f t="shared" si="80"/>
        <v>0</v>
      </c>
      <c r="D460" s="23">
        <f t="shared" si="81"/>
        <v>0</v>
      </c>
      <c r="E460" s="23">
        <f t="shared" si="82"/>
        <v>0</v>
      </c>
      <c r="F460" s="23">
        <f t="shared" si="83"/>
        <v>0</v>
      </c>
      <c r="G460" s="23">
        <f t="shared" si="84"/>
        <v>0</v>
      </c>
      <c r="H460" s="23">
        <f t="shared" si="85"/>
        <v>0</v>
      </c>
      <c r="I460" s="23">
        <f t="shared" si="86"/>
        <v>0</v>
      </c>
      <c r="J460" s="23">
        <f t="shared" si="87"/>
        <v>0</v>
      </c>
      <c r="K460" s="23">
        <f t="shared" si="88"/>
        <v>0</v>
      </c>
      <c r="L460" s="23">
        <f t="shared" si="89"/>
        <v>0</v>
      </c>
      <c r="M460" s="23"/>
    </row>
    <row r="461" spans="1:13" x14ac:dyDescent="0.25">
      <c r="A461">
        <v>5175</v>
      </c>
      <c r="B461" s="2" t="str">
        <f>VLOOKUP(A461,países!$A$4:$B$247,2,FALSE)</f>
        <v>Nepal</v>
      </c>
      <c r="C461" s="23">
        <f t="shared" si="80"/>
        <v>0</v>
      </c>
      <c r="D461" s="23">
        <f t="shared" si="81"/>
        <v>0</v>
      </c>
      <c r="E461" s="23">
        <f t="shared" si="82"/>
        <v>0</v>
      </c>
      <c r="F461" s="23">
        <f t="shared" si="83"/>
        <v>0</v>
      </c>
      <c r="G461" s="23">
        <f t="shared" si="84"/>
        <v>0</v>
      </c>
      <c r="H461" s="23">
        <f t="shared" si="85"/>
        <v>0</v>
      </c>
      <c r="I461" s="23">
        <f t="shared" si="86"/>
        <v>0</v>
      </c>
      <c r="J461" s="23">
        <f t="shared" si="87"/>
        <v>0</v>
      </c>
      <c r="K461" s="23">
        <f t="shared" si="88"/>
        <v>0</v>
      </c>
      <c r="L461" s="23">
        <f t="shared" si="89"/>
        <v>0</v>
      </c>
      <c r="M461" s="23"/>
    </row>
    <row r="462" spans="1:13" x14ac:dyDescent="0.25">
      <c r="A462">
        <v>5565</v>
      </c>
      <c r="B462" s="2" t="str">
        <f>VLOOKUP(A462,países!$A$4:$B$247,2,FALSE)</f>
        <v>Omán</v>
      </c>
      <c r="C462" s="23">
        <f t="shared" si="80"/>
        <v>0</v>
      </c>
      <c r="D462" s="23">
        <f t="shared" si="81"/>
        <v>0</v>
      </c>
      <c r="E462" s="23">
        <f t="shared" si="82"/>
        <v>0</v>
      </c>
      <c r="F462" s="23">
        <f t="shared" si="83"/>
        <v>0</v>
      </c>
      <c r="G462" s="23">
        <f t="shared" si="84"/>
        <v>0</v>
      </c>
      <c r="H462" s="23">
        <f t="shared" si="85"/>
        <v>0</v>
      </c>
      <c r="I462" s="23">
        <f t="shared" si="86"/>
        <v>0</v>
      </c>
      <c r="J462" s="23">
        <f t="shared" si="87"/>
        <v>0</v>
      </c>
      <c r="K462" s="23">
        <f t="shared" si="88"/>
        <v>0</v>
      </c>
      <c r="L462" s="23">
        <f t="shared" si="89"/>
        <v>0</v>
      </c>
      <c r="M462" s="23"/>
    </row>
    <row r="463" spans="1:13" x14ac:dyDescent="0.25">
      <c r="A463">
        <v>5765</v>
      </c>
      <c r="B463" s="2" t="str">
        <f>VLOOKUP(A463,países!$A$4:$B$247,2,FALSE)</f>
        <v>Pakistán</v>
      </c>
      <c r="C463" s="23">
        <f t="shared" si="80"/>
        <v>0</v>
      </c>
      <c r="D463" s="23">
        <f t="shared" si="81"/>
        <v>0</v>
      </c>
      <c r="E463" s="23">
        <f t="shared" si="82"/>
        <v>0</v>
      </c>
      <c r="F463" s="23">
        <f t="shared" si="83"/>
        <v>0</v>
      </c>
      <c r="G463" s="23">
        <f t="shared" si="84"/>
        <v>0</v>
      </c>
      <c r="H463" s="23">
        <f t="shared" si="85"/>
        <v>0</v>
      </c>
      <c r="I463" s="23">
        <f t="shared" si="86"/>
        <v>0</v>
      </c>
      <c r="J463" s="23">
        <f t="shared" si="87"/>
        <v>0</v>
      </c>
      <c r="K463" s="23">
        <f t="shared" si="88"/>
        <v>0</v>
      </c>
      <c r="L463" s="23">
        <f t="shared" si="89"/>
        <v>0</v>
      </c>
      <c r="M463" s="23"/>
    </row>
    <row r="464" spans="1:13" x14ac:dyDescent="0.25">
      <c r="A464">
        <v>6185</v>
      </c>
      <c r="B464" s="2" t="str">
        <f>VLOOKUP(A464,países!$A$4:$B$247,2,FALSE)</f>
        <v>Qatar</v>
      </c>
      <c r="C464" s="23">
        <f t="shared" si="80"/>
        <v>0</v>
      </c>
      <c r="D464" s="23">
        <f t="shared" si="81"/>
        <v>0</v>
      </c>
      <c r="E464" s="23">
        <f t="shared" si="82"/>
        <v>0</v>
      </c>
      <c r="F464" s="23">
        <f t="shared" si="83"/>
        <v>0</v>
      </c>
      <c r="G464" s="23">
        <f t="shared" si="84"/>
        <v>0</v>
      </c>
      <c r="H464" s="23">
        <f t="shared" si="85"/>
        <v>0</v>
      </c>
      <c r="I464" s="23">
        <f t="shared" si="86"/>
        <v>0</v>
      </c>
      <c r="J464" s="23">
        <f t="shared" si="87"/>
        <v>0</v>
      </c>
      <c r="K464" s="23">
        <f t="shared" si="88"/>
        <v>0</v>
      </c>
      <c r="L464" s="23">
        <f t="shared" si="89"/>
        <v>0</v>
      </c>
      <c r="M464" s="23"/>
    </row>
    <row r="465" spans="1:13" x14ac:dyDescent="0.25">
      <c r="A465">
        <v>6766</v>
      </c>
      <c r="B465" s="2" t="str">
        <f>VLOOKUP(A465,países!$A$4:$B$247,2,FALSE)</f>
        <v>Rusia</v>
      </c>
      <c r="C465" s="23">
        <f t="shared" si="80"/>
        <v>0</v>
      </c>
      <c r="D465" s="23">
        <f t="shared" si="81"/>
        <v>0</v>
      </c>
      <c r="E465" s="23">
        <f t="shared" si="82"/>
        <v>0</v>
      </c>
      <c r="F465" s="23">
        <f t="shared" si="83"/>
        <v>0</v>
      </c>
      <c r="G465" s="23">
        <f t="shared" si="84"/>
        <v>0</v>
      </c>
      <c r="H465" s="23">
        <f t="shared" si="85"/>
        <v>0</v>
      </c>
      <c r="I465" s="23">
        <f t="shared" si="86"/>
        <v>0</v>
      </c>
      <c r="J465" s="23">
        <f t="shared" si="87"/>
        <v>0</v>
      </c>
      <c r="K465" s="23">
        <f t="shared" si="88"/>
        <v>0</v>
      </c>
      <c r="L465" s="23">
        <f t="shared" si="89"/>
        <v>0</v>
      </c>
      <c r="M465" s="23"/>
    </row>
    <row r="466" spans="1:13" x14ac:dyDescent="0.25">
      <c r="A466">
        <v>7415</v>
      </c>
      <c r="B466" s="2" t="str">
        <f>VLOOKUP(A466,países!$A$4:$B$247,2,FALSE)</f>
        <v>Singapur</v>
      </c>
      <c r="C466" s="23">
        <f t="shared" si="80"/>
        <v>0</v>
      </c>
      <c r="D466" s="23">
        <f t="shared" si="81"/>
        <v>0</v>
      </c>
      <c r="E466" s="23">
        <f t="shared" si="82"/>
        <v>0</v>
      </c>
      <c r="F466" s="23">
        <f t="shared" si="83"/>
        <v>0</v>
      </c>
      <c r="G466" s="23">
        <f t="shared" si="84"/>
        <v>0</v>
      </c>
      <c r="H466" s="23">
        <f t="shared" si="85"/>
        <v>0</v>
      </c>
      <c r="I466" s="23">
        <f t="shared" si="86"/>
        <v>0</v>
      </c>
      <c r="J466" s="23">
        <f t="shared" si="87"/>
        <v>0</v>
      </c>
      <c r="K466" s="23">
        <f t="shared" si="88"/>
        <v>0</v>
      </c>
      <c r="L466" s="23">
        <f t="shared" si="89"/>
        <v>0</v>
      </c>
      <c r="M466" s="23"/>
    </row>
    <row r="467" spans="1:13" x14ac:dyDescent="0.25">
      <c r="A467">
        <v>7445</v>
      </c>
      <c r="B467" s="2" t="str">
        <f>VLOOKUP(A467,países!$A$4:$B$247,2,FALSE)</f>
        <v>Siria</v>
      </c>
      <c r="C467" s="23">
        <f t="shared" si="80"/>
        <v>0</v>
      </c>
      <c r="D467" s="23">
        <f t="shared" si="81"/>
        <v>0</v>
      </c>
      <c r="E467" s="23">
        <f t="shared" si="82"/>
        <v>0</v>
      </c>
      <c r="F467" s="23">
        <f t="shared" si="83"/>
        <v>0</v>
      </c>
      <c r="G467" s="23">
        <f t="shared" si="84"/>
        <v>0</v>
      </c>
      <c r="H467" s="23">
        <f t="shared" si="85"/>
        <v>0</v>
      </c>
      <c r="I467" s="23">
        <f t="shared" si="86"/>
        <v>0</v>
      </c>
      <c r="J467" s="23">
        <f t="shared" si="87"/>
        <v>0</v>
      </c>
      <c r="K467" s="23">
        <f t="shared" si="88"/>
        <v>0</v>
      </c>
      <c r="L467" s="23">
        <f t="shared" si="89"/>
        <v>0</v>
      </c>
      <c r="M467" s="23"/>
    </row>
    <row r="468" spans="1:13" x14ac:dyDescent="0.25">
      <c r="A468">
        <v>7765</v>
      </c>
      <c r="B468" s="2" t="str">
        <f>VLOOKUP(A468,países!$A$4:$B$247,2,FALSE)</f>
        <v>Tailandia</v>
      </c>
      <c r="C468" s="23">
        <f t="shared" si="80"/>
        <v>0</v>
      </c>
      <c r="D468" s="23">
        <f t="shared" si="81"/>
        <v>0</v>
      </c>
      <c r="E468" s="23">
        <f t="shared" si="82"/>
        <v>0</v>
      </c>
      <c r="F468" s="23">
        <f t="shared" si="83"/>
        <v>0</v>
      </c>
      <c r="G468" s="23">
        <f t="shared" si="84"/>
        <v>0</v>
      </c>
      <c r="H468" s="23">
        <f t="shared" si="85"/>
        <v>0</v>
      </c>
      <c r="I468" s="23">
        <f t="shared" si="86"/>
        <v>0</v>
      </c>
      <c r="J468" s="23">
        <f t="shared" si="87"/>
        <v>0</v>
      </c>
      <c r="K468" s="23">
        <f t="shared" si="88"/>
        <v>0</v>
      </c>
      <c r="L468" s="23">
        <f t="shared" si="89"/>
        <v>0</v>
      </c>
      <c r="M468" s="23"/>
    </row>
    <row r="469" spans="1:13" x14ac:dyDescent="0.25">
      <c r="A469">
        <v>8275</v>
      </c>
      <c r="B469" s="2" t="str">
        <f>VLOOKUP(A469,países!$A$4:$B$247,2,FALSE)</f>
        <v>Turquía</v>
      </c>
      <c r="C469" s="23">
        <f t="shared" si="80"/>
        <v>0</v>
      </c>
      <c r="D469" s="23">
        <f t="shared" si="81"/>
        <v>0</v>
      </c>
      <c r="E469" s="23">
        <f t="shared" si="82"/>
        <v>0</v>
      </c>
      <c r="F469" s="23">
        <f t="shared" si="83"/>
        <v>0</v>
      </c>
      <c r="G469" s="23">
        <f t="shared" si="84"/>
        <v>0</v>
      </c>
      <c r="H469" s="23">
        <f t="shared" si="85"/>
        <v>0</v>
      </c>
      <c r="I469" s="23">
        <f t="shared" si="86"/>
        <v>0</v>
      </c>
      <c r="J469" s="23">
        <f t="shared" si="87"/>
        <v>0</v>
      </c>
      <c r="K469" s="23">
        <f t="shared" si="88"/>
        <v>0</v>
      </c>
      <c r="L469" s="23">
        <f t="shared" si="89"/>
        <v>0</v>
      </c>
      <c r="M469" s="23"/>
    </row>
    <row r="470" spans="1:13" x14ac:dyDescent="0.25">
      <c r="A470">
        <v>8555</v>
      </c>
      <c r="B470" s="2" t="str">
        <f>VLOOKUP(A470,países!$A$4:$B$247,2,FALSE)</f>
        <v>Vietnam Rep. Democrática</v>
      </c>
      <c r="C470" s="23">
        <f t="shared" si="80"/>
        <v>0</v>
      </c>
      <c r="D470" s="23">
        <f t="shared" si="81"/>
        <v>0</v>
      </c>
      <c r="E470" s="23">
        <f t="shared" si="82"/>
        <v>0</v>
      </c>
      <c r="F470" s="23">
        <f t="shared" si="83"/>
        <v>0</v>
      </c>
      <c r="G470" s="23">
        <f t="shared" si="84"/>
        <v>0</v>
      </c>
      <c r="H470" s="23">
        <f t="shared" si="85"/>
        <v>0</v>
      </c>
      <c r="I470" s="23">
        <f t="shared" si="86"/>
        <v>0</v>
      </c>
      <c r="J470" s="23">
        <f t="shared" si="87"/>
        <v>0</v>
      </c>
      <c r="K470" s="23">
        <f t="shared" si="88"/>
        <v>0</v>
      </c>
      <c r="L470" s="23">
        <f t="shared" si="89"/>
        <v>0</v>
      </c>
      <c r="M470" s="23"/>
    </row>
    <row r="471" spans="1:13" x14ac:dyDescent="0.25">
      <c r="A471">
        <v>8585</v>
      </c>
      <c r="B471" s="2" t="str">
        <f>VLOOKUP(A471,países!$A$4:$B$247,2,FALSE)</f>
        <v>Vietnam del Sur Rep.</v>
      </c>
      <c r="C471" s="23">
        <f t="shared" si="80"/>
        <v>0</v>
      </c>
      <c r="D471" s="23">
        <f t="shared" si="81"/>
        <v>0</v>
      </c>
      <c r="E471" s="23">
        <f t="shared" si="82"/>
        <v>0</v>
      </c>
      <c r="F471" s="23">
        <f t="shared" si="83"/>
        <v>0</v>
      </c>
      <c r="G471" s="23">
        <f t="shared" si="84"/>
        <v>0</v>
      </c>
      <c r="H471" s="23">
        <f t="shared" si="85"/>
        <v>0</v>
      </c>
      <c r="I471" s="23">
        <f t="shared" si="86"/>
        <v>0</v>
      </c>
      <c r="J471" s="23">
        <f t="shared" si="87"/>
        <v>0</v>
      </c>
      <c r="K471" s="23">
        <f t="shared" si="88"/>
        <v>0</v>
      </c>
      <c r="L471" s="23">
        <f t="shared" si="89"/>
        <v>0</v>
      </c>
      <c r="M471" s="23"/>
    </row>
    <row r="472" spans="1:13" customFormat="1" x14ac:dyDescent="0.25">
      <c r="A472">
        <v>909918</v>
      </c>
      <c r="B472" s="2" t="str">
        <f>VLOOKUP(A472,países!$A$4:$B$247,2,FALSE)</f>
        <v>Resto Asia</v>
      </c>
      <c r="C472" s="23">
        <f t="shared" si="80"/>
        <v>0</v>
      </c>
      <c r="D472" s="23">
        <f t="shared" si="81"/>
        <v>0</v>
      </c>
      <c r="E472" s="23">
        <f t="shared" si="82"/>
        <v>0</v>
      </c>
      <c r="F472" s="23">
        <f t="shared" si="83"/>
        <v>0</v>
      </c>
      <c r="G472" s="23">
        <f t="shared" si="84"/>
        <v>0</v>
      </c>
      <c r="H472" s="23">
        <f t="shared" si="85"/>
        <v>0</v>
      </c>
      <c r="I472" s="23">
        <f t="shared" si="86"/>
        <v>0</v>
      </c>
      <c r="J472" s="23">
        <f t="shared" si="87"/>
        <v>0</v>
      </c>
      <c r="K472" s="23">
        <f t="shared" si="88"/>
        <v>0</v>
      </c>
      <c r="L472" s="23">
        <f t="shared" si="89"/>
        <v>0</v>
      </c>
      <c r="M472" s="23"/>
    </row>
    <row r="473" spans="1:13" x14ac:dyDescent="0.25">
      <c r="A473">
        <v>8805</v>
      </c>
      <c r="B473" s="2" t="str">
        <f>VLOOKUP(A473,países!$A$4:$B$247,2,FALSE)</f>
        <v>Yemen</v>
      </c>
      <c r="C473" s="23">
        <f t="shared" si="80"/>
        <v>0</v>
      </c>
      <c r="D473" s="23">
        <f t="shared" si="81"/>
        <v>0</v>
      </c>
      <c r="E473" s="23">
        <f t="shared" si="82"/>
        <v>0</v>
      </c>
      <c r="F473" s="23">
        <f t="shared" si="83"/>
        <v>0</v>
      </c>
      <c r="G473" s="23">
        <f t="shared" si="84"/>
        <v>0</v>
      </c>
      <c r="H473" s="23">
        <f t="shared" si="85"/>
        <v>0</v>
      </c>
      <c r="I473" s="23">
        <f t="shared" si="86"/>
        <v>0</v>
      </c>
      <c r="J473" s="23">
        <f t="shared" si="87"/>
        <v>0</v>
      </c>
      <c r="K473" s="23">
        <f t="shared" si="88"/>
        <v>0</v>
      </c>
      <c r="L473" s="23">
        <f t="shared" si="89"/>
        <v>0</v>
      </c>
      <c r="M473" s="23"/>
    </row>
    <row r="474" spans="1:13" x14ac:dyDescent="0.25">
      <c r="J474" s="23"/>
      <c r="K474" s="23"/>
      <c r="L474" s="23"/>
      <c r="M474" s="23"/>
    </row>
    <row r="475" spans="1:13" x14ac:dyDescent="0.25">
      <c r="J475" s="23"/>
      <c r="K475" s="23"/>
      <c r="L475" s="23"/>
      <c r="M475" s="23"/>
    </row>
    <row r="476" spans="1:13" x14ac:dyDescent="0.25">
      <c r="J476" s="23"/>
      <c r="K476" s="23"/>
      <c r="L476" s="23"/>
      <c r="M476" s="23"/>
    </row>
    <row r="477" spans="1:13" x14ac:dyDescent="0.25">
      <c r="J477" s="23"/>
      <c r="K477" s="23"/>
      <c r="L477" s="23"/>
      <c r="M477" s="23"/>
    </row>
    <row r="478" spans="1:13" customFormat="1" x14ac:dyDescent="0.25">
      <c r="A478">
        <v>919914</v>
      </c>
      <c r="B478" s="1" t="s">
        <v>240</v>
      </c>
      <c r="J478" s="23"/>
      <c r="K478" s="23"/>
      <c r="L478" s="23"/>
      <c r="M478" s="23"/>
    </row>
    <row r="479" spans="1:13" customFormat="1" x14ac:dyDescent="0.25">
      <c r="A479">
        <v>597</v>
      </c>
      <c r="B479" s="2" t="str">
        <f>VLOOKUP(A479,países!$A$4:$B$247,2,FALSE)</f>
        <v>Argelia</v>
      </c>
      <c r="C479" s="23">
        <f t="shared" ref="C479:C496" si="90">VLOOKUP($B479,$B$4:$H$226,2,FALSE)</f>
        <v>0</v>
      </c>
      <c r="D479" s="23">
        <f t="shared" ref="D479:D496" si="91">VLOOKUP($B479,$B$4:$H$226,3,FALSE)</f>
        <v>0</v>
      </c>
      <c r="E479" s="23">
        <f t="shared" ref="E479:E496" si="92">VLOOKUP($B479,$B$4:$H$226,4,FALSE)</f>
        <v>0</v>
      </c>
      <c r="F479" s="23">
        <f t="shared" ref="F479:F496" si="93">VLOOKUP($B479,$B$4:$H$226,5,FALSE)</f>
        <v>0</v>
      </c>
      <c r="G479" s="23">
        <f t="shared" ref="G479:G496" si="94">VLOOKUP($B479,$B$4:$H$226,6,FALSE)</f>
        <v>0</v>
      </c>
      <c r="H479" s="23">
        <f t="shared" ref="H479:H496" si="95">VLOOKUP($B479,$B$4:$H$226,7,FALSE)</f>
        <v>0</v>
      </c>
      <c r="I479" s="23">
        <f t="shared" ref="I479:I496" si="96">VLOOKUP($B479,$B$4:$I$226,8,FALSE)</f>
        <v>0</v>
      </c>
      <c r="J479" s="23">
        <f t="shared" ref="J479:J496" si="97">VLOOKUP($B479,$B$4:$Z$226,9,FALSE)</f>
        <v>0</v>
      </c>
      <c r="K479" s="23">
        <f t="shared" si="88"/>
        <v>0</v>
      </c>
      <c r="L479" s="23">
        <f t="shared" si="89"/>
        <v>0</v>
      </c>
      <c r="M479" s="23"/>
    </row>
    <row r="480" spans="1:13" customFormat="1" x14ac:dyDescent="0.25">
      <c r="A480">
        <v>633</v>
      </c>
      <c r="B480" s="2" t="str">
        <f>VLOOKUP(A480,países!$A$4:$B$247,2,FALSE)</f>
        <v>Argentina</v>
      </c>
      <c r="C480" s="23">
        <f t="shared" si="90"/>
        <v>0</v>
      </c>
      <c r="D480" s="23">
        <f t="shared" si="91"/>
        <v>0</v>
      </c>
      <c r="E480" s="23">
        <f t="shared" si="92"/>
        <v>0</v>
      </c>
      <c r="F480" s="23">
        <f t="shared" si="93"/>
        <v>0</v>
      </c>
      <c r="G480" s="23">
        <f t="shared" si="94"/>
        <v>0</v>
      </c>
      <c r="H480" s="23">
        <f t="shared" si="95"/>
        <v>0</v>
      </c>
      <c r="I480" s="23">
        <f t="shared" si="96"/>
        <v>0</v>
      </c>
      <c r="J480" s="23">
        <f t="shared" si="97"/>
        <v>0</v>
      </c>
      <c r="K480" s="23">
        <f t="shared" si="88"/>
        <v>0</v>
      </c>
      <c r="L480" s="23">
        <f t="shared" si="89"/>
        <v>0</v>
      </c>
      <c r="M480" s="23"/>
    </row>
    <row r="481" spans="1:13" customFormat="1" x14ac:dyDescent="0.25">
      <c r="A481">
        <v>1053</v>
      </c>
      <c r="B481" s="2" t="str">
        <f>VLOOKUP(A481,países!$A$4:$B$247,2,FALSE)</f>
        <v>Brasil</v>
      </c>
      <c r="C481" s="23">
        <f t="shared" si="90"/>
        <v>0</v>
      </c>
      <c r="D481" s="23">
        <f t="shared" si="91"/>
        <v>0</v>
      </c>
      <c r="E481" s="23">
        <f t="shared" si="92"/>
        <v>0</v>
      </c>
      <c r="F481" s="23">
        <f t="shared" si="93"/>
        <v>0</v>
      </c>
      <c r="G481" s="23">
        <f t="shared" si="94"/>
        <v>0</v>
      </c>
      <c r="H481" s="23">
        <f t="shared" si="95"/>
        <v>0</v>
      </c>
      <c r="I481" s="23">
        <f t="shared" si="96"/>
        <v>0</v>
      </c>
      <c r="J481" s="23">
        <f t="shared" si="97"/>
        <v>0</v>
      </c>
      <c r="K481" s="23">
        <f t="shared" si="88"/>
        <v>0</v>
      </c>
      <c r="L481" s="23">
        <f t="shared" si="89"/>
        <v>0</v>
      </c>
      <c r="M481" s="23"/>
    </row>
    <row r="482" spans="1:13" customFormat="1" x14ac:dyDescent="0.25">
      <c r="A482">
        <v>1693</v>
      </c>
      <c r="B482" s="2" t="str">
        <f>VLOOKUP(A482,países!$A$4:$B$247,2,FALSE)</f>
        <v>Colombia</v>
      </c>
      <c r="C482" s="23">
        <f t="shared" si="90"/>
        <v>0</v>
      </c>
      <c r="D482" s="23">
        <f t="shared" si="91"/>
        <v>0</v>
      </c>
      <c r="E482" s="23">
        <f t="shared" si="92"/>
        <v>1.89E-2</v>
      </c>
      <c r="F482" s="23">
        <f t="shared" si="93"/>
        <v>0</v>
      </c>
      <c r="G482" s="23">
        <f t="shared" si="94"/>
        <v>0</v>
      </c>
      <c r="H482" s="23">
        <f t="shared" si="95"/>
        <v>0</v>
      </c>
      <c r="I482" s="23">
        <f t="shared" si="96"/>
        <v>0</v>
      </c>
      <c r="J482" s="23">
        <f t="shared" si="97"/>
        <v>3.9331999999999999E-2</v>
      </c>
      <c r="K482" s="23">
        <f t="shared" si="88"/>
        <v>2.9297E-2</v>
      </c>
      <c r="L482" s="23">
        <f t="shared" si="89"/>
        <v>0</v>
      </c>
      <c r="M482" s="23"/>
    </row>
    <row r="483" spans="1:13" customFormat="1" x14ac:dyDescent="0.25">
      <c r="A483">
        <v>2113</v>
      </c>
      <c r="B483" s="2" t="str">
        <f>VLOOKUP(A483,países!$A$4:$B$247,2,FALSE)</f>
        <v>Chile</v>
      </c>
      <c r="C483" s="23">
        <f t="shared" si="90"/>
        <v>0</v>
      </c>
      <c r="D483" s="23">
        <f t="shared" si="91"/>
        <v>0</v>
      </c>
      <c r="E483" s="23">
        <f t="shared" si="92"/>
        <v>0</v>
      </c>
      <c r="F483" s="23">
        <f t="shared" si="93"/>
        <v>0</v>
      </c>
      <c r="G483" s="23">
        <f t="shared" si="94"/>
        <v>0</v>
      </c>
      <c r="H483" s="23">
        <f t="shared" si="95"/>
        <v>0</v>
      </c>
      <c r="I483" s="23">
        <f t="shared" si="96"/>
        <v>0</v>
      </c>
      <c r="J483" s="23">
        <f t="shared" si="97"/>
        <v>0</v>
      </c>
      <c r="K483" s="23">
        <f t="shared" si="88"/>
        <v>0</v>
      </c>
      <c r="L483" s="23">
        <f t="shared" si="89"/>
        <v>0</v>
      </c>
      <c r="M483" s="23"/>
    </row>
    <row r="484" spans="1:13" customFormat="1" x14ac:dyDescent="0.25">
      <c r="A484">
        <v>2407</v>
      </c>
      <c r="B484" s="2" t="str">
        <f>VLOOKUP(A484,países!$A$4:$B$247,2,FALSE)</f>
        <v>Egipto</v>
      </c>
      <c r="C484" s="23">
        <f t="shared" si="90"/>
        <v>0</v>
      </c>
      <c r="D484" s="23">
        <f t="shared" si="91"/>
        <v>0</v>
      </c>
      <c r="E484" s="23">
        <f t="shared" si="92"/>
        <v>0</v>
      </c>
      <c r="F484" s="23">
        <f t="shared" si="93"/>
        <v>0</v>
      </c>
      <c r="G484" s="23">
        <f t="shared" si="94"/>
        <v>0</v>
      </c>
      <c r="H484" s="23">
        <f t="shared" si="95"/>
        <v>0</v>
      </c>
      <c r="I484" s="23">
        <f t="shared" si="96"/>
        <v>0</v>
      </c>
      <c r="J484" s="23">
        <f t="shared" si="97"/>
        <v>0</v>
      </c>
      <c r="K484" s="23">
        <f t="shared" si="88"/>
        <v>0</v>
      </c>
      <c r="L484" s="23">
        <f t="shared" si="89"/>
        <v>0</v>
      </c>
      <c r="M484" s="23"/>
    </row>
    <row r="485" spans="1:13" customFormat="1" x14ac:dyDescent="0.25">
      <c r="A485">
        <v>3615</v>
      </c>
      <c r="B485" s="2" t="str">
        <f>VLOOKUP(A485,países!$A$4:$B$247,2,FALSE)</f>
        <v>India</v>
      </c>
      <c r="C485" s="23">
        <f t="shared" si="90"/>
        <v>0</v>
      </c>
      <c r="D485" s="23">
        <f t="shared" si="91"/>
        <v>0</v>
      </c>
      <c r="E485" s="23">
        <f t="shared" si="92"/>
        <v>0</v>
      </c>
      <c r="F485" s="23">
        <f t="shared" si="93"/>
        <v>0</v>
      </c>
      <c r="G485" s="23">
        <f t="shared" si="94"/>
        <v>0</v>
      </c>
      <c r="H485" s="23">
        <f t="shared" si="95"/>
        <v>0</v>
      </c>
      <c r="I485" s="23">
        <f t="shared" si="96"/>
        <v>0</v>
      </c>
      <c r="J485" s="23">
        <f t="shared" si="97"/>
        <v>0</v>
      </c>
      <c r="K485" s="23">
        <f t="shared" si="88"/>
        <v>0</v>
      </c>
      <c r="L485" s="23">
        <f t="shared" si="89"/>
        <v>0</v>
      </c>
      <c r="M485" s="23"/>
    </row>
    <row r="486" spans="1:13" customFormat="1" x14ac:dyDescent="0.25">
      <c r="A486">
        <v>3655</v>
      </c>
      <c r="B486" s="2" t="str">
        <f>VLOOKUP(A486,países!$A$4:$B$247,2,FALSE)</f>
        <v>Indonesia</v>
      </c>
      <c r="C486" s="23">
        <f t="shared" si="90"/>
        <v>0</v>
      </c>
      <c r="D486" s="23">
        <f t="shared" si="91"/>
        <v>0</v>
      </c>
      <c r="E486" s="23">
        <f t="shared" si="92"/>
        <v>0</v>
      </c>
      <c r="F486" s="23">
        <f t="shared" si="93"/>
        <v>0</v>
      </c>
      <c r="G486" s="23">
        <f t="shared" si="94"/>
        <v>0</v>
      </c>
      <c r="H486" s="23">
        <f t="shared" si="95"/>
        <v>0</v>
      </c>
      <c r="I486" s="23">
        <f t="shared" si="96"/>
        <v>0</v>
      </c>
      <c r="J486" s="23">
        <f t="shared" si="97"/>
        <v>0</v>
      </c>
      <c r="K486" s="23">
        <f t="shared" si="88"/>
        <v>0</v>
      </c>
      <c r="L486" s="23">
        <f t="shared" si="89"/>
        <v>0</v>
      </c>
      <c r="M486" s="23"/>
    </row>
    <row r="487" spans="1:13" customFormat="1" x14ac:dyDescent="0.25">
      <c r="A487">
        <v>3725</v>
      </c>
      <c r="B487" s="2" t="str">
        <f>VLOOKUP(A487,países!$A$4:$B$247,2,FALSE)</f>
        <v>Irán</v>
      </c>
      <c r="C487" s="23">
        <f t="shared" si="90"/>
        <v>0</v>
      </c>
      <c r="D487" s="23">
        <f t="shared" si="91"/>
        <v>0</v>
      </c>
      <c r="E487" s="23">
        <f t="shared" si="92"/>
        <v>0</v>
      </c>
      <c r="F487" s="23">
        <f t="shared" si="93"/>
        <v>0</v>
      </c>
      <c r="G487" s="23">
        <f t="shared" si="94"/>
        <v>0</v>
      </c>
      <c r="H487" s="23">
        <f t="shared" si="95"/>
        <v>0</v>
      </c>
      <c r="I487" s="23">
        <f t="shared" si="96"/>
        <v>0</v>
      </c>
      <c r="J487" s="23">
        <f t="shared" si="97"/>
        <v>0</v>
      </c>
      <c r="K487" s="23">
        <f t="shared" si="88"/>
        <v>0</v>
      </c>
      <c r="L487" s="23">
        <f t="shared" si="89"/>
        <v>0</v>
      </c>
      <c r="M487" s="23"/>
    </row>
    <row r="488" spans="1:13" customFormat="1" x14ac:dyDescent="0.25">
      <c r="A488">
        <v>3912</v>
      </c>
      <c r="B488" s="2" t="str">
        <f>VLOOKUP(A488,países!$A$4:$B$247,2,FALSE)</f>
        <v>Jamaica</v>
      </c>
      <c r="C488" s="23">
        <f t="shared" si="90"/>
        <v>0</v>
      </c>
      <c r="D488" s="23">
        <f t="shared" si="91"/>
        <v>0</v>
      </c>
      <c r="E488" s="23">
        <f t="shared" si="92"/>
        <v>0</v>
      </c>
      <c r="F488" s="23">
        <f t="shared" si="93"/>
        <v>0</v>
      </c>
      <c r="G488" s="23">
        <f t="shared" si="94"/>
        <v>0</v>
      </c>
      <c r="H488" s="23">
        <f t="shared" si="95"/>
        <v>0</v>
      </c>
      <c r="I488" s="23">
        <f t="shared" si="96"/>
        <v>0</v>
      </c>
      <c r="J488" s="23">
        <f t="shared" si="97"/>
        <v>0</v>
      </c>
      <c r="K488" s="23">
        <f t="shared" si="88"/>
        <v>0</v>
      </c>
      <c r="L488" s="23">
        <f t="shared" si="89"/>
        <v>0</v>
      </c>
      <c r="M488" s="23"/>
    </row>
    <row r="489" spans="1:13" customFormat="1" x14ac:dyDescent="0.25">
      <c r="A489">
        <v>4107</v>
      </c>
      <c r="B489" s="2" t="str">
        <f>VLOOKUP(A489,países!$A$4:$B$247,2,FALSE)</f>
        <v>Kenia</v>
      </c>
      <c r="C489" s="23">
        <f t="shared" si="90"/>
        <v>0</v>
      </c>
      <c r="D489" s="23">
        <f t="shared" si="91"/>
        <v>0</v>
      </c>
      <c r="E489" s="23">
        <f t="shared" si="92"/>
        <v>0</v>
      </c>
      <c r="F489" s="23">
        <f t="shared" si="93"/>
        <v>0</v>
      </c>
      <c r="G489" s="23">
        <f t="shared" si="94"/>
        <v>0</v>
      </c>
      <c r="H489" s="23">
        <f t="shared" si="95"/>
        <v>0</v>
      </c>
      <c r="I489" s="23">
        <f t="shared" si="96"/>
        <v>0</v>
      </c>
      <c r="J489" s="23">
        <f t="shared" si="97"/>
        <v>0</v>
      </c>
      <c r="K489" s="23">
        <f t="shared" si="88"/>
        <v>0</v>
      </c>
      <c r="L489" s="23">
        <f t="shared" si="89"/>
        <v>0</v>
      </c>
      <c r="M489" s="23"/>
    </row>
    <row r="490" spans="1:13" customFormat="1" x14ac:dyDescent="0.25">
      <c r="A490">
        <v>4555</v>
      </c>
      <c r="B490" s="2" t="str">
        <f>VLOOKUP(A490,países!$A$4:$B$247,2,FALSE)</f>
        <v>Malasia</v>
      </c>
      <c r="C490" s="23">
        <f t="shared" si="90"/>
        <v>0</v>
      </c>
      <c r="D490" s="23">
        <f t="shared" si="91"/>
        <v>0</v>
      </c>
      <c r="E490" s="23">
        <f t="shared" si="92"/>
        <v>0</v>
      </c>
      <c r="F490" s="23">
        <f t="shared" si="93"/>
        <v>0</v>
      </c>
      <c r="G490" s="23">
        <f t="shared" si="94"/>
        <v>0</v>
      </c>
      <c r="H490" s="23">
        <f t="shared" si="95"/>
        <v>0</v>
      </c>
      <c r="I490" s="23">
        <f t="shared" si="96"/>
        <v>0</v>
      </c>
      <c r="J490" s="23">
        <f t="shared" si="97"/>
        <v>0</v>
      </c>
      <c r="K490" s="23">
        <f t="shared" si="88"/>
        <v>0</v>
      </c>
      <c r="L490" s="23">
        <f t="shared" si="89"/>
        <v>0</v>
      </c>
      <c r="M490" s="23"/>
    </row>
    <row r="491" spans="1:13" customFormat="1" x14ac:dyDescent="0.25">
      <c r="A491">
        <v>4931</v>
      </c>
      <c r="B491" s="2" t="str">
        <f>VLOOKUP(A491,países!$A$4:$B$247,2,FALSE)</f>
        <v>México</v>
      </c>
      <c r="C491" s="23">
        <f t="shared" si="90"/>
        <v>0</v>
      </c>
      <c r="D491" s="23">
        <f t="shared" si="91"/>
        <v>0</v>
      </c>
      <c r="E491" s="23">
        <f t="shared" si="92"/>
        <v>0</v>
      </c>
      <c r="F491" s="23">
        <f t="shared" si="93"/>
        <v>0</v>
      </c>
      <c r="G491" s="23">
        <f t="shared" si="94"/>
        <v>0</v>
      </c>
      <c r="H491" s="23">
        <f t="shared" si="95"/>
        <v>0</v>
      </c>
      <c r="I491" s="23">
        <f t="shared" si="96"/>
        <v>0</v>
      </c>
      <c r="J491" s="23">
        <f t="shared" si="97"/>
        <v>0</v>
      </c>
      <c r="K491" s="23">
        <f t="shared" si="88"/>
        <v>0</v>
      </c>
      <c r="L491" s="23">
        <f t="shared" si="89"/>
        <v>0</v>
      </c>
      <c r="M491" s="23"/>
    </row>
    <row r="492" spans="1:13" customFormat="1" x14ac:dyDescent="0.25">
      <c r="A492">
        <v>5287</v>
      </c>
      <c r="B492" s="2" t="str">
        <f>VLOOKUP(A492,países!$A$4:$B$247,2,FALSE)</f>
        <v>Nigeria</v>
      </c>
      <c r="C492" s="23">
        <f t="shared" si="90"/>
        <v>0</v>
      </c>
      <c r="D492" s="23">
        <f t="shared" si="91"/>
        <v>0</v>
      </c>
      <c r="E492" s="23">
        <f t="shared" si="92"/>
        <v>0</v>
      </c>
      <c r="F492" s="23">
        <f t="shared" si="93"/>
        <v>0</v>
      </c>
      <c r="G492" s="23">
        <f t="shared" si="94"/>
        <v>0</v>
      </c>
      <c r="H492" s="23">
        <f t="shared" si="95"/>
        <v>0</v>
      </c>
      <c r="I492" s="23">
        <f t="shared" si="96"/>
        <v>0</v>
      </c>
      <c r="J492" s="23">
        <f t="shared" si="97"/>
        <v>0</v>
      </c>
      <c r="K492" s="23">
        <f t="shared" si="88"/>
        <v>0</v>
      </c>
      <c r="L492" s="23">
        <f t="shared" si="89"/>
        <v>0</v>
      </c>
      <c r="M492" s="23"/>
    </row>
    <row r="493" spans="1:13" customFormat="1" x14ac:dyDescent="0.25">
      <c r="A493">
        <v>5893</v>
      </c>
      <c r="B493" s="2" t="str">
        <f>VLOOKUP(A493,países!$A$4:$B$247,2,FALSE)</f>
        <v>Perú</v>
      </c>
      <c r="C493" s="23">
        <f t="shared" si="90"/>
        <v>0</v>
      </c>
      <c r="D493" s="23">
        <f t="shared" si="91"/>
        <v>0</v>
      </c>
      <c r="E493" s="23">
        <f t="shared" si="92"/>
        <v>0</v>
      </c>
      <c r="F493" s="23">
        <f t="shared" si="93"/>
        <v>0</v>
      </c>
      <c r="G493" s="23">
        <f t="shared" si="94"/>
        <v>0</v>
      </c>
      <c r="H493" s="23">
        <f t="shared" si="95"/>
        <v>0</v>
      </c>
      <c r="I493" s="23">
        <f t="shared" si="96"/>
        <v>0</v>
      </c>
      <c r="J493" s="23">
        <f t="shared" si="97"/>
        <v>0</v>
      </c>
      <c r="K493" s="23">
        <f t="shared" si="88"/>
        <v>0</v>
      </c>
      <c r="L493" s="23">
        <f t="shared" si="89"/>
        <v>0</v>
      </c>
      <c r="M493" s="23"/>
    </row>
    <row r="494" spans="1:13" customFormat="1" x14ac:dyDescent="0.25">
      <c r="A494">
        <v>6657</v>
      </c>
      <c r="B494" s="2" t="str">
        <f>VLOOKUP(A494,países!$A$4:$B$247,2,FALSE)</f>
        <v>Zimbabwe (Rodhesia)</v>
      </c>
      <c r="C494" s="23">
        <f t="shared" si="90"/>
        <v>0</v>
      </c>
      <c r="D494" s="23">
        <f t="shared" si="91"/>
        <v>0</v>
      </c>
      <c r="E494" s="23">
        <f t="shared" si="92"/>
        <v>0</v>
      </c>
      <c r="F494" s="23">
        <f t="shared" si="93"/>
        <v>0</v>
      </c>
      <c r="G494" s="23">
        <f t="shared" si="94"/>
        <v>0</v>
      </c>
      <c r="H494" s="23">
        <f t="shared" si="95"/>
        <v>0</v>
      </c>
      <c r="I494" s="23">
        <f t="shared" si="96"/>
        <v>0</v>
      </c>
      <c r="J494" s="23">
        <f t="shared" si="97"/>
        <v>0</v>
      </c>
      <c r="K494" s="23">
        <f t="shared" si="88"/>
        <v>0</v>
      </c>
      <c r="L494" s="23">
        <f t="shared" si="89"/>
        <v>0</v>
      </c>
      <c r="M494" s="23"/>
    </row>
    <row r="495" spans="1:13" customFormat="1" x14ac:dyDescent="0.25">
      <c r="A495">
        <v>7287</v>
      </c>
      <c r="B495" s="2" t="str">
        <f>VLOOKUP(A495,países!$A$4:$B$247,2,FALSE)</f>
        <v>Senegal</v>
      </c>
      <c r="C495" s="23">
        <f t="shared" si="90"/>
        <v>0</v>
      </c>
      <c r="D495" s="23">
        <f t="shared" si="91"/>
        <v>0</v>
      </c>
      <c r="E495" s="23">
        <f t="shared" si="92"/>
        <v>0</v>
      </c>
      <c r="F495" s="23">
        <f t="shared" si="93"/>
        <v>0</v>
      </c>
      <c r="G495" s="23">
        <f t="shared" si="94"/>
        <v>0</v>
      </c>
      <c r="H495" s="23">
        <f t="shared" si="95"/>
        <v>0</v>
      </c>
      <c r="I495" s="23">
        <f t="shared" si="96"/>
        <v>0</v>
      </c>
      <c r="J495" s="23">
        <f t="shared" si="97"/>
        <v>0</v>
      </c>
      <c r="K495" s="23">
        <f t="shared" si="88"/>
        <v>0</v>
      </c>
      <c r="L495" s="23">
        <f t="shared" si="89"/>
        <v>0</v>
      </c>
      <c r="M495" s="23"/>
    </row>
    <row r="496" spans="1:13" customFormat="1" x14ac:dyDescent="0.25">
      <c r="A496">
        <v>7505</v>
      </c>
      <c r="B496" s="2" t="str">
        <f>VLOOKUP(A496,países!$A$4:$B$247,2,FALSE)</f>
        <v>Sry Lanka</v>
      </c>
      <c r="C496" s="23">
        <f t="shared" si="90"/>
        <v>0</v>
      </c>
      <c r="D496" s="23">
        <f t="shared" si="91"/>
        <v>0</v>
      </c>
      <c r="E496" s="23">
        <f t="shared" si="92"/>
        <v>0</v>
      </c>
      <c r="F496" s="23">
        <f t="shared" si="93"/>
        <v>0</v>
      </c>
      <c r="G496" s="23">
        <f t="shared" si="94"/>
        <v>0</v>
      </c>
      <c r="H496" s="23">
        <f t="shared" si="95"/>
        <v>0</v>
      </c>
      <c r="I496" s="23">
        <f t="shared" si="96"/>
        <v>0</v>
      </c>
      <c r="J496" s="23">
        <f t="shared" si="97"/>
        <v>0</v>
      </c>
      <c r="K496" s="23">
        <f t="shared" si="88"/>
        <v>0</v>
      </c>
      <c r="L496" s="23">
        <f t="shared" si="89"/>
        <v>0</v>
      </c>
      <c r="M496" s="23"/>
    </row>
    <row r="497" spans="1:13" customFormat="1" x14ac:dyDescent="0.25">
      <c r="J497" s="23"/>
      <c r="K497" s="23"/>
      <c r="L497" s="23"/>
      <c r="M497" s="23"/>
    </row>
    <row r="498" spans="1:13" customFormat="1" x14ac:dyDescent="0.25">
      <c r="J498" s="23"/>
      <c r="K498" s="23"/>
      <c r="L498" s="23"/>
      <c r="M498" s="23"/>
    </row>
    <row r="499" spans="1:13" customFormat="1" x14ac:dyDescent="0.25">
      <c r="A499">
        <v>919915</v>
      </c>
      <c r="B499" s="1" t="s">
        <v>241</v>
      </c>
      <c r="J499" s="23"/>
      <c r="K499" s="23"/>
      <c r="L499" s="23"/>
      <c r="M499" s="23"/>
    </row>
    <row r="500" spans="1:13" customFormat="1" x14ac:dyDescent="0.25">
      <c r="A500">
        <v>3615</v>
      </c>
      <c r="B500" s="2" t="str">
        <f>VLOOKUP(A500,países!$A$4:$B$247,2,FALSE)</f>
        <v>India</v>
      </c>
      <c r="C500" s="23">
        <f>VLOOKUP($B500,$B$4:$H$226,2,FALSE)</f>
        <v>0</v>
      </c>
      <c r="D500" s="23">
        <f>VLOOKUP($B500,$B$4:$H$226,3,FALSE)</f>
        <v>0</v>
      </c>
      <c r="E500" s="23">
        <f>VLOOKUP($B500,$B$4:$H$226,4,FALSE)</f>
        <v>0</v>
      </c>
      <c r="F500" s="23">
        <f>VLOOKUP($B500,$B$4:$H$226,5,FALSE)</f>
        <v>0</v>
      </c>
      <c r="G500" s="23">
        <f>VLOOKUP($B500,$B$4:$H$226,6,FALSE)</f>
        <v>0</v>
      </c>
      <c r="H500" s="23">
        <f>VLOOKUP($B500,$B$4:$H$226,7,FALSE)</f>
        <v>0</v>
      </c>
      <c r="I500" s="23">
        <f>VLOOKUP($B500,$B$4:$I$226,8,FALSE)</f>
        <v>0</v>
      </c>
      <c r="J500" s="23">
        <f>VLOOKUP($B500,$B$4:$Z$226,9,FALSE)</f>
        <v>0</v>
      </c>
      <c r="K500" s="23">
        <f t="shared" si="88"/>
        <v>0</v>
      </c>
      <c r="L500" s="23">
        <f t="shared" si="89"/>
        <v>0</v>
      </c>
      <c r="M500" s="23"/>
    </row>
    <row r="501" spans="1:13" customFormat="1" x14ac:dyDescent="0.25">
      <c r="A501">
        <v>3655</v>
      </c>
      <c r="B501" s="2" t="str">
        <f>VLOOKUP(A501,países!$A$4:$B$247,2,FALSE)</f>
        <v>Indonesia</v>
      </c>
      <c r="C501" s="23">
        <f>VLOOKUP($B501,$B$4:$H$226,2,FALSE)</f>
        <v>0</v>
      </c>
      <c r="D501" s="23">
        <f>VLOOKUP($B501,$B$4:$H$226,3,FALSE)</f>
        <v>0</v>
      </c>
      <c r="E501" s="23">
        <f>VLOOKUP($B501,$B$4:$H$226,4,FALSE)</f>
        <v>0</v>
      </c>
      <c r="F501" s="23">
        <f>VLOOKUP($B501,$B$4:$H$226,5,FALSE)</f>
        <v>0</v>
      </c>
      <c r="G501" s="23">
        <f>VLOOKUP($B501,$B$4:$H$226,6,FALSE)</f>
        <v>0</v>
      </c>
      <c r="H501" s="23">
        <f>VLOOKUP($B501,$B$4:$H$226,7,FALSE)</f>
        <v>0</v>
      </c>
      <c r="I501" s="23">
        <f>VLOOKUP($B501,$B$4:$I$226,8,FALSE)</f>
        <v>0</v>
      </c>
      <c r="J501" s="23">
        <f>VLOOKUP($B501,$B$4:$Z$226,9,FALSE)</f>
        <v>0</v>
      </c>
      <c r="K501" s="23">
        <f t="shared" si="88"/>
        <v>0</v>
      </c>
      <c r="L501" s="23">
        <f t="shared" si="89"/>
        <v>0</v>
      </c>
      <c r="M501" s="23"/>
    </row>
    <row r="502" spans="1:13" customFormat="1" x14ac:dyDescent="0.25">
      <c r="A502">
        <v>3725</v>
      </c>
      <c r="B502" s="2" t="str">
        <f>VLOOKUP(A502,países!$A$4:$B$247,2,FALSE)</f>
        <v>Irán</v>
      </c>
      <c r="C502" s="23">
        <f>VLOOKUP($B502,$B$4:$H$226,2,FALSE)</f>
        <v>0</v>
      </c>
      <c r="D502" s="23">
        <f>VLOOKUP($B502,$B$4:$H$226,3,FALSE)</f>
        <v>0</v>
      </c>
      <c r="E502" s="23">
        <f>VLOOKUP($B502,$B$4:$H$226,4,FALSE)</f>
        <v>0</v>
      </c>
      <c r="F502" s="23">
        <f>VLOOKUP($B502,$B$4:$H$226,5,FALSE)</f>
        <v>0</v>
      </c>
      <c r="G502" s="23">
        <f>VLOOKUP($B502,$B$4:$H$226,6,FALSE)</f>
        <v>0</v>
      </c>
      <c r="H502" s="23">
        <f>VLOOKUP($B502,$B$4:$H$226,7,FALSE)</f>
        <v>0</v>
      </c>
      <c r="I502" s="23">
        <f>VLOOKUP($B502,$B$4:$I$226,8,FALSE)</f>
        <v>0</v>
      </c>
      <c r="J502" s="23">
        <f>VLOOKUP($B502,$B$4:$Z$226,9,FALSE)</f>
        <v>0</v>
      </c>
      <c r="K502" s="23">
        <f t="shared" si="88"/>
        <v>0</v>
      </c>
      <c r="L502" s="23">
        <f t="shared" si="89"/>
        <v>0</v>
      </c>
      <c r="M502" s="23"/>
    </row>
    <row r="503" spans="1:13" customFormat="1" x14ac:dyDescent="0.25">
      <c r="A503">
        <v>4555</v>
      </c>
      <c r="B503" s="2" t="str">
        <f>VLOOKUP(A503,países!$A$4:$B$247,2,FALSE)</f>
        <v>Malasia</v>
      </c>
      <c r="C503" s="23">
        <f>VLOOKUP($B503,$B$4:$H$226,2,FALSE)</f>
        <v>0</v>
      </c>
      <c r="D503" s="23">
        <f>VLOOKUP($B503,$B$4:$H$226,3,FALSE)</f>
        <v>0</v>
      </c>
      <c r="E503" s="23">
        <f>VLOOKUP($B503,$B$4:$H$226,4,FALSE)</f>
        <v>0</v>
      </c>
      <c r="F503" s="23">
        <f>VLOOKUP($B503,$B$4:$H$226,5,FALSE)</f>
        <v>0</v>
      </c>
      <c r="G503" s="23">
        <f>VLOOKUP($B503,$B$4:$H$226,6,FALSE)</f>
        <v>0</v>
      </c>
      <c r="H503" s="23">
        <f>VLOOKUP($B503,$B$4:$H$226,7,FALSE)</f>
        <v>0</v>
      </c>
      <c r="I503" s="23">
        <f>VLOOKUP($B503,$B$4:$I$226,8,FALSE)</f>
        <v>0</v>
      </c>
      <c r="J503" s="23">
        <f>VLOOKUP($B503,$B$4:$Z$226,9,FALSE)</f>
        <v>0</v>
      </c>
      <c r="K503" s="23">
        <f t="shared" si="88"/>
        <v>0</v>
      </c>
      <c r="L503" s="23">
        <f t="shared" si="89"/>
        <v>0</v>
      </c>
      <c r="M503" s="23"/>
    </row>
    <row r="504" spans="1:13" customFormat="1" x14ac:dyDescent="0.25">
      <c r="A504">
        <v>7505</v>
      </c>
      <c r="B504" s="2" t="str">
        <f>VLOOKUP(A504,países!$A$4:$B$247,2,FALSE)</f>
        <v>Sry Lanka</v>
      </c>
      <c r="C504" s="23">
        <f>VLOOKUP($B504,$B$4:$H$226,2,FALSE)</f>
        <v>0</v>
      </c>
      <c r="D504" s="23">
        <f>VLOOKUP($B504,$B$4:$H$226,3,FALSE)</f>
        <v>0</v>
      </c>
      <c r="E504" s="23">
        <f>VLOOKUP($B504,$B$4:$H$226,4,FALSE)</f>
        <v>0</v>
      </c>
      <c r="F504" s="23">
        <f>VLOOKUP($B504,$B$4:$H$226,5,FALSE)</f>
        <v>0</v>
      </c>
      <c r="G504" s="23">
        <f>VLOOKUP($B504,$B$4:$H$226,6,FALSE)</f>
        <v>0</v>
      </c>
      <c r="H504" s="23">
        <f>VLOOKUP($B504,$B$4:$H$226,7,FALSE)</f>
        <v>0</v>
      </c>
      <c r="I504" s="23">
        <f>VLOOKUP($B504,$B$4:$I$226,8,FALSE)</f>
        <v>0</v>
      </c>
      <c r="J504" s="23">
        <f>VLOOKUP($B504,$B$4:$Z$226,9,FALSE)</f>
        <v>0</v>
      </c>
      <c r="K504" s="23">
        <f t="shared" si="88"/>
        <v>0</v>
      </c>
      <c r="L504" s="23">
        <f t="shared" si="89"/>
        <v>0</v>
      </c>
      <c r="M504" s="23"/>
    </row>
    <row r="505" spans="1:13" customFormat="1" x14ac:dyDescent="0.25">
      <c r="J505" s="23"/>
      <c r="K505" s="23"/>
      <c r="L505" s="23"/>
      <c r="M505" s="23"/>
    </row>
    <row r="506" spans="1:13" customFormat="1" x14ac:dyDescent="0.25">
      <c r="A506">
        <v>919916</v>
      </c>
      <c r="B506" s="1" t="s">
        <v>242</v>
      </c>
      <c r="J506" s="23"/>
      <c r="K506" s="23"/>
      <c r="L506" s="23"/>
      <c r="M506" s="23"/>
    </row>
    <row r="507" spans="1:13" customFormat="1" x14ac:dyDescent="0.25">
      <c r="A507">
        <v>597</v>
      </c>
      <c r="B507" s="2" t="str">
        <f>VLOOKUP(A507,países!$A$4:$B$247,2,FALSE)</f>
        <v>Argelia</v>
      </c>
      <c r="C507" s="23">
        <f t="shared" ref="C507:C512" si="98">VLOOKUP($B507,$B$4:$H$226,2,FALSE)</f>
        <v>0</v>
      </c>
      <c r="D507" s="23">
        <f t="shared" ref="D507:D512" si="99">VLOOKUP($B507,$B$4:$H$226,3,FALSE)</f>
        <v>0</v>
      </c>
      <c r="E507" s="23">
        <f t="shared" ref="E507:E512" si="100">VLOOKUP($B507,$B$4:$H$226,4,FALSE)</f>
        <v>0</v>
      </c>
      <c r="F507" s="23">
        <f t="shared" ref="F507:F512" si="101">VLOOKUP($B507,$B$4:$H$226,5,FALSE)</f>
        <v>0</v>
      </c>
      <c r="G507" s="23">
        <f t="shared" ref="G507:G512" si="102">VLOOKUP($B507,$B$4:$H$226,6,FALSE)</f>
        <v>0</v>
      </c>
      <c r="H507" s="23">
        <f t="shared" ref="H507:H512" si="103">VLOOKUP($B507,$B$4:$H$226,7,FALSE)</f>
        <v>0</v>
      </c>
      <c r="I507" s="23">
        <f t="shared" ref="I507:I512" si="104">VLOOKUP($B507,$B$4:$I$226,8,FALSE)</f>
        <v>0</v>
      </c>
      <c r="J507" s="23">
        <f t="shared" ref="J507:J512" si="105">VLOOKUP($B507,$B$4:$Z$226,9,FALSE)</f>
        <v>0</v>
      </c>
      <c r="K507" s="23">
        <f t="shared" si="88"/>
        <v>0</v>
      </c>
      <c r="L507" s="23">
        <f t="shared" si="89"/>
        <v>0</v>
      </c>
      <c r="M507" s="23"/>
    </row>
    <row r="508" spans="1:13" customFormat="1" x14ac:dyDescent="0.25">
      <c r="A508">
        <v>2407</v>
      </c>
      <c r="B508" s="2" t="str">
        <f>VLOOKUP(A508,países!$A$4:$B$247,2,FALSE)</f>
        <v>Egipto</v>
      </c>
      <c r="C508" s="23">
        <f t="shared" si="98"/>
        <v>0</v>
      </c>
      <c r="D508" s="23">
        <f t="shared" si="99"/>
        <v>0</v>
      </c>
      <c r="E508" s="23">
        <f t="shared" si="100"/>
        <v>0</v>
      </c>
      <c r="F508" s="23">
        <f t="shared" si="101"/>
        <v>0</v>
      </c>
      <c r="G508" s="23">
        <f t="shared" si="102"/>
        <v>0</v>
      </c>
      <c r="H508" s="23">
        <f t="shared" si="103"/>
        <v>0</v>
      </c>
      <c r="I508" s="23">
        <f t="shared" si="104"/>
        <v>0</v>
      </c>
      <c r="J508" s="23">
        <f t="shared" si="105"/>
        <v>0</v>
      </c>
      <c r="K508" s="23">
        <f t="shared" ref="K508:K521" si="106">VLOOKUP($B508,$B$4:$Z$226,10,FALSE)</f>
        <v>0</v>
      </c>
      <c r="L508" s="23">
        <f t="shared" ref="L508:L521" si="107">VLOOKUP($B508,$B$4:$Z$226,11,FALSE)</f>
        <v>0</v>
      </c>
      <c r="M508" s="23"/>
    </row>
    <row r="509" spans="1:13" customFormat="1" x14ac:dyDescent="0.25">
      <c r="A509">
        <v>4107</v>
      </c>
      <c r="B509" s="2" t="str">
        <f>VLOOKUP(A509,países!$A$4:$B$247,2,FALSE)</f>
        <v>Kenia</v>
      </c>
      <c r="C509" s="23">
        <f t="shared" si="98"/>
        <v>0</v>
      </c>
      <c r="D509" s="23">
        <f t="shared" si="99"/>
        <v>0</v>
      </c>
      <c r="E509" s="23">
        <f t="shared" si="100"/>
        <v>0</v>
      </c>
      <c r="F509" s="23">
        <f t="shared" si="101"/>
        <v>0</v>
      </c>
      <c r="G509" s="23">
        <f t="shared" si="102"/>
        <v>0</v>
      </c>
      <c r="H509" s="23">
        <f t="shared" si="103"/>
        <v>0</v>
      </c>
      <c r="I509" s="23">
        <f t="shared" si="104"/>
        <v>0</v>
      </c>
      <c r="J509" s="23">
        <f t="shared" si="105"/>
        <v>0</v>
      </c>
      <c r="K509" s="23">
        <f t="shared" si="106"/>
        <v>0</v>
      </c>
      <c r="L509" s="23">
        <f t="shared" si="107"/>
        <v>0</v>
      </c>
      <c r="M509" s="23"/>
    </row>
    <row r="510" spans="1:13" customFormat="1" x14ac:dyDescent="0.25">
      <c r="A510">
        <v>5287</v>
      </c>
      <c r="B510" s="2" t="str">
        <f>VLOOKUP(A510,países!$A$4:$B$247,2,FALSE)</f>
        <v>Nigeria</v>
      </c>
      <c r="C510" s="23">
        <f t="shared" si="98"/>
        <v>0</v>
      </c>
      <c r="D510" s="23">
        <f t="shared" si="99"/>
        <v>0</v>
      </c>
      <c r="E510" s="23">
        <f t="shared" si="100"/>
        <v>0</v>
      </c>
      <c r="F510" s="23">
        <f t="shared" si="101"/>
        <v>0</v>
      </c>
      <c r="G510" s="23">
        <f t="shared" si="102"/>
        <v>0</v>
      </c>
      <c r="H510" s="23">
        <f t="shared" si="103"/>
        <v>0</v>
      </c>
      <c r="I510" s="23">
        <f t="shared" si="104"/>
        <v>0</v>
      </c>
      <c r="J510" s="23">
        <f t="shared" si="105"/>
        <v>0</v>
      </c>
      <c r="K510" s="23">
        <f t="shared" si="106"/>
        <v>0</v>
      </c>
      <c r="L510" s="23">
        <f t="shared" si="107"/>
        <v>0</v>
      </c>
      <c r="M510" s="23"/>
    </row>
    <row r="511" spans="1:13" customFormat="1" x14ac:dyDescent="0.25">
      <c r="A511">
        <v>6657</v>
      </c>
      <c r="B511" s="2" t="str">
        <f>VLOOKUP(A511,países!$A$4:$B$247,2,FALSE)</f>
        <v>Zimbabwe (Rodhesia)</v>
      </c>
      <c r="C511" s="23">
        <f t="shared" si="98"/>
        <v>0</v>
      </c>
      <c r="D511" s="23">
        <f t="shared" si="99"/>
        <v>0</v>
      </c>
      <c r="E511" s="23">
        <f t="shared" si="100"/>
        <v>0</v>
      </c>
      <c r="F511" s="23">
        <f t="shared" si="101"/>
        <v>0</v>
      </c>
      <c r="G511" s="23">
        <f t="shared" si="102"/>
        <v>0</v>
      </c>
      <c r="H511" s="23">
        <f t="shared" si="103"/>
        <v>0</v>
      </c>
      <c r="I511" s="23">
        <f t="shared" si="104"/>
        <v>0</v>
      </c>
      <c r="J511" s="23">
        <f t="shared" si="105"/>
        <v>0</v>
      </c>
      <c r="K511" s="23">
        <f t="shared" si="106"/>
        <v>0</v>
      </c>
      <c r="L511" s="23">
        <f t="shared" si="107"/>
        <v>0</v>
      </c>
      <c r="M511" s="23"/>
    </row>
    <row r="512" spans="1:13" customFormat="1" x14ac:dyDescent="0.25">
      <c r="A512">
        <v>7287</v>
      </c>
      <c r="B512" s="2" t="str">
        <f>VLOOKUP(A512,países!$A$4:$B$247,2,FALSE)</f>
        <v>Senegal</v>
      </c>
      <c r="C512" s="23">
        <f t="shared" si="98"/>
        <v>0</v>
      </c>
      <c r="D512" s="23">
        <f t="shared" si="99"/>
        <v>0</v>
      </c>
      <c r="E512" s="23">
        <f t="shared" si="100"/>
        <v>0</v>
      </c>
      <c r="F512" s="23">
        <f t="shared" si="101"/>
        <v>0</v>
      </c>
      <c r="G512" s="23">
        <f t="shared" si="102"/>
        <v>0</v>
      </c>
      <c r="H512" s="23">
        <f t="shared" si="103"/>
        <v>0</v>
      </c>
      <c r="I512" s="23">
        <f t="shared" si="104"/>
        <v>0</v>
      </c>
      <c r="J512" s="23">
        <f t="shared" si="105"/>
        <v>0</v>
      </c>
      <c r="K512" s="23">
        <f t="shared" si="106"/>
        <v>0</v>
      </c>
      <c r="L512" s="23">
        <f t="shared" si="107"/>
        <v>0</v>
      </c>
      <c r="M512" s="23"/>
    </row>
    <row r="513" spans="1:13" customFormat="1" x14ac:dyDescent="0.25">
      <c r="J513" s="23"/>
      <c r="K513" s="23"/>
      <c r="L513" s="23"/>
      <c r="M513" s="23"/>
    </row>
    <row r="514" spans="1:13" customFormat="1" x14ac:dyDescent="0.25">
      <c r="A514">
        <v>919917</v>
      </c>
      <c r="B514" s="1" t="s">
        <v>243</v>
      </c>
      <c r="J514" s="23"/>
      <c r="K514" s="23"/>
      <c r="L514" s="23"/>
      <c r="M514" s="23"/>
    </row>
    <row r="515" spans="1:13" customFormat="1" x14ac:dyDescent="0.25">
      <c r="A515">
        <v>633</v>
      </c>
      <c r="B515" s="2" t="str">
        <f>VLOOKUP(A515,países!$A$4:$B$247,2,FALSE)</f>
        <v>Argentina</v>
      </c>
      <c r="C515" s="23">
        <f t="shared" ref="C515:C521" si="108">VLOOKUP($B515,$B$4:$H$226,2,FALSE)</f>
        <v>0</v>
      </c>
      <c r="D515" s="23">
        <f t="shared" ref="D515:D521" si="109">VLOOKUP($B515,$B$4:$H$226,3,FALSE)</f>
        <v>0</v>
      </c>
      <c r="E515" s="23">
        <f t="shared" ref="E515:E521" si="110">VLOOKUP($B515,$B$4:$H$226,4,FALSE)</f>
        <v>0</v>
      </c>
      <c r="F515" s="23">
        <f t="shared" ref="F515:F521" si="111">VLOOKUP($B515,$B$4:$H$226,5,FALSE)</f>
        <v>0</v>
      </c>
      <c r="G515" s="23">
        <f t="shared" ref="G515:G521" si="112">VLOOKUP($B515,$B$4:$H$226,6,FALSE)</f>
        <v>0</v>
      </c>
      <c r="H515" s="23">
        <f t="shared" ref="H515:H521" si="113">VLOOKUP($B515,$B$4:$H$226,7,FALSE)</f>
        <v>0</v>
      </c>
      <c r="I515" s="23">
        <f t="shared" ref="I515:I521" si="114">VLOOKUP($B515,$B$4:$I$226,8,FALSE)</f>
        <v>0</v>
      </c>
      <c r="J515" s="23">
        <f t="shared" ref="J515:J521" si="115">VLOOKUP($B515,$B$4:$Z$226,9,FALSE)</f>
        <v>0</v>
      </c>
      <c r="K515" s="23">
        <f t="shared" si="106"/>
        <v>0</v>
      </c>
      <c r="L515" s="23">
        <f t="shared" si="107"/>
        <v>0</v>
      </c>
      <c r="M515" s="23"/>
    </row>
    <row r="516" spans="1:13" customFormat="1" x14ac:dyDescent="0.25">
      <c r="A516">
        <v>1053</v>
      </c>
      <c r="B516" s="2" t="str">
        <f>VLOOKUP(A516,países!$A$4:$B$247,2,FALSE)</f>
        <v>Brasil</v>
      </c>
      <c r="C516" s="23">
        <f t="shared" si="108"/>
        <v>0</v>
      </c>
      <c r="D516" s="23">
        <f t="shared" si="109"/>
        <v>0</v>
      </c>
      <c r="E516" s="23">
        <f t="shared" si="110"/>
        <v>0</v>
      </c>
      <c r="F516" s="23">
        <f t="shared" si="111"/>
        <v>0</v>
      </c>
      <c r="G516" s="23">
        <f t="shared" si="112"/>
        <v>0</v>
      </c>
      <c r="H516" s="23">
        <f t="shared" si="113"/>
        <v>0</v>
      </c>
      <c r="I516" s="23">
        <f t="shared" si="114"/>
        <v>0</v>
      </c>
      <c r="J516" s="23">
        <f t="shared" si="115"/>
        <v>0</v>
      </c>
      <c r="K516" s="23">
        <f t="shared" si="106"/>
        <v>0</v>
      </c>
      <c r="L516" s="23">
        <f t="shared" si="107"/>
        <v>0</v>
      </c>
      <c r="M516" s="23"/>
    </row>
    <row r="517" spans="1:13" customFormat="1" x14ac:dyDescent="0.25">
      <c r="A517">
        <v>1693</v>
      </c>
      <c r="B517" s="2" t="str">
        <f>VLOOKUP(A517,países!$A$4:$B$247,2,FALSE)</f>
        <v>Colombia</v>
      </c>
      <c r="C517" s="23">
        <f t="shared" si="108"/>
        <v>0</v>
      </c>
      <c r="D517" s="23">
        <f t="shared" si="109"/>
        <v>0</v>
      </c>
      <c r="E517" s="23">
        <f t="shared" si="110"/>
        <v>1.89E-2</v>
      </c>
      <c r="F517" s="23">
        <f t="shared" si="111"/>
        <v>0</v>
      </c>
      <c r="G517" s="23">
        <f t="shared" si="112"/>
        <v>0</v>
      </c>
      <c r="H517" s="23">
        <f t="shared" si="113"/>
        <v>0</v>
      </c>
      <c r="I517" s="23">
        <f t="shared" si="114"/>
        <v>0</v>
      </c>
      <c r="J517" s="23">
        <f t="shared" si="115"/>
        <v>3.9331999999999999E-2</v>
      </c>
      <c r="K517" s="23">
        <f t="shared" si="106"/>
        <v>2.9297E-2</v>
      </c>
      <c r="L517" s="23">
        <f t="shared" si="107"/>
        <v>0</v>
      </c>
      <c r="M517" s="23"/>
    </row>
    <row r="518" spans="1:13" customFormat="1" x14ac:dyDescent="0.25">
      <c r="A518">
        <v>2113</v>
      </c>
      <c r="B518" s="2" t="str">
        <f>VLOOKUP(A518,países!$A$4:$B$247,2,FALSE)</f>
        <v>Chile</v>
      </c>
      <c r="C518" s="23">
        <f t="shared" si="108"/>
        <v>0</v>
      </c>
      <c r="D518" s="23">
        <f t="shared" si="109"/>
        <v>0</v>
      </c>
      <c r="E518" s="23">
        <f t="shared" si="110"/>
        <v>0</v>
      </c>
      <c r="F518" s="23">
        <f t="shared" si="111"/>
        <v>0</v>
      </c>
      <c r="G518" s="23">
        <f t="shared" si="112"/>
        <v>0</v>
      </c>
      <c r="H518" s="23">
        <f t="shared" si="113"/>
        <v>0</v>
      </c>
      <c r="I518" s="23">
        <f t="shared" si="114"/>
        <v>0</v>
      </c>
      <c r="J518" s="23">
        <f t="shared" si="115"/>
        <v>0</v>
      </c>
      <c r="K518" s="23">
        <f t="shared" si="106"/>
        <v>0</v>
      </c>
      <c r="L518" s="23">
        <f t="shared" si="107"/>
        <v>0</v>
      </c>
      <c r="M518" s="23"/>
    </row>
    <row r="519" spans="1:13" customFormat="1" x14ac:dyDescent="0.25">
      <c r="A519">
        <v>3912</v>
      </c>
      <c r="B519" s="2" t="str">
        <f>VLOOKUP(A519,países!$A$4:$B$247,2,FALSE)</f>
        <v>Jamaica</v>
      </c>
      <c r="C519" s="23">
        <f t="shared" si="108"/>
        <v>0</v>
      </c>
      <c r="D519" s="23">
        <f t="shared" si="109"/>
        <v>0</v>
      </c>
      <c r="E519" s="23">
        <f t="shared" si="110"/>
        <v>0</v>
      </c>
      <c r="F519" s="23">
        <f t="shared" si="111"/>
        <v>0</v>
      </c>
      <c r="G519" s="23">
        <f t="shared" si="112"/>
        <v>0</v>
      </c>
      <c r="H519" s="23">
        <f t="shared" si="113"/>
        <v>0</v>
      </c>
      <c r="I519" s="23">
        <f t="shared" si="114"/>
        <v>0</v>
      </c>
      <c r="J519" s="23">
        <f t="shared" si="115"/>
        <v>0</v>
      </c>
      <c r="K519" s="23">
        <f t="shared" si="106"/>
        <v>0</v>
      </c>
      <c r="L519" s="23">
        <f t="shared" si="107"/>
        <v>0</v>
      </c>
      <c r="M519" s="23"/>
    </row>
    <row r="520" spans="1:13" customFormat="1" x14ac:dyDescent="0.25">
      <c r="A520">
        <v>4931</v>
      </c>
      <c r="B520" s="2" t="str">
        <f>VLOOKUP(A520,países!$A$4:$B$247,2,FALSE)</f>
        <v>México</v>
      </c>
      <c r="C520" s="23">
        <f t="shared" si="108"/>
        <v>0</v>
      </c>
      <c r="D520" s="23">
        <f t="shared" si="109"/>
        <v>0</v>
      </c>
      <c r="E520" s="23">
        <f t="shared" si="110"/>
        <v>0</v>
      </c>
      <c r="F520" s="23">
        <f t="shared" si="111"/>
        <v>0</v>
      </c>
      <c r="G520" s="23">
        <f t="shared" si="112"/>
        <v>0</v>
      </c>
      <c r="H520" s="23">
        <f t="shared" si="113"/>
        <v>0</v>
      </c>
      <c r="I520" s="23">
        <f t="shared" si="114"/>
        <v>0</v>
      </c>
      <c r="J520" s="23">
        <f t="shared" si="115"/>
        <v>0</v>
      </c>
      <c r="K520" s="23">
        <f t="shared" si="106"/>
        <v>0</v>
      </c>
      <c r="L520" s="23">
        <f t="shared" si="107"/>
        <v>0</v>
      </c>
      <c r="M520" s="23"/>
    </row>
    <row r="521" spans="1:13" customFormat="1" x14ac:dyDescent="0.25">
      <c r="A521">
        <v>5893</v>
      </c>
      <c r="B521" s="2" t="str">
        <f>VLOOKUP(A521,países!$A$4:$B$247,2,FALSE)</f>
        <v>Perú</v>
      </c>
      <c r="C521" s="23">
        <f t="shared" si="108"/>
        <v>0</v>
      </c>
      <c r="D521" s="23">
        <f t="shared" si="109"/>
        <v>0</v>
      </c>
      <c r="E521" s="23">
        <f t="shared" si="110"/>
        <v>0</v>
      </c>
      <c r="F521" s="23">
        <f t="shared" si="111"/>
        <v>0</v>
      </c>
      <c r="G521" s="23">
        <f t="shared" si="112"/>
        <v>0</v>
      </c>
      <c r="H521" s="23">
        <f t="shared" si="113"/>
        <v>0</v>
      </c>
      <c r="I521" s="23">
        <f t="shared" si="114"/>
        <v>0</v>
      </c>
      <c r="J521" s="23">
        <f t="shared" si="115"/>
        <v>0</v>
      </c>
      <c r="K521" s="23">
        <f t="shared" si="106"/>
        <v>0</v>
      </c>
      <c r="L521" s="23">
        <f t="shared" si="107"/>
        <v>0</v>
      </c>
      <c r="M521" s="23"/>
    </row>
    <row r="523" spans="1:13" x14ac:dyDescent="0.25">
      <c r="A523" s="11"/>
      <c r="B523" s="11"/>
    </row>
    <row r="524" spans="1:13" x14ac:dyDescent="0.25">
      <c r="A524"/>
      <c r="B524"/>
      <c r="C524"/>
      <c r="D524"/>
      <c r="E524"/>
      <c r="F524"/>
    </row>
    <row r="525" spans="1:13" x14ac:dyDescent="0.25">
      <c r="A525"/>
      <c r="C525"/>
      <c r="D525"/>
      <c r="E525"/>
      <c r="F525"/>
    </row>
    <row r="526" spans="1:13" x14ac:dyDescent="0.25">
      <c r="A526"/>
      <c r="B526"/>
      <c r="C526" s="6"/>
      <c r="D526" s="30"/>
      <c r="E526" s="30"/>
      <c r="F526" s="30"/>
    </row>
    <row r="527" spans="1:13" x14ac:dyDescent="0.25">
      <c r="A527"/>
      <c r="B527"/>
      <c r="C527" s="21"/>
      <c r="D527" s="30"/>
      <c r="E527" s="21"/>
      <c r="F527"/>
    </row>
    <row r="528" spans="1:13" x14ac:dyDescent="0.25">
      <c r="A528"/>
      <c r="B528"/>
      <c r="C528" s="21"/>
      <c r="D528" s="30"/>
      <c r="E528" s="21"/>
      <c r="F528"/>
    </row>
    <row r="529" spans="1:6" x14ac:dyDescent="0.25">
      <c r="A529"/>
      <c r="B529"/>
      <c r="C529" s="21"/>
      <c r="D529" s="30"/>
      <c r="E529" s="21"/>
      <c r="F529"/>
    </row>
    <row r="530" spans="1:6" x14ac:dyDescent="0.25">
      <c r="A530"/>
      <c r="B530"/>
      <c r="C530" s="21"/>
      <c r="D530" s="30"/>
      <c r="E530" s="21"/>
      <c r="F530"/>
    </row>
    <row r="531" spans="1:6" x14ac:dyDescent="0.25">
      <c r="A531"/>
      <c r="B531"/>
      <c r="C531" s="21"/>
      <c r="D531" s="30"/>
      <c r="E531" s="21"/>
      <c r="F531"/>
    </row>
    <row r="532" spans="1:6" x14ac:dyDescent="0.25">
      <c r="A532"/>
      <c r="B532"/>
      <c r="C532" s="21"/>
      <c r="D532" s="30"/>
      <c r="E532" s="21"/>
      <c r="F532"/>
    </row>
    <row r="533" spans="1:6" x14ac:dyDescent="0.25">
      <c r="A533"/>
      <c r="B533"/>
      <c r="C533" s="21"/>
      <c r="D533" s="30"/>
      <c r="E533" s="21"/>
      <c r="F533"/>
    </row>
    <row r="534" spans="1:6" x14ac:dyDescent="0.25">
      <c r="A534"/>
      <c r="B534"/>
      <c r="C534" s="21"/>
      <c r="D534" s="30"/>
      <c r="E534" s="21"/>
      <c r="F534"/>
    </row>
    <row r="535" spans="1:6" x14ac:dyDescent="0.25">
      <c r="A535"/>
      <c r="B535"/>
      <c r="C535" s="21"/>
      <c r="D535" s="30"/>
      <c r="E535" s="21"/>
      <c r="F535"/>
    </row>
    <row r="536" spans="1:6" x14ac:dyDescent="0.25">
      <c r="A536"/>
      <c r="B536"/>
      <c r="C536" s="21"/>
      <c r="D536" s="30"/>
      <c r="E536" s="21"/>
      <c r="F536"/>
    </row>
    <row r="537" spans="1:6" x14ac:dyDescent="0.25">
      <c r="A537"/>
      <c r="B537"/>
      <c r="C537" s="21"/>
      <c r="D537" s="30"/>
      <c r="E537" s="21"/>
      <c r="F537"/>
    </row>
    <row r="538" spans="1:6" x14ac:dyDescent="0.25">
      <c r="A538"/>
      <c r="B538"/>
      <c r="C538" s="21"/>
      <c r="D538" s="30"/>
      <c r="E538" s="21"/>
      <c r="F538"/>
    </row>
    <row r="539" spans="1:6" x14ac:dyDescent="0.25">
      <c r="A539"/>
      <c r="B539"/>
      <c r="C539" s="21"/>
      <c r="D539" s="30"/>
      <c r="E539" s="21"/>
      <c r="F539"/>
    </row>
    <row r="540" spans="1:6" x14ac:dyDescent="0.25">
      <c r="A540"/>
      <c r="B540"/>
      <c r="C540" s="21"/>
      <c r="D540" s="30"/>
      <c r="E540" s="21"/>
      <c r="F540"/>
    </row>
    <row r="541" spans="1:6" x14ac:dyDescent="0.25">
      <c r="A541"/>
      <c r="B541"/>
      <c r="C541" s="21"/>
      <c r="D541" s="30"/>
      <c r="E541" s="21"/>
      <c r="F541"/>
    </row>
    <row r="542" spans="1:6" x14ac:dyDescent="0.25">
      <c r="A542"/>
      <c r="B542"/>
      <c r="C542" s="21"/>
      <c r="D542" s="30"/>
      <c r="E542" s="21"/>
      <c r="F542"/>
    </row>
    <row r="543" spans="1:6" x14ac:dyDescent="0.25">
      <c r="A543"/>
      <c r="B543"/>
      <c r="C543" s="21"/>
      <c r="D543" s="30"/>
      <c r="E543" s="21"/>
      <c r="F543"/>
    </row>
    <row r="544" spans="1:6" x14ac:dyDescent="0.25">
      <c r="A544"/>
      <c r="B544"/>
      <c r="C544" s="21"/>
      <c r="D544" s="30"/>
      <c r="E544" s="21"/>
      <c r="F544"/>
    </row>
    <row r="545" spans="1:6" x14ac:dyDescent="0.25">
      <c r="A545"/>
      <c r="B545"/>
      <c r="C545" s="21"/>
      <c r="D545" s="30"/>
      <c r="E545" s="21"/>
      <c r="F545"/>
    </row>
    <row r="546" spans="1:6" x14ac:dyDescent="0.25">
      <c r="A546"/>
      <c r="B546"/>
      <c r="C546" s="21"/>
      <c r="D546" s="30"/>
      <c r="E546" s="21"/>
      <c r="F546"/>
    </row>
    <row r="547" spans="1:6" x14ac:dyDescent="0.25">
      <c r="A547"/>
      <c r="B547"/>
      <c r="C547" s="21"/>
      <c r="D547" s="30"/>
      <c r="E547" s="21"/>
      <c r="F547"/>
    </row>
    <row r="548" spans="1:6" x14ac:dyDescent="0.25">
      <c r="A548"/>
      <c r="B548"/>
      <c r="C548" s="21"/>
      <c r="D548" s="30"/>
      <c r="E548" s="21"/>
      <c r="F548"/>
    </row>
    <row r="549" spans="1:6" x14ac:dyDescent="0.25">
      <c r="A549"/>
      <c r="B549"/>
      <c r="C549" s="21"/>
      <c r="D549" s="30"/>
      <c r="E549" s="21"/>
      <c r="F549"/>
    </row>
    <row r="550" spans="1:6" x14ac:dyDescent="0.25">
      <c r="A550"/>
      <c r="B550"/>
      <c r="C550" s="21"/>
      <c r="D550" s="30"/>
      <c r="E550" s="21"/>
      <c r="F550"/>
    </row>
    <row r="551" spans="1:6" x14ac:dyDescent="0.25">
      <c r="A551"/>
      <c r="B551"/>
      <c r="C551" s="21"/>
      <c r="D551" s="30"/>
      <c r="E551" s="21"/>
      <c r="F551"/>
    </row>
    <row r="552" spans="1:6" x14ac:dyDescent="0.25">
      <c r="A552"/>
      <c r="B552"/>
      <c r="C552" s="21"/>
      <c r="D552" s="30"/>
      <c r="E552" s="21"/>
      <c r="F552"/>
    </row>
    <row r="553" spans="1:6" x14ac:dyDescent="0.25">
      <c r="A553"/>
      <c r="B553"/>
      <c r="C553" s="21"/>
      <c r="D553" s="30"/>
      <c r="E553" s="21"/>
      <c r="F553"/>
    </row>
    <row r="554" spans="1:6" x14ac:dyDescent="0.25">
      <c r="A554"/>
      <c r="B554"/>
      <c r="C554" s="21"/>
      <c r="D554" s="30"/>
      <c r="E554" s="21"/>
      <c r="F554"/>
    </row>
    <row r="555" spans="1:6" x14ac:dyDescent="0.25">
      <c r="A555"/>
      <c r="B555"/>
      <c r="C555" s="21"/>
      <c r="D555" s="30"/>
      <c r="E555" s="21"/>
      <c r="F555"/>
    </row>
    <row r="556" spans="1:6" x14ac:dyDescent="0.25">
      <c r="A556"/>
      <c r="B556"/>
      <c r="C556" s="21"/>
      <c r="D556" s="30"/>
      <c r="E556" s="21"/>
      <c r="F556"/>
    </row>
    <row r="557" spans="1:6" x14ac:dyDescent="0.25">
      <c r="A557"/>
      <c r="B557"/>
      <c r="C557" s="21"/>
      <c r="D557" s="30"/>
      <c r="E557" s="21"/>
      <c r="F557"/>
    </row>
    <row r="558" spans="1:6" x14ac:dyDescent="0.25">
      <c r="A558"/>
      <c r="B558"/>
      <c r="C558" s="21"/>
      <c r="D558" s="30"/>
      <c r="E558" s="21"/>
      <c r="F558"/>
    </row>
    <row r="559" spans="1:6" x14ac:dyDescent="0.25">
      <c r="A559"/>
      <c r="B559"/>
      <c r="C559" s="21"/>
      <c r="D559" s="30"/>
      <c r="E559" s="21"/>
      <c r="F559"/>
    </row>
    <row r="560" spans="1:6" x14ac:dyDescent="0.25">
      <c r="A560"/>
      <c r="B560"/>
      <c r="C560" s="21"/>
      <c r="D560" s="30"/>
      <c r="E560" s="21"/>
      <c r="F560"/>
    </row>
    <row r="561" spans="1:6" x14ac:dyDescent="0.25">
      <c r="A561"/>
      <c r="B561"/>
      <c r="C561" s="21"/>
      <c r="D561" s="30"/>
      <c r="E561" s="21"/>
      <c r="F561"/>
    </row>
    <row r="562" spans="1:6" x14ac:dyDescent="0.25">
      <c r="A562"/>
      <c r="B562"/>
      <c r="C562" s="21"/>
      <c r="D562" s="30"/>
      <c r="E562" s="21"/>
      <c r="F562"/>
    </row>
    <row r="563" spans="1:6" x14ac:dyDescent="0.25">
      <c r="A563"/>
      <c r="B563"/>
      <c r="C563" s="21"/>
      <c r="D563" s="30"/>
      <c r="E563" s="21"/>
      <c r="F563"/>
    </row>
    <row r="564" spans="1:6" x14ac:dyDescent="0.25">
      <c r="A564"/>
      <c r="B564"/>
      <c r="C564" s="21"/>
      <c r="D564" s="30"/>
      <c r="E564" s="21"/>
      <c r="F564"/>
    </row>
    <row r="565" spans="1:6" x14ac:dyDescent="0.25">
      <c r="A565"/>
      <c r="B565"/>
      <c r="C565" s="21"/>
      <c r="D565" s="30"/>
      <c r="E565" s="21"/>
      <c r="F565"/>
    </row>
    <row r="566" spans="1:6" x14ac:dyDescent="0.25">
      <c r="A566"/>
      <c r="B566"/>
      <c r="C566" s="21"/>
      <c r="D566" s="30"/>
      <c r="E566" s="21"/>
      <c r="F566"/>
    </row>
    <row r="567" spans="1:6" x14ac:dyDescent="0.25">
      <c r="A567"/>
      <c r="B567"/>
      <c r="C567" s="21"/>
      <c r="D567" s="30"/>
      <c r="E567" s="21"/>
      <c r="F567"/>
    </row>
    <row r="568" spans="1:6" x14ac:dyDescent="0.25">
      <c r="A568"/>
      <c r="B568"/>
      <c r="C568" s="21"/>
      <c r="D568" s="30"/>
      <c r="E568" s="21"/>
      <c r="F568"/>
    </row>
    <row r="569" spans="1:6" x14ac:dyDescent="0.25">
      <c r="A569"/>
      <c r="B569"/>
      <c r="C569" s="21"/>
      <c r="D569" s="30"/>
      <c r="E569" s="21"/>
      <c r="F569"/>
    </row>
    <row r="570" spans="1:6" x14ac:dyDescent="0.25">
      <c r="A570"/>
      <c r="B570"/>
      <c r="C570" s="21"/>
      <c r="D570" s="30"/>
      <c r="E570" s="21"/>
      <c r="F570"/>
    </row>
    <row r="571" spans="1:6" x14ac:dyDescent="0.25">
      <c r="A571"/>
      <c r="B571"/>
      <c r="C571" s="21"/>
      <c r="D571" s="30"/>
      <c r="E571" s="21"/>
      <c r="F571"/>
    </row>
    <row r="572" spans="1:6" x14ac:dyDescent="0.25">
      <c r="A572"/>
      <c r="B572"/>
      <c r="C572" s="21"/>
      <c r="D572" s="30"/>
      <c r="E572" s="21"/>
      <c r="F572"/>
    </row>
    <row r="573" spans="1:6" x14ac:dyDescent="0.25">
      <c r="A573"/>
      <c r="B573"/>
      <c r="C573" s="21"/>
      <c r="D573" s="30"/>
      <c r="E573" s="21"/>
      <c r="F573"/>
    </row>
    <row r="574" spans="1:6" x14ac:dyDescent="0.25">
      <c r="A574"/>
      <c r="B574"/>
      <c r="C574" s="21"/>
      <c r="D574" s="30"/>
      <c r="E574" s="21"/>
      <c r="F574"/>
    </row>
    <row r="575" spans="1:6" x14ac:dyDescent="0.25">
      <c r="A575"/>
      <c r="B575"/>
      <c r="C575" s="21"/>
      <c r="D575" s="30"/>
      <c r="E575" s="21"/>
      <c r="F575"/>
    </row>
    <row r="576" spans="1:6" x14ac:dyDescent="0.25">
      <c r="A576"/>
      <c r="B576"/>
      <c r="C576" s="21"/>
      <c r="D576" s="30"/>
      <c r="E576" s="21"/>
      <c r="F576"/>
    </row>
    <row r="577" spans="1:6" x14ac:dyDescent="0.25">
      <c r="A577"/>
      <c r="B577"/>
      <c r="C577" s="21"/>
      <c r="D577" s="30"/>
      <c r="E577" s="21"/>
      <c r="F577"/>
    </row>
    <row r="578" spans="1:6" x14ac:dyDescent="0.25">
      <c r="A578"/>
      <c r="B578"/>
      <c r="C578" s="21"/>
      <c r="D578" s="30"/>
      <c r="E578" s="21"/>
      <c r="F578"/>
    </row>
    <row r="579" spans="1:6" x14ac:dyDescent="0.25">
      <c r="A579"/>
      <c r="B579"/>
      <c r="C579" s="21"/>
      <c r="D579" s="30"/>
      <c r="E579" s="21"/>
      <c r="F579"/>
    </row>
    <row r="580" spans="1:6" x14ac:dyDescent="0.25">
      <c r="A580"/>
      <c r="B580"/>
      <c r="C580" s="21"/>
      <c r="D580" s="30"/>
      <c r="E580" s="21"/>
      <c r="F580"/>
    </row>
    <row r="581" spans="1:6" x14ac:dyDescent="0.25">
      <c r="A581"/>
      <c r="B581"/>
      <c r="C581" s="21"/>
      <c r="D581" s="30"/>
      <c r="E581" s="21"/>
      <c r="F581"/>
    </row>
    <row r="582" spans="1:6" x14ac:dyDescent="0.25">
      <c r="A582"/>
      <c r="B582"/>
      <c r="C582" s="21"/>
      <c r="D582" s="30"/>
      <c r="E582" s="21"/>
      <c r="F582"/>
    </row>
    <row r="583" spans="1:6" x14ac:dyDescent="0.25">
      <c r="A583"/>
      <c r="B583"/>
      <c r="C583" s="21"/>
      <c r="D583" s="30"/>
      <c r="E583" s="21"/>
      <c r="F583"/>
    </row>
    <row r="584" spans="1:6" x14ac:dyDescent="0.25">
      <c r="A584"/>
      <c r="B584"/>
      <c r="C584" s="21"/>
      <c r="D584" s="30"/>
      <c r="E584" s="21"/>
      <c r="F584"/>
    </row>
    <row r="585" spans="1:6" x14ac:dyDescent="0.25">
      <c r="A585"/>
      <c r="B585"/>
      <c r="C585" s="21"/>
      <c r="D585" s="30"/>
      <c r="E585" s="21"/>
      <c r="F585"/>
    </row>
    <row r="586" spans="1:6" x14ac:dyDescent="0.25">
      <c r="A586"/>
      <c r="B586"/>
      <c r="C586" s="21"/>
      <c r="D586" s="30"/>
      <c r="E586" s="21"/>
      <c r="F586"/>
    </row>
    <row r="587" spans="1:6" x14ac:dyDescent="0.25">
      <c r="A587"/>
      <c r="B587"/>
      <c r="C587" s="21"/>
      <c r="D587" s="30"/>
      <c r="E587" s="21"/>
      <c r="F587"/>
    </row>
    <row r="588" spans="1:6" x14ac:dyDescent="0.25">
      <c r="A588"/>
      <c r="B588"/>
      <c r="C588" s="21"/>
      <c r="D588" s="30"/>
      <c r="E588" s="21"/>
      <c r="F588"/>
    </row>
    <row r="589" spans="1:6" x14ac:dyDescent="0.25">
      <c r="A589"/>
      <c r="B589"/>
      <c r="C589" s="21"/>
      <c r="D589" s="30"/>
      <c r="E589" s="21"/>
      <c r="F589"/>
    </row>
    <row r="590" spans="1:6" x14ac:dyDescent="0.25">
      <c r="A590"/>
      <c r="B590"/>
      <c r="C590" s="21"/>
      <c r="D590" s="30"/>
      <c r="E590" s="21"/>
      <c r="F590"/>
    </row>
    <row r="591" spans="1:6" x14ac:dyDescent="0.25">
      <c r="A591"/>
      <c r="B591"/>
      <c r="C591" s="21"/>
      <c r="D591" s="30"/>
      <c r="E591" s="21"/>
      <c r="F591"/>
    </row>
    <row r="592" spans="1:6" x14ac:dyDescent="0.25">
      <c r="A592"/>
      <c r="B592"/>
      <c r="C592" s="21"/>
      <c r="D592" s="30"/>
      <c r="E592" s="21"/>
      <c r="F592"/>
    </row>
    <row r="593" spans="1:6" x14ac:dyDescent="0.25">
      <c r="A593"/>
      <c r="B593"/>
      <c r="C593" s="21"/>
      <c r="D593" s="30"/>
      <c r="E593" s="21"/>
      <c r="F593"/>
    </row>
    <row r="594" spans="1:6" x14ac:dyDescent="0.25">
      <c r="A594"/>
      <c r="B594"/>
      <c r="C594" s="21"/>
      <c r="D594" s="30"/>
      <c r="E594" s="21"/>
      <c r="F594"/>
    </row>
    <row r="595" spans="1:6" x14ac:dyDescent="0.25">
      <c r="A595"/>
      <c r="B595"/>
      <c r="C595" s="21"/>
      <c r="D595" s="30"/>
      <c r="E595" s="21"/>
      <c r="F595"/>
    </row>
    <row r="596" spans="1:6" x14ac:dyDescent="0.25">
      <c r="A596"/>
      <c r="B596"/>
      <c r="C596" s="21"/>
      <c r="D596" s="30"/>
      <c r="E596" s="21"/>
      <c r="F596"/>
    </row>
    <row r="597" spans="1:6" x14ac:dyDescent="0.25">
      <c r="A597"/>
      <c r="B597"/>
      <c r="C597" s="21"/>
      <c r="D597" s="30"/>
      <c r="E597" s="21"/>
      <c r="F597"/>
    </row>
    <row r="598" spans="1:6" x14ac:dyDescent="0.25">
      <c r="A598"/>
      <c r="B598"/>
      <c r="C598" s="21"/>
      <c r="D598" s="30"/>
      <c r="E598" s="21"/>
      <c r="F598"/>
    </row>
    <row r="599" spans="1:6" x14ac:dyDescent="0.25">
      <c r="A599"/>
      <c r="B599"/>
      <c r="C599" s="21"/>
      <c r="D599" s="30"/>
      <c r="E599" s="21"/>
      <c r="F599"/>
    </row>
    <row r="600" spans="1:6" x14ac:dyDescent="0.25">
      <c r="A600"/>
      <c r="B600"/>
      <c r="C600" s="21"/>
      <c r="D600" s="30"/>
      <c r="E600" s="21"/>
      <c r="F600"/>
    </row>
    <row r="601" spans="1:6" x14ac:dyDescent="0.25">
      <c r="A601"/>
      <c r="B601"/>
      <c r="C601" s="21"/>
      <c r="D601" s="30"/>
      <c r="E601" s="21"/>
      <c r="F601"/>
    </row>
    <row r="602" spans="1:6" x14ac:dyDescent="0.25">
      <c r="A602"/>
      <c r="B602"/>
      <c r="C602" s="21"/>
      <c r="D602" s="30"/>
      <c r="E602" s="21"/>
      <c r="F602"/>
    </row>
    <row r="603" spans="1:6" x14ac:dyDescent="0.25">
      <c r="A603"/>
      <c r="B603"/>
      <c r="C603" s="21"/>
      <c r="D603" s="30"/>
      <c r="E603" s="21"/>
      <c r="F603"/>
    </row>
    <row r="604" spans="1:6" x14ac:dyDescent="0.25">
      <c r="A604"/>
      <c r="B604"/>
      <c r="C604" s="21"/>
      <c r="D604" s="30"/>
      <c r="E604" s="21"/>
      <c r="F604"/>
    </row>
    <row r="605" spans="1:6" x14ac:dyDescent="0.25">
      <c r="A605"/>
      <c r="B605"/>
      <c r="C605" s="21"/>
      <c r="D605" s="30"/>
      <c r="E605" s="21"/>
      <c r="F605"/>
    </row>
    <row r="606" spans="1:6" x14ac:dyDescent="0.25">
      <c r="A606"/>
      <c r="B606"/>
      <c r="C606" s="21"/>
      <c r="D606" s="30"/>
      <c r="E606" s="21"/>
      <c r="F606"/>
    </row>
    <row r="607" spans="1:6" x14ac:dyDescent="0.25">
      <c r="A607"/>
      <c r="B607"/>
      <c r="C607" s="21"/>
      <c r="D607" s="30"/>
      <c r="E607" s="21"/>
      <c r="F607"/>
    </row>
    <row r="608" spans="1:6" x14ac:dyDescent="0.25">
      <c r="A608"/>
      <c r="B608"/>
      <c r="C608" s="21"/>
      <c r="D608" s="30"/>
      <c r="E608" s="21"/>
      <c r="F608"/>
    </row>
    <row r="609" spans="1:6" x14ac:dyDescent="0.25">
      <c r="A609"/>
      <c r="B609"/>
      <c r="C609" s="21"/>
      <c r="D609" s="30"/>
      <c r="E609" s="21"/>
      <c r="F609"/>
    </row>
    <row r="610" spans="1:6" x14ac:dyDescent="0.25">
      <c r="A610"/>
      <c r="B610"/>
      <c r="C610" s="21"/>
      <c r="D610" s="30"/>
      <c r="E610" s="21"/>
      <c r="F610"/>
    </row>
    <row r="611" spans="1:6" x14ac:dyDescent="0.25">
      <c r="A611"/>
      <c r="B611"/>
      <c r="C611" s="21"/>
      <c r="D611" s="30"/>
      <c r="E611" s="21"/>
      <c r="F611"/>
    </row>
    <row r="612" spans="1:6" x14ac:dyDescent="0.25">
      <c r="A612"/>
      <c r="B612"/>
      <c r="C612" s="21"/>
      <c r="D612" s="30"/>
      <c r="E612" s="21"/>
      <c r="F612"/>
    </row>
    <row r="613" spans="1:6" x14ac:dyDescent="0.25">
      <c r="A613"/>
      <c r="B613"/>
      <c r="C613" s="21"/>
      <c r="D613" s="30"/>
      <c r="E613" s="21"/>
      <c r="F613"/>
    </row>
    <row r="614" spans="1:6" x14ac:dyDescent="0.25">
      <c r="A614"/>
      <c r="B614"/>
      <c r="C614" s="21"/>
      <c r="D614" s="30"/>
      <c r="E614" s="21"/>
      <c r="F614"/>
    </row>
    <row r="615" spans="1:6" x14ac:dyDescent="0.25">
      <c r="A615"/>
      <c r="B615"/>
      <c r="C615" s="21"/>
      <c r="D615" s="30"/>
      <c r="E615" s="21"/>
      <c r="F615"/>
    </row>
    <row r="616" spans="1:6" x14ac:dyDescent="0.25">
      <c r="A616"/>
      <c r="B616"/>
      <c r="C616" s="21"/>
      <c r="D616" s="30"/>
      <c r="E616" s="21"/>
      <c r="F616"/>
    </row>
    <row r="617" spans="1:6" x14ac:dyDescent="0.25">
      <c r="A617"/>
      <c r="B617"/>
      <c r="C617" s="21"/>
      <c r="D617" s="30"/>
      <c r="E617" s="21"/>
      <c r="F617"/>
    </row>
    <row r="618" spans="1:6" x14ac:dyDescent="0.25">
      <c r="A618"/>
      <c r="B618"/>
      <c r="C618" s="21"/>
      <c r="D618" s="30"/>
      <c r="E618" s="21"/>
      <c r="F618"/>
    </row>
    <row r="619" spans="1:6" x14ac:dyDescent="0.25">
      <c r="A619"/>
      <c r="B619"/>
      <c r="C619" s="21"/>
      <c r="D619" s="30"/>
      <c r="E619" s="21"/>
      <c r="F619"/>
    </row>
    <row r="620" spans="1:6" x14ac:dyDescent="0.25">
      <c r="A620"/>
      <c r="B620"/>
      <c r="C620" s="21"/>
      <c r="D620" s="30"/>
      <c r="E620" s="21"/>
      <c r="F620"/>
    </row>
    <row r="621" spans="1:6" x14ac:dyDescent="0.25">
      <c r="A621"/>
      <c r="B621"/>
      <c r="C621" s="21"/>
      <c r="D621" s="30"/>
      <c r="E621" s="21"/>
      <c r="F621"/>
    </row>
    <row r="622" spans="1:6" x14ac:dyDescent="0.25">
      <c r="A622"/>
      <c r="B622"/>
      <c r="C622" s="21"/>
      <c r="D622" s="30"/>
      <c r="E622" s="21"/>
      <c r="F622"/>
    </row>
    <row r="623" spans="1:6" x14ac:dyDescent="0.25">
      <c r="A623"/>
      <c r="B623"/>
      <c r="C623" s="21"/>
      <c r="D623" s="30"/>
      <c r="E623" s="21"/>
      <c r="F623"/>
    </row>
    <row r="624" spans="1:6" x14ac:dyDescent="0.25">
      <c r="A624"/>
      <c r="B624"/>
      <c r="C624" s="21"/>
      <c r="D624" s="30"/>
      <c r="E624" s="21"/>
      <c r="F624"/>
    </row>
    <row r="625" spans="1:6" x14ac:dyDescent="0.25">
      <c r="A625"/>
      <c r="B625"/>
      <c r="C625" s="21"/>
      <c r="D625" s="30"/>
      <c r="E625" s="21"/>
      <c r="F625"/>
    </row>
    <row r="626" spans="1:6" x14ac:dyDescent="0.25">
      <c r="A626"/>
      <c r="B626"/>
      <c r="C626" s="21"/>
      <c r="D626" s="30"/>
      <c r="E626" s="21"/>
      <c r="F626"/>
    </row>
    <row r="627" spans="1:6" x14ac:dyDescent="0.25">
      <c r="A627"/>
      <c r="B627"/>
      <c r="C627" s="21"/>
      <c r="D627" s="30"/>
      <c r="E627" s="21"/>
      <c r="F627"/>
    </row>
    <row r="628" spans="1:6" x14ac:dyDescent="0.25">
      <c r="A628"/>
      <c r="B628"/>
      <c r="C628" s="21"/>
      <c r="D628" s="30"/>
      <c r="E628" s="21"/>
      <c r="F628"/>
    </row>
    <row r="629" spans="1:6" x14ac:dyDescent="0.25">
      <c r="A629"/>
      <c r="B629"/>
      <c r="C629" s="21"/>
      <c r="D629" s="30"/>
      <c r="E629" s="21"/>
      <c r="F629"/>
    </row>
    <row r="630" spans="1:6" x14ac:dyDescent="0.25">
      <c r="A630"/>
      <c r="B630"/>
      <c r="C630" s="21"/>
      <c r="D630" s="30"/>
      <c r="E630" s="21"/>
    </row>
    <row r="631" spans="1:6" x14ac:dyDescent="0.25">
      <c r="A631"/>
      <c r="B631"/>
      <c r="C631" s="21"/>
      <c r="D631" s="30"/>
      <c r="E631" s="21"/>
    </row>
    <row r="632" spans="1:6" x14ac:dyDescent="0.25">
      <c r="A632"/>
      <c r="B632"/>
      <c r="C632" s="21"/>
      <c r="D632" s="30"/>
      <c r="E632" s="21"/>
    </row>
    <row r="633" spans="1:6" x14ac:dyDescent="0.25">
      <c r="A633"/>
      <c r="B633"/>
      <c r="C633" s="21"/>
      <c r="D633" s="30"/>
      <c r="E633" s="21"/>
    </row>
    <row r="634" spans="1:6" x14ac:dyDescent="0.25">
      <c r="A634"/>
      <c r="B634"/>
      <c r="C634" s="21"/>
      <c r="D634" s="30"/>
      <c r="E634" s="21"/>
    </row>
    <row r="635" spans="1:6" x14ac:dyDescent="0.25">
      <c r="A635"/>
      <c r="B635"/>
      <c r="C635" s="21"/>
      <c r="D635" s="30"/>
      <c r="E635" s="21"/>
    </row>
    <row r="636" spans="1:6" x14ac:dyDescent="0.25">
      <c r="A636"/>
      <c r="B636"/>
      <c r="C636" s="21"/>
      <c r="D636" s="30"/>
      <c r="E636" s="21"/>
    </row>
    <row r="637" spans="1:6" x14ac:dyDescent="0.25">
      <c r="A637"/>
      <c r="B637"/>
      <c r="C637" s="21"/>
      <c r="D637" s="30"/>
      <c r="E637" s="21"/>
    </row>
    <row r="638" spans="1:6" x14ac:dyDescent="0.25">
      <c r="A638"/>
      <c r="B638"/>
      <c r="C638" s="21"/>
      <c r="D638" s="30"/>
      <c r="E638" s="21"/>
    </row>
    <row r="639" spans="1:6" x14ac:dyDescent="0.25">
      <c r="A639"/>
      <c r="B639"/>
      <c r="C639" s="21"/>
      <c r="D639" s="30"/>
      <c r="E639" s="21"/>
    </row>
    <row r="640" spans="1:6" x14ac:dyDescent="0.25">
      <c r="A640"/>
      <c r="B640"/>
      <c r="C640" s="21"/>
      <c r="D640" s="30"/>
      <c r="E640" s="21"/>
    </row>
    <row r="641" spans="1:5" x14ac:dyDescent="0.25">
      <c r="A641"/>
      <c r="B641"/>
      <c r="C641" s="21"/>
      <c r="D641" s="30"/>
      <c r="E641" s="21"/>
    </row>
    <row r="642" spans="1:5" x14ac:dyDescent="0.25">
      <c r="A642"/>
      <c r="B642"/>
      <c r="C642" s="21"/>
      <c r="D642" s="30"/>
      <c r="E642" s="21"/>
    </row>
    <row r="643" spans="1:5" x14ac:dyDescent="0.25">
      <c r="A643"/>
      <c r="B643"/>
      <c r="C643" s="21"/>
      <c r="D643" s="30"/>
      <c r="E643" s="21"/>
    </row>
    <row r="644" spans="1:5" x14ac:dyDescent="0.25">
      <c r="A644"/>
      <c r="B644"/>
      <c r="C644" s="21"/>
      <c r="D644" s="30"/>
      <c r="E644" s="21"/>
    </row>
    <row r="645" spans="1:5" x14ac:dyDescent="0.25">
      <c r="A645"/>
      <c r="B645"/>
      <c r="C645" s="21"/>
      <c r="D645" s="30"/>
      <c r="E645" s="21"/>
    </row>
    <row r="646" spans="1:5" x14ac:dyDescent="0.25">
      <c r="A646"/>
      <c r="B646"/>
      <c r="C646" s="21"/>
      <c r="D646" s="30"/>
      <c r="E646" s="21"/>
    </row>
    <row r="647" spans="1:5" x14ac:dyDescent="0.25">
      <c r="A647"/>
      <c r="B647"/>
      <c r="C647" s="21"/>
      <c r="D647" s="30"/>
      <c r="E647" s="21"/>
    </row>
    <row r="648" spans="1:5" x14ac:dyDescent="0.25">
      <c r="A648"/>
      <c r="B648"/>
    </row>
    <row r="649" spans="1:5" x14ac:dyDescent="0.25">
      <c r="A649"/>
      <c r="B649"/>
    </row>
    <row r="650" spans="1:5" x14ac:dyDescent="0.25">
      <c r="A650"/>
      <c r="B650"/>
    </row>
    <row r="651" spans="1:5" x14ac:dyDescent="0.25">
      <c r="A651"/>
      <c r="B651"/>
    </row>
  </sheetData>
  <sheetProtection password="89BF" sheet="1" objects="1" scenarios="1"/>
  <dataConsolidate leftLabels="1">
    <dataRefs count="1">
      <dataRef ref="A6:H203" sheet="XNT 95 2004sep"/>
    </dataRefs>
  </dataConsolidate>
  <phoneticPr fontId="0" type="noConversion"/>
  <pageMargins left="0.75" right="0.75" top="1" bottom="1" header="0" footer="0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6"/>
  <sheetViews>
    <sheetView zoomScale="75" workbookViewId="0"/>
  </sheetViews>
  <sheetFormatPr baseColWidth="10" defaultColWidth="11.44140625" defaultRowHeight="13.2" x14ac:dyDescent="0.25"/>
  <cols>
    <col min="1" max="1" width="11.44140625" style="2"/>
    <col min="2" max="2" width="17" style="10" customWidth="1"/>
    <col min="3" max="3" width="9.44140625" style="7" customWidth="1"/>
    <col min="4" max="4" width="9.33203125" style="7" bestFit="1" customWidth="1"/>
    <col min="5" max="5" width="10.109375" style="7" bestFit="1" customWidth="1"/>
    <col min="6" max="6" width="9.33203125" style="7" bestFit="1" customWidth="1"/>
    <col min="7" max="7" width="10.109375" style="7" bestFit="1" customWidth="1"/>
    <col min="8" max="16" width="11.44140625" style="11"/>
    <col min="17" max="16384" width="11.44140625" style="2"/>
  </cols>
  <sheetData>
    <row r="1" spans="1:17" x14ac:dyDescent="0.25">
      <c r="A1" s="9" t="s">
        <v>293</v>
      </c>
    </row>
    <row r="2" spans="1:17" x14ac:dyDescent="0.25">
      <c r="A2" s="9" t="s">
        <v>245</v>
      </c>
      <c r="C2" s="12"/>
      <c r="D2" s="12"/>
      <c r="E2" s="12"/>
      <c r="F2" s="12"/>
      <c r="G2" s="12"/>
    </row>
    <row r="3" spans="1:17" x14ac:dyDescent="0.25">
      <c r="B3" s="14" t="s">
        <v>246</v>
      </c>
      <c r="C3" s="12">
        <v>1995</v>
      </c>
      <c r="D3" s="12">
        <v>1996</v>
      </c>
      <c r="E3" s="12">
        <v>1997</v>
      </c>
      <c r="F3" s="12">
        <v>1998</v>
      </c>
      <c r="G3" s="12" t="s">
        <v>248</v>
      </c>
      <c r="H3" s="15">
        <v>2000</v>
      </c>
      <c r="I3" s="15">
        <v>2001</v>
      </c>
      <c r="J3" s="15">
        <v>2002</v>
      </c>
      <c r="K3" s="15">
        <v>2003</v>
      </c>
      <c r="L3" s="15" t="s">
        <v>286</v>
      </c>
    </row>
    <row r="4" spans="1:17" x14ac:dyDescent="0.25">
      <c r="A4" s="2">
        <v>135</v>
      </c>
      <c r="B4" s="2" t="str">
        <f>VLOOKUP(A4,países!$A$4:$B$247,2,FALSE)</f>
        <v>Afganistán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Q4" s="11"/>
    </row>
    <row r="5" spans="1:17" x14ac:dyDescent="0.25">
      <c r="A5" s="2">
        <v>174</v>
      </c>
      <c r="B5" s="2" t="str">
        <f>VLOOKUP(A5,países!$A$4:$B$247,2,FALSE)</f>
        <v>Albania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Q5" s="11"/>
    </row>
    <row r="6" spans="1:17" x14ac:dyDescent="0.25">
      <c r="A6" s="2">
        <v>207</v>
      </c>
      <c r="B6" s="2" t="str">
        <f>VLOOKUP(A6,países!$A$4:$B$247,2,FALSE)</f>
        <v>Alboran Perejil Isla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Q6" s="11"/>
    </row>
    <row r="7" spans="1:17" x14ac:dyDescent="0.25">
      <c r="A7" s="2">
        <v>234</v>
      </c>
      <c r="B7" s="2" t="str">
        <f>VLOOKUP(A7,países!$A$4:$B$247,2,FALSE)</f>
        <v>Alemania</v>
      </c>
      <c r="C7" s="25">
        <v>0.26900000000000002</v>
      </c>
      <c r="D7" s="25">
        <v>0</v>
      </c>
      <c r="E7" s="25">
        <v>0</v>
      </c>
      <c r="F7" s="25">
        <v>0</v>
      </c>
      <c r="G7" s="25">
        <v>0</v>
      </c>
      <c r="H7" s="20">
        <v>0</v>
      </c>
      <c r="I7" s="20">
        <v>2.5598239999999999</v>
      </c>
      <c r="J7" s="20">
        <v>2.8296262651563415</v>
      </c>
      <c r="K7" s="20">
        <v>1.6321640727381077</v>
      </c>
      <c r="L7" s="20">
        <v>7.9260609999999998</v>
      </c>
      <c r="Q7" s="11"/>
    </row>
    <row r="8" spans="1:17" x14ac:dyDescent="0.25">
      <c r="A8">
        <v>266</v>
      </c>
      <c r="B8" s="2" t="str">
        <f>VLOOKUP(A8,países!$A$4:$B$247,2,FALSE)</f>
        <v>No identificado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Q8" s="11"/>
    </row>
    <row r="9" spans="1:17" x14ac:dyDescent="0.25">
      <c r="A9" s="2">
        <v>272</v>
      </c>
      <c r="B9" s="2" t="str">
        <f>VLOOKUP(A9,países!$A$4:$B$247,2,FALSE)</f>
        <v>Aruba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Q9" s="11"/>
    </row>
    <row r="10" spans="1:17" x14ac:dyDescent="0.25">
      <c r="A10" s="2">
        <v>294</v>
      </c>
      <c r="B10" s="2" t="str">
        <f>VLOOKUP(A10,países!$A$4:$B$247,2,FALSE)</f>
        <v>Bosnia-Herzegovina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Q10" s="11"/>
    </row>
    <row r="11" spans="1:17" x14ac:dyDescent="0.25">
      <c r="A11" s="1">
        <v>317</v>
      </c>
      <c r="B11" s="2" t="str">
        <f>VLOOKUP(A11,países!$A$4:$B$247,2,FALSE)</f>
        <v>Alto Volta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Q11" s="11"/>
    </row>
    <row r="12" spans="1:17" x14ac:dyDescent="0.25">
      <c r="A12" s="2">
        <v>374</v>
      </c>
      <c r="B12" s="2" t="str">
        <f>VLOOKUP(A12,países!$A$4:$B$247,2,FALSE)</f>
        <v>Andorra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Q12" s="11"/>
    </row>
    <row r="13" spans="1:17" x14ac:dyDescent="0.25">
      <c r="A13" s="2">
        <v>407</v>
      </c>
      <c r="B13" s="2" t="str">
        <f>VLOOKUP(A13,países!$A$4:$B$247,2,FALSE)</f>
        <v>Angola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Q13" s="11"/>
    </row>
    <row r="14" spans="1:17" x14ac:dyDescent="0.25">
      <c r="A14" s="2">
        <v>412</v>
      </c>
      <c r="B14" s="2" t="str">
        <f>VLOOKUP(A14,países!$A$4:$B$247,2,FALSE)</f>
        <v>Anguila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Q14" s="11"/>
    </row>
    <row r="15" spans="1:17" x14ac:dyDescent="0.25">
      <c r="A15" s="2">
        <v>432</v>
      </c>
      <c r="B15" s="2" t="str">
        <f>VLOOKUP(A15,países!$A$4:$B$247,2,FALSE)</f>
        <v>Antigua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Q15" s="11"/>
    </row>
    <row r="16" spans="1:17" x14ac:dyDescent="0.25">
      <c r="A16" s="2">
        <v>472</v>
      </c>
      <c r="B16" s="2" t="str">
        <f>VLOOKUP(A16,países!$A$4:$B$247,2,FALSE)</f>
        <v>Antillas Holandesas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Q16" s="11"/>
    </row>
    <row r="17" spans="1:17" x14ac:dyDescent="0.25">
      <c r="A17" s="2">
        <v>512</v>
      </c>
      <c r="B17" s="2" t="str">
        <f>VLOOKUP(A17,países!$A$4:$B$247,2,FALSE)</f>
        <v>San  Eustoquio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Q17" s="11"/>
    </row>
    <row r="18" spans="1:17" x14ac:dyDescent="0.25">
      <c r="A18" s="2">
        <v>522</v>
      </c>
      <c r="B18" s="2" t="str">
        <f>VLOOKUP(A18,países!$A$4:$B$247,2,FALSE)</f>
        <v>San Martín del Sur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Q18" s="11"/>
    </row>
    <row r="19" spans="1:17" x14ac:dyDescent="0.25">
      <c r="A19" s="2">
        <v>535</v>
      </c>
      <c r="B19" s="2" t="str">
        <f>VLOOKUP(A19,países!$A$4:$B$247,2,FALSE)</f>
        <v>Arabia Saudita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Q19" s="11"/>
    </row>
    <row r="20" spans="1:17" x14ac:dyDescent="0.25">
      <c r="A20" s="3">
        <v>1838</v>
      </c>
      <c r="B20" t="s">
        <v>277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/>
      <c r="N20"/>
      <c r="O20"/>
      <c r="P20"/>
      <c r="Q20"/>
    </row>
    <row r="21" spans="1:17" x14ac:dyDescent="0.25">
      <c r="A21" s="3">
        <v>5938</v>
      </c>
      <c r="B21" t="s">
        <v>278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/>
      <c r="N21"/>
      <c r="O21"/>
      <c r="P21"/>
      <c r="Q21"/>
    </row>
    <row r="22" spans="1:17" x14ac:dyDescent="0.25">
      <c r="A22" s="3">
        <v>7746</v>
      </c>
      <c r="B22" t="s">
        <v>276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/>
      <c r="N22"/>
      <c r="O22"/>
      <c r="P22"/>
      <c r="Q22"/>
    </row>
    <row r="23" spans="1:17" x14ac:dyDescent="0.25">
      <c r="A23" s="2">
        <v>597</v>
      </c>
      <c r="B23" s="2" t="str">
        <f>VLOOKUP(A23,países!$A$4:$B$247,2,FALSE)</f>
        <v>Argelia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Q23" s="11"/>
    </row>
    <row r="24" spans="1:17" x14ac:dyDescent="0.25">
      <c r="A24" s="2">
        <v>633</v>
      </c>
      <c r="B24" s="2" t="str">
        <f>VLOOKUP(A24,países!$A$4:$B$247,2,FALSE)</f>
        <v>Argentina</v>
      </c>
      <c r="C24" s="25">
        <v>0</v>
      </c>
      <c r="D24" s="25">
        <v>0</v>
      </c>
      <c r="E24" s="25">
        <v>2.351</v>
      </c>
      <c r="F24" s="25">
        <v>0</v>
      </c>
      <c r="G24" s="25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Q24" s="11"/>
    </row>
    <row r="25" spans="1:17" x14ac:dyDescent="0.25">
      <c r="A25" s="2">
        <v>698</v>
      </c>
      <c r="B25" s="2" t="str">
        <f>VLOOKUP(A25,países!$A$4:$B$247,2,FALSE)</f>
        <v>Australia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Q25" s="11"/>
    </row>
    <row r="26" spans="1:17" x14ac:dyDescent="0.25">
      <c r="A26" s="2">
        <v>724</v>
      </c>
      <c r="B26" s="2" t="str">
        <f>VLOOKUP(A26,países!$A$4:$B$247,2,FALSE)</f>
        <v>Austria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Q26" s="11"/>
    </row>
    <row r="27" spans="1:17" x14ac:dyDescent="0.25">
      <c r="A27" s="2">
        <v>746</v>
      </c>
      <c r="B27" s="2" t="str">
        <f>VLOOKUP(A27,países!$A$4:$B$247,2,FALSE)</f>
        <v>Azerbaidjan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Q27" s="11"/>
    </row>
    <row r="28" spans="1:17" x14ac:dyDescent="0.25">
      <c r="A28" s="2">
        <v>772</v>
      </c>
      <c r="B28" s="2" t="str">
        <f>VLOOKUP(A28,países!$A$4:$B$247,2,FALSE)</f>
        <v>Bahamas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Q28" s="11"/>
    </row>
    <row r="29" spans="1:17" x14ac:dyDescent="0.25">
      <c r="A29" s="2">
        <v>805</v>
      </c>
      <c r="B29" s="2" t="str">
        <f>VLOOKUP(A29,países!$A$4:$B$247,2,FALSE)</f>
        <v>Bahrein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Q29" s="11"/>
    </row>
    <row r="30" spans="1:17" x14ac:dyDescent="0.25">
      <c r="A30" s="2">
        <v>817</v>
      </c>
      <c r="B30" s="2" t="str">
        <f>VLOOKUP(A30,países!$A$4:$B$247,2,FALSE)</f>
        <v>Bangladesh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Q30" s="11"/>
    </row>
    <row r="31" spans="1:17" x14ac:dyDescent="0.25">
      <c r="A31" s="2">
        <v>832</v>
      </c>
      <c r="B31" s="2" t="str">
        <f>VLOOKUP(A31,países!$A$4:$B$247,2,FALSE)</f>
        <v>Barbados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Q31" s="11"/>
    </row>
    <row r="32" spans="1:17" x14ac:dyDescent="0.25">
      <c r="A32" s="2">
        <v>874</v>
      </c>
      <c r="B32" s="2" t="str">
        <f>VLOOKUP(A32,países!$A$4:$B$247,2,FALSE)</f>
        <v>Bélgica-Luxemburgo</v>
      </c>
      <c r="C32" s="20">
        <v>7.2409999999999997</v>
      </c>
      <c r="D32" s="20">
        <v>8.3810000000000002</v>
      </c>
      <c r="E32" s="20">
        <v>10.715999999999999</v>
      </c>
      <c r="F32" s="20">
        <v>20.567194000000001</v>
      </c>
      <c r="G32" s="20">
        <v>13.187676177402823</v>
      </c>
      <c r="H32" s="20">
        <v>15.750808000000001</v>
      </c>
      <c r="I32" s="20">
        <v>6.3071250000000001</v>
      </c>
      <c r="J32" s="20">
        <v>7.2094862409372338</v>
      </c>
      <c r="K32" s="20">
        <v>5.0898329999999996</v>
      </c>
      <c r="L32" s="20">
        <v>8.2314360000000004</v>
      </c>
      <c r="Q32" s="11"/>
    </row>
    <row r="33" spans="1:17" x14ac:dyDescent="0.25">
      <c r="A33" s="2">
        <v>882</v>
      </c>
      <c r="B33" s="2" t="str">
        <f>VLOOKUP(A33,países!$A$4:$B$247,2,FALSE)</f>
        <v>Belice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Q33" s="11"/>
    </row>
    <row r="34" spans="1:17" x14ac:dyDescent="0.25">
      <c r="A34" s="2">
        <v>902</v>
      </c>
      <c r="B34" s="2" t="str">
        <f>VLOOKUP(A34,países!$A$4:$B$247,2,FALSE)</f>
        <v>Bermudas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Q34" s="11"/>
    </row>
    <row r="35" spans="1:17" customFormat="1" x14ac:dyDescent="0.25">
      <c r="A35">
        <v>916</v>
      </c>
      <c r="B35" t="s">
        <v>39</v>
      </c>
      <c r="C35" s="17">
        <v>0</v>
      </c>
      <c r="D35" s="17">
        <v>0</v>
      </c>
      <c r="E35" s="17">
        <v>0</v>
      </c>
      <c r="F35" s="17">
        <v>0</v>
      </c>
      <c r="G35" s="17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11"/>
      <c r="N35" s="11"/>
      <c r="O35" s="11"/>
      <c r="P35" s="11"/>
      <c r="Q35" s="11"/>
    </row>
    <row r="36" spans="1:17" x14ac:dyDescent="0.25">
      <c r="A36" s="1">
        <v>935</v>
      </c>
      <c r="B36" s="2" t="str">
        <f>VLOOKUP(A36,países!$A$4:$B$247,2,FALSE)</f>
        <v>Birmania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Q36" s="11"/>
    </row>
    <row r="37" spans="1:17" x14ac:dyDescent="0.25">
      <c r="A37" s="2">
        <v>973</v>
      </c>
      <c r="B37" s="2" t="str">
        <f>VLOOKUP(A37,países!$A$4:$B$247,2,FALSE)</f>
        <v>Bolivia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Q37" s="11"/>
    </row>
    <row r="38" spans="1:17" x14ac:dyDescent="0.25">
      <c r="A38" s="1">
        <v>999</v>
      </c>
      <c r="B38" s="2" t="str">
        <f>VLOOKUP(A38,países!$A$4:$B$247,2,FALSE)</f>
        <v>No identificados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20">
        <v>0</v>
      </c>
      <c r="I38" s="20">
        <v>0</v>
      </c>
      <c r="J38" s="20">
        <v>0</v>
      </c>
      <c r="K38" s="20">
        <v>0</v>
      </c>
      <c r="L38" s="20">
        <v>-2.0693E-2</v>
      </c>
      <c r="Q38" s="11"/>
    </row>
    <row r="39" spans="1:17" x14ac:dyDescent="0.25">
      <c r="A39" s="2">
        <v>1002</v>
      </c>
      <c r="B39" s="2" t="str">
        <f>VLOOKUP(A39,países!$A$4:$B$247,2,FALSE)</f>
        <v>Bonaire  Islas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Q39" s="11"/>
    </row>
    <row r="40" spans="1:17" x14ac:dyDescent="0.25">
      <c r="A40" s="2">
        <v>1017</v>
      </c>
      <c r="B40" s="2" t="str">
        <f>VLOOKUP(A40,países!$A$4:$B$247,2,FALSE)</f>
        <v>Botswana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Q40" s="11"/>
    </row>
    <row r="41" spans="1:17" x14ac:dyDescent="0.25">
      <c r="A41" s="2">
        <v>1053</v>
      </c>
      <c r="B41" s="2" t="str">
        <f>VLOOKUP(A41,países!$A$4:$B$247,2,FALSE)</f>
        <v>Brasil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Q41" s="11"/>
    </row>
    <row r="42" spans="1:17" x14ac:dyDescent="0.25">
      <c r="A42" s="2">
        <v>1085</v>
      </c>
      <c r="B42" s="2" t="str">
        <f>VLOOKUP(A42,países!$A$4:$B$247,2,FALSE)</f>
        <v>Brunei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Q42" s="11"/>
    </row>
    <row r="43" spans="1:17" x14ac:dyDescent="0.25">
      <c r="A43" s="2">
        <v>1114</v>
      </c>
      <c r="B43" s="2" t="str">
        <f>VLOOKUP(A43,países!$A$4:$B$247,2,FALSE)</f>
        <v>Bulgaria</v>
      </c>
      <c r="C43" s="25">
        <v>3.73</v>
      </c>
      <c r="D43" s="25">
        <v>5.306</v>
      </c>
      <c r="E43" s="25">
        <v>3.7719999999999998</v>
      </c>
      <c r="F43" s="25">
        <v>2.752294</v>
      </c>
      <c r="G43" s="25">
        <v>1.9372715344421458</v>
      </c>
      <c r="H43" s="20">
        <v>1.22973</v>
      </c>
      <c r="I43" s="20">
        <v>10.543537000000001</v>
      </c>
      <c r="J43" s="20">
        <v>5.3692913349145179</v>
      </c>
      <c r="K43" s="20">
        <v>3.400452</v>
      </c>
      <c r="L43" s="20">
        <v>0</v>
      </c>
      <c r="Q43" s="11"/>
    </row>
    <row r="44" spans="1:17" x14ac:dyDescent="0.25">
      <c r="A44" s="1">
        <v>1157</v>
      </c>
      <c r="B44" s="2" t="str">
        <f>VLOOKUP(A44,países!$A$4:$B$247,2,FALSE)</f>
        <v>Burundi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Q44" s="11"/>
    </row>
    <row r="45" spans="1:17" x14ac:dyDescent="0.25">
      <c r="A45" s="1">
        <v>1195</v>
      </c>
      <c r="B45" s="2" t="str">
        <f>VLOOKUP(A45,países!$A$4:$B$247,2,FALSE)</f>
        <v xml:space="preserve">Bután Reino de 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20">
        <v>0</v>
      </c>
      <c r="I45" s="20">
        <v>0</v>
      </c>
      <c r="J45" s="20">
        <v>0</v>
      </c>
      <c r="K45" s="20">
        <v>0</v>
      </c>
      <c r="L45" s="20">
        <v>0</v>
      </c>
      <c r="Q45" s="11"/>
    </row>
    <row r="46" spans="1:17" x14ac:dyDescent="0.25">
      <c r="A46" s="2">
        <v>1372</v>
      </c>
      <c r="B46" s="2" t="str">
        <f>VLOOKUP(A46,países!$A$4:$B$247,2,FALSE)</f>
        <v>Caimán  Isla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Q46" s="11"/>
    </row>
    <row r="47" spans="1:17" x14ac:dyDescent="0.25">
      <c r="A47" s="2">
        <v>1415</v>
      </c>
      <c r="B47" s="2" t="str">
        <f>VLOOKUP(A47,países!$A$4:$B$247,2,FALSE)</f>
        <v>Camboya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Q47" s="11"/>
    </row>
    <row r="48" spans="1:17" x14ac:dyDescent="0.25">
      <c r="A48" s="2">
        <v>1457</v>
      </c>
      <c r="B48" s="2" t="str">
        <f>VLOOKUP(A48,países!$A$4:$B$247,2,FALSE)</f>
        <v>Camerún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Q48" s="11"/>
    </row>
    <row r="49" spans="1:17" x14ac:dyDescent="0.25">
      <c r="A49" s="2">
        <v>1491</v>
      </c>
      <c r="B49" s="2" t="str">
        <f>VLOOKUP(A49,países!$A$4:$B$247,2,FALSE)</f>
        <v>Canadá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20">
        <v>0</v>
      </c>
      <c r="I49" s="20">
        <v>0</v>
      </c>
      <c r="J49" s="20">
        <v>0</v>
      </c>
      <c r="K49" s="20">
        <v>0</v>
      </c>
      <c r="L49" s="20">
        <v>9.7423590000000004</v>
      </c>
      <c r="Q49" s="11"/>
    </row>
    <row r="50" spans="1:17" x14ac:dyDescent="0.25">
      <c r="A50" s="2">
        <v>1534</v>
      </c>
      <c r="B50" s="2" t="str">
        <f>VLOOKUP(A50,países!$A$4:$B$247,2,FALSE)</f>
        <v>No identificado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Q50" s="11"/>
    </row>
    <row r="51" spans="1:17" x14ac:dyDescent="0.25">
      <c r="A51" s="2">
        <v>1554</v>
      </c>
      <c r="B51" s="2" t="str">
        <f>VLOOKUP(A51,países!$A$4:$B$247,2,FALSE)</f>
        <v>Canal Islas (Normanda)</v>
      </c>
      <c r="C51" s="16">
        <v>0</v>
      </c>
      <c r="D51" s="16">
        <v>0</v>
      </c>
      <c r="E51" s="16">
        <v>0</v>
      </c>
      <c r="F51" s="16">
        <v>0</v>
      </c>
      <c r="G51" s="16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Q51" s="11"/>
    </row>
    <row r="52" spans="1:17" x14ac:dyDescent="0.25">
      <c r="A52" s="1">
        <v>1569</v>
      </c>
      <c r="B52" s="2" t="str">
        <f>VLOOKUP(A52,países!$A$4:$B$247,2,FALSE)</f>
        <v>Ceilán</v>
      </c>
      <c r="C52" s="16">
        <v>0</v>
      </c>
      <c r="D52" s="16">
        <v>0</v>
      </c>
      <c r="E52" s="16">
        <v>0</v>
      </c>
      <c r="F52" s="16">
        <v>0</v>
      </c>
      <c r="G52" s="16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Q52" s="11"/>
    </row>
    <row r="53" spans="1:17" x14ac:dyDescent="0.25">
      <c r="A53" s="2">
        <v>1658</v>
      </c>
      <c r="B53" s="2" t="str">
        <f>VLOOKUP(A53,países!$A$4:$B$247,2,FALSE)</f>
        <v>Cocos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Q53" s="11"/>
    </row>
    <row r="54" spans="1:17" x14ac:dyDescent="0.25">
      <c r="A54" s="2">
        <v>1693</v>
      </c>
      <c r="B54" s="2" t="str">
        <f>VLOOKUP(A54,países!$A$4:$B$247,2,FALSE)</f>
        <v>Colombia</v>
      </c>
      <c r="C54" s="25">
        <v>0.41899999999999998</v>
      </c>
      <c r="D54" s="25">
        <v>1.1060000000000001</v>
      </c>
      <c r="E54" s="25">
        <v>0.53700000000000003</v>
      </c>
      <c r="F54" s="25">
        <v>0.81583099999999997</v>
      </c>
      <c r="G54" s="25">
        <v>0.3266310653379742</v>
      </c>
      <c r="H54" s="20">
        <v>0.38108500000000001</v>
      </c>
      <c r="I54" s="20">
        <v>0</v>
      </c>
      <c r="J54" s="20">
        <v>0</v>
      </c>
      <c r="K54" s="20">
        <v>0</v>
      </c>
      <c r="L54" s="20">
        <v>0</v>
      </c>
      <c r="Q54" s="11"/>
    </row>
    <row r="55" spans="1:17" x14ac:dyDescent="0.25">
      <c r="A55" s="2">
        <v>1777</v>
      </c>
      <c r="B55" s="2" t="str">
        <f>VLOOKUP(A55,países!$A$4:$B$247,2,FALSE)</f>
        <v>Congo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Q55" s="11"/>
    </row>
    <row r="56" spans="1:17" x14ac:dyDescent="0.25">
      <c r="A56" s="2">
        <v>1875</v>
      </c>
      <c r="B56" s="2" t="str">
        <f>VLOOKUP(A56,países!$A$4:$B$247,2,FALSE)</f>
        <v>Corea del Norte</v>
      </c>
      <c r="C56" s="16">
        <v>0</v>
      </c>
      <c r="D56" s="16">
        <v>0</v>
      </c>
      <c r="E56" s="16">
        <v>0</v>
      </c>
      <c r="F56" s="16">
        <v>0</v>
      </c>
      <c r="G56" s="16">
        <v>0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Q56" s="11"/>
    </row>
    <row r="57" spans="1:17" x14ac:dyDescent="0.25">
      <c r="A57" s="2">
        <v>1905</v>
      </c>
      <c r="B57" s="2" t="str">
        <f>VLOOKUP(A57,países!$A$4:$B$247,2,FALSE)</f>
        <v>Corea del Sur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Q57" s="11"/>
    </row>
    <row r="58" spans="1:17" x14ac:dyDescent="0.25">
      <c r="A58" s="1">
        <v>1937</v>
      </c>
      <c r="B58" s="2" t="str">
        <f>VLOOKUP(A58,países!$A$4:$B$247,2,FALSE)</f>
        <v>No identificado</v>
      </c>
      <c r="C58" s="16">
        <v>0</v>
      </c>
      <c r="D58" s="16">
        <v>0</v>
      </c>
      <c r="E58" s="16">
        <v>0</v>
      </c>
      <c r="F58" s="16">
        <v>0</v>
      </c>
      <c r="G58" s="16">
        <v>0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Q58" s="11"/>
    </row>
    <row r="59" spans="1:17" x14ac:dyDescent="0.25">
      <c r="A59" s="2">
        <v>1962</v>
      </c>
      <c r="B59" s="2" t="str">
        <f>VLOOKUP(A59,países!$A$4:$B$247,2,FALSE)</f>
        <v>Costa Rica</v>
      </c>
      <c r="C59" s="16">
        <v>0</v>
      </c>
      <c r="D59" s="16">
        <v>0</v>
      </c>
      <c r="E59" s="16">
        <v>0</v>
      </c>
      <c r="F59" s="16">
        <v>0</v>
      </c>
      <c r="G59" s="16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Q59" s="11"/>
    </row>
    <row r="60" spans="1:17" x14ac:dyDescent="0.25">
      <c r="A60" s="2">
        <v>1984</v>
      </c>
      <c r="B60" s="2" t="str">
        <f>VLOOKUP(A60,países!$A$4:$B$247,2,FALSE)</f>
        <v>Croacia</v>
      </c>
      <c r="C60" s="16">
        <v>0</v>
      </c>
      <c r="D60" s="16">
        <v>0</v>
      </c>
      <c r="E60" s="16">
        <v>0</v>
      </c>
      <c r="F60" s="16">
        <v>0</v>
      </c>
      <c r="G60" s="16">
        <v>0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Q60" s="11"/>
    </row>
    <row r="61" spans="1:17" x14ac:dyDescent="0.25">
      <c r="A61" s="2">
        <v>1992</v>
      </c>
      <c r="B61" s="2" t="str">
        <f>VLOOKUP(A61,países!$A$4:$B$247,2,FALSE)</f>
        <v>Cuba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Q61" s="11"/>
    </row>
    <row r="62" spans="1:17" x14ac:dyDescent="0.25">
      <c r="A62" s="2">
        <v>2012</v>
      </c>
      <c r="B62" s="2" t="str">
        <f>VLOOKUP(A62,países!$A$4:$B$247,2,FALSE)</f>
        <v>Curazao  Islas</v>
      </c>
      <c r="C62" s="16">
        <v>0</v>
      </c>
      <c r="D62" s="16">
        <v>0</v>
      </c>
      <c r="E62" s="16">
        <v>0</v>
      </c>
      <c r="F62" s="16">
        <v>0</v>
      </c>
      <c r="G62" s="16">
        <v>0</v>
      </c>
      <c r="H62" s="20">
        <v>0</v>
      </c>
      <c r="I62" s="20">
        <v>0</v>
      </c>
      <c r="J62" s="20">
        <v>0</v>
      </c>
      <c r="K62" s="20">
        <v>0</v>
      </c>
      <c r="L62" s="20">
        <v>0</v>
      </c>
      <c r="Q62" s="11"/>
    </row>
    <row r="63" spans="1:17" x14ac:dyDescent="0.25">
      <c r="A63" s="2">
        <v>2113</v>
      </c>
      <c r="B63" s="2" t="str">
        <f>VLOOKUP(A63,países!$A$4:$B$247,2,FALSE)</f>
        <v>Chile</v>
      </c>
      <c r="C63" s="16">
        <v>0</v>
      </c>
      <c r="D63" s="16">
        <v>0</v>
      </c>
      <c r="E63" s="16">
        <v>0</v>
      </c>
      <c r="F63" s="16">
        <v>0</v>
      </c>
      <c r="G63" s="16">
        <v>0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Q63" s="11"/>
    </row>
    <row r="64" spans="1:17" x14ac:dyDescent="0.25">
      <c r="A64" s="2">
        <v>2155</v>
      </c>
      <c r="B64" s="2" t="str">
        <f>VLOOKUP(A64,países!$A$4:$B$247,2,FALSE)</f>
        <v>China Continental</v>
      </c>
      <c r="C64" s="25">
        <v>1.613</v>
      </c>
      <c r="D64" s="25">
        <v>2.355</v>
      </c>
      <c r="E64" s="25">
        <v>3.0510000000000002</v>
      </c>
      <c r="F64" s="25">
        <v>1.072792</v>
      </c>
      <c r="G64" s="25">
        <v>3.6010149699611427</v>
      </c>
      <c r="H64" s="20">
        <v>2.0186320000000002</v>
      </c>
      <c r="I64" s="20">
        <v>6.7672160000000003</v>
      </c>
      <c r="J64" s="20">
        <v>2.1919854735056012</v>
      </c>
      <c r="K64" s="20">
        <v>5.6270069999999999</v>
      </c>
      <c r="L64" s="20">
        <v>33.219248999999998</v>
      </c>
      <c r="Q64" s="11"/>
    </row>
    <row r="65" spans="1:17" x14ac:dyDescent="0.25">
      <c r="A65" s="2">
        <v>2185</v>
      </c>
      <c r="B65" s="2" t="str">
        <f>VLOOKUP(A65,países!$A$4:$B$247,2,FALSE)</f>
        <v>China-Taiwan (Formosa)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Q65" s="11"/>
    </row>
    <row r="66" spans="1:17" x14ac:dyDescent="0.25">
      <c r="A66" s="2">
        <v>2215</v>
      </c>
      <c r="B66" s="2" t="str">
        <f>VLOOKUP(A66,países!$A$4:$B$247,2,FALSE)</f>
        <v>Chipre</v>
      </c>
      <c r="C66" s="16">
        <v>0</v>
      </c>
      <c r="D66" s="16">
        <v>0</v>
      </c>
      <c r="E66" s="16">
        <v>0</v>
      </c>
      <c r="F66" s="16">
        <v>0</v>
      </c>
      <c r="G66" s="16">
        <v>0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Q66" s="11"/>
    </row>
    <row r="67" spans="1:17" customFormat="1" x14ac:dyDescent="0.25">
      <c r="A67" s="1">
        <v>2297</v>
      </c>
      <c r="B67" s="2" t="str">
        <f>VLOOKUP(A67,países!$A$4:$B$247,2,FALSE)</f>
        <v>Dahomey</v>
      </c>
      <c r="C67" s="17">
        <v>0</v>
      </c>
      <c r="D67" s="17">
        <v>0</v>
      </c>
      <c r="E67" s="17">
        <v>0</v>
      </c>
      <c r="F67" s="17">
        <v>0</v>
      </c>
      <c r="G67" s="17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11"/>
      <c r="N67" s="11"/>
      <c r="O67" s="11"/>
      <c r="P67" s="11"/>
      <c r="Q67" s="11"/>
    </row>
    <row r="68" spans="1:17" x14ac:dyDescent="0.25">
      <c r="A68" s="2">
        <v>2324</v>
      </c>
      <c r="B68" s="2" t="str">
        <f>VLOOKUP(A68,países!$A$4:$B$247,2,FALSE)</f>
        <v>Dinamarca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Q68" s="11"/>
    </row>
    <row r="69" spans="1:17" x14ac:dyDescent="0.25">
      <c r="A69" s="2">
        <v>2352</v>
      </c>
      <c r="B69" s="2" t="str">
        <f>VLOOKUP(A69,países!$A$4:$B$247,2,FALSE)</f>
        <v>Dominica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Q69" s="11"/>
    </row>
    <row r="70" spans="1:17" x14ac:dyDescent="0.25">
      <c r="A70" s="2">
        <v>2393</v>
      </c>
      <c r="B70" s="2" t="str">
        <f>VLOOKUP(A70,países!$A$4:$B$247,2,FALSE)</f>
        <v>Ecuador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Q70" s="11"/>
    </row>
    <row r="71" spans="1:17" x14ac:dyDescent="0.25">
      <c r="A71" s="2">
        <v>2407</v>
      </c>
      <c r="B71" s="2" t="str">
        <f>VLOOKUP(A71,países!$A$4:$B$247,2,FALSE)</f>
        <v>Egipto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20">
        <v>0</v>
      </c>
      <c r="I71" s="20">
        <v>0</v>
      </c>
      <c r="J71" s="20">
        <v>0</v>
      </c>
      <c r="K71" s="20">
        <v>0</v>
      </c>
      <c r="L71" s="20">
        <v>0</v>
      </c>
      <c r="Q71" s="11"/>
    </row>
    <row r="72" spans="1:17" x14ac:dyDescent="0.25">
      <c r="A72" s="2">
        <v>2422</v>
      </c>
      <c r="B72" s="2" t="str">
        <f>VLOOKUP(A72,países!$A$4:$B$247,2,FALSE)</f>
        <v>El Salvador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Q72" s="11"/>
    </row>
    <row r="73" spans="1:17" x14ac:dyDescent="0.25">
      <c r="A73" s="2">
        <v>2445</v>
      </c>
      <c r="B73" s="2" t="str">
        <f>VLOOKUP(A73,países!$A$4:$B$247,2,FALSE)</f>
        <v>Emiratos Arabes Unidos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Q73" s="11"/>
    </row>
    <row r="74" spans="1:17" x14ac:dyDescent="0.25">
      <c r="A74" s="2">
        <v>2454</v>
      </c>
      <c r="B74" s="2" t="str">
        <f>VLOOKUP(A74,países!$A$4:$B$247,2,FALSE)</f>
        <v>España</v>
      </c>
      <c r="C74" s="16">
        <v>7.6710000000000003</v>
      </c>
      <c r="D74" s="16">
        <v>4.91</v>
      </c>
      <c r="E74" s="16">
        <v>3.0529999999999999</v>
      </c>
      <c r="F74" s="16">
        <v>13.220174</v>
      </c>
      <c r="G74" s="16">
        <v>11.377290796271813</v>
      </c>
      <c r="H74" s="20">
        <v>9.7710229999999996</v>
      </c>
      <c r="I74" s="20">
        <v>9.3190360000000005</v>
      </c>
      <c r="J74" s="20">
        <v>12.091120751729505</v>
      </c>
      <c r="K74" s="20">
        <v>6.3060660000000004</v>
      </c>
      <c r="L74" s="20">
        <v>8.3902459999999994</v>
      </c>
      <c r="Q74" s="11"/>
    </row>
    <row r="75" spans="1:17" x14ac:dyDescent="0.25">
      <c r="A75" s="2">
        <v>2464</v>
      </c>
      <c r="B75" s="2" t="str">
        <f>VLOOKUP(A75,países!$A$4:$B$247,2,FALSE)</f>
        <v>Eslovaquia</v>
      </c>
      <c r="C75" s="16">
        <v>0</v>
      </c>
      <c r="D75" s="16">
        <v>0</v>
      </c>
      <c r="E75" s="16">
        <v>0</v>
      </c>
      <c r="F75" s="16">
        <v>0</v>
      </c>
      <c r="G75" s="16">
        <v>0</v>
      </c>
      <c r="H75" s="20">
        <v>0</v>
      </c>
      <c r="I75" s="20">
        <v>0</v>
      </c>
      <c r="J75" s="20">
        <v>0</v>
      </c>
      <c r="K75" s="20">
        <v>0</v>
      </c>
      <c r="L75" s="20">
        <v>0</v>
      </c>
      <c r="Q75" s="11"/>
    </row>
    <row r="76" spans="1:17" x14ac:dyDescent="0.25">
      <c r="A76" s="2">
        <v>2474</v>
      </c>
      <c r="B76" s="2" t="str">
        <f>VLOOKUP(A76,países!$A$4:$B$247,2,FALSE)</f>
        <v>Eslovenia</v>
      </c>
      <c r="C76" s="16">
        <v>0</v>
      </c>
      <c r="D76" s="16">
        <v>0</v>
      </c>
      <c r="E76" s="16">
        <v>0</v>
      </c>
      <c r="F76" s="16">
        <v>0</v>
      </c>
      <c r="G76" s="16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Q76" s="11"/>
    </row>
    <row r="77" spans="1:17" x14ac:dyDescent="0.25">
      <c r="A77" s="2">
        <v>2491</v>
      </c>
      <c r="B77" s="2" t="str">
        <f>VLOOKUP(A77,países!$A$4:$B$247,2,FALSE)</f>
        <v>Estados Unidos</v>
      </c>
      <c r="C77" s="25">
        <v>58.344000000000001</v>
      </c>
      <c r="D77" s="25">
        <v>51.045000000000002</v>
      </c>
      <c r="E77" s="25">
        <v>38.82</v>
      </c>
      <c r="F77" s="25">
        <v>13.534619000000001</v>
      </c>
      <c r="G77" s="25">
        <v>2.0036812364472367</v>
      </c>
      <c r="H77" s="20">
        <v>6.1276279999999996</v>
      </c>
      <c r="I77" s="20">
        <v>0.49245800000000001</v>
      </c>
      <c r="J77" s="20">
        <v>0</v>
      </c>
      <c r="K77" s="20">
        <v>0.48168737</v>
      </c>
      <c r="L77" s="20">
        <v>0.23900199999999999</v>
      </c>
      <c r="Q77" s="11"/>
    </row>
    <row r="78" spans="1:17" x14ac:dyDescent="0.25">
      <c r="A78" s="2">
        <v>2516</v>
      </c>
      <c r="B78" s="2" t="str">
        <f>VLOOKUP(A78,países!$A$4:$B$247,2,FALSE)</f>
        <v>Estonia</v>
      </c>
      <c r="C78" s="16">
        <v>0</v>
      </c>
      <c r="D78" s="16">
        <v>0</v>
      </c>
      <c r="E78" s="16">
        <v>0</v>
      </c>
      <c r="F78" s="16">
        <v>0</v>
      </c>
      <c r="G78" s="16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Q78" s="11"/>
    </row>
    <row r="79" spans="1:17" x14ac:dyDescent="0.25">
      <c r="A79" s="1">
        <v>2537</v>
      </c>
      <c r="B79" s="2" t="str">
        <f>VLOOKUP(A79,países!$A$4:$B$247,2,FALSE)</f>
        <v>Etiopía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Q79" s="11"/>
    </row>
    <row r="80" spans="1:17" x14ac:dyDescent="0.25">
      <c r="A80">
        <v>2563</v>
      </c>
      <c r="B80" s="2" t="str">
        <f>VLOOKUP(A80,países!$A$4:$B$247,2,FALSE)</f>
        <v>Soledad Isla</v>
      </c>
      <c r="C80" s="16">
        <v>0</v>
      </c>
      <c r="D80" s="16">
        <v>0</v>
      </c>
      <c r="E80" s="16">
        <v>0</v>
      </c>
      <c r="F80" s="16">
        <v>0</v>
      </c>
      <c r="G80" s="16">
        <v>0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Q80" s="11"/>
    </row>
    <row r="81" spans="1:17" x14ac:dyDescent="0.25">
      <c r="A81" s="2">
        <v>2675</v>
      </c>
      <c r="B81" s="2" t="str">
        <f>VLOOKUP(A81,países!$A$4:$B$247,2,FALSE)</f>
        <v>Filipinas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20">
        <v>0</v>
      </c>
      <c r="I81" s="20">
        <v>0</v>
      </c>
      <c r="J81" s="20">
        <v>0</v>
      </c>
      <c r="K81" s="20">
        <v>0</v>
      </c>
      <c r="L81" s="20">
        <v>0</v>
      </c>
      <c r="Q81" s="11"/>
    </row>
    <row r="82" spans="1:17" x14ac:dyDescent="0.25">
      <c r="A82" s="2">
        <v>2714</v>
      </c>
      <c r="B82" s="2" t="str">
        <f>VLOOKUP(A82,países!$A$4:$B$247,2,FALSE)</f>
        <v>Finlandia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20">
        <v>0</v>
      </c>
      <c r="I82" s="20">
        <v>0</v>
      </c>
      <c r="J82" s="20">
        <v>0</v>
      </c>
      <c r="K82" s="20">
        <v>0</v>
      </c>
      <c r="L82" s="20">
        <v>0</v>
      </c>
      <c r="Q82" s="11"/>
    </row>
    <row r="83" spans="1:17" x14ac:dyDescent="0.25">
      <c r="A83" s="2">
        <v>2754</v>
      </c>
      <c r="B83" s="2" t="str">
        <f>VLOOKUP(A83,países!$A$4:$B$247,2,FALSE)</f>
        <v>Francia</v>
      </c>
      <c r="C83" s="25">
        <v>2.8610000000000002</v>
      </c>
      <c r="D83" s="25">
        <v>5.6449999999999996</v>
      </c>
      <c r="E83" s="25">
        <v>3.4670000000000001</v>
      </c>
      <c r="F83" s="25">
        <v>-3.8426000000000002E-2</v>
      </c>
      <c r="G83" s="25">
        <v>0</v>
      </c>
      <c r="H83" s="20">
        <v>0</v>
      </c>
      <c r="I83" s="20">
        <v>0</v>
      </c>
      <c r="J83" s="20">
        <v>0</v>
      </c>
      <c r="K83" s="20">
        <v>0</v>
      </c>
      <c r="L83" s="20">
        <v>0</v>
      </c>
      <c r="Q83" s="11"/>
    </row>
    <row r="84" spans="1:17" x14ac:dyDescent="0.25">
      <c r="A84" s="2">
        <v>2817</v>
      </c>
      <c r="B84" s="2" t="str">
        <f>VLOOKUP(A84,países!$A$4:$B$247,2,FALSE)</f>
        <v>Gabón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20">
        <v>0</v>
      </c>
      <c r="I84" s="20">
        <v>0</v>
      </c>
      <c r="J84" s="20">
        <v>0</v>
      </c>
      <c r="K84" s="20">
        <v>0</v>
      </c>
      <c r="L84" s="20">
        <v>0</v>
      </c>
      <c r="Q84" s="11"/>
    </row>
    <row r="85" spans="1:17" x14ac:dyDescent="0.25">
      <c r="A85" s="1">
        <v>2857</v>
      </c>
      <c r="B85" s="2" t="str">
        <f>VLOOKUP(A85,países!$A$4:$B$247,2,FALSE)</f>
        <v>Gambia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Q85" s="11"/>
    </row>
    <row r="86" spans="1:17" x14ac:dyDescent="0.25">
      <c r="A86" s="2">
        <v>2876</v>
      </c>
      <c r="B86" s="2" t="str">
        <f>VLOOKUP(A86,países!$A$4:$B$247,2,FALSE)</f>
        <v>Georgia</v>
      </c>
      <c r="C86" s="16">
        <v>0</v>
      </c>
      <c r="D86" s="16">
        <v>0</v>
      </c>
      <c r="E86" s="16">
        <v>0</v>
      </c>
      <c r="F86" s="16">
        <v>0</v>
      </c>
      <c r="G86" s="16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Q86" s="11"/>
    </row>
    <row r="87" spans="1:17" x14ac:dyDescent="0.25">
      <c r="A87" s="2">
        <v>2897</v>
      </c>
      <c r="B87" s="2" t="str">
        <f>VLOOKUP(A87,países!$A$4:$B$247,2,FALSE)</f>
        <v>Ghana</v>
      </c>
      <c r="C87" s="16">
        <v>0</v>
      </c>
      <c r="D87" s="16">
        <v>0</v>
      </c>
      <c r="E87" s="16">
        <v>0</v>
      </c>
      <c r="F87" s="16">
        <v>0</v>
      </c>
      <c r="G87" s="16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Q87" s="11"/>
    </row>
    <row r="88" spans="1:17" x14ac:dyDescent="0.25">
      <c r="A88" s="3">
        <v>2934</v>
      </c>
      <c r="B88" s="4" t="s">
        <v>90</v>
      </c>
      <c r="C88" s="16">
        <v>0</v>
      </c>
      <c r="D88" s="17">
        <v>0</v>
      </c>
      <c r="E88" s="17">
        <v>0</v>
      </c>
      <c r="F88" s="17">
        <v>0</v>
      </c>
      <c r="G88" s="17">
        <v>0</v>
      </c>
      <c r="H88" s="17">
        <v>0</v>
      </c>
      <c r="I88" s="18">
        <v>0</v>
      </c>
      <c r="J88" s="20">
        <v>0</v>
      </c>
      <c r="K88" s="20">
        <v>0</v>
      </c>
      <c r="L88" s="20">
        <v>0</v>
      </c>
      <c r="Q88" s="11"/>
    </row>
    <row r="89" spans="1:17" x14ac:dyDescent="0.25">
      <c r="A89" s="2">
        <v>2972</v>
      </c>
      <c r="B89" s="2" t="str">
        <f>VLOOKUP(A89,países!$A$4:$B$247,2,FALSE)</f>
        <v>Granada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Q89" s="11"/>
    </row>
    <row r="90" spans="1:17" x14ac:dyDescent="0.25">
      <c r="A90" s="2">
        <v>3014</v>
      </c>
      <c r="B90" s="2" t="str">
        <f>VLOOKUP(A90,países!$A$4:$B$247,2,FALSE)</f>
        <v>Grecia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Q90" s="11"/>
    </row>
    <row r="91" spans="1:17" x14ac:dyDescent="0.25">
      <c r="A91" s="2">
        <v>3092</v>
      </c>
      <c r="B91" s="2" t="str">
        <f>VLOOKUP(A91,países!$A$4:$B$247,2,FALSE)</f>
        <v>Guadalupe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20">
        <v>0</v>
      </c>
      <c r="I91" s="20">
        <v>0</v>
      </c>
      <c r="J91" s="20">
        <v>0</v>
      </c>
      <c r="K91" s="20">
        <v>0</v>
      </c>
      <c r="L91" s="20">
        <v>0</v>
      </c>
      <c r="Q91" s="11"/>
    </row>
    <row r="92" spans="1:17" x14ac:dyDescent="0.25">
      <c r="A92" s="2">
        <v>3172</v>
      </c>
      <c r="B92" s="2" t="str">
        <f>VLOOKUP(A92,países!$A$4:$B$247,2,FALSE)</f>
        <v>Guatemala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20">
        <v>0</v>
      </c>
      <c r="I92" s="20">
        <v>0</v>
      </c>
      <c r="J92" s="20">
        <v>0</v>
      </c>
      <c r="K92" s="20">
        <v>0</v>
      </c>
      <c r="L92" s="20">
        <v>0</v>
      </c>
      <c r="Q92" s="11"/>
    </row>
    <row r="93" spans="1:17" x14ac:dyDescent="0.25">
      <c r="A93" s="2">
        <v>3138</v>
      </c>
      <c r="B93" s="2" t="s">
        <v>275</v>
      </c>
      <c r="C93" s="16"/>
      <c r="D93" s="17"/>
      <c r="E93" s="17"/>
      <c r="F93" s="17"/>
      <c r="G93" s="17"/>
      <c r="H93" s="17"/>
      <c r="I93" s="18"/>
      <c r="J93" s="19"/>
      <c r="K93" s="20">
        <v>0</v>
      </c>
      <c r="L93" s="20">
        <v>0</v>
      </c>
      <c r="M93"/>
      <c r="N93"/>
      <c r="O93"/>
      <c r="P93"/>
      <c r="Q93"/>
    </row>
    <row r="94" spans="1:17" x14ac:dyDescent="0.25">
      <c r="A94" s="2">
        <v>3253</v>
      </c>
      <c r="B94" s="2" t="str">
        <f>VLOOKUP(A94,países!$A$4:$B$247,2,FALSE)</f>
        <v>Guyana Francesa</v>
      </c>
      <c r="C94" s="16">
        <v>0</v>
      </c>
      <c r="D94" s="16">
        <v>0</v>
      </c>
      <c r="E94" s="16">
        <v>0</v>
      </c>
      <c r="F94" s="16">
        <v>0</v>
      </c>
      <c r="G94" s="16">
        <v>0</v>
      </c>
      <c r="H94" s="20">
        <v>0</v>
      </c>
      <c r="I94" s="20">
        <v>0</v>
      </c>
      <c r="J94" s="20">
        <v>0</v>
      </c>
      <c r="K94" s="20">
        <v>0</v>
      </c>
      <c r="L94" s="20">
        <v>0</v>
      </c>
      <c r="Q94" s="11"/>
    </row>
    <row r="95" spans="1:17" x14ac:dyDescent="0.25">
      <c r="A95" s="2">
        <v>3297</v>
      </c>
      <c r="B95" s="2" t="str">
        <f>VLOOKUP(A95,países!$A$4:$B$247,2,FALSE)</f>
        <v>Guinea</v>
      </c>
      <c r="C95" s="16">
        <v>0</v>
      </c>
      <c r="D95" s="16">
        <v>0</v>
      </c>
      <c r="E95" s="16">
        <v>0</v>
      </c>
      <c r="F95" s="16">
        <v>0</v>
      </c>
      <c r="G95" s="16">
        <v>0</v>
      </c>
      <c r="H95" s="20">
        <v>0</v>
      </c>
      <c r="I95" s="20">
        <v>0</v>
      </c>
      <c r="J95" s="20">
        <v>0</v>
      </c>
      <c r="K95" s="20">
        <v>0</v>
      </c>
      <c r="L95" s="20">
        <v>0</v>
      </c>
      <c r="Q95" s="11"/>
    </row>
    <row r="96" spans="1:17" x14ac:dyDescent="0.25">
      <c r="A96" s="2">
        <v>3317</v>
      </c>
      <c r="B96" s="2" t="str">
        <f>VLOOKUP(A96,países!$A$4:$B$247,2,FALSE)</f>
        <v>Guinea Ecuatorial</v>
      </c>
      <c r="C96" s="16">
        <v>0</v>
      </c>
      <c r="D96" s="16">
        <v>0</v>
      </c>
      <c r="E96" s="16">
        <v>0</v>
      </c>
      <c r="F96" s="16">
        <v>0</v>
      </c>
      <c r="G96" s="16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Q96" s="11"/>
    </row>
    <row r="97" spans="1:17" x14ac:dyDescent="0.25">
      <c r="A97" s="2">
        <v>3373</v>
      </c>
      <c r="B97" s="2" t="str">
        <f>VLOOKUP(A97,países!$A$4:$B$247,2,FALSE)</f>
        <v>Guyana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20">
        <v>0</v>
      </c>
      <c r="I97" s="20">
        <v>0</v>
      </c>
      <c r="J97" s="20">
        <v>0</v>
      </c>
      <c r="K97" s="20">
        <v>0</v>
      </c>
      <c r="L97" s="20">
        <v>0</v>
      </c>
      <c r="Q97" s="11"/>
    </row>
    <row r="98" spans="1:17" x14ac:dyDescent="0.25">
      <c r="A98" s="2">
        <v>3412</v>
      </c>
      <c r="B98" s="2" t="str">
        <f>VLOOKUP(A98,países!$A$4:$B$247,2,FALSE)</f>
        <v>Haití</v>
      </c>
      <c r="C98" s="16">
        <v>0</v>
      </c>
      <c r="D98" s="16">
        <v>0</v>
      </c>
      <c r="E98" s="16">
        <v>0</v>
      </c>
      <c r="F98" s="16">
        <v>0</v>
      </c>
      <c r="G98" s="16">
        <v>0</v>
      </c>
      <c r="H98" s="20">
        <v>0</v>
      </c>
      <c r="I98" s="20">
        <v>0</v>
      </c>
      <c r="J98" s="20">
        <v>0</v>
      </c>
      <c r="K98" s="20">
        <v>0</v>
      </c>
      <c r="L98" s="20">
        <v>0</v>
      </c>
      <c r="Q98" s="11"/>
    </row>
    <row r="99" spans="1:17" x14ac:dyDescent="0.25">
      <c r="A99" s="2">
        <v>3452</v>
      </c>
      <c r="B99" s="2" t="str">
        <f>VLOOKUP(A99,países!$A$4:$B$247,2,FALSE)</f>
        <v>Honduras</v>
      </c>
      <c r="C99" s="16">
        <v>0</v>
      </c>
      <c r="D99" s="16">
        <v>0</v>
      </c>
      <c r="E99" s="16">
        <v>0</v>
      </c>
      <c r="F99" s="16">
        <v>0</v>
      </c>
      <c r="G99" s="16">
        <v>0</v>
      </c>
      <c r="H99" s="20">
        <v>0</v>
      </c>
      <c r="I99" s="20">
        <v>0</v>
      </c>
      <c r="J99" s="20">
        <v>0</v>
      </c>
      <c r="K99" s="20">
        <v>0</v>
      </c>
      <c r="L99" s="20">
        <v>0</v>
      </c>
      <c r="Q99" s="11"/>
    </row>
    <row r="100" spans="1:17" x14ac:dyDescent="0.25">
      <c r="A100" s="2">
        <v>3515</v>
      </c>
      <c r="B100" s="2" t="str">
        <f>VLOOKUP(A100,países!$A$4:$B$247,2,FALSE)</f>
        <v>Hong Kong</v>
      </c>
      <c r="C100" s="16">
        <v>0</v>
      </c>
      <c r="D100" s="16">
        <v>0</v>
      </c>
      <c r="E100" s="16">
        <v>0</v>
      </c>
      <c r="F100" s="16">
        <v>0</v>
      </c>
      <c r="G100" s="16">
        <v>0</v>
      </c>
      <c r="H100" s="20">
        <v>0</v>
      </c>
      <c r="I100" s="20">
        <v>0</v>
      </c>
      <c r="J100" s="20">
        <v>0</v>
      </c>
      <c r="K100" s="20">
        <v>0</v>
      </c>
      <c r="L100" s="20">
        <v>0</v>
      </c>
      <c r="Q100" s="11"/>
    </row>
    <row r="101" spans="1:17" x14ac:dyDescent="0.25">
      <c r="A101" s="2">
        <v>3554</v>
      </c>
      <c r="B101" s="2" t="str">
        <f>VLOOKUP(A101,países!$A$4:$B$247,2,FALSE)</f>
        <v>Hungría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20">
        <v>0</v>
      </c>
      <c r="I101" s="20">
        <v>0</v>
      </c>
      <c r="J101" s="20">
        <v>0</v>
      </c>
      <c r="K101" s="20">
        <v>0</v>
      </c>
      <c r="L101" s="20">
        <v>0</v>
      </c>
      <c r="Q101" s="11"/>
    </row>
    <row r="102" spans="1:17" x14ac:dyDescent="0.25">
      <c r="A102" s="2">
        <v>3615</v>
      </c>
      <c r="B102" s="2" t="str">
        <f>VLOOKUP(A102,países!$A$4:$B$247,2,FALSE)</f>
        <v>India</v>
      </c>
      <c r="C102" s="16">
        <v>0</v>
      </c>
      <c r="D102" s="16">
        <v>0</v>
      </c>
      <c r="E102" s="16">
        <v>0</v>
      </c>
      <c r="F102" s="16">
        <v>0</v>
      </c>
      <c r="G102" s="16">
        <v>0</v>
      </c>
      <c r="H102" s="20">
        <v>0</v>
      </c>
      <c r="I102" s="20">
        <v>0</v>
      </c>
      <c r="J102" s="20">
        <v>0</v>
      </c>
      <c r="K102" s="20">
        <v>0</v>
      </c>
      <c r="L102" s="20">
        <v>0</v>
      </c>
      <c r="Q102" s="11"/>
    </row>
    <row r="103" spans="1:17" x14ac:dyDescent="0.25">
      <c r="A103" s="2">
        <v>3655</v>
      </c>
      <c r="B103" s="2" t="str">
        <f>VLOOKUP(A103,países!$A$4:$B$247,2,FALSE)</f>
        <v>Indonesia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20">
        <v>0</v>
      </c>
      <c r="I103" s="20">
        <v>0</v>
      </c>
      <c r="J103" s="20">
        <v>0</v>
      </c>
      <c r="K103" s="20">
        <v>4.09627886</v>
      </c>
      <c r="L103" s="20">
        <v>0</v>
      </c>
      <c r="Q103" s="11"/>
    </row>
    <row r="104" spans="1:17" x14ac:dyDescent="0.25">
      <c r="A104" s="2">
        <v>3695</v>
      </c>
      <c r="B104" s="2" t="str">
        <f>VLOOKUP(A104,países!$A$4:$B$247,2,FALSE)</f>
        <v>Irak</v>
      </c>
      <c r="C104" s="16">
        <v>0</v>
      </c>
      <c r="D104" s="16">
        <v>0</v>
      </c>
      <c r="E104" s="16">
        <v>0</v>
      </c>
      <c r="F104" s="16">
        <v>0</v>
      </c>
      <c r="G104" s="16">
        <v>0</v>
      </c>
      <c r="H104" s="20">
        <v>0</v>
      </c>
      <c r="I104" s="20">
        <v>0</v>
      </c>
      <c r="J104" s="20">
        <v>0</v>
      </c>
      <c r="K104" s="20">
        <v>0</v>
      </c>
      <c r="L104" s="20">
        <v>0</v>
      </c>
      <c r="Q104" s="11"/>
    </row>
    <row r="105" spans="1:17" x14ac:dyDescent="0.25">
      <c r="A105" s="2">
        <v>3725</v>
      </c>
      <c r="B105" s="2" t="str">
        <f>VLOOKUP(A105,países!$A$4:$B$247,2,FALSE)</f>
        <v>Irán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20">
        <v>0</v>
      </c>
      <c r="I105" s="20">
        <v>0</v>
      </c>
      <c r="J105" s="20">
        <v>0</v>
      </c>
      <c r="K105" s="20">
        <v>0</v>
      </c>
      <c r="L105" s="20">
        <v>0</v>
      </c>
      <c r="Q105" s="11"/>
    </row>
    <row r="106" spans="1:17" x14ac:dyDescent="0.25">
      <c r="A106" s="2">
        <v>3754</v>
      </c>
      <c r="B106" s="2" t="str">
        <f>VLOOKUP(A106,países!$A$4:$B$247,2,FALSE)</f>
        <v>Irlanda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20">
        <v>0</v>
      </c>
      <c r="I106" s="20">
        <v>0</v>
      </c>
      <c r="J106" s="20">
        <v>0</v>
      </c>
      <c r="K106" s="20">
        <v>0</v>
      </c>
      <c r="L106" s="20">
        <v>0</v>
      </c>
      <c r="Q106" s="11"/>
    </row>
    <row r="107" spans="1:17" x14ac:dyDescent="0.25">
      <c r="A107" s="2">
        <v>3794</v>
      </c>
      <c r="B107" s="2" t="str">
        <f>VLOOKUP(A107,países!$A$4:$B$247,2,FALSE)</f>
        <v>Islandia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20">
        <v>0</v>
      </c>
      <c r="I107" s="20">
        <v>0</v>
      </c>
      <c r="J107" s="20">
        <v>0</v>
      </c>
      <c r="K107" s="20">
        <v>0</v>
      </c>
      <c r="L107" s="20">
        <v>0</v>
      </c>
      <c r="Q107" s="11"/>
    </row>
    <row r="108" spans="1:17" x14ac:dyDescent="0.25">
      <c r="A108" s="2">
        <v>3835</v>
      </c>
      <c r="B108" s="2" t="str">
        <f>VLOOKUP(A108,países!$A$4:$B$247,2,FALSE)</f>
        <v>Israel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  <c r="H108" s="20">
        <v>0</v>
      </c>
      <c r="I108" s="20">
        <v>0</v>
      </c>
      <c r="J108" s="20">
        <v>0</v>
      </c>
      <c r="K108" s="20">
        <v>0</v>
      </c>
      <c r="L108" s="20">
        <v>0</v>
      </c>
      <c r="Q108" s="11"/>
    </row>
    <row r="109" spans="1:17" x14ac:dyDescent="0.25">
      <c r="A109" s="2">
        <v>3864</v>
      </c>
      <c r="B109" s="2" t="str">
        <f>VLOOKUP(A109,países!$A$4:$B$247,2,FALSE)</f>
        <v>Italia</v>
      </c>
      <c r="C109" s="25">
        <v>15.818</v>
      </c>
      <c r="D109" s="25">
        <v>11.965999999999999</v>
      </c>
      <c r="E109" s="25">
        <v>12.355</v>
      </c>
      <c r="F109" s="25">
        <v>10.903986999999999</v>
      </c>
      <c r="G109" s="25">
        <v>5.8380376608832325</v>
      </c>
      <c r="H109" s="20">
        <v>9.313206000000001</v>
      </c>
      <c r="I109" s="20">
        <v>11.700544000000001</v>
      </c>
      <c r="J109" s="20">
        <v>14.496863751459257</v>
      </c>
      <c r="K109" s="20">
        <v>8.2012859999999996</v>
      </c>
      <c r="L109" s="20">
        <v>6.8232660000000003</v>
      </c>
      <c r="Q109" s="11"/>
    </row>
    <row r="110" spans="1:17" x14ac:dyDescent="0.25">
      <c r="A110" s="2">
        <v>3912</v>
      </c>
      <c r="B110" s="2" t="str">
        <f>VLOOKUP(A110,países!$A$4:$B$247,2,FALSE)</f>
        <v>Jamaica</v>
      </c>
      <c r="C110" s="16">
        <v>0</v>
      </c>
      <c r="D110" s="16">
        <v>0</v>
      </c>
      <c r="E110" s="16">
        <v>0</v>
      </c>
      <c r="F110" s="16">
        <v>0</v>
      </c>
      <c r="G110" s="16">
        <v>0</v>
      </c>
      <c r="H110" s="20">
        <v>0</v>
      </c>
      <c r="I110" s="20">
        <v>0</v>
      </c>
      <c r="J110" s="20">
        <v>0</v>
      </c>
      <c r="K110" s="20">
        <v>0</v>
      </c>
      <c r="L110" s="20">
        <v>0</v>
      </c>
      <c r="Q110" s="11"/>
    </row>
    <row r="111" spans="1:17" x14ac:dyDescent="0.25">
      <c r="A111" s="2">
        <v>3955</v>
      </c>
      <c r="B111" s="2" t="str">
        <f>VLOOKUP(A111,países!$A$4:$B$247,2,FALSE)</f>
        <v>Johnston  Islas</v>
      </c>
      <c r="C111" s="16">
        <v>0</v>
      </c>
      <c r="D111" s="16">
        <v>0</v>
      </c>
      <c r="E111" s="16">
        <v>0</v>
      </c>
      <c r="F111" s="16">
        <v>0</v>
      </c>
      <c r="G111" s="16">
        <v>0</v>
      </c>
      <c r="H111" s="20">
        <v>0</v>
      </c>
      <c r="I111" s="20">
        <v>0</v>
      </c>
      <c r="J111" s="20">
        <v>0</v>
      </c>
      <c r="K111" s="20">
        <v>0</v>
      </c>
      <c r="L111" s="20">
        <v>0</v>
      </c>
      <c r="Q111" s="11"/>
    </row>
    <row r="112" spans="1:17" x14ac:dyDescent="0.25">
      <c r="A112" s="2">
        <v>3995</v>
      </c>
      <c r="B112" s="2" t="str">
        <f>VLOOKUP(A112,países!$A$4:$B$247,2,FALSE)</f>
        <v>Japón</v>
      </c>
      <c r="C112" s="25">
        <v>12.436</v>
      </c>
      <c r="D112" s="25">
        <v>14.039</v>
      </c>
      <c r="E112" s="25">
        <v>15.461</v>
      </c>
      <c r="F112" s="25">
        <v>15.134245999999999</v>
      </c>
      <c r="G112" s="25">
        <v>15.478159437884083</v>
      </c>
      <c r="H112" s="20">
        <v>14.917888999999999</v>
      </c>
      <c r="I112" s="20">
        <v>11.176758</v>
      </c>
      <c r="J112" s="20">
        <v>9.8193058879102662</v>
      </c>
      <c r="K112" s="20">
        <v>9.1613980000000002</v>
      </c>
      <c r="L112" s="20">
        <v>7.1494270000000002</v>
      </c>
      <c r="Q112" s="11"/>
    </row>
    <row r="113" spans="1:17" x14ac:dyDescent="0.25">
      <c r="A113" s="2">
        <v>4035</v>
      </c>
      <c r="B113" s="2" t="str">
        <f>VLOOKUP(A113,países!$A$4:$B$247,2,FALSE)</f>
        <v>Jordania</v>
      </c>
      <c r="C113" s="16">
        <v>0</v>
      </c>
      <c r="D113" s="16">
        <v>0</v>
      </c>
      <c r="E113" s="16">
        <v>0</v>
      </c>
      <c r="F113" s="16">
        <v>0</v>
      </c>
      <c r="G113" s="16">
        <v>0</v>
      </c>
      <c r="H113" s="20">
        <v>0</v>
      </c>
      <c r="I113" s="20">
        <v>0</v>
      </c>
      <c r="J113" s="20">
        <v>0</v>
      </c>
      <c r="K113" s="20">
        <v>0</v>
      </c>
      <c r="L113" s="20">
        <v>0</v>
      </c>
      <c r="Q113" s="11"/>
    </row>
    <row r="114" spans="1:17" x14ac:dyDescent="0.25">
      <c r="A114" s="2">
        <v>4066</v>
      </c>
      <c r="B114" s="2" t="str">
        <f>VLOOKUP(A114,países!$A$4:$B$247,2,FALSE)</f>
        <v>Kazakstan</v>
      </c>
      <c r="C114" s="16">
        <v>0</v>
      </c>
      <c r="D114" s="16">
        <v>0</v>
      </c>
      <c r="E114" s="16">
        <v>0</v>
      </c>
      <c r="F114" s="16">
        <v>0</v>
      </c>
      <c r="G114" s="16">
        <v>0</v>
      </c>
      <c r="H114" s="20">
        <v>0</v>
      </c>
      <c r="I114" s="20">
        <v>0</v>
      </c>
      <c r="J114" s="20">
        <v>0</v>
      </c>
      <c r="K114" s="20">
        <v>0</v>
      </c>
      <c r="L114" s="20">
        <v>0</v>
      </c>
      <c r="Q114" s="11"/>
    </row>
    <row r="115" spans="1:17" x14ac:dyDescent="0.25">
      <c r="A115" s="2">
        <v>4107</v>
      </c>
      <c r="B115" s="2" t="str">
        <f>VLOOKUP(A115,países!$A$4:$B$247,2,FALSE)</f>
        <v>Kenia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20">
        <v>0</v>
      </c>
      <c r="I115" s="20">
        <v>0</v>
      </c>
      <c r="J115" s="20">
        <v>0</v>
      </c>
      <c r="K115" s="20">
        <v>0</v>
      </c>
      <c r="L115" s="20">
        <v>0</v>
      </c>
      <c r="Q115" s="11"/>
    </row>
    <row r="116" spans="1:17" x14ac:dyDescent="0.25">
      <c r="A116" s="2">
        <v>4118</v>
      </c>
      <c r="B116" s="2" t="str">
        <f>VLOOKUP(A116,países!$A$4:$B$247,2,FALSE)</f>
        <v>Kiribati</v>
      </c>
      <c r="C116" s="16">
        <v>0</v>
      </c>
      <c r="D116" s="16">
        <v>0</v>
      </c>
      <c r="E116" s="16">
        <v>0</v>
      </c>
      <c r="F116" s="16">
        <v>0</v>
      </c>
      <c r="G116" s="16">
        <v>0</v>
      </c>
      <c r="H116" s="20">
        <v>0</v>
      </c>
      <c r="I116" s="20">
        <v>0</v>
      </c>
      <c r="J116" s="20">
        <v>0</v>
      </c>
      <c r="K116" s="20">
        <v>0</v>
      </c>
      <c r="L116" s="20">
        <v>0</v>
      </c>
      <c r="Q116" s="11"/>
    </row>
    <row r="117" spans="1:17" x14ac:dyDescent="0.25">
      <c r="A117" s="2">
        <v>4135</v>
      </c>
      <c r="B117" s="2" t="str">
        <f>VLOOKUP(A117,países!$A$4:$B$247,2,FALSE)</f>
        <v>Kuwait</v>
      </c>
      <c r="C117" s="16">
        <v>0</v>
      </c>
      <c r="D117" s="16">
        <v>0</v>
      </c>
      <c r="E117" s="16">
        <v>0</v>
      </c>
      <c r="F117" s="16">
        <v>0</v>
      </c>
      <c r="G117" s="16">
        <v>0</v>
      </c>
      <c r="H117" s="20">
        <v>0</v>
      </c>
      <c r="I117" s="20">
        <v>0</v>
      </c>
      <c r="J117" s="20">
        <v>0</v>
      </c>
      <c r="K117" s="20">
        <v>0</v>
      </c>
      <c r="L117" s="20">
        <v>0</v>
      </c>
      <c r="Q117" s="11"/>
    </row>
    <row r="118" spans="1:17" x14ac:dyDescent="0.25">
      <c r="A118" s="1">
        <v>4205</v>
      </c>
      <c r="B118" s="2" t="str">
        <f>VLOOKUP(A118,países!$A$4:$B$247,2,FALSE)</f>
        <v xml:space="preserve">Laos, Reino de </v>
      </c>
      <c r="C118" s="16">
        <v>0</v>
      </c>
      <c r="D118" s="16">
        <v>0</v>
      </c>
      <c r="E118" s="16">
        <v>0</v>
      </c>
      <c r="F118" s="16">
        <v>0</v>
      </c>
      <c r="G118" s="16">
        <v>0</v>
      </c>
      <c r="H118" s="20">
        <v>0</v>
      </c>
      <c r="I118" s="20">
        <v>0</v>
      </c>
      <c r="J118" s="20">
        <v>0</v>
      </c>
      <c r="K118" s="20">
        <v>0</v>
      </c>
      <c r="L118" s="20">
        <v>0</v>
      </c>
      <c r="Q118" s="11"/>
    </row>
    <row r="119" spans="1:17" x14ac:dyDescent="0.25">
      <c r="A119" s="2">
        <v>4296</v>
      </c>
      <c r="B119" s="2" t="str">
        <f>VLOOKUP(A119,países!$A$4:$B$247,2,FALSE)</f>
        <v>Letonia</v>
      </c>
      <c r="C119" s="16">
        <v>0</v>
      </c>
      <c r="D119" s="16">
        <v>0</v>
      </c>
      <c r="E119" s="16">
        <v>0</v>
      </c>
      <c r="F119" s="16">
        <v>0</v>
      </c>
      <c r="G119" s="16">
        <v>0</v>
      </c>
      <c r="H119" s="20">
        <v>0</v>
      </c>
      <c r="I119" s="20">
        <v>0</v>
      </c>
      <c r="J119" s="20">
        <v>0</v>
      </c>
      <c r="K119" s="20">
        <v>0</v>
      </c>
      <c r="L119" s="20">
        <v>0</v>
      </c>
      <c r="Q119" s="11"/>
    </row>
    <row r="120" spans="1:17" x14ac:dyDescent="0.25">
      <c r="A120" s="2">
        <v>4315</v>
      </c>
      <c r="B120" s="2" t="str">
        <f>VLOOKUP(A120,países!$A$4:$B$247,2,FALSE)</f>
        <v>Líbano</v>
      </c>
      <c r="C120" s="16">
        <v>0</v>
      </c>
      <c r="D120" s="16">
        <v>0</v>
      </c>
      <c r="E120" s="16">
        <v>0</v>
      </c>
      <c r="F120" s="16">
        <v>0</v>
      </c>
      <c r="G120" s="16">
        <v>0</v>
      </c>
      <c r="H120" s="20">
        <v>0</v>
      </c>
      <c r="I120" s="20">
        <v>0</v>
      </c>
      <c r="J120" s="20">
        <v>0</v>
      </c>
      <c r="K120" s="20">
        <v>0</v>
      </c>
      <c r="L120" s="20">
        <v>0</v>
      </c>
      <c r="Q120" s="11"/>
    </row>
    <row r="121" spans="1:17" x14ac:dyDescent="0.25">
      <c r="A121" s="2">
        <v>4347</v>
      </c>
      <c r="B121" s="2" t="str">
        <f>VLOOKUP(A121,países!$A$4:$B$247,2,FALSE)</f>
        <v>Liberia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20">
        <v>0</v>
      </c>
      <c r="I121" s="20">
        <v>0</v>
      </c>
      <c r="J121" s="20">
        <v>0</v>
      </c>
      <c r="K121" s="20">
        <v>0</v>
      </c>
      <c r="L121" s="20">
        <v>0</v>
      </c>
      <c r="Q121" s="11"/>
    </row>
    <row r="122" spans="1:17" x14ac:dyDescent="0.25">
      <c r="A122" s="2">
        <v>4387</v>
      </c>
      <c r="B122" s="2" t="str">
        <f>VLOOKUP(A122,países!$A$4:$B$247,2,FALSE)</f>
        <v>Libia</v>
      </c>
      <c r="C122" s="16">
        <v>0</v>
      </c>
      <c r="D122" s="16">
        <v>0</v>
      </c>
      <c r="E122" s="16">
        <v>0</v>
      </c>
      <c r="F122" s="16">
        <v>0</v>
      </c>
      <c r="G122" s="16">
        <v>0</v>
      </c>
      <c r="H122" s="20">
        <v>0</v>
      </c>
      <c r="I122" s="20">
        <v>0</v>
      </c>
      <c r="J122" s="20">
        <v>0</v>
      </c>
      <c r="K122" s="20">
        <v>0</v>
      </c>
      <c r="L122" s="20">
        <v>0</v>
      </c>
      <c r="Q122" s="11"/>
    </row>
    <row r="123" spans="1:17" x14ac:dyDescent="0.25">
      <c r="A123" s="2">
        <v>4436</v>
      </c>
      <c r="B123" s="2" t="str">
        <f>VLOOKUP(A123,países!$A$4:$B$247,2,FALSE)</f>
        <v>Lituania</v>
      </c>
      <c r="C123" s="16">
        <v>0</v>
      </c>
      <c r="D123" s="16">
        <v>0</v>
      </c>
      <c r="E123" s="16">
        <v>0</v>
      </c>
      <c r="F123" s="16">
        <v>0</v>
      </c>
      <c r="G123" s="16">
        <v>0</v>
      </c>
      <c r="H123" s="20">
        <v>0</v>
      </c>
      <c r="I123" s="20">
        <v>0</v>
      </c>
      <c r="J123" s="20">
        <v>0</v>
      </c>
      <c r="K123" s="20">
        <v>0</v>
      </c>
      <c r="L123" s="20">
        <v>0</v>
      </c>
      <c r="Q123" s="11"/>
    </row>
    <row r="124" spans="1:17" x14ac:dyDescent="0.25">
      <c r="A124" s="2">
        <v>4475</v>
      </c>
      <c r="B124" s="2" t="str">
        <f>VLOOKUP(A124,países!$A$4:$B$247,2,FALSE)</f>
        <v>Macao</v>
      </c>
      <c r="C124" s="16">
        <v>0</v>
      </c>
      <c r="D124" s="16">
        <v>0</v>
      </c>
      <c r="E124" s="16">
        <v>0</v>
      </c>
      <c r="F124" s="16">
        <v>0</v>
      </c>
      <c r="G124" s="16">
        <v>0</v>
      </c>
      <c r="H124" s="20">
        <v>0</v>
      </c>
      <c r="I124" s="20">
        <v>0</v>
      </c>
      <c r="J124" s="20">
        <v>0</v>
      </c>
      <c r="K124" s="20">
        <v>0</v>
      </c>
      <c r="L124" s="20">
        <v>0</v>
      </c>
      <c r="Q124" s="11"/>
    </row>
    <row r="125" spans="1:17" x14ac:dyDescent="0.25">
      <c r="A125" s="2">
        <v>4484</v>
      </c>
      <c r="B125" s="2" t="str">
        <f>VLOOKUP(A125,países!$A$4:$B$247,2,FALSE)</f>
        <v>Macedonia</v>
      </c>
      <c r="C125" s="16">
        <v>0</v>
      </c>
      <c r="D125" s="16">
        <v>0</v>
      </c>
      <c r="E125" s="16">
        <v>0</v>
      </c>
      <c r="F125" s="16">
        <v>0</v>
      </c>
      <c r="G125" s="16">
        <v>0</v>
      </c>
      <c r="H125" s="20">
        <v>0</v>
      </c>
      <c r="I125" s="20">
        <v>0</v>
      </c>
      <c r="J125" s="20">
        <v>0</v>
      </c>
      <c r="K125" s="20">
        <v>0</v>
      </c>
      <c r="L125" s="20">
        <v>0</v>
      </c>
      <c r="Q125" s="11"/>
    </row>
    <row r="126" spans="1:17" x14ac:dyDescent="0.25">
      <c r="A126" s="2">
        <v>4507</v>
      </c>
      <c r="B126" s="2" t="str">
        <f>VLOOKUP(A126,países!$A$4:$B$247,2,FALSE)</f>
        <v>Madagascar</v>
      </c>
      <c r="C126" s="16">
        <v>0</v>
      </c>
      <c r="D126" s="16">
        <v>0</v>
      </c>
      <c r="E126" s="16">
        <v>0</v>
      </c>
      <c r="F126" s="16">
        <v>0</v>
      </c>
      <c r="G126" s="16">
        <v>0</v>
      </c>
      <c r="H126" s="20">
        <v>0</v>
      </c>
      <c r="I126" s="20">
        <v>0</v>
      </c>
      <c r="J126" s="20">
        <v>0</v>
      </c>
      <c r="K126" s="20">
        <v>0</v>
      </c>
      <c r="L126" s="20">
        <v>0</v>
      </c>
      <c r="Q126" s="11"/>
    </row>
    <row r="127" spans="1:17" x14ac:dyDescent="0.25">
      <c r="A127" s="2">
        <v>4555</v>
      </c>
      <c r="B127" s="2" t="str">
        <f>VLOOKUP(A127,países!$A$4:$B$247,2,FALSE)</f>
        <v>Malasia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20">
        <v>0</v>
      </c>
      <c r="I127" s="20">
        <v>0</v>
      </c>
      <c r="J127" s="20">
        <v>0</v>
      </c>
      <c r="K127" s="20">
        <v>0</v>
      </c>
      <c r="L127" s="20">
        <v>0</v>
      </c>
      <c r="Q127" s="11"/>
    </row>
    <row r="128" spans="1:17" x14ac:dyDescent="0.25">
      <c r="A128" s="1">
        <v>4587</v>
      </c>
      <c r="B128" s="2" t="str">
        <f>VLOOKUP(A128,países!$A$4:$B$247,2,FALSE)</f>
        <v>Malawi</v>
      </c>
      <c r="C128" s="16">
        <v>0</v>
      </c>
      <c r="D128" s="16">
        <v>0</v>
      </c>
      <c r="E128" s="16">
        <v>0</v>
      </c>
      <c r="F128" s="16">
        <v>0</v>
      </c>
      <c r="G128" s="16">
        <v>0</v>
      </c>
      <c r="H128" s="20">
        <v>0</v>
      </c>
      <c r="I128" s="20">
        <v>0</v>
      </c>
      <c r="J128" s="20">
        <v>0</v>
      </c>
      <c r="K128" s="20">
        <v>0</v>
      </c>
      <c r="L128" s="20">
        <v>0</v>
      </c>
      <c r="Q128" s="11"/>
    </row>
    <row r="129" spans="1:17" x14ac:dyDescent="0.25">
      <c r="A129" s="2">
        <v>4615</v>
      </c>
      <c r="B129" s="2" t="str">
        <f>VLOOKUP(A129,países!$A$4:$B$247,2,FALSE)</f>
        <v>Maldiva</v>
      </c>
      <c r="C129" s="16">
        <v>0</v>
      </c>
      <c r="D129" s="16">
        <v>0</v>
      </c>
      <c r="E129" s="16">
        <v>0</v>
      </c>
      <c r="F129" s="16">
        <v>0</v>
      </c>
      <c r="G129" s="16">
        <v>0</v>
      </c>
      <c r="H129" s="20">
        <v>0</v>
      </c>
      <c r="I129" s="20">
        <v>0</v>
      </c>
      <c r="J129" s="20">
        <v>0</v>
      </c>
      <c r="K129" s="20">
        <v>0</v>
      </c>
      <c r="L129" s="20">
        <v>0</v>
      </c>
      <c r="Q129" s="11"/>
    </row>
    <row r="130" spans="1:17" x14ac:dyDescent="0.25">
      <c r="A130" s="1">
        <v>4647</v>
      </c>
      <c r="B130" s="2" t="str">
        <f>VLOOKUP(A130,países!$A$4:$B$247,2,FALSE)</f>
        <v>Malí</v>
      </c>
      <c r="C130" s="16">
        <v>0</v>
      </c>
      <c r="D130" s="16">
        <v>0</v>
      </c>
      <c r="E130" s="16">
        <v>0</v>
      </c>
      <c r="F130" s="16">
        <v>0</v>
      </c>
      <c r="G130" s="16">
        <v>0</v>
      </c>
      <c r="H130" s="20">
        <v>0</v>
      </c>
      <c r="I130" s="20">
        <v>0</v>
      </c>
      <c r="J130" s="20">
        <v>0</v>
      </c>
      <c r="K130" s="20">
        <v>0</v>
      </c>
      <c r="L130" s="20">
        <v>0</v>
      </c>
      <c r="Q130" s="11"/>
    </row>
    <row r="131" spans="1:17" x14ac:dyDescent="0.25">
      <c r="A131" s="2">
        <v>4674</v>
      </c>
      <c r="B131" s="2" t="str">
        <f>VLOOKUP(A131,países!$A$4:$B$247,2,FALSE)</f>
        <v>Malta</v>
      </c>
      <c r="C131" s="16">
        <v>0</v>
      </c>
      <c r="D131" s="16">
        <v>0</v>
      </c>
      <c r="E131" s="16">
        <v>0</v>
      </c>
      <c r="F131" s="16">
        <v>0</v>
      </c>
      <c r="G131" s="16">
        <v>0</v>
      </c>
      <c r="H131" s="20">
        <v>0</v>
      </c>
      <c r="I131" s="20">
        <v>0</v>
      </c>
      <c r="J131" s="20">
        <v>0</v>
      </c>
      <c r="K131" s="20">
        <v>0</v>
      </c>
      <c r="L131" s="20">
        <v>0</v>
      </c>
      <c r="Q131" s="11"/>
    </row>
    <row r="132" spans="1:17" x14ac:dyDescent="0.25">
      <c r="A132" s="2">
        <v>4747</v>
      </c>
      <c r="B132" s="2" t="str">
        <f>VLOOKUP(A132,países!$A$4:$B$247,2,FALSE)</f>
        <v>Marruecos</v>
      </c>
      <c r="C132" s="16">
        <v>0</v>
      </c>
      <c r="D132" s="16">
        <v>0</v>
      </c>
      <c r="E132" s="16">
        <v>0</v>
      </c>
      <c r="F132" s="16">
        <v>0</v>
      </c>
      <c r="G132" s="16">
        <v>0</v>
      </c>
      <c r="H132" s="20">
        <v>0</v>
      </c>
      <c r="I132" s="20">
        <v>0</v>
      </c>
      <c r="J132" s="20">
        <v>0</v>
      </c>
      <c r="K132" s="20">
        <v>0</v>
      </c>
      <c r="L132" s="20">
        <v>0</v>
      </c>
      <c r="Q132" s="11"/>
    </row>
    <row r="133" spans="1:17" customFormat="1" x14ac:dyDescent="0.25">
      <c r="A133" s="2">
        <v>4772</v>
      </c>
      <c r="B133" s="2" t="str">
        <f>VLOOKUP(A133,países!$A$4:$B$247,2,FALSE)</f>
        <v>Martinica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20">
        <v>0</v>
      </c>
      <c r="I133" s="20">
        <v>0</v>
      </c>
      <c r="J133" s="20">
        <v>0</v>
      </c>
      <c r="K133" s="20">
        <v>0</v>
      </c>
      <c r="L133" s="20">
        <v>0</v>
      </c>
      <c r="M133" s="11"/>
      <c r="N133" s="11"/>
      <c r="O133" s="11"/>
      <c r="P133" s="11"/>
      <c r="Q133" s="11"/>
    </row>
    <row r="134" spans="1:17" x14ac:dyDescent="0.25">
      <c r="A134">
        <v>4857</v>
      </c>
      <c r="B134" s="2" t="str">
        <f>VLOOKUP(A134,países!$A$4:$B$247,2,FALSE)</f>
        <v>Mauricio y Dep</v>
      </c>
      <c r="C134" s="17">
        <v>0</v>
      </c>
      <c r="D134" s="17">
        <v>0</v>
      </c>
      <c r="E134" s="17">
        <v>0</v>
      </c>
      <c r="F134" s="17">
        <v>0</v>
      </c>
      <c r="G134" s="17">
        <v>0</v>
      </c>
      <c r="H134" s="20">
        <v>0</v>
      </c>
      <c r="I134" s="20">
        <v>0</v>
      </c>
      <c r="J134" s="20">
        <v>0</v>
      </c>
      <c r="K134" s="20">
        <v>0</v>
      </c>
      <c r="L134" s="20">
        <v>0</v>
      </c>
      <c r="Q134" s="11"/>
    </row>
    <row r="135" spans="1:17" x14ac:dyDescent="0.25">
      <c r="A135" s="1">
        <v>4887</v>
      </c>
      <c r="B135" s="2" t="str">
        <f>VLOOKUP(A135,países!$A$4:$B$247,2,FALSE)</f>
        <v>Mauritania</v>
      </c>
      <c r="C135" s="16">
        <v>0</v>
      </c>
      <c r="D135" s="16">
        <v>0</v>
      </c>
      <c r="E135" s="16">
        <v>0</v>
      </c>
      <c r="F135" s="16">
        <v>0</v>
      </c>
      <c r="G135" s="16">
        <v>0</v>
      </c>
      <c r="H135" s="20">
        <v>0</v>
      </c>
      <c r="I135" s="20">
        <v>0</v>
      </c>
      <c r="J135" s="20">
        <v>0</v>
      </c>
      <c r="K135" s="20">
        <v>0</v>
      </c>
      <c r="L135" s="20">
        <v>0</v>
      </c>
      <c r="Q135" s="11"/>
    </row>
    <row r="136" spans="1:17" x14ac:dyDescent="0.25">
      <c r="A136" s="2">
        <v>4931</v>
      </c>
      <c r="B136" s="2" t="str">
        <f>VLOOKUP(A136,países!$A$4:$B$247,2,FALSE)</f>
        <v>México</v>
      </c>
      <c r="C136" s="25">
        <v>3.6360000000000001</v>
      </c>
      <c r="D136" s="25">
        <v>1.972</v>
      </c>
      <c r="E136" s="25">
        <v>0</v>
      </c>
      <c r="F136" s="25">
        <v>1.6010170000000001</v>
      </c>
      <c r="G136" s="25">
        <v>0</v>
      </c>
      <c r="H136" s="20">
        <v>0</v>
      </c>
      <c r="I136" s="20">
        <v>0</v>
      </c>
      <c r="J136" s="20">
        <v>0</v>
      </c>
      <c r="K136" s="20">
        <v>0.82104900000000003</v>
      </c>
      <c r="L136" s="20">
        <v>2.6598269999999999</v>
      </c>
      <c r="Q136" s="11"/>
    </row>
    <row r="137" spans="1:17" x14ac:dyDescent="0.25">
      <c r="A137" s="1">
        <v>4975</v>
      </c>
      <c r="B137" s="2" t="str">
        <f>VLOOKUP(A137,países!$A$4:$B$247,2,FALSE)</f>
        <v>Mongolia</v>
      </c>
      <c r="C137" s="16">
        <v>0</v>
      </c>
      <c r="D137" s="16">
        <v>0</v>
      </c>
      <c r="E137" s="16">
        <v>0</v>
      </c>
      <c r="F137" s="16">
        <v>0</v>
      </c>
      <c r="G137" s="16">
        <v>0</v>
      </c>
      <c r="H137" s="20">
        <v>0</v>
      </c>
      <c r="I137" s="20">
        <v>0</v>
      </c>
      <c r="J137" s="20">
        <v>0</v>
      </c>
      <c r="K137" s="20">
        <v>0</v>
      </c>
      <c r="L137" s="20">
        <v>0</v>
      </c>
      <c r="Q137" s="11"/>
    </row>
    <row r="138" spans="1:17" x14ac:dyDescent="0.25">
      <c r="A138" s="1">
        <v>4984</v>
      </c>
      <c r="B138" s="2" t="str">
        <f>VLOOKUP(A138,países!$A$4:$B$247,2,FALSE)</f>
        <v>No Identificado</v>
      </c>
      <c r="C138" s="16">
        <v>0</v>
      </c>
      <c r="D138" s="16">
        <v>0</v>
      </c>
      <c r="E138" s="16">
        <v>0</v>
      </c>
      <c r="F138" s="16">
        <v>0</v>
      </c>
      <c r="G138" s="16">
        <v>0</v>
      </c>
      <c r="H138" s="20">
        <v>0</v>
      </c>
      <c r="I138" s="20">
        <v>0</v>
      </c>
      <c r="J138" s="20">
        <v>0</v>
      </c>
      <c r="K138" s="20">
        <v>0</v>
      </c>
      <c r="L138" s="20">
        <v>0</v>
      </c>
      <c r="Q138" s="11"/>
    </row>
    <row r="139" spans="1:17" x14ac:dyDescent="0.25">
      <c r="A139" s="2">
        <v>5012</v>
      </c>
      <c r="B139" s="2" t="str">
        <f>VLOOKUP(A139,países!$A$4:$B$247,2,FALSE)</f>
        <v>Montserrat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20">
        <v>0</v>
      </c>
      <c r="I139" s="20">
        <v>0</v>
      </c>
      <c r="J139" s="20">
        <v>0</v>
      </c>
      <c r="K139" s="20">
        <v>0</v>
      </c>
      <c r="L139" s="20">
        <v>0</v>
      </c>
      <c r="Q139" s="11"/>
    </row>
    <row r="140" spans="1:17" x14ac:dyDescent="0.25">
      <c r="A140" s="2">
        <v>5057</v>
      </c>
      <c r="B140" s="2" t="str">
        <f>VLOOKUP(A140,países!$A$4:$B$247,2,FALSE)</f>
        <v>Mozambique</v>
      </c>
      <c r="C140" s="16">
        <v>0</v>
      </c>
      <c r="D140" s="16">
        <v>0</v>
      </c>
      <c r="E140" s="16">
        <v>0</v>
      </c>
      <c r="F140" s="16">
        <v>0</v>
      </c>
      <c r="G140" s="16">
        <v>0</v>
      </c>
      <c r="H140" s="20">
        <v>0</v>
      </c>
      <c r="I140" s="20">
        <v>0</v>
      </c>
      <c r="J140" s="20">
        <v>0</v>
      </c>
      <c r="K140" s="20">
        <v>0</v>
      </c>
      <c r="L140" s="20">
        <v>0</v>
      </c>
      <c r="Q140" s="11"/>
    </row>
    <row r="141" spans="1:17" x14ac:dyDescent="0.25">
      <c r="A141" s="2">
        <v>5077</v>
      </c>
      <c r="B141" s="2" t="str">
        <f>VLOOKUP(A141,países!$A$4:$B$247,2,FALSE)</f>
        <v>Namibia</v>
      </c>
      <c r="C141" s="16">
        <v>0</v>
      </c>
      <c r="D141" s="16">
        <v>0</v>
      </c>
      <c r="E141" s="16">
        <v>0</v>
      </c>
      <c r="F141" s="16">
        <v>0</v>
      </c>
      <c r="G141" s="16">
        <v>0</v>
      </c>
      <c r="H141" s="20">
        <v>0</v>
      </c>
      <c r="I141" s="20">
        <v>0</v>
      </c>
      <c r="J141" s="20">
        <v>0</v>
      </c>
      <c r="K141" s="20">
        <v>0</v>
      </c>
      <c r="L141" s="20">
        <v>0</v>
      </c>
      <c r="Q141" s="11"/>
    </row>
    <row r="142" spans="1:17" x14ac:dyDescent="0.25">
      <c r="A142" s="2">
        <v>5175</v>
      </c>
      <c r="B142" s="2" t="str">
        <f>VLOOKUP(A142,países!$A$4:$B$247,2,FALSE)</f>
        <v>Nepal</v>
      </c>
      <c r="C142" s="16">
        <v>0</v>
      </c>
      <c r="D142" s="16">
        <v>0</v>
      </c>
      <c r="E142" s="16">
        <v>0</v>
      </c>
      <c r="F142" s="16">
        <v>0</v>
      </c>
      <c r="G142" s="16">
        <v>0</v>
      </c>
      <c r="H142" s="20">
        <v>0</v>
      </c>
      <c r="I142" s="20">
        <v>0</v>
      </c>
      <c r="J142" s="20">
        <v>0</v>
      </c>
      <c r="K142" s="20">
        <v>0</v>
      </c>
      <c r="L142" s="20">
        <v>0</v>
      </c>
      <c r="Q142" s="11"/>
    </row>
    <row r="143" spans="1:17" x14ac:dyDescent="0.25">
      <c r="A143" s="2">
        <v>5212</v>
      </c>
      <c r="B143" s="2" t="str">
        <f>VLOOKUP(A143,países!$A$4:$B$247,2,FALSE)</f>
        <v>Nicaragua</v>
      </c>
      <c r="C143" s="16">
        <v>0</v>
      </c>
      <c r="D143" s="16">
        <v>0</v>
      </c>
      <c r="E143" s="16">
        <v>0</v>
      </c>
      <c r="F143" s="16">
        <v>0</v>
      </c>
      <c r="G143" s="16">
        <v>0</v>
      </c>
      <c r="H143" s="20">
        <v>0</v>
      </c>
      <c r="I143" s="20">
        <v>0</v>
      </c>
      <c r="J143" s="20">
        <v>0</v>
      </c>
      <c r="K143" s="20">
        <v>0</v>
      </c>
      <c r="L143" s="20">
        <v>0</v>
      </c>
      <c r="Q143" s="11"/>
    </row>
    <row r="144" spans="1:17" x14ac:dyDescent="0.25">
      <c r="A144" s="1">
        <v>5257</v>
      </c>
      <c r="B144" s="2" t="str">
        <f>VLOOKUP(A144,países!$A$4:$B$247,2,FALSE)</f>
        <v>Níger</v>
      </c>
      <c r="C144" s="16">
        <v>0</v>
      </c>
      <c r="D144" s="16">
        <v>0</v>
      </c>
      <c r="E144" s="16">
        <v>0</v>
      </c>
      <c r="F144" s="16">
        <v>0</v>
      </c>
      <c r="G144" s="16">
        <v>0</v>
      </c>
      <c r="H144" s="20">
        <v>0</v>
      </c>
      <c r="I144" s="20">
        <v>0</v>
      </c>
      <c r="J144" s="20">
        <v>0</v>
      </c>
      <c r="K144" s="20">
        <v>0</v>
      </c>
      <c r="L144" s="20">
        <v>0</v>
      </c>
      <c r="Q144" s="11"/>
    </row>
    <row r="145" spans="1:17" x14ac:dyDescent="0.25">
      <c r="A145" s="2">
        <v>5287</v>
      </c>
      <c r="B145" s="2" t="str">
        <f>VLOOKUP(A145,países!$A$4:$B$247,2,FALSE)</f>
        <v>Nigeria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20">
        <v>0</v>
      </c>
      <c r="I145" s="20">
        <v>0</v>
      </c>
      <c r="J145" s="20">
        <v>0</v>
      </c>
      <c r="K145" s="20">
        <v>0</v>
      </c>
      <c r="L145" s="20">
        <v>0</v>
      </c>
      <c r="Q145" s="11"/>
    </row>
    <row r="146" spans="1:17" x14ac:dyDescent="0.25">
      <c r="A146" s="2">
        <v>5358</v>
      </c>
      <c r="B146" s="2" t="str">
        <f>VLOOKUP(A146,países!$A$4:$B$247,2,FALSE)</f>
        <v>Islas  Norfolk</v>
      </c>
      <c r="C146" s="16">
        <v>0</v>
      </c>
      <c r="D146" s="16">
        <v>0</v>
      </c>
      <c r="E146" s="16">
        <v>0</v>
      </c>
      <c r="F146" s="16">
        <v>0</v>
      </c>
      <c r="G146" s="16">
        <v>0</v>
      </c>
      <c r="H146" s="20">
        <v>0</v>
      </c>
      <c r="I146" s="20">
        <v>0</v>
      </c>
      <c r="J146" s="20">
        <v>0</v>
      </c>
      <c r="K146" s="20">
        <v>0</v>
      </c>
      <c r="L146" s="20">
        <v>0</v>
      </c>
      <c r="Q146" s="11"/>
    </row>
    <row r="147" spans="1:17" x14ac:dyDescent="0.25">
      <c r="A147" s="2">
        <v>5384</v>
      </c>
      <c r="B147" s="2" t="str">
        <f>VLOOKUP(A147,países!$A$4:$B$247,2,FALSE)</f>
        <v>Noruega</v>
      </c>
      <c r="C147" s="16">
        <v>0</v>
      </c>
      <c r="D147" s="16">
        <v>0</v>
      </c>
      <c r="E147" s="16">
        <v>0</v>
      </c>
      <c r="F147" s="16">
        <v>0</v>
      </c>
      <c r="G147" s="16">
        <v>0</v>
      </c>
      <c r="H147" s="20">
        <v>0</v>
      </c>
      <c r="I147" s="20">
        <v>0</v>
      </c>
      <c r="J147" s="20">
        <v>0</v>
      </c>
      <c r="K147" s="20">
        <v>0</v>
      </c>
      <c r="L147" s="20">
        <v>0</v>
      </c>
      <c r="Q147" s="11"/>
    </row>
    <row r="148" spans="1:17" x14ac:dyDescent="0.25">
      <c r="A148" s="1">
        <v>5428</v>
      </c>
      <c r="B148" s="2" t="str">
        <f>VLOOKUP(A148,países!$A$4:$B$247,2,FALSE)</f>
        <v>Nueva Calcedonia</v>
      </c>
      <c r="C148" s="16">
        <v>0</v>
      </c>
      <c r="D148" s="16">
        <v>0</v>
      </c>
      <c r="E148" s="16">
        <v>0</v>
      </c>
      <c r="F148" s="16">
        <v>0</v>
      </c>
      <c r="G148" s="16">
        <v>0</v>
      </c>
      <c r="H148" s="20">
        <v>0</v>
      </c>
      <c r="I148" s="20">
        <v>0</v>
      </c>
      <c r="J148" s="20">
        <v>0</v>
      </c>
      <c r="K148" s="20">
        <v>0</v>
      </c>
      <c r="L148" s="20">
        <v>0</v>
      </c>
      <c r="Q148" s="11"/>
    </row>
    <row r="149" spans="1:17" x14ac:dyDescent="0.25">
      <c r="A149" s="2">
        <v>5458</v>
      </c>
      <c r="B149" s="2" t="str">
        <f>VLOOKUP(A149,países!$A$4:$B$247,2,FALSE)</f>
        <v>Nueva Guinea</v>
      </c>
      <c r="C149" s="16">
        <v>0</v>
      </c>
      <c r="D149" s="16">
        <v>0</v>
      </c>
      <c r="E149" s="16">
        <v>0</v>
      </c>
      <c r="F149" s="16">
        <v>0</v>
      </c>
      <c r="G149" s="16">
        <v>0</v>
      </c>
      <c r="H149" s="20">
        <v>0</v>
      </c>
      <c r="I149" s="20">
        <v>0</v>
      </c>
      <c r="J149" s="20">
        <v>0</v>
      </c>
      <c r="K149" s="20">
        <v>0</v>
      </c>
      <c r="L149" s="20">
        <v>0</v>
      </c>
      <c r="Q149" s="11"/>
    </row>
    <row r="150" spans="1:17" x14ac:dyDescent="0.25">
      <c r="A150" s="2">
        <v>5488</v>
      </c>
      <c r="B150" s="2" t="str">
        <f>VLOOKUP(A150,países!$A$4:$B$247,2,FALSE)</f>
        <v>Nueva Zelandia</v>
      </c>
      <c r="C150" s="16">
        <v>0</v>
      </c>
      <c r="D150" s="16">
        <v>0</v>
      </c>
      <c r="E150" s="16">
        <v>0</v>
      </c>
      <c r="F150" s="16">
        <v>0</v>
      </c>
      <c r="G150" s="16">
        <v>0</v>
      </c>
      <c r="H150" s="20">
        <v>0</v>
      </c>
      <c r="I150" s="20">
        <v>0</v>
      </c>
      <c r="J150" s="20">
        <v>0</v>
      </c>
      <c r="K150" s="20">
        <v>0</v>
      </c>
      <c r="L150" s="20">
        <v>0</v>
      </c>
      <c r="Q150" s="11"/>
    </row>
    <row r="151" spans="1:17" x14ac:dyDescent="0.25">
      <c r="A151" s="1">
        <v>5518</v>
      </c>
      <c r="B151" s="2" t="str">
        <f>VLOOKUP(A151,países!$A$4:$B$247,2,FALSE)</f>
        <v>Nueva Hebridas</v>
      </c>
      <c r="C151" s="16">
        <v>0</v>
      </c>
      <c r="D151" s="16">
        <v>0</v>
      </c>
      <c r="E151" s="16">
        <v>0</v>
      </c>
      <c r="F151" s="16">
        <v>0</v>
      </c>
      <c r="G151" s="16">
        <v>0</v>
      </c>
      <c r="H151" s="20">
        <v>0</v>
      </c>
      <c r="I151" s="20">
        <v>0</v>
      </c>
      <c r="J151" s="20">
        <v>0</v>
      </c>
      <c r="K151" s="20">
        <v>0</v>
      </c>
      <c r="L151" s="20">
        <v>0</v>
      </c>
      <c r="Q151" s="11"/>
    </row>
    <row r="152" spans="1:17" x14ac:dyDescent="0.25">
      <c r="A152" s="2">
        <v>5565</v>
      </c>
      <c r="B152" s="2" t="str">
        <f>VLOOKUP(A152,países!$A$4:$B$247,2,FALSE)</f>
        <v>Omán</v>
      </c>
      <c r="C152" s="16">
        <v>0</v>
      </c>
      <c r="D152" s="16">
        <v>0</v>
      </c>
      <c r="E152" s="16">
        <v>0</v>
      </c>
      <c r="F152" s="16">
        <v>0</v>
      </c>
      <c r="G152" s="16">
        <v>0</v>
      </c>
      <c r="H152" s="20">
        <v>0</v>
      </c>
      <c r="I152" s="20">
        <v>0</v>
      </c>
      <c r="J152" s="20">
        <v>0</v>
      </c>
      <c r="K152" s="20">
        <v>0</v>
      </c>
      <c r="L152" s="20">
        <v>0</v>
      </c>
      <c r="Q152" s="11"/>
    </row>
    <row r="153" spans="1:17" x14ac:dyDescent="0.25">
      <c r="A153" s="2">
        <v>5575</v>
      </c>
      <c r="B153" s="2" t="str">
        <f>VLOOKUP(A153,países!$A$4:$B$247,2,FALSE)</f>
        <v>Se/Orios de Abu Dhab</v>
      </c>
      <c r="C153" s="16">
        <v>0</v>
      </c>
      <c r="D153" s="16">
        <v>0</v>
      </c>
      <c r="E153" s="16">
        <v>0</v>
      </c>
      <c r="F153" s="16">
        <v>0</v>
      </c>
      <c r="G153" s="16">
        <v>0</v>
      </c>
      <c r="H153" s="20">
        <v>0</v>
      </c>
      <c r="I153" s="20">
        <v>0</v>
      </c>
      <c r="J153" s="20">
        <v>0</v>
      </c>
      <c r="K153" s="20">
        <v>0</v>
      </c>
      <c r="L153" s="20">
        <v>0</v>
      </c>
      <c r="Q153" s="11"/>
    </row>
    <row r="154" spans="1:17" x14ac:dyDescent="0.25">
      <c r="A154" s="2">
        <v>5734</v>
      </c>
      <c r="B154" s="2" t="str">
        <f>VLOOKUP(A154,países!$A$4:$B$247,2,FALSE)</f>
        <v>Holanda</v>
      </c>
      <c r="C154" s="25">
        <v>13.337999999999999</v>
      </c>
      <c r="D154" s="25">
        <v>15.599</v>
      </c>
      <c r="E154" s="25">
        <v>8.5779999999999994</v>
      </c>
      <c r="F154" s="25">
        <v>16.809569</v>
      </c>
      <c r="G154" s="25">
        <v>14.813226414458764</v>
      </c>
      <c r="H154" s="20">
        <v>14.619709</v>
      </c>
      <c r="I154" s="20">
        <v>15.837147999999999</v>
      </c>
      <c r="J154" s="20">
        <v>18.000683209574913</v>
      </c>
      <c r="K154" s="20">
        <v>9.0714410000000001</v>
      </c>
      <c r="L154" s="20">
        <v>6.325653</v>
      </c>
      <c r="Q154" s="11"/>
    </row>
    <row r="155" spans="1:17" x14ac:dyDescent="0.25">
      <c r="A155" s="2">
        <v>5765</v>
      </c>
      <c r="B155" s="2" t="str">
        <f>VLOOKUP(A155,países!$A$4:$B$247,2,FALSE)</f>
        <v>Pakistán</v>
      </c>
      <c r="C155" s="16">
        <v>0</v>
      </c>
      <c r="D155" s="16">
        <v>0</v>
      </c>
      <c r="E155" s="16">
        <v>0</v>
      </c>
      <c r="F155" s="16">
        <v>0</v>
      </c>
      <c r="G155" s="16">
        <v>0</v>
      </c>
      <c r="H155" s="20">
        <v>0</v>
      </c>
      <c r="I155" s="20">
        <v>0</v>
      </c>
      <c r="J155" s="20">
        <v>0</v>
      </c>
      <c r="K155" s="20">
        <v>0</v>
      </c>
      <c r="L155" s="20">
        <v>0</v>
      </c>
      <c r="Q155" s="11"/>
    </row>
    <row r="156" spans="1:17" x14ac:dyDescent="0.25">
      <c r="A156" s="2">
        <v>5802</v>
      </c>
      <c r="B156" s="2" t="str">
        <f>VLOOKUP(A156,países!$A$4:$B$247,2,FALSE)</f>
        <v>Panamá (Excluye Canal)</v>
      </c>
      <c r="C156" s="16">
        <v>0</v>
      </c>
      <c r="D156" s="16">
        <v>0</v>
      </c>
      <c r="E156" s="16">
        <v>0</v>
      </c>
      <c r="F156" s="16">
        <v>0</v>
      </c>
      <c r="G156" s="16">
        <v>0</v>
      </c>
      <c r="H156" s="20">
        <v>0</v>
      </c>
      <c r="I156" s="20">
        <v>0</v>
      </c>
      <c r="J156" s="20">
        <v>0</v>
      </c>
      <c r="K156" s="20">
        <v>0</v>
      </c>
      <c r="L156" s="20">
        <v>0</v>
      </c>
      <c r="Q156" s="11"/>
    </row>
    <row r="157" spans="1:17" x14ac:dyDescent="0.25">
      <c r="A157" s="2">
        <v>5838</v>
      </c>
      <c r="B157" s="2" t="str">
        <f>VLOOKUP(A157,países!$A$4:$B$247,2,FALSE)</f>
        <v>Territorio de Papua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20">
        <v>0</v>
      </c>
      <c r="I157" s="20">
        <v>0</v>
      </c>
      <c r="J157" s="20">
        <v>0</v>
      </c>
      <c r="K157" s="20">
        <v>0</v>
      </c>
      <c r="L157" s="20">
        <v>0</v>
      </c>
      <c r="Q157" s="11"/>
    </row>
    <row r="158" spans="1:17" x14ac:dyDescent="0.25">
      <c r="A158" s="2">
        <v>5863</v>
      </c>
      <c r="B158" s="2" t="str">
        <f>VLOOKUP(A158,países!$A$4:$B$247,2,FALSE)</f>
        <v>Paraguay</v>
      </c>
      <c r="C158" s="16">
        <v>0</v>
      </c>
      <c r="D158" s="16">
        <v>0</v>
      </c>
      <c r="E158" s="16">
        <v>0</v>
      </c>
      <c r="F158" s="16">
        <v>0</v>
      </c>
      <c r="G158" s="16">
        <v>0</v>
      </c>
      <c r="H158" s="20">
        <v>0</v>
      </c>
      <c r="I158" s="20">
        <v>0</v>
      </c>
      <c r="J158" s="20">
        <v>0</v>
      </c>
      <c r="K158" s="20">
        <v>0</v>
      </c>
      <c r="L158" s="20">
        <v>0</v>
      </c>
      <c r="Q158" s="11"/>
    </row>
    <row r="159" spans="1:17" x14ac:dyDescent="0.25">
      <c r="A159" s="2">
        <v>5893</v>
      </c>
      <c r="B159" s="2" t="str">
        <f>VLOOKUP(A159,países!$A$4:$B$247,2,FALSE)</f>
        <v>Perú</v>
      </c>
      <c r="C159" s="16">
        <v>0</v>
      </c>
      <c r="D159" s="16">
        <v>0</v>
      </c>
      <c r="E159" s="16">
        <v>0</v>
      </c>
      <c r="F159" s="16">
        <v>0</v>
      </c>
      <c r="G159" s="16">
        <v>0</v>
      </c>
      <c r="H159" s="20">
        <v>0</v>
      </c>
      <c r="I159" s="20">
        <v>0</v>
      </c>
      <c r="J159" s="20">
        <v>0</v>
      </c>
      <c r="K159" s="20">
        <v>0</v>
      </c>
      <c r="L159" s="20">
        <v>0</v>
      </c>
      <c r="Q159" s="11"/>
    </row>
    <row r="160" spans="1:17" x14ac:dyDescent="0.25">
      <c r="A160" s="2">
        <v>5998</v>
      </c>
      <c r="B160" s="2" t="str">
        <f>VLOOKUP(A160,países!$A$4:$B$247,2,FALSE)</f>
        <v>Polinesia Francesa</v>
      </c>
      <c r="C160" s="16">
        <v>0</v>
      </c>
      <c r="D160" s="16">
        <v>0</v>
      </c>
      <c r="E160" s="16">
        <v>0</v>
      </c>
      <c r="F160" s="16">
        <v>0</v>
      </c>
      <c r="G160" s="16">
        <v>0</v>
      </c>
      <c r="H160" s="20">
        <v>0</v>
      </c>
      <c r="I160" s="20">
        <v>0</v>
      </c>
      <c r="J160" s="20">
        <v>0</v>
      </c>
      <c r="K160" s="20">
        <v>0</v>
      </c>
      <c r="L160" s="20">
        <v>0</v>
      </c>
      <c r="Q160" s="11"/>
    </row>
    <row r="161" spans="1:17" x14ac:dyDescent="0.25">
      <c r="A161" s="2">
        <v>6034</v>
      </c>
      <c r="B161" s="2" t="str">
        <f>VLOOKUP(A161,países!$A$4:$B$247,2,FALSE)</f>
        <v>Polonia</v>
      </c>
      <c r="C161" s="25">
        <v>0</v>
      </c>
      <c r="D161" s="25">
        <v>0</v>
      </c>
      <c r="E161" s="25">
        <v>0</v>
      </c>
      <c r="F161" s="25">
        <v>0.80464999999999998</v>
      </c>
      <c r="G161" s="25">
        <v>0</v>
      </c>
      <c r="H161" s="20">
        <v>0</v>
      </c>
      <c r="I161" s="20">
        <v>0</v>
      </c>
      <c r="J161" s="20">
        <v>0</v>
      </c>
      <c r="K161" s="20">
        <v>3.9887009999999998</v>
      </c>
      <c r="L161" s="20">
        <v>6.910787</v>
      </c>
      <c r="Q161" s="11"/>
    </row>
    <row r="162" spans="1:17" x14ac:dyDescent="0.25">
      <c r="A162" s="2">
        <v>6074</v>
      </c>
      <c r="B162" s="2" t="str">
        <f>VLOOKUP(A162,países!$A$4:$B$247,2,FALSE)</f>
        <v>Portugal</v>
      </c>
      <c r="C162" s="25">
        <v>1.0529999999999999</v>
      </c>
      <c r="D162" s="25">
        <v>0.42199999999999999</v>
      </c>
      <c r="E162" s="25">
        <v>0</v>
      </c>
      <c r="F162" s="25">
        <v>0</v>
      </c>
      <c r="G162" s="25">
        <v>0</v>
      </c>
      <c r="H162" s="20">
        <v>0</v>
      </c>
      <c r="I162" s="20">
        <v>0</v>
      </c>
      <c r="J162" s="20">
        <v>0</v>
      </c>
      <c r="K162" s="20">
        <v>0</v>
      </c>
      <c r="L162" s="20">
        <v>0</v>
      </c>
      <c r="Q162" s="11"/>
    </row>
    <row r="163" spans="1:17" x14ac:dyDescent="0.25">
      <c r="A163" s="2">
        <v>6112</v>
      </c>
      <c r="B163" s="2" t="str">
        <f>VLOOKUP(A163,países!$A$4:$B$247,2,FALSE)</f>
        <v>Puerto Rico</v>
      </c>
      <c r="C163" s="25">
        <v>0</v>
      </c>
      <c r="D163" s="25">
        <v>0</v>
      </c>
      <c r="E163" s="25">
        <v>0</v>
      </c>
      <c r="F163" s="25">
        <v>0</v>
      </c>
      <c r="G163" s="25">
        <v>0</v>
      </c>
      <c r="H163" s="20">
        <v>0</v>
      </c>
      <c r="I163" s="20">
        <v>0</v>
      </c>
      <c r="J163" s="20">
        <v>0</v>
      </c>
      <c r="K163" s="20">
        <v>0</v>
      </c>
      <c r="L163" s="20">
        <v>0</v>
      </c>
      <c r="Q163" s="11"/>
    </row>
    <row r="164" spans="1:17" x14ac:dyDescent="0.25">
      <c r="A164" s="2">
        <v>6185</v>
      </c>
      <c r="B164" s="2" t="str">
        <f>VLOOKUP(A164,países!$A$4:$B$247,2,FALSE)</f>
        <v>Qatar</v>
      </c>
      <c r="C164" s="16">
        <v>0</v>
      </c>
      <c r="D164" s="16">
        <v>0</v>
      </c>
      <c r="E164" s="16">
        <v>0</v>
      </c>
      <c r="F164" s="16">
        <v>0</v>
      </c>
      <c r="G164" s="16">
        <v>0</v>
      </c>
      <c r="H164" s="20">
        <v>0</v>
      </c>
      <c r="I164" s="20">
        <v>0</v>
      </c>
      <c r="J164" s="20">
        <v>0</v>
      </c>
      <c r="K164" s="20">
        <v>0</v>
      </c>
      <c r="L164" s="20">
        <v>0</v>
      </c>
      <c r="Q164" s="11"/>
    </row>
    <row r="165" spans="1:17" x14ac:dyDescent="0.25">
      <c r="A165" s="2">
        <v>6284</v>
      </c>
      <c r="B165" s="2" t="str">
        <f>VLOOKUP(A165,países!$A$4:$B$247,2,FALSE)</f>
        <v>Reino Unido</v>
      </c>
      <c r="C165" s="25">
        <v>19.969000000000001</v>
      </c>
      <c r="D165" s="25">
        <v>24.268999999999998</v>
      </c>
      <c r="E165" s="25">
        <v>22.672000000000001</v>
      </c>
      <c r="F165" s="25">
        <v>29.108112000000002</v>
      </c>
      <c r="G165" s="25">
        <v>25.978725677018723</v>
      </c>
      <c r="H165" s="20">
        <v>20.233065</v>
      </c>
      <c r="I165" s="20">
        <v>15.870804</v>
      </c>
      <c r="J165" s="20">
        <v>20.903501147336556</v>
      </c>
      <c r="K165" s="20">
        <v>13.408248</v>
      </c>
      <c r="L165" s="20">
        <v>3.7575959999999999</v>
      </c>
      <c r="Q165" s="11"/>
    </row>
    <row r="166" spans="1:17" x14ac:dyDescent="0.25">
      <c r="A166" s="2">
        <v>6407</v>
      </c>
      <c r="B166" s="2" t="str">
        <f>VLOOKUP(A166,países!$A$4:$B$247,2,FALSE)</f>
        <v>Rep. Centro Africana</v>
      </c>
      <c r="C166" s="16">
        <v>0</v>
      </c>
      <c r="D166" s="16">
        <v>0</v>
      </c>
      <c r="E166" s="16">
        <v>0</v>
      </c>
      <c r="F166" s="16">
        <v>0</v>
      </c>
      <c r="G166" s="16">
        <v>0</v>
      </c>
      <c r="H166" s="20">
        <v>0</v>
      </c>
      <c r="I166" s="20">
        <v>0</v>
      </c>
      <c r="J166" s="20">
        <v>0</v>
      </c>
      <c r="K166" s="20">
        <v>0</v>
      </c>
      <c r="L166" s="20">
        <v>0</v>
      </c>
      <c r="Q166" s="11"/>
    </row>
    <row r="167" spans="1:17" x14ac:dyDescent="0.25">
      <c r="A167" s="2">
        <v>6444</v>
      </c>
      <c r="B167" s="2" t="str">
        <f>VLOOKUP(A167,países!$A$4:$B$247,2,FALSE)</f>
        <v>República Checa</v>
      </c>
      <c r="C167" s="16">
        <v>0</v>
      </c>
      <c r="D167" s="16">
        <v>0</v>
      </c>
      <c r="E167" s="16">
        <v>0</v>
      </c>
      <c r="F167" s="16">
        <v>0</v>
      </c>
      <c r="G167" s="16">
        <v>0</v>
      </c>
      <c r="H167" s="20">
        <v>0</v>
      </c>
      <c r="I167" s="20">
        <v>0</v>
      </c>
      <c r="J167" s="20">
        <v>0</v>
      </c>
      <c r="K167" s="20">
        <v>0</v>
      </c>
      <c r="L167" s="20">
        <v>0</v>
      </c>
      <c r="Q167" s="11"/>
    </row>
    <row r="168" spans="1:17" x14ac:dyDescent="0.25">
      <c r="A168" s="2">
        <v>6472</v>
      </c>
      <c r="B168" s="2" t="str">
        <f>VLOOKUP(A168,países!$A$4:$B$247,2,FALSE)</f>
        <v>República Dominicana</v>
      </c>
      <c r="C168" s="16">
        <v>0</v>
      </c>
      <c r="D168" s="16">
        <v>0</v>
      </c>
      <c r="E168" s="16">
        <v>0</v>
      </c>
      <c r="F168" s="16">
        <v>0</v>
      </c>
      <c r="G168" s="16">
        <v>0</v>
      </c>
      <c r="H168" s="20">
        <v>0</v>
      </c>
      <c r="I168" s="20">
        <v>0</v>
      </c>
      <c r="J168" s="20">
        <v>0</v>
      </c>
      <c r="K168" s="20">
        <v>0</v>
      </c>
      <c r="L168" s="20">
        <v>0</v>
      </c>
      <c r="Q168" s="11"/>
    </row>
    <row r="169" spans="1:17" x14ac:dyDescent="0.25">
      <c r="A169">
        <v>6607</v>
      </c>
      <c r="B169" s="2" t="str">
        <f>VLOOKUP(A169,países!$A$4:$B$247,2,FALSE)</f>
        <v>Reunión, Islas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20">
        <v>0</v>
      </c>
      <c r="I169" s="20">
        <v>0</v>
      </c>
      <c r="J169" s="20">
        <v>0</v>
      </c>
      <c r="K169" s="20">
        <v>0</v>
      </c>
      <c r="L169" s="20">
        <v>0</v>
      </c>
      <c r="Q169" s="11"/>
    </row>
    <row r="170" spans="1:17" x14ac:dyDescent="0.25">
      <c r="A170" s="2">
        <v>6657</v>
      </c>
      <c r="B170" s="2" t="str">
        <f>VLOOKUP(A170,países!$A$4:$B$247,2,FALSE)</f>
        <v>Zimbabwe (Rodhesia)</v>
      </c>
      <c r="C170" s="16">
        <v>0</v>
      </c>
      <c r="D170" s="16">
        <v>0</v>
      </c>
      <c r="E170" s="16">
        <v>0</v>
      </c>
      <c r="F170" s="16">
        <v>0</v>
      </c>
      <c r="G170" s="16">
        <v>0</v>
      </c>
      <c r="H170" s="20">
        <v>0</v>
      </c>
      <c r="I170" s="20">
        <v>0</v>
      </c>
      <c r="J170" s="20">
        <v>0</v>
      </c>
      <c r="K170" s="20">
        <v>0</v>
      </c>
      <c r="L170" s="20">
        <v>0</v>
      </c>
      <c r="Q170" s="11"/>
    </row>
    <row r="171" spans="1:17" x14ac:dyDescent="0.25">
      <c r="A171" s="2">
        <v>6704</v>
      </c>
      <c r="B171" s="2" t="str">
        <f>VLOOKUP(A171,países!$A$4:$B$247,2,FALSE)</f>
        <v>Rumania</v>
      </c>
      <c r="C171" s="25">
        <v>3.5270000000000001</v>
      </c>
      <c r="D171" s="25">
        <v>2.97</v>
      </c>
      <c r="E171" s="25">
        <v>11.228999999999999</v>
      </c>
      <c r="F171" s="25">
        <v>11.070521000000001</v>
      </c>
      <c r="G171" s="25">
        <v>4.2366999999999995E-2</v>
      </c>
      <c r="H171" s="20">
        <v>4.8630279999999999</v>
      </c>
      <c r="I171" s="20">
        <v>10.436384</v>
      </c>
      <c r="J171" s="20">
        <v>0</v>
      </c>
      <c r="K171" s="20">
        <v>3.3499629999999998</v>
      </c>
      <c r="L171" s="20">
        <v>5.3824509999999997</v>
      </c>
      <c r="Q171" s="11"/>
    </row>
    <row r="172" spans="1:17" x14ac:dyDescent="0.25">
      <c r="A172" s="1">
        <v>6757</v>
      </c>
      <c r="B172" s="2" t="str">
        <f>VLOOKUP(A172,países!$A$4:$B$247,2,FALSE)</f>
        <v>Ruanda</v>
      </c>
      <c r="C172" s="16">
        <v>0</v>
      </c>
      <c r="D172" s="16">
        <v>0</v>
      </c>
      <c r="E172" s="16">
        <v>0</v>
      </c>
      <c r="F172" s="16">
        <v>0</v>
      </c>
      <c r="G172" s="16">
        <v>0</v>
      </c>
      <c r="H172" s="20">
        <v>0</v>
      </c>
      <c r="I172" s="20">
        <v>0</v>
      </c>
      <c r="J172" s="20">
        <v>0</v>
      </c>
      <c r="K172" s="20">
        <v>0</v>
      </c>
      <c r="L172" s="20">
        <v>0</v>
      </c>
      <c r="Q172" s="11"/>
    </row>
    <row r="173" spans="1:17" x14ac:dyDescent="0.25">
      <c r="A173" s="2">
        <v>6766</v>
      </c>
      <c r="B173" s="2" t="str">
        <f>VLOOKUP(A173,países!$A$4:$B$247,2,FALSE)</f>
        <v>Rusia</v>
      </c>
      <c r="C173" s="16">
        <v>0</v>
      </c>
      <c r="D173" s="16">
        <v>0</v>
      </c>
      <c r="E173" s="16">
        <v>0</v>
      </c>
      <c r="F173" s="16">
        <v>0</v>
      </c>
      <c r="G173" s="16">
        <v>0</v>
      </c>
      <c r="H173" s="20">
        <v>0</v>
      </c>
      <c r="I173" s="20">
        <v>0</v>
      </c>
      <c r="J173" s="20">
        <v>0</v>
      </c>
      <c r="K173" s="20">
        <v>0</v>
      </c>
      <c r="L173" s="20">
        <v>0</v>
      </c>
      <c r="Q173" s="11"/>
    </row>
    <row r="174" spans="1:17" x14ac:dyDescent="0.25">
      <c r="A174" s="2">
        <v>6792</v>
      </c>
      <c r="B174" s="2" t="str">
        <f>VLOOKUP(A174,países!$A$4:$B$247,2,FALSE)</f>
        <v>Saba</v>
      </c>
      <c r="C174" s="16">
        <v>0</v>
      </c>
      <c r="D174" s="16">
        <v>0</v>
      </c>
      <c r="E174" s="16">
        <v>0</v>
      </c>
      <c r="F174" s="16">
        <v>0</v>
      </c>
      <c r="G174" s="16">
        <v>0</v>
      </c>
      <c r="H174" s="20">
        <v>0</v>
      </c>
      <c r="I174" s="20">
        <v>0</v>
      </c>
      <c r="J174" s="20">
        <v>0</v>
      </c>
      <c r="K174" s="20">
        <v>0</v>
      </c>
      <c r="L174" s="20">
        <v>0</v>
      </c>
      <c r="Q174" s="11"/>
    </row>
    <row r="175" spans="1:17" x14ac:dyDescent="0.25">
      <c r="A175" s="2">
        <v>6857</v>
      </c>
      <c r="B175" s="2" t="str">
        <f>VLOOKUP(A175,países!$A$4:$B$247,2,FALSE)</f>
        <v>Sahara Español</v>
      </c>
      <c r="C175" s="16">
        <v>0</v>
      </c>
      <c r="D175" s="16">
        <v>0</v>
      </c>
      <c r="E175" s="16">
        <v>0</v>
      </c>
      <c r="F175" s="16">
        <v>0</v>
      </c>
      <c r="G175" s="16">
        <v>0</v>
      </c>
      <c r="H175" s="20">
        <v>0</v>
      </c>
      <c r="I175" s="20">
        <v>0</v>
      </c>
      <c r="J175" s="20">
        <v>0</v>
      </c>
      <c r="K175" s="20">
        <v>0</v>
      </c>
      <c r="L175" s="20">
        <v>0</v>
      </c>
      <c r="Q175" s="11"/>
    </row>
    <row r="176" spans="1:17" x14ac:dyDescent="0.25">
      <c r="A176" s="2">
        <v>6952</v>
      </c>
      <c r="B176" s="2" t="str">
        <f>VLOOKUP(A176,países!$A$4:$B$247,2,FALSE)</f>
        <v>San Cristóbal Nieves</v>
      </c>
      <c r="C176" s="16">
        <v>0</v>
      </c>
      <c r="D176" s="16">
        <v>0</v>
      </c>
      <c r="E176" s="16">
        <v>0</v>
      </c>
      <c r="F176" s="16">
        <v>0</v>
      </c>
      <c r="G176" s="16">
        <v>0</v>
      </c>
      <c r="H176" s="20">
        <v>0</v>
      </c>
      <c r="I176" s="20">
        <v>0</v>
      </c>
      <c r="J176" s="20">
        <v>0</v>
      </c>
      <c r="K176" s="20">
        <v>0</v>
      </c>
      <c r="L176" s="20">
        <v>0</v>
      </c>
      <c r="Q176" s="11"/>
    </row>
    <row r="177" spans="1:17" x14ac:dyDescent="0.25">
      <c r="A177" s="2">
        <v>6992</v>
      </c>
      <c r="B177" s="2" t="str">
        <f>VLOOKUP(A177,países!$A$4:$B$247,2,FALSE)</f>
        <v>San Martín Isla</v>
      </c>
      <c r="C177" s="16">
        <v>0</v>
      </c>
      <c r="D177" s="16">
        <v>0</v>
      </c>
      <c r="E177" s="16">
        <v>0</v>
      </c>
      <c r="F177" s="16">
        <v>0</v>
      </c>
      <c r="G177" s="16">
        <v>0</v>
      </c>
      <c r="H177" s="20">
        <v>0</v>
      </c>
      <c r="I177" s="20">
        <v>0</v>
      </c>
      <c r="J177" s="20">
        <v>0</v>
      </c>
      <c r="K177" s="20">
        <v>0</v>
      </c>
      <c r="L177" s="20">
        <v>0</v>
      </c>
      <c r="Q177" s="11"/>
    </row>
    <row r="178" spans="1:17" x14ac:dyDescent="0.25">
      <c r="A178" s="2">
        <v>7001</v>
      </c>
      <c r="B178" s="2" t="str">
        <f>VLOOKUP(A178,países!$A$4:$B$247,2,FALSE)</f>
        <v>Langlade  Miquelon y San Pedro  Islas</v>
      </c>
      <c r="C178" s="16">
        <v>0</v>
      </c>
      <c r="D178" s="16">
        <v>0</v>
      </c>
      <c r="E178" s="16">
        <v>0</v>
      </c>
      <c r="F178" s="16">
        <v>0</v>
      </c>
      <c r="G178" s="16">
        <v>0</v>
      </c>
      <c r="H178" s="20">
        <v>0</v>
      </c>
      <c r="I178" s="20">
        <v>0</v>
      </c>
      <c r="J178" s="20">
        <v>0</v>
      </c>
      <c r="K178" s="20">
        <v>0</v>
      </c>
      <c r="L178" s="20">
        <v>0</v>
      </c>
      <c r="Q178" s="11"/>
    </row>
    <row r="179" spans="1:17" x14ac:dyDescent="0.25">
      <c r="A179" s="2">
        <v>7052</v>
      </c>
      <c r="B179" s="2" t="str">
        <f>VLOOKUP(A179,países!$A$4:$B$247,2,FALSE)</f>
        <v>San Vicente</v>
      </c>
      <c r="C179" s="16">
        <v>0</v>
      </c>
      <c r="D179" s="16">
        <v>0</v>
      </c>
      <c r="E179" s="16">
        <v>0</v>
      </c>
      <c r="F179" s="16">
        <v>0</v>
      </c>
      <c r="G179" s="16">
        <v>0</v>
      </c>
      <c r="H179" s="20">
        <v>0</v>
      </c>
      <c r="I179" s="20">
        <v>0</v>
      </c>
      <c r="J179" s="20">
        <v>0</v>
      </c>
      <c r="K179" s="20">
        <v>0</v>
      </c>
      <c r="L179" s="20">
        <v>0</v>
      </c>
      <c r="Q179" s="11"/>
    </row>
    <row r="180" spans="1:17" x14ac:dyDescent="0.25">
      <c r="A180" s="1">
        <v>7107</v>
      </c>
      <c r="B180" s="2" t="str">
        <f>VLOOKUP(A180,países!$A$4:$B$247,2,FALSE)</f>
        <v>Santa Elena</v>
      </c>
      <c r="C180" s="16">
        <v>0</v>
      </c>
      <c r="D180" s="16">
        <v>0</v>
      </c>
      <c r="E180" s="16">
        <v>0</v>
      </c>
      <c r="F180" s="16">
        <v>0</v>
      </c>
      <c r="G180" s="16">
        <v>0</v>
      </c>
      <c r="H180" s="20">
        <v>0</v>
      </c>
      <c r="I180" s="20">
        <v>0</v>
      </c>
      <c r="J180" s="20">
        <v>0</v>
      </c>
      <c r="K180" s="20">
        <v>0</v>
      </c>
      <c r="L180" s="20">
        <v>0</v>
      </c>
      <c r="Q180" s="11"/>
    </row>
    <row r="181" spans="1:17" x14ac:dyDescent="0.25">
      <c r="A181" s="2">
        <v>7152</v>
      </c>
      <c r="B181" s="2" t="str">
        <f>VLOOKUP(A181,países!$A$4:$B$247,2,FALSE)</f>
        <v>Santa Lucia</v>
      </c>
      <c r="C181" s="16">
        <v>0</v>
      </c>
      <c r="D181" s="16">
        <v>0</v>
      </c>
      <c r="E181" s="16">
        <v>0</v>
      </c>
      <c r="F181" s="16">
        <v>0</v>
      </c>
      <c r="G181" s="16">
        <v>0</v>
      </c>
      <c r="H181" s="20">
        <v>0</v>
      </c>
      <c r="I181" s="20">
        <v>0</v>
      </c>
      <c r="J181" s="20">
        <v>0</v>
      </c>
      <c r="K181" s="20">
        <v>0</v>
      </c>
      <c r="L181" s="20">
        <v>0</v>
      </c>
      <c r="Q181" s="11"/>
    </row>
    <row r="182" spans="1:17" x14ac:dyDescent="0.25">
      <c r="A182" s="2">
        <v>7207</v>
      </c>
      <c r="B182" s="2" t="str">
        <f>VLOOKUP(A182,países!$A$4:$B$247,2,FALSE)</f>
        <v xml:space="preserve">Santo Tome </v>
      </c>
      <c r="C182" s="16">
        <v>0</v>
      </c>
      <c r="D182" s="16">
        <v>0</v>
      </c>
      <c r="E182" s="16">
        <v>0</v>
      </c>
      <c r="F182" s="16">
        <v>0</v>
      </c>
      <c r="G182" s="16">
        <v>0</v>
      </c>
      <c r="H182" s="20">
        <v>0</v>
      </c>
      <c r="I182" s="20">
        <v>0</v>
      </c>
      <c r="J182" s="20">
        <v>0</v>
      </c>
      <c r="K182" s="20">
        <v>0</v>
      </c>
      <c r="L182" s="20">
        <v>0</v>
      </c>
      <c r="Q182" s="11"/>
    </row>
    <row r="183" spans="1:17" x14ac:dyDescent="0.25">
      <c r="A183" s="2">
        <v>7287</v>
      </c>
      <c r="B183" s="2" t="str">
        <f>VLOOKUP(A183,países!$A$4:$B$247,2,FALSE)</f>
        <v>Senegal</v>
      </c>
      <c r="C183" s="16">
        <v>0</v>
      </c>
      <c r="D183" s="16">
        <v>0</v>
      </c>
      <c r="E183" s="16">
        <v>0</v>
      </c>
      <c r="F183" s="16">
        <v>0</v>
      </c>
      <c r="G183" s="16">
        <v>0</v>
      </c>
      <c r="H183" s="20">
        <v>0</v>
      </c>
      <c r="I183" s="20">
        <v>0</v>
      </c>
      <c r="J183" s="20">
        <v>0</v>
      </c>
      <c r="K183" s="20">
        <v>0</v>
      </c>
      <c r="L183" s="20">
        <v>0</v>
      </c>
      <c r="Q183" s="11"/>
    </row>
    <row r="184" spans="1:17" x14ac:dyDescent="0.25">
      <c r="A184" s="2">
        <v>7415</v>
      </c>
      <c r="B184" s="2" t="str">
        <f>VLOOKUP(A184,países!$A$4:$B$247,2,FALSE)</f>
        <v>Singapur</v>
      </c>
      <c r="C184" s="16">
        <v>0</v>
      </c>
      <c r="D184" s="16">
        <v>0</v>
      </c>
      <c r="E184" s="16">
        <v>0</v>
      </c>
      <c r="F184" s="16">
        <v>0</v>
      </c>
      <c r="G184" s="16">
        <v>0</v>
      </c>
      <c r="H184" s="20">
        <v>0</v>
      </c>
      <c r="I184" s="20">
        <v>0</v>
      </c>
      <c r="J184" s="20">
        <v>0</v>
      </c>
      <c r="K184" s="20">
        <v>0</v>
      </c>
      <c r="L184" s="20">
        <v>0</v>
      </c>
      <c r="Q184" s="11"/>
    </row>
    <row r="185" spans="1:17" x14ac:dyDescent="0.25">
      <c r="A185" s="2">
        <v>7445</v>
      </c>
      <c r="B185" s="2" t="str">
        <f>VLOOKUP(A185,países!$A$4:$B$247,2,FALSE)</f>
        <v>Siria</v>
      </c>
      <c r="C185" s="16">
        <v>0</v>
      </c>
      <c r="D185" s="16">
        <v>0</v>
      </c>
      <c r="E185" s="16">
        <v>0</v>
      </c>
      <c r="F185" s="16">
        <v>0</v>
      </c>
      <c r="G185" s="16">
        <v>0</v>
      </c>
      <c r="H185" s="20">
        <v>0</v>
      </c>
      <c r="I185" s="20">
        <v>0</v>
      </c>
      <c r="J185" s="20">
        <v>0</v>
      </c>
      <c r="K185" s="20">
        <v>0</v>
      </c>
      <c r="L185" s="20">
        <v>0</v>
      </c>
      <c r="Q185" s="11"/>
    </row>
    <row r="186" spans="1:17" x14ac:dyDescent="0.25">
      <c r="A186" s="1">
        <v>7487</v>
      </c>
      <c r="B186" s="2" t="str">
        <f>VLOOKUP(A186,países!$A$4:$B$247,2,FALSE)</f>
        <v>Somalia</v>
      </c>
      <c r="C186" s="16">
        <v>0</v>
      </c>
      <c r="D186" s="16">
        <v>0</v>
      </c>
      <c r="E186" s="16">
        <v>0</v>
      </c>
      <c r="F186" s="16">
        <v>0</v>
      </c>
      <c r="G186" s="16">
        <v>0</v>
      </c>
      <c r="H186" s="20">
        <v>0</v>
      </c>
      <c r="I186" s="20">
        <v>0</v>
      </c>
      <c r="J186" s="20">
        <v>0</v>
      </c>
      <c r="K186" s="20">
        <v>0</v>
      </c>
      <c r="L186" s="20">
        <v>0</v>
      </c>
      <c r="Q186" s="11"/>
    </row>
    <row r="187" spans="1:17" x14ac:dyDescent="0.25">
      <c r="A187" s="2">
        <v>7505</v>
      </c>
      <c r="B187" s="2" t="str">
        <f>VLOOKUP(A187,países!$A$4:$B$247,2,FALSE)</f>
        <v>Sry Lanka</v>
      </c>
      <c r="C187" s="16">
        <v>0</v>
      </c>
      <c r="D187" s="16">
        <v>0</v>
      </c>
      <c r="E187" s="16">
        <v>0</v>
      </c>
      <c r="F187" s="16">
        <v>0</v>
      </c>
      <c r="G187" s="16">
        <v>0</v>
      </c>
      <c r="H187" s="20">
        <v>0</v>
      </c>
      <c r="I187" s="20">
        <v>0</v>
      </c>
      <c r="J187" s="20">
        <v>0</v>
      </c>
      <c r="K187" s="20">
        <v>0</v>
      </c>
      <c r="L187" s="20">
        <v>0</v>
      </c>
      <c r="Q187" s="11"/>
    </row>
    <row r="188" spans="1:17" x14ac:dyDescent="0.25">
      <c r="A188" s="2">
        <v>7567</v>
      </c>
      <c r="B188" s="2" t="str">
        <f>VLOOKUP(A188,países!$A$4:$B$247,2,FALSE)</f>
        <v>Sudáfrica</v>
      </c>
      <c r="C188" s="16">
        <v>0</v>
      </c>
      <c r="D188" s="16">
        <v>0</v>
      </c>
      <c r="E188" s="16">
        <v>0</v>
      </c>
      <c r="F188" s="16">
        <v>0</v>
      </c>
      <c r="G188" s="16">
        <v>0</v>
      </c>
      <c r="H188" s="20">
        <v>0</v>
      </c>
      <c r="I188" s="20">
        <v>0</v>
      </c>
      <c r="J188" s="20">
        <v>0</v>
      </c>
      <c r="K188" s="20">
        <v>0</v>
      </c>
      <c r="L188" s="20">
        <v>0</v>
      </c>
      <c r="Q188" s="11"/>
    </row>
    <row r="189" spans="1:17" x14ac:dyDescent="0.25">
      <c r="A189" s="2">
        <v>7597</v>
      </c>
      <c r="B189" s="2" t="str">
        <f>VLOOKUP(A189,países!$A$4:$B$247,2,FALSE)</f>
        <v>Sudan</v>
      </c>
      <c r="C189" s="16">
        <v>0</v>
      </c>
      <c r="D189" s="16">
        <v>0</v>
      </c>
      <c r="E189" s="16">
        <v>0</v>
      </c>
      <c r="F189" s="16">
        <v>0</v>
      </c>
      <c r="G189" s="16">
        <v>0</v>
      </c>
      <c r="H189" s="20">
        <v>0</v>
      </c>
      <c r="I189" s="20">
        <v>0</v>
      </c>
      <c r="J189" s="20">
        <v>0</v>
      </c>
      <c r="K189" s="20">
        <v>0</v>
      </c>
      <c r="L189" s="20">
        <v>0</v>
      </c>
      <c r="Q189" s="11"/>
    </row>
    <row r="190" spans="1:17" x14ac:dyDescent="0.25">
      <c r="A190" s="2">
        <v>7644</v>
      </c>
      <c r="B190" s="2" t="str">
        <f>VLOOKUP(A190,países!$A$4:$B$247,2,FALSE)</f>
        <v>Suecia</v>
      </c>
      <c r="C190" s="16">
        <v>0</v>
      </c>
      <c r="D190" s="16">
        <v>0</v>
      </c>
      <c r="E190" s="16">
        <v>0</v>
      </c>
      <c r="F190" s="16">
        <v>0</v>
      </c>
      <c r="G190" s="16">
        <v>0</v>
      </c>
      <c r="H190" s="20">
        <v>0</v>
      </c>
      <c r="I190" s="20">
        <v>0</v>
      </c>
      <c r="J190" s="20">
        <v>0</v>
      </c>
      <c r="K190" s="20">
        <v>0</v>
      </c>
      <c r="L190" s="20">
        <v>0</v>
      </c>
      <c r="Q190" s="11"/>
    </row>
    <row r="191" spans="1:17" x14ac:dyDescent="0.25">
      <c r="A191" s="2">
        <v>7674</v>
      </c>
      <c r="B191" s="2" t="str">
        <f>VLOOKUP(A191,países!$A$4:$B$247,2,FALSE)</f>
        <v>Suiza</v>
      </c>
      <c r="C191" s="16">
        <v>0</v>
      </c>
      <c r="D191" s="16">
        <v>0</v>
      </c>
      <c r="E191" s="16">
        <v>0</v>
      </c>
      <c r="F191" s="16">
        <v>0</v>
      </c>
      <c r="G191" s="16">
        <v>0</v>
      </c>
      <c r="H191" s="20">
        <v>0</v>
      </c>
      <c r="I191" s="20">
        <v>0</v>
      </c>
      <c r="J191" s="20">
        <v>0</v>
      </c>
      <c r="K191" s="20">
        <v>0</v>
      </c>
      <c r="L191" s="20">
        <v>0</v>
      </c>
      <c r="Q191" s="11"/>
    </row>
    <row r="192" spans="1:17" x14ac:dyDescent="0.25">
      <c r="A192" s="2">
        <v>7703</v>
      </c>
      <c r="B192" s="2" t="str">
        <f>VLOOKUP(A192,países!$A$4:$B$247,2,FALSE)</f>
        <v>Surinam</v>
      </c>
      <c r="C192" s="16">
        <v>0</v>
      </c>
      <c r="D192" s="16">
        <v>0</v>
      </c>
      <c r="E192" s="16">
        <v>0</v>
      </c>
      <c r="F192" s="16">
        <v>0</v>
      </c>
      <c r="G192" s="16">
        <v>0</v>
      </c>
      <c r="H192" s="20">
        <v>0</v>
      </c>
      <c r="I192" s="20">
        <v>0</v>
      </c>
      <c r="J192" s="20">
        <v>0</v>
      </c>
      <c r="K192" s="20">
        <v>0</v>
      </c>
      <c r="L192" s="20">
        <v>0</v>
      </c>
      <c r="Q192" s="11"/>
    </row>
    <row r="193" spans="1:17" x14ac:dyDescent="0.25">
      <c r="A193" s="2">
        <v>7737</v>
      </c>
      <c r="B193" s="2" t="str">
        <f>VLOOKUP(A193,países!$A$4:$B$247,2,FALSE)</f>
        <v>Swazilandia</v>
      </c>
      <c r="C193" s="16">
        <v>0</v>
      </c>
      <c r="D193" s="16">
        <v>0</v>
      </c>
      <c r="E193" s="16">
        <v>0</v>
      </c>
      <c r="F193" s="16">
        <v>0</v>
      </c>
      <c r="G193" s="16">
        <v>0</v>
      </c>
      <c r="H193" s="20">
        <v>0</v>
      </c>
      <c r="I193" s="20">
        <v>0</v>
      </c>
      <c r="J193" s="20">
        <v>0</v>
      </c>
      <c r="K193" s="20">
        <v>0</v>
      </c>
      <c r="L193" s="20">
        <v>0</v>
      </c>
      <c r="Q193" s="11"/>
    </row>
    <row r="194" spans="1:17" x14ac:dyDescent="0.25">
      <c r="A194" s="2">
        <v>7765</v>
      </c>
      <c r="B194" s="2" t="str">
        <f>VLOOKUP(A194,países!$A$4:$B$247,2,FALSE)</f>
        <v>Tailandia</v>
      </c>
      <c r="C194" s="16">
        <v>0</v>
      </c>
      <c r="D194" s="16">
        <v>0</v>
      </c>
      <c r="E194" s="16">
        <v>0</v>
      </c>
      <c r="F194" s="16">
        <v>0</v>
      </c>
      <c r="G194" s="16">
        <v>0</v>
      </c>
      <c r="H194" s="20">
        <v>0</v>
      </c>
      <c r="I194" s="20">
        <v>0</v>
      </c>
      <c r="J194" s="20">
        <v>0</v>
      </c>
      <c r="K194" s="20">
        <v>0</v>
      </c>
      <c r="L194" s="20">
        <v>0</v>
      </c>
      <c r="Q194" s="11"/>
    </row>
    <row r="195" spans="1:17" x14ac:dyDescent="0.25">
      <c r="A195" s="2">
        <v>7807</v>
      </c>
      <c r="B195" s="2" t="str">
        <f>VLOOKUP(A195,países!$A$4:$B$247,2,FALSE)</f>
        <v>Tanzania</v>
      </c>
      <c r="C195" s="16">
        <v>0</v>
      </c>
      <c r="D195" s="16">
        <v>0</v>
      </c>
      <c r="E195" s="16">
        <v>0</v>
      </c>
      <c r="F195" s="16">
        <v>0</v>
      </c>
      <c r="G195" s="16">
        <v>0</v>
      </c>
      <c r="H195" s="20">
        <v>0</v>
      </c>
      <c r="I195" s="20">
        <v>0</v>
      </c>
      <c r="J195" s="20">
        <v>0</v>
      </c>
      <c r="K195" s="20">
        <v>0</v>
      </c>
      <c r="L195" s="20">
        <v>0</v>
      </c>
      <c r="Q195" s="11"/>
    </row>
    <row r="196" spans="1:17" x14ac:dyDescent="0.25">
      <c r="A196" s="1">
        <v>8007</v>
      </c>
      <c r="B196" s="2" t="str">
        <f>VLOOKUP(A196,países!$A$4:$B$247,2,FALSE)</f>
        <v>Togo</v>
      </c>
      <c r="C196" s="16">
        <v>0</v>
      </c>
      <c r="D196" s="16">
        <v>0</v>
      </c>
      <c r="E196" s="16">
        <v>0</v>
      </c>
      <c r="F196" s="16">
        <v>0</v>
      </c>
      <c r="G196" s="16">
        <v>0</v>
      </c>
      <c r="H196" s="20">
        <v>0</v>
      </c>
      <c r="I196" s="20">
        <v>0</v>
      </c>
      <c r="J196" s="20">
        <v>0</v>
      </c>
      <c r="K196" s="20">
        <v>0</v>
      </c>
      <c r="L196" s="20">
        <v>0</v>
      </c>
      <c r="Q196" s="11"/>
    </row>
    <row r="197" spans="1:17" x14ac:dyDescent="0.25">
      <c r="A197" s="2">
        <v>8152</v>
      </c>
      <c r="B197" s="2" t="str">
        <f>VLOOKUP(A197,países!$A$4:$B$247,2,FALSE)</f>
        <v>Trinidad y Tobago</v>
      </c>
      <c r="C197" s="25">
        <v>9.9719999999999995</v>
      </c>
      <c r="D197" s="25">
        <v>17.678000000000001</v>
      </c>
      <c r="E197" s="25">
        <v>20.789000000000001</v>
      </c>
      <c r="F197" s="25">
        <v>22.975925</v>
      </c>
      <c r="G197" s="25">
        <v>2.5376180432448439</v>
      </c>
      <c r="H197" s="20">
        <v>0</v>
      </c>
      <c r="I197" s="20">
        <v>0</v>
      </c>
      <c r="J197" s="20">
        <v>0</v>
      </c>
      <c r="K197" s="20">
        <v>2.4592839999999998</v>
      </c>
      <c r="L197" s="20">
        <v>5.3943690000000002</v>
      </c>
      <c r="Q197" s="11"/>
    </row>
    <row r="198" spans="1:17" x14ac:dyDescent="0.25">
      <c r="A198" s="2">
        <v>8207</v>
      </c>
      <c r="B198" s="2" t="str">
        <f>VLOOKUP(A198,países!$A$4:$B$247,2,FALSE)</f>
        <v>Túnez</v>
      </c>
      <c r="C198" s="16">
        <v>0</v>
      </c>
      <c r="D198" s="16">
        <v>0</v>
      </c>
      <c r="E198" s="16">
        <v>0</v>
      </c>
      <c r="F198" s="16">
        <v>0</v>
      </c>
      <c r="G198" s="16">
        <v>0</v>
      </c>
      <c r="H198" s="20">
        <v>0</v>
      </c>
      <c r="I198" s="20">
        <v>0</v>
      </c>
      <c r="J198" s="20">
        <v>0</v>
      </c>
      <c r="K198" s="20">
        <v>0</v>
      </c>
      <c r="L198" s="20">
        <v>0</v>
      </c>
      <c r="Q198" s="11"/>
    </row>
    <row r="199" spans="1:17" x14ac:dyDescent="0.25">
      <c r="A199" s="2">
        <v>8232</v>
      </c>
      <c r="B199" s="2" t="str">
        <f>VLOOKUP(A199,países!$A$4:$B$247,2,FALSE)</f>
        <v>Caicos y Turcas Isla</v>
      </c>
      <c r="C199" s="16">
        <v>0</v>
      </c>
      <c r="D199" s="16">
        <v>0</v>
      </c>
      <c r="E199" s="16">
        <v>0</v>
      </c>
      <c r="F199" s="16">
        <v>0</v>
      </c>
      <c r="G199" s="16">
        <v>0</v>
      </c>
      <c r="H199" s="20">
        <v>0</v>
      </c>
      <c r="I199" s="20">
        <v>0</v>
      </c>
      <c r="J199" s="20">
        <v>0</v>
      </c>
      <c r="K199" s="20">
        <v>0</v>
      </c>
      <c r="L199" s="20">
        <v>0</v>
      </c>
      <c r="Q199" s="11"/>
    </row>
    <row r="200" spans="1:17" x14ac:dyDescent="0.25">
      <c r="A200" s="2">
        <v>8275</v>
      </c>
      <c r="B200" s="2" t="str">
        <f>VLOOKUP(A200,países!$A$4:$B$247,2,FALSE)</f>
        <v>Turquía</v>
      </c>
      <c r="C200" s="25">
        <v>0.36799999999999999</v>
      </c>
      <c r="D200" s="25">
        <v>0</v>
      </c>
      <c r="E200" s="25">
        <v>0</v>
      </c>
      <c r="F200" s="25">
        <v>0</v>
      </c>
      <c r="G200" s="25">
        <v>0</v>
      </c>
      <c r="H200" s="20">
        <v>0</v>
      </c>
      <c r="I200" s="20">
        <v>0</v>
      </c>
      <c r="J200" s="20">
        <v>0</v>
      </c>
      <c r="K200" s="20">
        <v>0</v>
      </c>
      <c r="L200" s="20">
        <v>0</v>
      </c>
      <c r="Q200" s="11"/>
    </row>
    <row r="201" spans="1:17" x14ac:dyDescent="0.25">
      <c r="A201" s="2">
        <v>8306</v>
      </c>
      <c r="B201" s="2" t="str">
        <f>VLOOKUP(A201,países!$A$4:$B$247,2,FALSE)</f>
        <v>Ucrania</v>
      </c>
      <c r="C201" s="16">
        <v>0</v>
      </c>
      <c r="D201" s="16">
        <v>0</v>
      </c>
      <c r="E201" s="16">
        <v>0</v>
      </c>
      <c r="F201" s="16">
        <v>0</v>
      </c>
      <c r="G201" s="16">
        <v>0</v>
      </c>
      <c r="H201" s="20">
        <v>0</v>
      </c>
      <c r="I201" s="20">
        <v>0</v>
      </c>
      <c r="J201" s="20">
        <v>0</v>
      </c>
      <c r="K201" s="20">
        <v>0</v>
      </c>
      <c r="L201" s="20">
        <v>0</v>
      </c>
      <c r="Q201" s="11"/>
    </row>
    <row r="202" spans="1:17" x14ac:dyDescent="0.25">
      <c r="A202" s="2">
        <v>8337</v>
      </c>
      <c r="B202" s="2" t="str">
        <f>VLOOKUP(A202,países!$A$4:$B$247,2,FALSE)</f>
        <v>Uganda</v>
      </c>
      <c r="C202" s="16">
        <v>0</v>
      </c>
      <c r="D202" s="16">
        <v>0</v>
      </c>
      <c r="E202" s="16">
        <v>0</v>
      </c>
      <c r="F202" s="16">
        <v>0</v>
      </c>
      <c r="G202" s="16">
        <v>0</v>
      </c>
      <c r="H202" s="20">
        <v>0</v>
      </c>
      <c r="I202" s="20">
        <v>0</v>
      </c>
      <c r="J202" s="20">
        <v>0</v>
      </c>
      <c r="K202" s="20">
        <v>0</v>
      </c>
      <c r="L202" s="20">
        <v>0</v>
      </c>
      <c r="Q202" s="11"/>
    </row>
    <row r="203" spans="1:17" x14ac:dyDescent="0.25">
      <c r="A203" s="2">
        <v>8453</v>
      </c>
      <c r="B203" s="2" t="str">
        <f>VLOOKUP(A203,países!$A$4:$B$247,2,FALSE)</f>
        <v>Uruguay</v>
      </c>
      <c r="C203" s="16">
        <v>0</v>
      </c>
      <c r="D203" s="16">
        <v>0</v>
      </c>
      <c r="E203" s="16">
        <v>0</v>
      </c>
      <c r="F203" s="16">
        <v>0</v>
      </c>
      <c r="G203" s="16">
        <v>0</v>
      </c>
      <c r="H203" s="20">
        <v>0</v>
      </c>
      <c r="I203" s="20">
        <v>0</v>
      </c>
      <c r="J203" s="20">
        <v>0</v>
      </c>
      <c r="K203" s="20">
        <v>0</v>
      </c>
      <c r="L203" s="20">
        <v>0</v>
      </c>
      <c r="Q203" s="11"/>
    </row>
    <row r="204" spans="1:17" x14ac:dyDescent="0.25">
      <c r="A204" s="1">
        <v>8503</v>
      </c>
      <c r="B204" s="2" t="str">
        <f>VLOOKUP(A204,países!$A$4:$B$247,2,FALSE)</f>
        <v>Venezuela</v>
      </c>
      <c r="C204" s="16">
        <v>0</v>
      </c>
      <c r="D204" s="16">
        <v>0</v>
      </c>
      <c r="E204" s="16">
        <v>0</v>
      </c>
      <c r="F204" s="16">
        <v>0</v>
      </c>
      <c r="G204" s="16">
        <v>0</v>
      </c>
      <c r="H204" s="20">
        <v>0</v>
      </c>
      <c r="I204" s="20">
        <v>0</v>
      </c>
      <c r="J204" s="20">
        <v>0</v>
      </c>
      <c r="K204" s="20">
        <v>0</v>
      </c>
      <c r="L204" s="20">
        <v>0</v>
      </c>
      <c r="Q204" s="11"/>
    </row>
    <row r="205" spans="1:17" x14ac:dyDescent="0.25">
      <c r="A205" s="2">
        <v>8555</v>
      </c>
      <c r="B205" s="2" t="str">
        <f>VLOOKUP(A205,países!$A$4:$B$247,2,FALSE)</f>
        <v>Vietnam Rep. Democrática</v>
      </c>
      <c r="C205" s="16">
        <v>0</v>
      </c>
      <c r="D205" s="16">
        <v>0</v>
      </c>
      <c r="E205" s="16">
        <v>0</v>
      </c>
      <c r="F205" s="16">
        <v>0</v>
      </c>
      <c r="G205" s="16">
        <v>0</v>
      </c>
      <c r="H205" s="20">
        <v>0</v>
      </c>
      <c r="I205" s="20">
        <v>0</v>
      </c>
      <c r="J205" s="20">
        <v>0</v>
      </c>
      <c r="K205" s="20">
        <v>0</v>
      </c>
      <c r="L205" s="20">
        <v>0</v>
      </c>
      <c r="Q205" s="11"/>
    </row>
    <row r="206" spans="1:17" x14ac:dyDescent="0.25">
      <c r="A206" s="2">
        <v>8585</v>
      </c>
      <c r="B206" s="2" t="str">
        <f>VLOOKUP(A206,países!$A$4:$B$247,2,FALSE)</f>
        <v>Vietnam del Sur Rep.</v>
      </c>
      <c r="C206" s="16">
        <v>0</v>
      </c>
      <c r="D206" s="16">
        <v>0</v>
      </c>
      <c r="E206" s="16">
        <v>0</v>
      </c>
      <c r="F206" s="16">
        <v>0</v>
      </c>
      <c r="G206" s="16">
        <v>0</v>
      </c>
      <c r="H206" s="20">
        <v>0</v>
      </c>
      <c r="I206" s="20">
        <v>0</v>
      </c>
      <c r="J206" s="20">
        <v>0</v>
      </c>
      <c r="K206" s="20">
        <v>0</v>
      </c>
      <c r="L206" s="20">
        <v>0</v>
      </c>
      <c r="Q206" s="11"/>
    </row>
    <row r="207" spans="1:17" x14ac:dyDescent="0.25">
      <c r="A207" s="2">
        <v>8632</v>
      </c>
      <c r="B207" s="2" t="str">
        <f>VLOOKUP(A207,países!$A$4:$B$247,2,FALSE)</f>
        <v>Islas Vírgenes (UK)</v>
      </c>
      <c r="C207" s="16">
        <v>0</v>
      </c>
      <c r="D207" s="16">
        <v>0</v>
      </c>
      <c r="E207" s="16">
        <v>0</v>
      </c>
      <c r="F207" s="16">
        <v>0</v>
      </c>
      <c r="G207" s="16">
        <v>0</v>
      </c>
      <c r="H207" s="20">
        <v>0</v>
      </c>
      <c r="I207" s="20">
        <v>0</v>
      </c>
      <c r="J207" s="20">
        <v>0</v>
      </c>
      <c r="K207" s="20">
        <v>0</v>
      </c>
      <c r="L207" s="20">
        <v>0</v>
      </c>
      <c r="Q207" s="11"/>
    </row>
    <row r="208" spans="1:17" x14ac:dyDescent="0.25">
      <c r="A208" s="2">
        <v>8662</v>
      </c>
      <c r="B208" s="2" t="str">
        <f>VLOOKUP(A208,países!$A$4:$B$247,2,FALSE)</f>
        <v>Islas Vírgenes (USA)</v>
      </c>
      <c r="C208" s="16">
        <v>0</v>
      </c>
      <c r="D208" s="16">
        <v>0</v>
      </c>
      <c r="E208" s="16">
        <v>0</v>
      </c>
      <c r="F208" s="16">
        <v>0</v>
      </c>
      <c r="G208" s="16">
        <v>0</v>
      </c>
      <c r="H208" s="20">
        <v>0</v>
      </c>
      <c r="I208" s="20">
        <v>0</v>
      </c>
      <c r="J208" s="20">
        <v>0</v>
      </c>
      <c r="K208" s="20">
        <v>0</v>
      </c>
      <c r="L208" s="20">
        <v>0</v>
      </c>
      <c r="Q208" s="11"/>
    </row>
    <row r="209" spans="1:17" x14ac:dyDescent="0.25">
      <c r="A209" s="2">
        <v>8708</v>
      </c>
      <c r="B209" s="2" t="str">
        <f>VLOOKUP(A209,países!$A$4:$B$247,2,FALSE)</f>
        <v>Islas Vitti Fidji</v>
      </c>
      <c r="C209" s="16">
        <v>0</v>
      </c>
      <c r="D209" s="16">
        <v>0</v>
      </c>
      <c r="E209" s="16">
        <v>0</v>
      </c>
      <c r="F209" s="16">
        <v>0</v>
      </c>
      <c r="G209" s="16">
        <v>0</v>
      </c>
      <c r="H209" s="20">
        <v>0</v>
      </c>
      <c r="I209" s="20">
        <v>0</v>
      </c>
      <c r="J209" s="20">
        <v>0</v>
      </c>
      <c r="K209" s="20">
        <v>0</v>
      </c>
      <c r="L209" s="20">
        <v>0</v>
      </c>
      <c r="Q209" s="11"/>
    </row>
    <row r="210" spans="1:17" x14ac:dyDescent="0.25">
      <c r="A210" s="1">
        <v>8805</v>
      </c>
      <c r="B210" s="2" t="str">
        <f>VLOOKUP(A210,países!$A$4:$B$247,2,FALSE)</f>
        <v>Yemen</v>
      </c>
      <c r="C210" s="16">
        <v>0</v>
      </c>
      <c r="D210" s="16">
        <v>0</v>
      </c>
      <c r="E210" s="16">
        <v>0</v>
      </c>
      <c r="F210" s="16">
        <v>0</v>
      </c>
      <c r="G210" s="16">
        <v>0</v>
      </c>
      <c r="H210" s="20">
        <v>0</v>
      </c>
      <c r="I210" s="20">
        <v>0</v>
      </c>
      <c r="J210" s="20">
        <v>0</v>
      </c>
      <c r="K210" s="20">
        <v>0</v>
      </c>
      <c r="L210" s="20">
        <v>0</v>
      </c>
      <c r="Q210" s="11"/>
    </row>
    <row r="211" spans="1:17" x14ac:dyDescent="0.25">
      <c r="A211" s="2">
        <v>8854</v>
      </c>
      <c r="B211" s="2" t="str">
        <f>VLOOKUP(A211,países!$A$4:$B$247,2,FALSE)</f>
        <v>Yugoslavia</v>
      </c>
      <c r="C211" s="25">
        <v>0</v>
      </c>
      <c r="D211" s="25">
        <v>0.125</v>
      </c>
      <c r="E211" s="25">
        <v>0</v>
      </c>
      <c r="F211" s="25">
        <v>0</v>
      </c>
      <c r="G211" s="25">
        <v>0</v>
      </c>
      <c r="H211" s="20">
        <v>2.1119830000000004</v>
      </c>
      <c r="I211" s="20">
        <v>0</v>
      </c>
      <c r="J211" s="20">
        <v>0</v>
      </c>
      <c r="K211" s="20">
        <v>0</v>
      </c>
      <c r="L211" s="20">
        <v>0</v>
      </c>
      <c r="Q211" s="11"/>
    </row>
    <row r="212" spans="1:17" x14ac:dyDescent="0.25">
      <c r="A212" s="1">
        <v>8887</v>
      </c>
      <c r="B212" s="2" t="str">
        <f>VLOOKUP(A212,países!$A$4:$B$247,2,FALSE)</f>
        <v>Congo (Zaire), República Democrática del</v>
      </c>
      <c r="C212" s="16">
        <v>0</v>
      </c>
      <c r="D212" s="16">
        <v>0</v>
      </c>
      <c r="E212" s="16">
        <v>0</v>
      </c>
      <c r="F212" s="16">
        <v>0</v>
      </c>
      <c r="G212" s="16">
        <v>0</v>
      </c>
      <c r="H212" s="20">
        <v>0</v>
      </c>
      <c r="I212" s="20">
        <v>0</v>
      </c>
      <c r="J212" s="20">
        <v>0</v>
      </c>
      <c r="K212" s="20">
        <v>0</v>
      </c>
      <c r="L212" s="20">
        <v>0</v>
      </c>
      <c r="Q212" s="11"/>
    </row>
    <row r="213" spans="1:17" x14ac:dyDescent="0.25">
      <c r="A213" s="2">
        <v>8907</v>
      </c>
      <c r="B213" s="2" t="str">
        <f>VLOOKUP(A213,países!$A$4:$B$247,2,FALSE)</f>
        <v>Zambia</v>
      </c>
      <c r="C213" s="16">
        <v>0</v>
      </c>
      <c r="D213" s="16">
        <v>0</v>
      </c>
      <c r="E213" s="16">
        <v>0</v>
      </c>
      <c r="F213" s="16">
        <v>0</v>
      </c>
      <c r="G213" s="16">
        <v>0</v>
      </c>
      <c r="H213" s="20">
        <v>0</v>
      </c>
      <c r="I213" s="20">
        <v>0</v>
      </c>
      <c r="J213" s="20">
        <v>0</v>
      </c>
      <c r="K213" s="20">
        <v>0</v>
      </c>
      <c r="L213" s="20">
        <v>0</v>
      </c>
      <c r="Q213" s="11"/>
    </row>
    <row r="214" spans="1:17" x14ac:dyDescent="0.25">
      <c r="A214" s="2">
        <v>8952</v>
      </c>
      <c r="B214" s="2" t="str">
        <f>VLOOKUP(A214,países!$A$4:$B$247,2,FALSE)</f>
        <v>Balboa y Cristóbal</v>
      </c>
      <c r="C214" s="16">
        <v>0</v>
      </c>
      <c r="D214" s="16">
        <v>0</v>
      </c>
      <c r="E214" s="16">
        <v>0</v>
      </c>
      <c r="F214" s="16">
        <v>0</v>
      </c>
      <c r="G214" s="16">
        <v>0</v>
      </c>
      <c r="H214" s="20">
        <v>0</v>
      </c>
      <c r="I214" s="20">
        <v>0</v>
      </c>
      <c r="J214" s="20">
        <v>0</v>
      </c>
      <c r="K214" s="20">
        <v>0</v>
      </c>
      <c r="L214" s="20">
        <v>0</v>
      </c>
      <c r="Q214" s="11"/>
    </row>
    <row r="215" spans="1:17" x14ac:dyDescent="0.25">
      <c r="A215" s="2">
        <v>909902</v>
      </c>
      <c r="B215" s="2" t="str">
        <f>VLOOKUP(A215,países!$A$4:$B$247,2,FALSE)</f>
        <v>Resto África</v>
      </c>
      <c r="C215" s="16">
        <v>0</v>
      </c>
      <c r="D215" s="16">
        <v>0</v>
      </c>
      <c r="E215" s="16">
        <v>0</v>
      </c>
      <c r="F215" s="16">
        <v>0</v>
      </c>
      <c r="G215" s="16">
        <v>0</v>
      </c>
      <c r="H215" s="20">
        <v>0</v>
      </c>
      <c r="I215" s="20">
        <v>0</v>
      </c>
      <c r="J215" s="20">
        <v>0</v>
      </c>
      <c r="K215" s="20">
        <v>0</v>
      </c>
      <c r="L215" s="20">
        <v>0</v>
      </c>
      <c r="Q215" s="11"/>
    </row>
    <row r="216" spans="1:17" x14ac:dyDescent="0.25">
      <c r="A216" s="2">
        <v>909903</v>
      </c>
      <c r="B216" s="2" t="str">
        <f>VLOOKUP(A216,países!$A$4:$B$247,2,FALSE)</f>
        <v>Resto América</v>
      </c>
      <c r="C216" s="16">
        <v>0</v>
      </c>
      <c r="D216" s="16">
        <v>0</v>
      </c>
      <c r="E216" s="16">
        <v>0</v>
      </c>
      <c r="F216" s="16">
        <v>0</v>
      </c>
      <c r="G216" s="16">
        <v>0</v>
      </c>
      <c r="H216" s="20">
        <v>0</v>
      </c>
      <c r="I216" s="20">
        <v>0</v>
      </c>
      <c r="J216" s="20">
        <v>0</v>
      </c>
      <c r="K216" s="20">
        <v>0</v>
      </c>
      <c r="L216" s="20">
        <v>0</v>
      </c>
      <c r="Q216" s="11"/>
    </row>
    <row r="217" spans="1:17" x14ac:dyDescent="0.25">
      <c r="A217" s="2">
        <v>909904</v>
      </c>
      <c r="B217" s="2" t="str">
        <f>VLOOKUP(A217,países!$A$4:$B$247,2,FALSE)</f>
        <v>Otros Caribe</v>
      </c>
      <c r="C217" s="16">
        <v>0</v>
      </c>
      <c r="D217" s="16">
        <v>0</v>
      </c>
      <c r="E217" s="16">
        <v>0</v>
      </c>
      <c r="F217" s="16">
        <v>0</v>
      </c>
      <c r="G217" s="16">
        <v>0</v>
      </c>
      <c r="H217" s="20">
        <v>0</v>
      </c>
      <c r="I217" s="20">
        <v>0</v>
      </c>
      <c r="J217" s="20">
        <v>0</v>
      </c>
      <c r="K217" s="20">
        <v>0</v>
      </c>
      <c r="L217" s="20">
        <v>0</v>
      </c>
      <c r="Q217" s="11"/>
    </row>
    <row r="218" spans="1:17" x14ac:dyDescent="0.25">
      <c r="A218" s="2">
        <v>909905</v>
      </c>
      <c r="B218" s="2" t="str">
        <f>VLOOKUP(A218,países!$A$4:$B$247,2,FALSE)</f>
        <v>Costa de Marfil</v>
      </c>
      <c r="C218" s="16">
        <v>0</v>
      </c>
      <c r="D218" s="16">
        <v>0</v>
      </c>
      <c r="E218" s="16">
        <v>0</v>
      </c>
      <c r="F218" s="16">
        <v>0</v>
      </c>
      <c r="G218" s="16">
        <v>0</v>
      </c>
      <c r="H218" s="20">
        <v>0</v>
      </c>
      <c r="I218" s="20">
        <v>0</v>
      </c>
      <c r="J218" s="20">
        <v>0</v>
      </c>
      <c r="K218" s="20">
        <v>0</v>
      </c>
      <c r="L218" s="20">
        <v>0</v>
      </c>
      <c r="Q218" s="11"/>
    </row>
    <row r="219" spans="1:17" x14ac:dyDescent="0.25">
      <c r="A219" s="2">
        <v>909906</v>
      </c>
      <c r="B219" s="2" t="str">
        <f>VLOOKUP(A219,países!$A$4:$B$247,2,FALSE)</f>
        <v>Guayana Holandesa</v>
      </c>
      <c r="C219" s="16">
        <v>0</v>
      </c>
      <c r="D219" s="16">
        <v>0</v>
      </c>
      <c r="E219" s="16">
        <v>0</v>
      </c>
      <c r="F219" s="16">
        <v>0</v>
      </c>
      <c r="G219" s="16">
        <v>0</v>
      </c>
      <c r="H219" s="20">
        <v>0</v>
      </c>
      <c r="I219" s="20">
        <v>0</v>
      </c>
      <c r="J219" s="20">
        <v>0</v>
      </c>
      <c r="K219" s="20">
        <v>0</v>
      </c>
      <c r="L219" s="20">
        <v>0</v>
      </c>
      <c r="Q219" s="11"/>
    </row>
    <row r="220" spans="1:17" x14ac:dyDescent="0.25">
      <c r="A220" s="2">
        <v>909907</v>
      </c>
      <c r="B220" s="2" t="str">
        <f>VLOOKUP(A220,países!$A$4:$B$247,2,FALSE)</f>
        <v>Isla Roda</v>
      </c>
      <c r="C220" s="16">
        <v>0</v>
      </c>
      <c r="D220" s="16">
        <v>0</v>
      </c>
      <c r="E220" s="16">
        <v>0</v>
      </c>
      <c r="F220" s="16">
        <v>0</v>
      </c>
      <c r="G220" s="16">
        <v>0</v>
      </c>
      <c r="H220" s="20">
        <v>0</v>
      </c>
      <c r="I220" s="20">
        <v>0</v>
      </c>
      <c r="J220" s="20">
        <v>0</v>
      </c>
      <c r="K220" s="20">
        <v>0</v>
      </c>
      <c r="L220" s="20">
        <v>0</v>
      </c>
      <c r="Q220" s="11"/>
    </row>
    <row r="221" spans="1:17" x14ac:dyDescent="0.25">
      <c r="A221" s="2">
        <v>909911</v>
      </c>
      <c r="B221" s="2" t="str">
        <f>VLOOKUP(A221,países!$A$4:$B$247,2,FALSE)</f>
        <v>Mediterráneo</v>
      </c>
      <c r="C221" s="16">
        <v>0</v>
      </c>
      <c r="D221" s="16">
        <v>0</v>
      </c>
      <c r="E221" s="16">
        <v>0</v>
      </c>
      <c r="F221" s="16">
        <v>0</v>
      </c>
      <c r="G221" s="16">
        <v>0</v>
      </c>
      <c r="H221" s="20">
        <v>0</v>
      </c>
      <c r="I221" s="20">
        <v>0</v>
      </c>
      <c r="J221" s="20">
        <v>0</v>
      </c>
      <c r="K221" s="20">
        <v>0</v>
      </c>
      <c r="L221" s="20">
        <v>0</v>
      </c>
      <c r="Q221" s="11"/>
    </row>
    <row r="222" spans="1:17" x14ac:dyDescent="0.25">
      <c r="A222" s="2">
        <v>909912</v>
      </c>
      <c r="B222" s="2" t="str">
        <f>VLOOKUP(A222,países!$A$4:$B$247,2,FALSE)</f>
        <v>Norte de Europa</v>
      </c>
      <c r="C222" s="16">
        <v>0</v>
      </c>
      <c r="D222" s="16">
        <v>0</v>
      </c>
      <c r="E222" s="16">
        <v>0</v>
      </c>
      <c r="F222" s="16">
        <v>0</v>
      </c>
      <c r="G222" s="16">
        <v>0</v>
      </c>
      <c r="H222" s="20">
        <v>0</v>
      </c>
      <c r="I222" s="20">
        <v>0</v>
      </c>
      <c r="J222" s="20">
        <v>0</v>
      </c>
      <c r="K222" s="20">
        <v>0</v>
      </c>
      <c r="L222" s="20">
        <v>0</v>
      </c>
      <c r="Q222" s="11"/>
    </row>
    <row r="223" spans="1:17" x14ac:dyDescent="0.25">
      <c r="A223" s="2">
        <v>909915</v>
      </c>
      <c r="B223" s="2" t="str">
        <f>VLOOKUP(A223,países!$A$4:$B$247,2,FALSE)</f>
        <v>San Eustaquio</v>
      </c>
      <c r="C223" s="16">
        <v>0</v>
      </c>
      <c r="D223" s="16">
        <v>0</v>
      </c>
      <c r="E223" s="16">
        <v>0</v>
      </c>
      <c r="F223" s="16">
        <v>0</v>
      </c>
      <c r="G223" s="16">
        <v>0</v>
      </c>
      <c r="H223" s="20">
        <v>0</v>
      </c>
      <c r="I223" s="20">
        <v>0</v>
      </c>
      <c r="J223" s="20">
        <v>0</v>
      </c>
      <c r="K223" s="20">
        <v>0</v>
      </c>
      <c r="L223" s="20">
        <v>0</v>
      </c>
      <c r="Q223" s="11"/>
    </row>
    <row r="224" spans="1:17" customFormat="1" x14ac:dyDescent="0.25">
      <c r="A224">
        <v>909916</v>
      </c>
      <c r="B224" s="2" t="str">
        <f>VLOOKUP(A224,países!$A$4:$B$247,2,FALSE)</f>
        <v>Resto Antillas Francesas</v>
      </c>
      <c r="C224" s="16">
        <v>0</v>
      </c>
      <c r="D224" s="16">
        <v>0</v>
      </c>
      <c r="E224" s="16">
        <v>0</v>
      </c>
      <c r="F224" s="16">
        <v>0</v>
      </c>
      <c r="G224" s="16">
        <v>0</v>
      </c>
      <c r="H224" s="20">
        <v>0</v>
      </c>
      <c r="I224" s="20">
        <v>0</v>
      </c>
      <c r="J224" s="20">
        <v>0</v>
      </c>
      <c r="K224" s="20">
        <v>0</v>
      </c>
      <c r="L224" s="20">
        <v>0</v>
      </c>
      <c r="M224" s="11"/>
      <c r="N224" s="11"/>
      <c r="O224" s="11"/>
      <c r="P224" s="11"/>
      <c r="Q224" s="11"/>
    </row>
    <row r="225" spans="1:17" customFormat="1" x14ac:dyDescent="0.25">
      <c r="A225">
        <v>909917</v>
      </c>
      <c r="B225" s="2" t="str">
        <f>VLOOKUP(A225,países!$A$4:$B$247,2,FALSE)</f>
        <v>Resto Antillas Holandesas</v>
      </c>
      <c r="C225" s="16">
        <v>0</v>
      </c>
      <c r="D225" s="16">
        <v>0</v>
      </c>
      <c r="E225" s="16">
        <v>0</v>
      </c>
      <c r="F225" s="16">
        <v>0</v>
      </c>
      <c r="G225" s="16">
        <v>0</v>
      </c>
      <c r="H225" s="20">
        <v>0</v>
      </c>
      <c r="I225" s="20">
        <v>0</v>
      </c>
      <c r="J225" s="20">
        <v>0</v>
      </c>
      <c r="K225" s="20">
        <v>0</v>
      </c>
      <c r="L225" s="20">
        <v>0</v>
      </c>
    </row>
    <row r="226" spans="1:17" x14ac:dyDescent="0.25">
      <c r="A226">
        <v>909918</v>
      </c>
      <c r="B226" t="s">
        <v>225</v>
      </c>
      <c r="C226" s="17">
        <v>0</v>
      </c>
      <c r="D226" s="17">
        <v>0</v>
      </c>
      <c r="E226" s="17">
        <v>0</v>
      </c>
      <c r="F226" s="17">
        <v>0</v>
      </c>
      <c r="G226" s="17">
        <v>0</v>
      </c>
      <c r="H226" s="20">
        <v>0</v>
      </c>
      <c r="I226" s="20">
        <v>0</v>
      </c>
      <c r="J226" s="20">
        <v>0</v>
      </c>
      <c r="K226" s="20">
        <v>0</v>
      </c>
      <c r="L226" s="20">
        <v>0</v>
      </c>
      <c r="Q226" s="11"/>
    </row>
    <row r="227" spans="1:17" x14ac:dyDescent="0.25">
      <c r="A227">
        <v>919901</v>
      </c>
      <c r="B227" s="2" t="str">
        <f>VLOOKUP(A227,países!$A$4:$B$247,2,FALSE)</f>
        <v>ALCA</v>
      </c>
      <c r="C227" s="7">
        <f t="shared" ref="C227:J227" si="0">SUM(C251:C283)</f>
        <v>72.370999999999995</v>
      </c>
      <c r="D227" s="7">
        <f t="shared" si="0"/>
        <v>71.801000000000002</v>
      </c>
      <c r="E227" s="7">
        <f t="shared" si="0"/>
        <v>62.497</v>
      </c>
      <c r="F227" s="7">
        <f t="shared" si="0"/>
        <v>38.927391999999998</v>
      </c>
      <c r="G227" s="7">
        <f t="shared" si="0"/>
        <v>4.8679303450300546</v>
      </c>
      <c r="H227" s="7">
        <f t="shared" si="0"/>
        <v>6.5087129999999993</v>
      </c>
      <c r="I227" s="7">
        <f t="shared" si="0"/>
        <v>0.49245800000000001</v>
      </c>
      <c r="J227" s="7">
        <f t="shared" si="0"/>
        <v>0</v>
      </c>
      <c r="K227" s="7">
        <f>SUM(K251:K283)</f>
        <v>3.7620203700000001</v>
      </c>
      <c r="L227" s="7">
        <f>SUM(L251:L283)</f>
        <v>18.035557000000001</v>
      </c>
    </row>
    <row r="228" spans="1:17" x14ac:dyDescent="0.25">
      <c r="A228">
        <v>919902</v>
      </c>
      <c r="B228" s="2" t="str">
        <f>VLOOKUP(A228,países!$A$4:$B$247,2,FALSE)</f>
        <v>ALADI</v>
      </c>
      <c r="C228" s="7">
        <f t="shared" ref="C228:J228" si="1">SUM(C286:C296)</f>
        <v>4.0549999999999997</v>
      </c>
      <c r="D228" s="7">
        <f t="shared" si="1"/>
        <v>3.0780000000000003</v>
      </c>
      <c r="E228" s="7">
        <f t="shared" si="1"/>
        <v>2.8879999999999999</v>
      </c>
      <c r="F228" s="7">
        <f t="shared" si="1"/>
        <v>2.4168479999999999</v>
      </c>
      <c r="G228" s="7">
        <f t="shared" si="1"/>
        <v>0.3266310653379742</v>
      </c>
      <c r="H228" s="7">
        <f t="shared" si="1"/>
        <v>0.38108500000000001</v>
      </c>
      <c r="I228" s="7">
        <f t="shared" si="1"/>
        <v>0</v>
      </c>
      <c r="J228" s="7">
        <f t="shared" si="1"/>
        <v>0</v>
      </c>
      <c r="K228" s="7">
        <f>SUM(K286:K296)</f>
        <v>0.82104900000000003</v>
      </c>
      <c r="L228" s="7">
        <f>SUM(L286:L296)</f>
        <v>2.6598269999999999</v>
      </c>
    </row>
    <row r="229" spans="1:17" x14ac:dyDescent="0.25">
      <c r="A229">
        <v>919903</v>
      </c>
      <c r="B229" s="2" t="str">
        <f>VLOOKUP(A229,países!$A$4:$B$247,2,FALSE)</f>
        <v>TLC</v>
      </c>
      <c r="C229" s="7">
        <f t="shared" ref="C229:J229" si="2">SUM(C299:C301)</f>
        <v>61.980000000000004</v>
      </c>
      <c r="D229" s="7">
        <f t="shared" si="2"/>
        <v>53.017000000000003</v>
      </c>
      <c r="E229" s="7">
        <f t="shared" si="2"/>
        <v>38.82</v>
      </c>
      <c r="F229" s="7">
        <f t="shared" si="2"/>
        <v>15.135636000000002</v>
      </c>
      <c r="G229" s="7">
        <f t="shared" si="2"/>
        <v>2.0036812364472367</v>
      </c>
      <c r="H229" s="7">
        <f t="shared" si="2"/>
        <v>6.1276279999999996</v>
      </c>
      <c r="I229" s="7">
        <f t="shared" si="2"/>
        <v>0.49245800000000001</v>
      </c>
      <c r="J229" s="7">
        <f t="shared" si="2"/>
        <v>0</v>
      </c>
      <c r="K229" s="7">
        <f>SUM(K299:K301)</f>
        <v>1.3027363700000001</v>
      </c>
      <c r="L229" s="7">
        <f>SUM(L299:L301)</f>
        <v>12.641188</v>
      </c>
    </row>
    <row r="230" spans="1:17" x14ac:dyDescent="0.25">
      <c r="A230">
        <v>919904</v>
      </c>
      <c r="B230" s="2" t="str">
        <f>VLOOKUP(A230,países!$A$4:$B$247,2,FALSE)</f>
        <v>G-3</v>
      </c>
      <c r="C230" s="7">
        <f t="shared" ref="C230:J230" si="3">SUM(C304:C305)</f>
        <v>4.0549999999999997</v>
      </c>
      <c r="D230" s="7">
        <f t="shared" si="3"/>
        <v>3.0780000000000003</v>
      </c>
      <c r="E230" s="7">
        <f t="shared" si="3"/>
        <v>0.53700000000000003</v>
      </c>
      <c r="F230" s="7">
        <f t="shared" si="3"/>
        <v>2.4168479999999999</v>
      </c>
      <c r="G230" s="7">
        <f t="shared" si="3"/>
        <v>0.3266310653379742</v>
      </c>
      <c r="H230" s="7">
        <f t="shared" si="3"/>
        <v>0.38108500000000001</v>
      </c>
      <c r="I230" s="7">
        <f t="shared" si="3"/>
        <v>0</v>
      </c>
      <c r="J230" s="7">
        <f t="shared" si="3"/>
        <v>0</v>
      </c>
      <c r="K230" s="7">
        <f>SUM(K304:K305)</f>
        <v>0.82104900000000003</v>
      </c>
      <c r="L230" s="7">
        <f>SUM(L304:L305)</f>
        <v>2.6598269999999999</v>
      </c>
    </row>
    <row r="231" spans="1:17" x14ac:dyDescent="0.25">
      <c r="A231">
        <v>919905</v>
      </c>
      <c r="B231" s="2" t="str">
        <f>VLOOKUP(A231,países!$A$4:$B$247,2,FALSE)</f>
        <v>MCCA</v>
      </c>
      <c r="C231" s="7">
        <f t="shared" ref="C231:J231" si="4">SUM(C308:C311)</f>
        <v>0</v>
      </c>
      <c r="D231" s="7">
        <f t="shared" si="4"/>
        <v>0</v>
      </c>
      <c r="E231" s="7">
        <f t="shared" si="4"/>
        <v>0</v>
      </c>
      <c r="F231" s="7">
        <f t="shared" si="4"/>
        <v>0</v>
      </c>
      <c r="G231" s="7">
        <f t="shared" si="4"/>
        <v>0</v>
      </c>
      <c r="H231" s="7">
        <f t="shared" si="4"/>
        <v>0</v>
      </c>
      <c r="I231" s="7">
        <f t="shared" si="4"/>
        <v>0</v>
      </c>
      <c r="J231" s="7">
        <f t="shared" si="4"/>
        <v>0</v>
      </c>
      <c r="K231" s="7">
        <f>SUM(K308:K311)</f>
        <v>0</v>
      </c>
      <c r="L231" s="7">
        <f>SUM(L308:L311)</f>
        <v>0</v>
      </c>
    </row>
    <row r="232" spans="1:17" x14ac:dyDescent="0.25">
      <c r="A232">
        <v>919906</v>
      </c>
      <c r="B232" s="2" t="str">
        <f>VLOOKUP(A232,países!$A$4:$B$247,2,FALSE)</f>
        <v>CAN</v>
      </c>
      <c r="C232" s="7">
        <f t="shared" ref="C232:J232" si="5">SUM(C314:C317)</f>
        <v>0.41899999999999998</v>
      </c>
      <c r="D232" s="7">
        <f t="shared" si="5"/>
        <v>1.1060000000000001</v>
      </c>
      <c r="E232" s="7">
        <f t="shared" si="5"/>
        <v>0.53700000000000003</v>
      </c>
      <c r="F232" s="7">
        <f t="shared" si="5"/>
        <v>0.81583099999999997</v>
      </c>
      <c r="G232" s="7">
        <f t="shared" si="5"/>
        <v>0.3266310653379742</v>
      </c>
      <c r="H232" s="7">
        <f t="shared" si="5"/>
        <v>0.38108500000000001</v>
      </c>
      <c r="I232" s="7">
        <f t="shared" si="5"/>
        <v>0</v>
      </c>
      <c r="J232" s="7">
        <f t="shared" si="5"/>
        <v>0</v>
      </c>
      <c r="K232" s="7">
        <f>SUM(K314:K317)</f>
        <v>0</v>
      </c>
      <c r="L232" s="7">
        <f>SUM(L314:L317)</f>
        <v>0</v>
      </c>
    </row>
    <row r="233" spans="1:17" x14ac:dyDescent="0.25">
      <c r="A233">
        <v>919907</v>
      </c>
      <c r="B233" s="2" t="str">
        <f>VLOOKUP(A233,países!$A$4:$B$247,2,FALSE)</f>
        <v>Mercosur</v>
      </c>
      <c r="C233" s="7">
        <f t="shared" ref="C233:J233" si="6">SUM(C320:C323)</f>
        <v>0</v>
      </c>
      <c r="D233" s="7">
        <f t="shared" si="6"/>
        <v>0</v>
      </c>
      <c r="E233" s="7">
        <f t="shared" si="6"/>
        <v>2.351</v>
      </c>
      <c r="F233" s="7">
        <f t="shared" si="6"/>
        <v>0</v>
      </c>
      <c r="G233" s="7">
        <f t="shared" si="6"/>
        <v>0</v>
      </c>
      <c r="H233" s="7">
        <f t="shared" si="6"/>
        <v>0</v>
      </c>
      <c r="I233" s="7">
        <f t="shared" si="6"/>
        <v>0</v>
      </c>
      <c r="J233" s="7">
        <f t="shared" si="6"/>
        <v>0</v>
      </c>
      <c r="K233" s="7">
        <f>SUM(K320:K323)</f>
        <v>0</v>
      </c>
      <c r="L233" s="7">
        <f>SUM(L320:L323)</f>
        <v>0</v>
      </c>
    </row>
    <row r="234" spans="1:17" x14ac:dyDescent="0.25">
      <c r="A234">
        <v>919908</v>
      </c>
      <c r="B234" s="2" t="str">
        <f>VLOOKUP(A234,países!$A$4:$B$247,2,FALSE)</f>
        <v>Unión Europea</v>
      </c>
      <c r="C234" s="7">
        <f t="shared" ref="C234:J234" si="7">SUM(C326:C339)</f>
        <v>68.22</v>
      </c>
      <c r="D234" s="7">
        <f t="shared" si="7"/>
        <v>71.192000000000007</v>
      </c>
      <c r="E234" s="7">
        <f t="shared" si="7"/>
        <v>60.840999999999994</v>
      </c>
      <c r="F234" s="7">
        <f t="shared" si="7"/>
        <v>90.570610000000002</v>
      </c>
      <c r="G234" s="7">
        <f t="shared" si="7"/>
        <v>71.194956726035343</v>
      </c>
      <c r="H234" s="7">
        <f t="shared" si="7"/>
        <v>69.687810999999996</v>
      </c>
      <c r="I234" s="7">
        <f t="shared" si="7"/>
        <v>61.594481000000002</v>
      </c>
      <c r="J234" s="7">
        <f t="shared" si="7"/>
        <v>75.531281366193809</v>
      </c>
      <c r="K234" s="7">
        <f>SUM(K326:K339)</f>
        <v>43.70903807273811</v>
      </c>
      <c r="L234" s="7">
        <f>SUM(L326:L339)</f>
        <v>41.454257999999996</v>
      </c>
    </row>
    <row r="235" spans="1:17" customFormat="1" x14ac:dyDescent="0.25">
      <c r="A235">
        <v>919909</v>
      </c>
      <c r="B235" s="2" t="str">
        <f>VLOOKUP(A235,países!$A$4:$B$247,2,FALSE)</f>
        <v>Caribe Resto</v>
      </c>
      <c r="C235" s="21">
        <f t="shared" ref="C235:J235" si="8">SUM(C342:C360)</f>
        <v>0</v>
      </c>
      <c r="D235" s="21">
        <f t="shared" si="8"/>
        <v>0</v>
      </c>
      <c r="E235" s="21">
        <f t="shared" si="8"/>
        <v>0</v>
      </c>
      <c r="F235" s="21">
        <f t="shared" si="8"/>
        <v>0</v>
      </c>
      <c r="G235" s="21">
        <f t="shared" si="8"/>
        <v>0</v>
      </c>
      <c r="H235" s="21">
        <f t="shared" si="8"/>
        <v>0</v>
      </c>
      <c r="I235" s="21">
        <f t="shared" si="8"/>
        <v>0</v>
      </c>
      <c r="J235" s="21">
        <f t="shared" si="8"/>
        <v>0</v>
      </c>
      <c r="K235" s="21">
        <f>SUM(K342:K360)</f>
        <v>0</v>
      </c>
      <c r="L235" s="21">
        <f>SUM(L342:L360)</f>
        <v>0</v>
      </c>
      <c r="M235" s="21"/>
      <c r="N235" s="21"/>
      <c r="O235" s="21"/>
      <c r="P235" s="21"/>
    </row>
    <row r="236" spans="1:17" x14ac:dyDescent="0.25">
      <c r="A236">
        <v>919910</v>
      </c>
      <c r="B236" s="2" t="str">
        <f>VLOOKUP(A236,países!$A$4:$B$247,2,FALSE)</f>
        <v>Caricom</v>
      </c>
      <c r="C236" s="7">
        <f t="shared" ref="C236:J236" si="9">SUM(C363:C377)</f>
        <v>9.9719999999999995</v>
      </c>
      <c r="D236" s="7">
        <f t="shared" si="9"/>
        <v>17.678000000000001</v>
      </c>
      <c r="E236" s="7">
        <f t="shared" si="9"/>
        <v>20.789000000000001</v>
      </c>
      <c r="F236" s="7">
        <f t="shared" si="9"/>
        <v>22.975925</v>
      </c>
      <c r="G236" s="7">
        <f t="shared" si="9"/>
        <v>2.5376180432448439</v>
      </c>
      <c r="H236" s="7">
        <f t="shared" si="9"/>
        <v>0</v>
      </c>
      <c r="I236" s="7">
        <f t="shared" si="9"/>
        <v>0</v>
      </c>
      <c r="J236" s="7">
        <f t="shared" si="9"/>
        <v>0</v>
      </c>
      <c r="K236" s="7">
        <f>SUM(K363:K377)</f>
        <v>2.4592839999999998</v>
      </c>
      <c r="L236" s="7">
        <f>SUM(L363:L377)</f>
        <v>5.3943690000000002</v>
      </c>
    </row>
    <row r="237" spans="1:17" x14ac:dyDescent="0.25">
      <c r="A237">
        <v>919911</v>
      </c>
      <c r="B237" s="2" t="str">
        <f>VLOOKUP(A237,países!$A$4:$B$247,2,FALSE)</f>
        <v>OPEP</v>
      </c>
      <c r="C237" s="7">
        <f t="shared" ref="C237:J237" si="10">SUM(C380:C389)</f>
        <v>0</v>
      </c>
      <c r="D237" s="7">
        <f t="shared" si="10"/>
        <v>0</v>
      </c>
      <c r="E237" s="7">
        <f t="shared" si="10"/>
        <v>0</v>
      </c>
      <c r="F237" s="7">
        <f t="shared" si="10"/>
        <v>0</v>
      </c>
      <c r="G237" s="7">
        <f t="shared" si="10"/>
        <v>0</v>
      </c>
      <c r="H237" s="7">
        <f t="shared" si="10"/>
        <v>0</v>
      </c>
      <c r="I237" s="7">
        <f t="shared" si="10"/>
        <v>0</v>
      </c>
      <c r="J237" s="7">
        <f t="shared" si="10"/>
        <v>0</v>
      </c>
      <c r="K237" s="7">
        <f>SUM(K380:K389)</f>
        <v>4.09627886</v>
      </c>
      <c r="L237" s="7">
        <f>SUM(L380:L389)</f>
        <v>0</v>
      </c>
    </row>
    <row r="238" spans="1:17" customFormat="1" x14ac:dyDescent="0.25">
      <c r="A238">
        <v>919912</v>
      </c>
      <c r="B238" s="2" t="str">
        <f>VLOOKUP(A238,países!$A$4:$B$247,2,FALSE)</f>
        <v>Africa</v>
      </c>
      <c r="C238" s="21">
        <f t="shared" ref="C238:J238" si="11">SUM(C392:C431)</f>
        <v>0</v>
      </c>
      <c r="D238" s="21">
        <f t="shared" si="11"/>
        <v>0</v>
      </c>
      <c r="E238" s="21">
        <f t="shared" si="11"/>
        <v>0</v>
      </c>
      <c r="F238" s="21">
        <f t="shared" si="11"/>
        <v>0</v>
      </c>
      <c r="G238" s="21">
        <f t="shared" si="11"/>
        <v>0</v>
      </c>
      <c r="H238" s="21">
        <f t="shared" si="11"/>
        <v>0</v>
      </c>
      <c r="I238" s="21">
        <f t="shared" si="11"/>
        <v>0</v>
      </c>
      <c r="J238" s="21">
        <f t="shared" si="11"/>
        <v>0</v>
      </c>
      <c r="K238" s="21">
        <f>SUM(K392:K431)</f>
        <v>0</v>
      </c>
      <c r="L238" s="21">
        <f>SUM(L392:L431)</f>
        <v>0</v>
      </c>
      <c r="M238" s="21"/>
      <c r="N238" s="21"/>
      <c r="O238" s="21"/>
      <c r="P238" s="21"/>
    </row>
    <row r="239" spans="1:17" customFormat="1" x14ac:dyDescent="0.25">
      <c r="A239">
        <v>919913</v>
      </c>
      <c r="B239" s="2" t="str">
        <f>VLOOKUP(A239,países!$A$4:$B$247,2,FALSE)</f>
        <v>Asia</v>
      </c>
      <c r="C239" s="21">
        <f t="shared" ref="C239:J239" si="12">SUM(C434:C473)</f>
        <v>14.417</v>
      </c>
      <c r="D239" s="21">
        <f t="shared" si="12"/>
        <v>16.393999999999998</v>
      </c>
      <c r="E239" s="21">
        <f t="shared" si="12"/>
        <v>18.512</v>
      </c>
      <c r="F239" s="21">
        <f t="shared" si="12"/>
        <v>16.207038000000001</v>
      </c>
      <c r="G239" s="21">
        <f t="shared" si="12"/>
        <v>19.079174407845226</v>
      </c>
      <c r="H239" s="21">
        <f t="shared" si="12"/>
        <v>16.936520999999999</v>
      </c>
      <c r="I239" s="21">
        <f t="shared" si="12"/>
        <v>17.943974000000001</v>
      </c>
      <c r="J239" s="21">
        <f t="shared" si="12"/>
        <v>12.011291361415868</v>
      </c>
      <c r="K239" s="21">
        <f>SUM(K434:K473)</f>
        <v>18.884683860000003</v>
      </c>
      <c r="L239" s="21">
        <f>SUM(L434:L473)</f>
        <v>40.368676000000001</v>
      </c>
      <c r="M239" s="21"/>
      <c r="N239" s="21"/>
      <c r="O239" s="21"/>
      <c r="P239" s="21"/>
    </row>
    <row r="240" spans="1:17" customFormat="1" x14ac:dyDescent="0.25">
      <c r="A240">
        <v>919914</v>
      </c>
      <c r="B240" t="s">
        <v>240</v>
      </c>
      <c r="C240" s="21">
        <f t="shared" ref="C240:J240" si="13">SUM(C479:C496)</f>
        <v>4.0549999999999997</v>
      </c>
      <c r="D240" s="21">
        <f t="shared" si="13"/>
        <v>3.0780000000000003</v>
      </c>
      <c r="E240" s="21">
        <f t="shared" si="13"/>
        <v>2.8879999999999999</v>
      </c>
      <c r="F240" s="21">
        <f t="shared" si="13"/>
        <v>2.4168479999999999</v>
      </c>
      <c r="G240" s="21">
        <f t="shared" si="13"/>
        <v>0.3266310653379742</v>
      </c>
      <c r="H240" s="21">
        <f t="shared" si="13"/>
        <v>0.38108500000000001</v>
      </c>
      <c r="I240" s="21">
        <f t="shared" si="13"/>
        <v>0</v>
      </c>
      <c r="J240" s="21">
        <f t="shared" si="13"/>
        <v>0</v>
      </c>
      <c r="K240" s="21">
        <f>SUM(K479:K496)</f>
        <v>4.9173278600000003</v>
      </c>
      <c r="L240" s="21">
        <f>SUM(L479:L496)</f>
        <v>2.6598269999999999</v>
      </c>
    </row>
    <row r="241" spans="1:12" customFormat="1" x14ac:dyDescent="0.25">
      <c r="A241">
        <v>919915</v>
      </c>
      <c r="B241" t="s">
        <v>241</v>
      </c>
      <c r="C241" s="21">
        <f t="shared" ref="C241:J241" si="14">SUM(C500:C504)</f>
        <v>0</v>
      </c>
      <c r="D241" s="21">
        <f t="shared" si="14"/>
        <v>0</v>
      </c>
      <c r="E241" s="21">
        <f t="shared" si="14"/>
        <v>0</v>
      </c>
      <c r="F241" s="21">
        <f t="shared" si="14"/>
        <v>0</v>
      </c>
      <c r="G241" s="21">
        <f t="shared" si="14"/>
        <v>0</v>
      </c>
      <c r="H241" s="21">
        <f t="shared" si="14"/>
        <v>0</v>
      </c>
      <c r="I241" s="21">
        <f t="shared" si="14"/>
        <v>0</v>
      </c>
      <c r="J241" s="21">
        <f t="shared" si="14"/>
        <v>0</v>
      </c>
      <c r="K241" s="21">
        <f>SUM(K500:K504)</f>
        <v>4.09627886</v>
      </c>
      <c r="L241" s="21">
        <f>SUM(L500:L504)</f>
        <v>0</v>
      </c>
    </row>
    <row r="242" spans="1:12" customFormat="1" x14ac:dyDescent="0.25">
      <c r="A242">
        <v>919916</v>
      </c>
      <c r="B242" t="s">
        <v>242</v>
      </c>
      <c r="C242" s="21">
        <f t="shared" ref="C242:J242" si="15">SUM(C507:C512)</f>
        <v>0</v>
      </c>
      <c r="D242" s="21">
        <f t="shared" si="15"/>
        <v>0</v>
      </c>
      <c r="E242" s="21">
        <f t="shared" si="15"/>
        <v>0</v>
      </c>
      <c r="F242" s="21">
        <f t="shared" si="15"/>
        <v>0</v>
      </c>
      <c r="G242" s="21">
        <f t="shared" si="15"/>
        <v>0</v>
      </c>
      <c r="H242" s="21">
        <f t="shared" si="15"/>
        <v>0</v>
      </c>
      <c r="I242" s="21">
        <f t="shared" si="15"/>
        <v>0</v>
      </c>
      <c r="J242" s="21">
        <f t="shared" si="15"/>
        <v>0</v>
      </c>
      <c r="K242" s="21">
        <f>SUM(K507:K512)</f>
        <v>0</v>
      </c>
      <c r="L242" s="21">
        <f>SUM(L507:L512)</f>
        <v>0</v>
      </c>
    </row>
    <row r="243" spans="1:12" customFormat="1" x14ac:dyDescent="0.25">
      <c r="A243">
        <v>919917</v>
      </c>
      <c r="B243" t="s">
        <v>243</v>
      </c>
      <c r="C243" s="21">
        <f t="shared" ref="C243:J243" si="16">SUM(C515:C521)</f>
        <v>4.0549999999999997</v>
      </c>
      <c r="D243" s="21">
        <f t="shared" si="16"/>
        <v>3.0780000000000003</v>
      </c>
      <c r="E243" s="21">
        <f t="shared" si="16"/>
        <v>2.8879999999999999</v>
      </c>
      <c r="F243" s="21">
        <f t="shared" si="16"/>
        <v>2.4168479999999999</v>
      </c>
      <c r="G243" s="21">
        <f t="shared" si="16"/>
        <v>0.3266310653379742</v>
      </c>
      <c r="H243" s="21">
        <f t="shared" si="16"/>
        <v>0.38108500000000001</v>
      </c>
      <c r="I243" s="21">
        <f t="shared" si="16"/>
        <v>0</v>
      </c>
      <c r="J243" s="21">
        <f t="shared" si="16"/>
        <v>0</v>
      </c>
      <c r="K243" s="21">
        <f>SUM(K515:K521)</f>
        <v>0.82104900000000003</v>
      </c>
      <c r="L243" s="21">
        <f>SUM(L515:L521)</f>
        <v>2.6598269999999999</v>
      </c>
    </row>
    <row r="244" spans="1:12" x14ac:dyDescent="0.25">
      <c r="A244">
        <v>999999</v>
      </c>
      <c r="B244" s="2" t="str">
        <f>VLOOKUP(A244,países!$A$4:$B$247,2,FALSE)</f>
        <v>Mundo</v>
      </c>
      <c r="C244" s="7">
        <f t="shared" ref="C244:J244" si="17">SUM(C4:C226)</f>
        <v>162.26499999999999</v>
      </c>
      <c r="D244" s="7">
        <f t="shared" si="17"/>
        <v>167.78799999999998</v>
      </c>
      <c r="E244" s="7">
        <f t="shared" si="17"/>
        <v>156.851</v>
      </c>
      <c r="F244" s="7">
        <f t="shared" si="17"/>
        <v>160.332505</v>
      </c>
      <c r="G244" s="7">
        <f t="shared" si="17"/>
        <v>97.121700013352779</v>
      </c>
      <c r="H244" s="7">
        <f t="shared" si="17"/>
        <v>101.33778599999999</v>
      </c>
      <c r="I244" s="7">
        <f t="shared" si="17"/>
        <v>101.01083399999999</v>
      </c>
      <c r="J244" s="7">
        <f t="shared" si="17"/>
        <v>92.911864062524188</v>
      </c>
      <c r="K244" s="7">
        <f>SUM(K4:K226)</f>
        <v>77.094858302738118</v>
      </c>
      <c r="L244" s="7">
        <f>SUM(L4:L226)</f>
        <v>112.13103600000002</v>
      </c>
    </row>
    <row r="245" spans="1:12" x14ac:dyDescent="0.25">
      <c r="A245" s="1"/>
      <c r="B245" s="1"/>
      <c r="C245" s="11"/>
      <c r="D245" s="11"/>
      <c r="E245" s="11"/>
      <c r="F245" s="11"/>
      <c r="G245" s="11"/>
      <c r="I245" s="2"/>
      <c r="J245" s="2"/>
      <c r="K245" s="2"/>
      <c r="L245" s="2"/>
    </row>
    <row r="246" spans="1:12" x14ac:dyDescent="0.25">
      <c r="B246" s="26" t="s">
        <v>249</v>
      </c>
      <c r="C246" s="27"/>
      <c r="D246" s="27"/>
      <c r="E246" s="27"/>
      <c r="F246" s="27"/>
      <c r="G246" s="27"/>
      <c r="I246" s="2"/>
      <c r="J246" s="2"/>
      <c r="K246" s="2"/>
      <c r="L246" s="2"/>
    </row>
    <row r="247" spans="1:12" x14ac:dyDescent="0.25">
      <c r="B247" s="2" t="s">
        <v>294</v>
      </c>
      <c r="C247" s="27"/>
      <c r="D247" s="27"/>
      <c r="E247" s="27"/>
      <c r="F247" s="27"/>
      <c r="G247" s="27"/>
      <c r="I247" s="2"/>
      <c r="J247" s="2"/>
      <c r="K247" s="2"/>
      <c r="L247" s="2"/>
    </row>
    <row r="248" spans="1:12" x14ac:dyDescent="0.25">
      <c r="A248"/>
      <c r="B248" s="2"/>
      <c r="I248" s="2"/>
      <c r="J248" s="2"/>
      <c r="K248" s="2"/>
      <c r="L248" s="2"/>
    </row>
    <row r="249" spans="1:12" x14ac:dyDescent="0.25">
      <c r="A249"/>
      <c r="B249"/>
      <c r="I249" s="2"/>
      <c r="J249" s="2"/>
      <c r="K249" s="2"/>
      <c r="L249" s="2"/>
    </row>
    <row r="250" spans="1:12" x14ac:dyDescent="0.25">
      <c r="A250">
        <v>919901</v>
      </c>
      <c r="B250" s="1" t="str">
        <f>VLOOKUP(A250,países!$A$4:$B$247,2,FALSE)</f>
        <v>ALCA</v>
      </c>
      <c r="C250" s="23"/>
      <c r="D250" s="23"/>
      <c r="E250" s="23"/>
      <c r="F250" s="23"/>
      <c r="G250" s="23"/>
      <c r="I250" s="2"/>
      <c r="J250" s="2"/>
      <c r="K250" s="2"/>
      <c r="L250" s="2"/>
    </row>
    <row r="251" spans="1:12" x14ac:dyDescent="0.25">
      <c r="A251">
        <v>432</v>
      </c>
      <c r="B251" s="2" t="str">
        <f>VLOOKUP(A251,países!$A$4:$B$247,2,FALSE)</f>
        <v>Antigua</v>
      </c>
      <c r="C251" s="23">
        <f t="shared" ref="C251:C283" si="18">VLOOKUP($B251,$B$4:$H$226,2,FALSE)</f>
        <v>0</v>
      </c>
      <c r="D251" s="23">
        <f t="shared" ref="D251:D283" si="19">VLOOKUP($B251,$B$4:$H$226,3,FALSE)</f>
        <v>0</v>
      </c>
      <c r="E251" s="23">
        <f t="shared" ref="E251:E283" si="20">VLOOKUP($B251,$B$4:$H$226,4,FALSE)</f>
        <v>0</v>
      </c>
      <c r="F251" s="23">
        <f t="shared" ref="F251:F283" si="21">VLOOKUP($B251,$B$4:$H$226,5,FALSE)</f>
        <v>0</v>
      </c>
      <c r="G251" s="23">
        <f t="shared" ref="G251:G283" si="22">VLOOKUP($B251,$B$4:$H$226,6,FALSE)</f>
        <v>0</v>
      </c>
      <c r="H251" s="23">
        <f t="shared" ref="H251:H283" si="23">VLOOKUP($B251,$B$4:$H$226,7,FALSE)</f>
        <v>0</v>
      </c>
      <c r="I251" s="23">
        <f t="shared" ref="I251:I283" si="24">VLOOKUP($B251,$B$4:$I$226,8,FALSE)</f>
        <v>0</v>
      </c>
      <c r="J251" s="23">
        <f t="shared" ref="J251:J283" si="25">VLOOKUP($B251,$B$4:$Z$226,9,FALSE)</f>
        <v>0</v>
      </c>
      <c r="K251" s="23">
        <f>VLOOKUP($B251,$B$4:$Z$226,10,FALSE)</f>
        <v>0</v>
      </c>
      <c r="L251" s="23">
        <f>VLOOKUP($B251,$B$4:$Z$226,11,FALSE)</f>
        <v>0</v>
      </c>
    </row>
    <row r="252" spans="1:12" x14ac:dyDescent="0.25">
      <c r="A252">
        <v>633</v>
      </c>
      <c r="B252" s="2" t="str">
        <f>VLOOKUP(A252,países!$A$4:$B$247,2,FALSE)</f>
        <v>Argentina</v>
      </c>
      <c r="C252" s="23">
        <f t="shared" si="18"/>
        <v>0</v>
      </c>
      <c r="D252" s="23">
        <f t="shared" si="19"/>
        <v>0</v>
      </c>
      <c r="E252" s="23">
        <f t="shared" si="20"/>
        <v>2.351</v>
      </c>
      <c r="F252" s="23">
        <f t="shared" si="21"/>
        <v>0</v>
      </c>
      <c r="G252" s="23">
        <f t="shared" si="22"/>
        <v>0</v>
      </c>
      <c r="H252" s="23">
        <f t="shared" si="23"/>
        <v>0</v>
      </c>
      <c r="I252" s="23">
        <f t="shared" si="24"/>
        <v>0</v>
      </c>
      <c r="J252" s="23">
        <f t="shared" si="25"/>
        <v>0</v>
      </c>
      <c r="K252" s="23">
        <f t="shared" ref="K252:K315" si="26">VLOOKUP($B252,$B$4:$Z$226,10,FALSE)</f>
        <v>0</v>
      </c>
      <c r="L252" s="23">
        <f t="shared" ref="L252:L315" si="27">VLOOKUP($B252,$B$4:$Z$226,11,FALSE)</f>
        <v>0</v>
      </c>
    </row>
    <row r="253" spans="1:12" x14ac:dyDescent="0.25">
      <c r="A253">
        <v>772</v>
      </c>
      <c r="B253" s="2" t="str">
        <f>VLOOKUP(A253,países!$A$4:$B$247,2,FALSE)</f>
        <v>Bahamas</v>
      </c>
      <c r="C253" s="23">
        <f t="shared" si="18"/>
        <v>0</v>
      </c>
      <c r="D253" s="23">
        <f t="shared" si="19"/>
        <v>0</v>
      </c>
      <c r="E253" s="23">
        <f t="shared" si="20"/>
        <v>0</v>
      </c>
      <c r="F253" s="23">
        <f t="shared" si="21"/>
        <v>0</v>
      </c>
      <c r="G253" s="23">
        <f t="shared" si="22"/>
        <v>0</v>
      </c>
      <c r="H253" s="23">
        <f t="shared" si="23"/>
        <v>0</v>
      </c>
      <c r="I253" s="23">
        <f t="shared" si="24"/>
        <v>0</v>
      </c>
      <c r="J253" s="23">
        <f t="shared" si="25"/>
        <v>0</v>
      </c>
      <c r="K253" s="23">
        <f t="shared" si="26"/>
        <v>0</v>
      </c>
      <c r="L253" s="23">
        <f t="shared" si="27"/>
        <v>0</v>
      </c>
    </row>
    <row r="254" spans="1:12" x14ac:dyDescent="0.25">
      <c r="A254">
        <v>832</v>
      </c>
      <c r="B254" s="2" t="str">
        <f>VLOOKUP(A254,países!$A$4:$B$247,2,FALSE)</f>
        <v>Barbados</v>
      </c>
      <c r="C254" s="23">
        <f t="shared" si="18"/>
        <v>0</v>
      </c>
      <c r="D254" s="23">
        <f t="shared" si="19"/>
        <v>0</v>
      </c>
      <c r="E254" s="23">
        <f t="shared" si="20"/>
        <v>0</v>
      </c>
      <c r="F254" s="23">
        <f t="shared" si="21"/>
        <v>0</v>
      </c>
      <c r="G254" s="23">
        <f t="shared" si="22"/>
        <v>0</v>
      </c>
      <c r="H254" s="23">
        <f t="shared" si="23"/>
        <v>0</v>
      </c>
      <c r="I254" s="23">
        <f t="shared" si="24"/>
        <v>0</v>
      </c>
      <c r="J254" s="23">
        <f t="shared" si="25"/>
        <v>0</v>
      </c>
      <c r="K254" s="23">
        <f t="shared" si="26"/>
        <v>0</v>
      </c>
      <c r="L254" s="23">
        <f t="shared" si="27"/>
        <v>0</v>
      </c>
    </row>
    <row r="255" spans="1:12" x14ac:dyDescent="0.25">
      <c r="A255">
        <v>882</v>
      </c>
      <c r="B255" s="2" t="str">
        <f>VLOOKUP(A255,países!$A$4:$B$247,2,FALSE)</f>
        <v>Belice</v>
      </c>
      <c r="C255" s="23">
        <f t="shared" si="18"/>
        <v>0</v>
      </c>
      <c r="D255" s="23">
        <f t="shared" si="19"/>
        <v>0</v>
      </c>
      <c r="E255" s="23">
        <f t="shared" si="20"/>
        <v>0</v>
      </c>
      <c r="F255" s="23">
        <f t="shared" si="21"/>
        <v>0</v>
      </c>
      <c r="G255" s="23">
        <f t="shared" si="22"/>
        <v>0</v>
      </c>
      <c r="H255" s="23">
        <f t="shared" si="23"/>
        <v>0</v>
      </c>
      <c r="I255" s="23">
        <f t="shared" si="24"/>
        <v>0</v>
      </c>
      <c r="J255" s="23">
        <f t="shared" si="25"/>
        <v>0</v>
      </c>
      <c r="K255" s="23">
        <f t="shared" si="26"/>
        <v>0</v>
      </c>
      <c r="L255" s="23">
        <f t="shared" si="27"/>
        <v>0</v>
      </c>
    </row>
    <row r="256" spans="1:12" x14ac:dyDescent="0.25">
      <c r="A256">
        <v>973</v>
      </c>
      <c r="B256" s="2" t="str">
        <f>VLOOKUP(A256,países!$A$4:$B$247,2,FALSE)</f>
        <v>Bolivia</v>
      </c>
      <c r="C256" s="23">
        <f t="shared" si="18"/>
        <v>0</v>
      </c>
      <c r="D256" s="23">
        <f t="shared" si="19"/>
        <v>0</v>
      </c>
      <c r="E256" s="23">
        <f t="shared" si="20"/>
        <v>0</v>
      </c>
      <c r="F256" s="23">
        <f t="shared" si="21"/>
        <v>0</v>
      </c>
      <c r="G256" s="23">
        <f t="shared" si="22"/>
        <v>0</v>
      </c>
      <c r="H256" s="23">
        <f t="shared" si="23"/>
        <v>0</v>
      </c>
      <c r="I256" s="23">
        <f t="shared" si="24"/>
        <v>0</v>
      </c>
      <c r="J256" s="23">
        <f t="shared" si="25"/>
        <v>0</v>
      </c>
      <c r="K256" s="23">
        <f t="shared" si="26"/>
        <v>0</v>
      </c>
      <c r="L256" s="23">
        <f t="shared" si="27"/>
        <v>0</v>
      </c>
    </row>
    <row r="257" spans="1:12" x14ac:dyDescent="0.25">
      <c r="A257">
        <v>1053</v>
      </c>
      <c r="B257" s="2" t="str">
        <f>VLOOKUP(A257,países!$A$4:$B$247,2,FALSE)</f>
        <v>Brasil</v>
      </c>
      <c r="C257" s="23">
        <f t="shared" si="18"/>
        <v>0</v>
      </c>
      <c r="D257" s="23">
        <f t="shared" si="19"/>
        <v>0</v>
      </c>
      <c r="E257" s="23">
        <f t="shared" si="20"/>
        <v>0</v>
      </c>
      <c r="F257" s="23">
        <f t="shared" si="21"/>
        <v>0</v>
      </c>
      <c r="G257" s="23">
        <f t="shared" si="22"/>
        <v>0</v>
      </c>
      <c r="H257" s="23">
        <f t="shared" si="23"/>
        <v>0</v>
      </c>
      <c r="I257" s="23">
        <f t="shared" si="24"/>
        <v>0</v>
      </c>
      <c r="J257" s="23">
        <f t="shared" si="25"/>
        <v>0</v>
      </c>
      <c r="K257" s="23">
        <f t="shared" si="26"/>
        <v>0</v>
      </c>
      <c r="L257" s="23">
        <f t="shared" si="27"/>
        <v>0</v>
      </c>
    </row>
    <row r="258" spans="1:12" x14ac:dyDescent="0.25">
      <c r="A258">
        <v>1491</v>
      </c>
      <c r="B258" s="2" t="str">
        <f>VLOOKUP(A258,países!$A$4:$B$247,2,FALSE)</f>
        <v>Canadá</v>
      </c>
      <c r="C258" s="23">
        <f t="shared" si="18"/>
        <v>0</v>
      </c>
      <c r="D258" s="23">
        <f t="shared" si="19"/>
        <v>0</v>
      </c>
      <c r="E258" s="23">
        <f t="shared" si="20"/>
        <v>0</v>
      </c>
      <c r="F258" s="23">
        <f t="shared" si="21"/>
        <v>0</v>
      </c>
      <c r="G258" s="23">
        <f t="shared" si="22"/>
        <v>0</v>
      </c>
      <c r="H258" s="23">
        <f t="shared" si="23"/>
        <v>0</v>
      </c>
      <c r="I258" s="23">
        <f t="shared" si="24"/>
        <v>0</v>
      </c>
      <c r="J258" s="23">
        <f t="shared" si="25"/>
        <v>0</v>
      </c>
      <c r="K258" s="23">
        <f t="shared" si="26"/>
        <v>0</v>
      </c>
      <c r="L258" s="23">
        <f t="shared" si="27"/>
        <v>9.7423590000000004</v>
      </c>
    </row>
    <row r="259" spans="1:12" x14ac:dyDescent="0.25">
      <c r="A259">
        <v>1693</v>
      </c>
      <c r="B259" s="2" t="str">
        <f>VLOOKUP(A259,países!$A$4:$B$247,2,FALSE)</f>
        <v>Colombia</v>
      </c>
      <c r="C259" s="23">
        <f t="shared" si="18"/>
        <v>0.41899999999999998</v>
      </c>
      <c r="D259" s="23">
        <f t="shared" si="19"/>
        <v>1.1060000000000001</v>
      </c>
      <c r="E259" s="23">
        <f t="shared" si="20"/>
        <v>0.53700000000000003</v>
      </c>
      <c r="F259" s="23">
        <f t="shared" si="21"/>
        <v>0.81583099999999997</v>
      </c>
      <c r="G259" s="23">
        <f t="shared" si="22"/>
        <v>0.3266310653379742</v>
      </c>
      <c r="H259" s="23">
        <f t="shared" si="23"/>
        <v>0.38108500000000001</v>
      </c>
      <c r="I259" s="23">
        <f t="shared" si="24"/>
        <v>0</v>
      </c>
      <c r="J259" s="23">
        <f t="shared" si="25"/>
        <v>0</v>
      </c>
      <c r="K259" s="23">
        <f t="shared" si="26"/>
        <v>0</v>
      </c>
      <c r="L259" s="23">
        <f t="shared" si="27"/>
        <v>0</v>
      </c>
    </row>
    <row r="260" spans="1:12" x14ac:dyDescent="0.25">
      <c r="A260">
        <v>1962</v>
      </c>
      <c r="B260" s="2" t="str">
        <f>VLOOKUP(A260,países!$A$4:$B$247,2,FALSE)</f>
        <v>Costa Rica</v>
      </c>
      <c r="C260" s="23">
        <f t="shared" si="18"/>
        <v>0</v>
      </c>
      <c r="D260" s="23">
        <f t="shared" si="19"/>
        <v>0</v>
      </c>
      <c r="E260" s="23">
        <f t="shared" si="20"/>
        <v>0</v>
      </c>
      <c r="F260" s="23">
        <f t="shared" si="21"/>
        <v>0</v>
      </c>
      <c r="G260" s="23">
        <f t="shared" si="22"/>
        <v>0</v>
      </c>
      <c r="H260" s="23">
        <f t="shared" si="23"/>
        <v>0</v>
      </c>
      <c r="I260" s="23">
        <f t="shared" si="24"/>
        <v>0</v>
      </c>
      <c r="J260" s="23">
        <f t="shared" si="25"/>
        <v>0</v>
      </c>
      <c r="K260" s="23">
        <f t="shared" si="26"/>
        <v>0</v>
      </c>
      <c r="L260" s="23">
        <f t="shared" si="27"/>
        <v>0</v>
      </c>
    </row>
    <row r="261" spans="1:12" x14ac:dyDescent="0.25">
      <c r="A261">
        <v>2113</v>
      </c>
      <c r="B261" s="2" t="str">
        <f>VLOOKUP(A261,países!$A$4:$B$247,2,FALSE)</f>
        <v>Chile</v>
      </c>
      <c r="C261" s="23">
        <f t="shared" si="18"/>
        <v>0</v>
      </c>
      <c r="D261" s="23">
        <f t="shared" si="19"/>
        <v>0</v>
      </c>
      <c r="E261" s="23">
        <f t="shared" si="20"/>
        <v>0</v>
      </c>
      <c r="F261" s="23">
        <f t="shared" si="21"/>
        <v>0</v>
      </c>
      <c r="G261" s="23">
        <f t="shared" si="22"/>
        <v>0</v>
      </c>
      <c r="H261" s="23">
        <f t="shared" si="23"/>
        <v>0</v>
      </c>
      <c r="I261" s="23">
        <f t="shared" si="24"/>
        <v>0</v>
      </c>
      <c r="J261" s="23">
        <f t="shared" si="25"/>
        <v>0</v>
      </c>
      <c r="K261" s="23">
        <f t="shared" si="26"/>
        <v>0</v>
      </c>
      <c r="L261" s="23">
        <f t="shared" si="27"/>
        <v>0</v>
      </c>
    </row>
    <row r="262" spans="1:12" x14ac:dyDescent="0.25">
      <c r="A262">
        <v>2352</v>
      </c>
      <c r="B262" s="2" t="str">
        <f>VLOOKUP(A262,países!$A$4:$B$247,2,FALSE)</f>
        <v>Dominica</v>
      </c>
      <c r="C262" s="23">
        <f t="shared" si="18"/>
        <v>0</v>
      </c>
      <c r="D262" s="23">
        <f t="shared" si="19"/>
        <v>0</v>
      </c>
      <c r="E262" s="23">
        <f t="shared" si="20"/>
        <v>0</v>
      </c>
      <c r="F262" s="23">
        <f t="shared" si="21"/>
        <v>0</v>
      </c>
      <c r="G262" s="23">
        <f t="shared" si="22"/>
        <v>0</v>
      </c>
      <c r="H262" s="23">
        <f t="shared" si="23"/>
        <v>0</v>
      </c>
      <c r="I262" s="23">
        <f t="shared" si="24"/>
        <v>0</v>
      </c>
      <c r="J262" s="23">
        <f t="shared" si="25"/>
        <v>0</v>
      </c>
      <c r="K262" s="23">
        <f t="shared" si="26"/>
        <v>0</v>
      </c>
      <c r="L262" s="23">
        <f t="shared" si="27"/>
        <v>0</v>
      </c>
    </row>
    <row r="263" spans="1:12" x14ac:dyDescent="0.25">
      <c r="A263">
        <v>2393</v>
      </c>
      <c r="B263" s="2" t="str">
        <f>VLOOKUP(A263,países!$A$4:$B$247,2,FALSE)</f>
        <v>Ecuador</v>
      </c>
      <c r="C263" s="23">
        <f t="shared" si="18"/>
        <v>0</v>
      </c>
      <c r="D263" s="23">
        <f t="shared" si="19"/>
        <v>0</v>
      </c>
      <c r="E263" s="23">
        <f t="shared" si="20"/>
        <v>0</v>
      </c>
      <c r="F263" s="23">
        <f t="shared" si="21"/>
        <v>0</v>
      </c>
      <c r="G263" s="23">
        <f t="shared" si="22"/>
        <v>0</v>
      </c>
      <c r="H263" s="23">
        <f t="shared" si="23"/>
        <v>0</v>
      </c>
      <c r="I263" s="23">
        <f t="shared" si="24"/>
        <v>0</v>
      </c>
      <c r="J263" s="23">
        <f t="shared" si="25"/>
        <v>0</v>
      </c>
      <c r="K263" s="23">
        <f t="shared" si="26"/>
        <v>0</v>
      </c>
      <c r="L263" s="23">
        <f t="shared" si="27"/>
        <v>0</v>
      </c>
    </row>
    <row r="264" spans="1:12" x14ac:dyDescent="0.25">
      <c r="A264">
        <v>2422</v>
      </c>
      <c r="B264" s="2" t="str">
        <f>VLOOKUP(A264,países!$A$4:$B$247,2,FALSE)</f>
        <v>El Salvador</v>
      </c>
      <c r="C264" s="23">
        <f t="shared" si="18"/>
        <v>0</v>
      </c>
      <c r="D264" s="23">
        <f t="shared" si="19"/>
        <v>0</v>
      </c>
      <c r="E264" s="23">
        <f t="shared" si="20"/>
        <v>0</v>
      </c>
      <c r="F264" s="23">
        <f t="shared" si="21"/>
        <v>0</v>
      </c>
      <c r="G264" s="23">
        <f t="shared" si="22"/>
        <v>0</v>
      </c>
      <c r="H264" s="23">
        <f t="shared" si="23"/>
        <v>0</v>
      </c>
      <c r="I264" s="23">
        <f t="shared" si="24"/>
        <v>0</v>
      </c>
      <c r="J264" s="23">
        <f t="shared" si="25"/>
        <v>0</v>
      </c>
      <c r="K264" s="23">
        <f t="shared" si="26"/>
        <v>0</v>
      </c>
      <c r="L264" s="23">
        <f t="shared" si="27"/>
        <v>0</v>
      </c>
    </row>
    <row r="265" spans="1:12" x14ac:dyDescent="0.25">
      <c r="A265">
        <v>2491</v>
      </c>
      <c r="B265" s="2" t="str">
        <f>VLOOKUP(A265,países!$A$4:$B$247,2,FALSE)</f>
        <v>Estados Unidos</v>
      </c>
      <c r="C265" s="23">
        <f t="shared" si="18"/>
        <v>58.344000000000001</v>
      </c>
      <c r="D265" s="23">
        <f t="shared" si="19"/>
        <v>51.045000000000002</v>
      </c>
      <c r="E265" s="23">
        <f t="shared" si="20"/>
        <v>38.82</v>
      </c>
      <c r="F265" s="23">
        <f t="shared" si="21"/>
        <v>13.534619000000001</v>
      </c>
      <c r="G265" s="23">
        <f t="shared" si="22"/>
        <v>2.0036812364472367</v>
      </c>
      <c r="H265" s="23">
        <f t="shared" si="23"/>
        <v>6.1276279999999996</v>
      </c>
      <c r="I265" s="23">
        <f t="shared" si="24"/>
        <v>0.49245800000000001</v>
      </c>
      <c r="J265" s="23">
        <f t="shared" si="25"/>
        <v>0</v>
      </c>
      <c r="K265" s="23">
        <f t="shared" si="26"/>
        <v>0.48168737</v>
      </c>
      <c r="L265" s="23">
        <f t="shared" si="27"/>
        <v>0.23900199999999999</v>
      </c>
    </row>
    <row r="266" spans="1:12" x14ac:dyDescent="0.25">
      <c r="A266">
        <v>2972</v>
      </c>
      <c r="B266" s="2" t="str">
        <f>VLOOKUP(A266,países!$A$4:$B$247,2,FALSE)</f>
        <v>Granada</v>
      </c>
      <c r="C266" s="23">
        <f t="shared" si="18"/>
        <v>0</v>
      </c>
      <c r="D266" s="23">
        <f t="shared" si="19"/>
        <v>0</v>
      </c>
      <c r="E266" s="23">
        <f t="shared" si="20"/>
        <v>0</v>
      </c>
      <c r="F266" s="23">
        <f t="shared" si="21"/>
        <v>0</v>
      </c>
      <c r="G266" s="23">
        <f t="shared" si="22"/>
        <v>0</v>
      </c>
      <c r="H266" s="23">
        <f t="shared" si="23"/>
        <v>0</v>
      </c>
      <c r="I266" s="23">
        <f t="shared" si="24"/>
        <v>0</v>
      </c>
      <c r="J266" s="23">
        <f t="shared" si="25"/>
        <v>0</v>
      </c>
      <c r="K266" s="23">
        <f t="shared" si="26"/>
        <v>0</v>
      </c>
      <c r="L266" s="23">
        <f t="shared" si="27"/>
        <v>0</v>
      </c>
    </row>
    <row r="267" spans="1:12" x14ac:dyDescent="0.25">
      <c r="A267">
        <v>3172</v>
      </c>
      <c r="B267" s="2" t="str">
        <f>VLOOKUP(A267,países!$A$4:$B$247,2,FALSE)</f>
        <v>Guatemala</v>
      </c>
      <c r="C267" s="23">
        <f t="shared" si="18"/>
        <v>0</v>
      </c>
      <c r="D267" s="23">
        <f t="shared" si="19"/>
        <v>0</v>
      </c>
      <c r="E267" s="23">
        <f t="shared" si="20"/>
        <v>0</v>
      </c>
      <c r="F267" s="23">
        <f t="shared" si="21"/>
        <v>0</v>
      </c>
      <c r="G267" s="23">
        <f t="shared" si="22"/>
        <v>0</v>
      </c>
      <c r="H267" s="23">
        <f t="shared" si="23"/>
        <v>0</v>
      </c>
      <c r="I267" s="23">
        <f t="shared" si="24"/>
        <v>0</v>
      </c>
      <c r="J267" s="23">
        <f t="shared" si="25"/>
        <v>0</v>
      </c>
      <c r="K267" s="23">
        <f t="shared" si="26"/>
        <v>0</v>
      </c>
      <c r="L267" s="23">
        <f t="shared" si="27"/>
        <v>0</v>
      </c>
    </row>
    <row r="268" spans="1:12" x14ac:dyDescent="0.25">
      <c r="A268">
        <v>3373</v>
      </c>
      <c r="B268" s="2" t="str">
        <f>VLOOKUP(A268,países!$A$4:$B$247,2,FALSE)</f>
        <v>Guyana</v>
      </c>
      <c r="C268" s="23">
        <f t="shared" si="18"/>
        <v>0</v>
      </c>
      <c r="D268" s="23">
        <f t="shared" si="19"/>
        <v>0</v>
      </c>
      <c r="E268" s="23">
        <f t="shared" si="20"/>
        <v>0</v>
      </c>
      <c r="F268" s="23">
        <f t="shared" si="21"/>
        <v>0</v>
      </c>
      <c r="G268" s="23">
        <f t="shared" si="22"/>
        <v>0</v>
      </c>
      <c r="H268" s="23">
        <f t="shared" si="23"/>
        <v>0</v>
      </c>
      <c r="I268" s="23">
        <f t="shared" si="24"/>
        <v>0</v>
      </c>
      <c r="J268" s="23">
        <f t="shared" si="25"/>
        <v>0</v>
      </c>
      <c r="K268" s="23">
        <f t="shared" si="26"/>
        <v>0</v>
      </c>
      <c r="L268" s="23">
        <f t="shared" si="27"/>
        <v>0</v>
      </c>
    </row>
    <row r="269" spans="1:12" x14ac:dyDescent="0.25">
      <c r="A269">
        <v>3412</v>
      </c>
      <c r="B269" s="2" t="str">
        <f>VLOOKUP(A269,países!$A$4:$B$247,2,FALSE)</f>
        <v>Haití</v>
      </c>
      <c r="C269" s="23">
        <f t="shared" si="18"/>
        <v>0</v>
      </c>
      <c r="D269" s="23">
        <f t="shared" si="19"/>
        <v>0</v>
      </c>
      <c r="E269" s="23">
        <f t="shared" si="20"/>
        <v>0</v>
      </c>
      <c r="F269" s="23">
        <f t="shared" si="21"/>
        <v>0</v>
      </c>
      <c r="G269" s="23">
        <f t="shared" si="22"/>
        <v>0</v>
      </c>
      <c r="H269" s="23">
        <f t="shared" si="23"/>
        <v>0</v>
      </c>
      <c r="I269" s="23">
        <f t="shared" si="24"/>
        <v>0</v>
      </c>
      <c r="J269" s="23">
        <f t="shared" si="25"/>
        <v>0</v>
      </c>
      <c r="K269" s="23">
        <f t="shared" si="26"/>
        <v>0</v>
      </c>
      <c r="L269" s="23">
        <f t="shared" si="27"/>
        <v>0</v>
      </c>
    </row>
    <row r="270" spans="1:12" x14ac:dyDescent="0.25">
      <c r="A270">
        <v>3452</v>
      </c>
      <c r="B270" s="2" t="str">
        <f>VLOOKUP(A270,países!$A$4:$B$247,2,FALSE)</f>
        <v>Honduras</v>
      </c>
      <c r="C270" s="23">
        <f t="shared" si="18"/>
        <v>0</v>
      </c>
      <c r="D270" s="23">
        <f t="shared" si="19"/>
        <v>0</v>
      </c>
      <c r="E270" s="23">
        <f t="shared" si="20"/>
        <v>0</v>
      </c>
      <c r="F270" s="23">
        <f t="shared" si="21"/>
        <v>0</v>
      </c>
      <c r="G270" s="23">
        <f t="shared" si="22"/>
        <v>0</v>
      </c>
      <c r="H270" s="23">
        <f t="shared" si="23"/>
        <v>0</v>
      </c>
      <c r="I270" s="23">
        <f t="shared" si="24"/>
        <v>0</v>
      </c>
      <c r="J270" s="23">
        <f t="shared" si="25"/>
        <v>0</v>
      </c>
      <c r="K270" s="23">
        <f t="shared" si="26"/>
        <v>0</v>
      </c>
      <c r="L270" s="23">
        <f t="shared" si="27"/>
        <v>0</v>
      </c>
    </row>
    <row r="271" spans="1:12" x14ac:dyDescent="0.25">
      <c r="A271">
        <v>3912</v>
      </c>
      <c r="B271" s="2" t="str">
        <f>VLOOKUP(A271,países!$A$4:$B$247,2,FALSE)</f>
        <v>Jamaica</v>
      </c>
      <c r="C271" s="23">
        <f t="shared" si="18"/>
        <v>0</v>
      </c>
      <c r="D271" s="23">
        <f t="shared" si="19"/>
        <v>0</v>
      </c>
      <c r="E271" s="23">
        <f t="shared" si="20"/>
        <v>0</v>
      </c>
      <c r="F271" s="23">
        <f t="shared" si="21"/>
        <v>0</v>
      </c>
      <c r="G271" s="23">
        <f t="shared" si="22"/>
        <v>0</v>
      </c>
      <c r="H271" s="23">
        <f t="shared" si="23"/>
        <v>0</v>
      </c>
      <c r="I271" s="23">
        <f t="shared" si="24"/>
        <v>0</v>
      </c>
      <c r="J271" s="23">
        <f t="shared" si="25"/>
        <v>0</v>
      </c>
      <c r="K271" s="23">
        <f t="shared" si="26"/>
        <v>0</v>
      </c>
      <c r="L271" s="23">
        <f t="shared" si="27"/>
        <v>0</v>
      </c>
    </row>
    <row r="272" spans="1:12" x14ac:dyDescent="0.25">
      <c r="A272">
        <v>4931</v>
      </c>
      <c r="B272" s="2" t="str">
        <f>VLOOKUP(A272,países!$A$4:$B$247,2,FALSE)</f>
        <v>México</v>
      </c>
      <c r="C272" s="23">
        <f t="shared" si="18"/>
        <v>3.6360000000000001</v>
      </c>
      <c r="D272" s="23">
        <f t="shared" si="19"/>
        <v>1.972</v>
      </c>
      <c r="E272" s="23">
        <f t="shared" si="20"/>
        <v>0</v>
      </c>
      <c r="F272" s="23">
        <f t="shared" si="21"/>
        <v>1.6010170000000001</v>
      </c>
      <c r="G272" s="23">
        <f t="shared" si="22"/>
        <v>0</v>
      </c>
      <c r="H272" s="23">
        <f t="shared" si="23"/>
        <v>0</v>
      </c>
      <c r="I272" s="23">
        <f t="shared" si="24"/>
        <v>0</v>
      </c>
      <c r="J272" s="23">
        <f t="shared" si="25"/>
        <v>0</v>
      </c>
      <c r="K272" s="23">
        <f t="shared" si="26"/>
        <v>0.82104900000000003</v>
      </c>
      <c r="L272" s="23">
        <f t="shared" si="27"/>
        <v>2.6598269999999999</v>
      </c>
    </row>
    <row r="273" spans="1:12" x14ac:dyDescent="0.25">
      <c r="A273">
        <v>5212</v>
      </c>
      <c r="B273" s="2" t="str">
        <f>VLOOKUP(A273,países!$A$4:$B$247,2,FALSE)</f>
        <v>Nicaragua</v>
      </c>
      <c r="C273" s="23">
        <f t="shared" si="18"/>
        <v>0</v>
      </c>
      <c r="D273" s="23">
        <f t="shared" si="19"/>
        <v>0</v>
      </c>
      <c r="E273" s="23">
        <f t="shared" si="20"/>
        <v>0</v>
      </c>
      <c r="F273" s="23">
        <f t="shared" si="21"/>
        <v>0</v>
      </c>
      <c r="G273" s="23">
        <f t="shared" si="22"/>
        <v>0</v>
      </c>
      <c r="H273" s="23">
        <f t="shared" si="23"/>
        <v>0</v>
      </c>
      <c r="I273" s="23">
        <f t="shared" si="24"/>
        <v>0</v>
      </c>
      <c r="J273" s="23">
        <f t="shared" si="25"/>
        <v>0</v>
      </c>
      <c r="K273" s="23">
        <f t="shared" si="26"/>
        <v>0</v>
      </c>
      <c r="L273" s="23">
        <f t="shared" si="27"/>
        <v>0</v>
      </c>
    </row>
    <row r="274" spans="1:12" x14ac:dyDescent="0.25">
      <c r="A274">
        <v>5802</v>
      </c>
      <c r="B274" s="2" t="str">
        <f>VLOOKUP(A274,países!$A$4:$B$247,2,FALSE)</f>
        <v>Panamá (Excluye Canal)</v>
      </c>
      <c r="C274" s="23">
        <f t="shared" si="18"/>
        <v>0</v>
      </c>
      <c r="D274" s="23">
        <f t="shared" si="19"/>
        <v>0</v>
      </c>
      <c r="E274" s="23">
        <f t="shared" si="20"/>
        <v>0</v>
      </c>
      <c r="F274" s="23">
        <f t="shared" si="21"/>
        <v>0</v>
      </c>
      <c r="G274" s="23">
        <f t="shared" si="22"/>
        <v>0</v>
      </c>
      <c r="H274" s="23">
        <f t="shared" si="23"/>
        <v>0</v>
      </c>
      <c r="I274" s="23">
        <f t="shared" si="24"/>
        <v>0</v>
      </c>
      <c r="J274" s="23">
        <f t="shared" si="25"/>
        <v>0</v>
      </c>
      <c r="K274" s="23">
        <f t="shared" si="26"/>
        <v>0</v>
      </c>
      <c r="L274" s="23">
        <f t="shared" si="27"/>
        <v>0</v>
      </c>
    </row>
    <row r="275" spans="1:12" x14ac:dyDescent="0.25">
      <c r="A275">
        <v>5863</v>
      </c>
      <c r="B275" s="2" t="str">
        <f>VLOOKUP(A275,países!$A$4:$B$247,2,FALSE)</f>
        <v>Paraguay</v>
      </c>
      <c r="C275" s="23">
        <f t="shared" si="18"/>
        <v>0</v>
      </c>
      <c r="D275" s="23">
        <f t="shared" si="19"/>
        <v>0</v>
      </c>
      <c r="E275" s="23">
        <f t="shared" si="20"/>
        <v>0</v>
      </c>
      <c r="F275" s="23">
        <f t="shared" si="21"/>
        <v>0</v>
      </c>
      <c r="G275" s="23">
        <f t="shared" si="22"/>
        <v>0</v>
      </c>
      <c r="H275" s="23">
        <f t="shared" si="23"/>
        <v>0</v>
      </c>
      <c r="I275" s="23">
        <f t="shared" si="24"/>
        <v>0</v>
      </c>
      <c r="J275" s="23">
        <f t="shared" si="25"/>
        <v>0</v>
      </c>
      <c r="K275" s="23">
        <f t="shared" si="26"/>
        <v>0</v>
      </c>
      <c r="L275" s="23">
        <f t="shared" si="27"/>
        <v>0</v>
      </c>
    </row>
    <row r="276" spans="1:12" x14ac:dyDescent="0.25">
      <c r="A276">
        <v>5893</v>
      </c>
      <c r="B276" s="2" t="str">
        <f>VLOOKUP(A276,países!$A$4:$B$247,2,FALSE)</f>
        <v>Perú</v>
      </c>
      <c r="C276" s="23">
        <f t="shared" si="18"/>
        <v>0</v>
      </c>
      <c r="D276" s="23">
        <f t="shared" si="19"/>
        <v>0</v>
      </c>
      <c r="E276" s="23">
        <f t="shared" si="20"/>
        <v>0</v>
      </c>
      <c r="F276" s="23">
        <f t="shared" si="21"/>
        <v>0</v>
      </c>
      <c r="G276" s="23">
        <f t="shared" si="22"/>
        <v>0</v>
      </c>
      <c r="H276" s="23">
        <f t="shared" si="23"/>
        <v>0</v>
      </c>
      <c r="I276" s="23">
        <f t="shared" si="24"/>
        <v>0</v>
      </c>
      <c r="J276" s="23">
        <f t="shared" si="25"/>
        <v>0</v>
      </c>
      <c r="K276" s="23">
        <f t="shared" si="26"/>
        <v>0</v>
      </c>
      <c r="L276" s="23">
        <f t="shared" si="27"/>
        <v>0</v>
      </c>
    </row>
    <row r="277" spans="1:12" x14ac:dyDescent="0.25">
      <c r="A277">
        <v>6472</v>
      </c>
      <c r="B277" s="2" t="str">
        <f>VLOOKUP(A277,países!$A$4:$B$247,2,FALSE)</f>
        <v>República Dominicana</v>
      </c>
      <c r="C277" s="23">
        <f t="shared" si="18"/>
        <v>0</v>
      </c>
      <c r="D277" s="23">
        <f t="shared" si="19"/>
        <v>0</v>
      </c>
      <c r="E277" s="23">
        <f t="shared" si="20"/>
        <v>0</v>
      </c>
      <c r="F277" s="23">
        <f t="shared" si="21"/>
        <v>0</v>
      </c>
      <c r="G277" s="23">
        <f t="shared" si="22"/>
        <v>0</v>
      </c>
      <c r="H277" s="23">
        <f t="shared" si="23"/>
        <v>0</v>
      </c>
      <c r="I277" s="23">
        <f t="shared" si="24"/>
        <v>0</v>
      </c>
      <c r="J277" s="23">
        <f t="shared" si="25"/>
        <v>0</v>
      </c>
      <c r="K277" s="23">
        <f t="shared" si="26"/>
        <v>0</v>
      </c>
      <c r="L277" s="23">
        <f t="shared" si="27"/>
        <v>0</v>
      </c>
    </row>
    <row r="278" spans="1:12" x14ac:dyDescent="0.25">
      <c r="A278">
        <v>6952</v>
      </c>
      <c r="B278" s="2" t="str">
        <f>VLOOKUP(A278,países!$A$4:$B$247,2,FALSE)</f>
        <v>San Cristóbal Nieves</v>
      </c>
      <c r="C278" s="23">
        <f t="shared" si="18"/>
        <v>0</v>
      </c>
      <c r="D278" s="23">
        <f t="shared" si="19"/>
        <v>0</v>
      </c>
      <c r="E278" s="23">
        <f t="shared" si="20"/>
        <v>0</v>
      </c>
      <c r="F278" s="23">
        <f t="shared" si="21"/>
        <v>0</v>
      </c>
      <c r="G278" s="23">
        <f t="shared" si="22"/>
        <v>0</v>
      </c>
      <c r="H278" s="23">
        <f t="shared" si="23"/>
        <v>0</v>
      </c>
      <c r="I278" s="23">
        <f t="shared" si="24"/>
        <v>0</v>
      </c>
      <c r="J278" s="23">
        <f t="shared" si="25"/>
        <v>0</v>
      </c>
      <c r="K278" s="23">
        <f t="shared" si="26"/>
        <v>0</v>
      </c>
      <c r="L278" s="23">
        <f t="shared" si="27"/>
        <v>0</v>
      </c>
    </row>
    <row r="279" spans="1:12" x14ac:dyDescent="0.25">
      <c r="A279">
        <v>7052</v>
      </c>
      <c r="B279" s="2" t="str">
        <f>VLOOKUP(A279,países!$A$4:$B$247,2,FALSE)</f>
        <v>San Vicente</v>
      </c>
      <c r="C279" s="23">
        <f t="shared" si="18"/>
        <v>0</v>
      </c>
      <c r="D279" s="23">
        <f t="shared" si="19"/>
        <v>0</v>
      </c>
      <c r="E279" s="23">
        <f t="shared" si="20"/>
        <v>0</v>
      </c>
      <c r="F279" s="23">
        <f t="shared" si="21"/>
        <v>0</v>
      </c>
      <c r="G279" s="23">
        <f t="shared" si="22"/>
        <v>0</v>
      </c>
      <c r="H279" s="23">
        <f t="shared" si="23"/>
        <v>0</v>
      </c>
      <c r="I279" s="23">
        <f t="shared" si="24"/>
        <v>0</v>
      </c>
      <c r="J279" s="23">
        <f t="shared" si="25"/>
        <v>0</v>
      </c>
      <c r="K279" s="23">
        <f t="shared" si="26"/>
        <v>0</v>
      </c>
      <c r="L279" s="23">
        <f t="shared" si="27"/>
        <v>0</v>
      </c>
    </row>
    <row r="280" spans="1:12" x14ac:dyDescent="0.25">
      <c r="A280">
        <v>7152</v>
      </c>
      <c r="B280" s="2" t="str">
        <f>VLOOKUP(A280,países!$A$4:$B$247,2,FALSE)</f>
        <v>Santa Lucia</v>
      </c>
      <c r="C280" s="23">
        <f t="shared" si="18"/>
        <v>0</v>
      </c>
      <c r="D280" s="23">
        <f t="shared" si="19"/>
        <v>0</v>
      </c>
      <c r="E280" s="23">
        <f t="shared" si="20"/>
        <v>0</v>
      </c>
      <c r="F280" s="23">
        <f t="shared" si="21"/>
        <v>0</v>
      </c>
      <c r="G280" s="23">
        <f t="shared" si="22"/>
        <v>0</v>
      </c>
      <c r="H280" s="23">
        <f t="shared" si="23"/>
        <v>0</v>
      </c>
      <c r="I280" s="23">
        <f t="shared" si="24"/>
        <v>0</v>
      </c>
      <c r="J280" s="23">
        <f t="shared" si="25"/>
        <v>0</v>
      </c>
      <c r="K280" s="23">
        <f t="shared" si="26"/>
        <v>0</v>
      </c>
      <c r="L280" s="23">
        <f t="shared" si="27"/>
        <v>0</v>
      </c>
    </row>
    <row r="281" spans="1:12" x14ac:dyDescent="0.25">
      <c r="A281">
        <v>7703</v>
      </c>
      <c r="B281" s="2" t="str">
        <f>VLOOKUP(A281,países!$A$4:$B$247,2,FALSE)</f>
        <v>Surinam</v>
      </c>
      <c r="C281" s="23">
        <f t="shared" si="18"/>
        <v>0</v>
      </c>
      <c r="D281" s="23">
        <f t="shared" si="19"/>
        <v>0</v>
      </c>
      <c r="E281" s="23">
        <f t="shared" si="20"/>
        <v>0</v>
      </c>
      <c r="F281" s="23">
        <f t="shared" si="21"/>
        <v>0</v>
      </c>
      <c r="G281" s="23">
        <f t="shared" si="22"/>
        <v>0</v>
      </c>
      <c r="H281" s="23">
        <f t="shared" si="23"/>
        <v>0</v>
      </c>
      <c r="I281" s="23">
        <f t="shared" si="24"/>
        <v>0</v>
      </c>
      <c r="J281" s="23">
        <f t="shared" si="25"/>
        <v>0</v>
      </c>
      <c r="K281" s="23">
        <f t="shared" si="26"/>
        <v>0</v>
      </c>
      <c r="L281" s="23">
        <f t="shared" si="27"/>
        <v>0</v>
      </c>
    </row>
    <row r="282" spans="1:12" x14ac:dyDescent="0.25">
      <c r="A282">
        <v>8152</v>
      </c>
      <c r="B282" s="2" t="str">
        <f>VLOOKUP(A282,países!$A$4:$B$247,2,FALSE)</f>
        <v>Trinidad y Tobago</v>
      </c>
      <c r="C282" s="23">
        <f t="shared" si="18"/>
        <v>9.9719999999999995</v>
      </c>
      <c r="D282" s="23">
        <f t="shared" si="19"/>
        <v>17.678000000000001</v>
      </c>
      <c r="E282" s="23">
        <f t="shared" si="20"/>
        <v>20.789000000000001</v>
      </c>
      <c r="F282" s="23">
        <f t="shared" si="21"/>
        <v>22.975925</v>
      </c>
      <c r="G282" s="23">
        <f t="shared" si="22"/>
        <v>2.5376180432448439</v>
      </c>
      <c r="H282" s="23">
        <f t="shared" si="23"/>
        <v>0</v>
      </c>
      <c r="I282" s="23">
        <f t="shared" si="24"/>
        <v>0</v>
      </c>
      <c r="J282" s="23">
        <f t="shared" si="25"/>
        <v>0</v>
      </c>
      <c r="K282" s="23">
        <f t="shared" si="26"/>
        <v>2.4592839999999998</v>
      </c>
      <c r="L282" s="23">
        <f t="shared" si="27"/>
        <v>5.3943690000000002</v>
      </c>
    </row>
    <row r="283" spans="1:12" x14ac:dyDescent="0.25">
      <c r="A283">
        <v>8453</v>
      </c>
      <c r="B283" s="2" t="str">
        <f>VLOOKUP(A283,países!$A$4:$B$247,2,FALSE)</f>
        <v>Uruguay</v>
      </c>
      <c r="C283" s="23">
        <f t="shared" si="18"/>
        <v>0</v>
      </c>
      <c r="D283" s="23">
        <f t="shared" si="19"/>
        <v>0</v>
      </c>
      <c r="E283" s="23">
        <f t="shared" si="20"/>
        <v>0</v>
      </c>
      <c r="F283" s="23">
        <f t="shared" si="21"/>
        <v>0</v>
      </c>
      <c r="G283" s="23">
        <f t="shared" si="22"/>
        <v>0</v>
      </c>
      <c r="H283" s="23">
        <f t="shared" si="23"/>
        <v>0</v>
      </c>
      <c r="I283" s="23">
        <f t="shared" si="24"/>
        <v>0</v>
      </c>
      <c r="J283" s="23">
        <f t="shared" si="25"/>
        <v>0</v>
      </c>
      <c r="K283" s="23">
        <f t="shared" si="26"/>
        <v>0</v>
      </c>
      <c r="L283" s="23">
        <f t="shared" si="27"/>
        <v>0</v>
      </c>
    </row>
    <row r="284" spans="1:12" x14ac:dyDescent="0.25">
      <c r="A284"/>
      <c r="B284"/>
      <c r="C284" s="23"/>
      <c r="D284" s="23"/>
      <c r="E284" s="23"/>
      <c r="F284" s="23"/>
      <c r="G284" s="23"/>
      <c r="H284" s="23"/>
      <c r="I284" s="23"/>
      <c r="J284" s="23"/>
      <c r="K284" s="23"/>
      <c r="L284" s="23"/>
    </row>
    <row r="285" spans="1:12" x14ac:dyDescent="0.25">
      <c r="A285">
        <v>919902</v>
      </c>
      <c r="B285" s="1" t="str">
        <f>VLOOKUP(A285,países!$A$4:$B$247,2,FALSE)</f>
        <v>ALADI</v>
      </c>
      <c r="C285" s="23"/>
      <c r="D285" s="23"/>
      <c r="E285" s="23"/>
      <c r="F285" s="23"/>
      <c r="G285" s="23"/>
      <c r="H285" s="23"/>
      <c r="I285" s="23"/>
      <c r="J285" s="23"/>
      <c r="K285" s="23"/>
      <c r="L285" s="23"/>
    </row>
    <row r="286" spans="1:12" x14ac:dyDescent="0.25">
      <c r="A286">
        <v>633</v>
      </c>
      <c r="B286" s="2" t="str">
        <f>VLOOKUP(A286,países!$A$4:$B$247,2,FALSE)</f>
        <v>Argentina</v>
      </c>
      <c r="C286" s="23">
        <f t="shared" ref="C286:C296" si="28">VLOOKUP($B286,$B$4:$H$226,2,FALSE)</f>
        <v>0</v>
      </c>
      <c r="D286" s="23">
        <f t="shared" ref="D286:D296" si="29">VLOOKUP($B286,$B$4:$H$226,3,FALSE)</f>
        <v>0</v>
      </c>
      <c r="E286" s="23">
        <f t="shared" ref="E286:E296" si="30">VLOOKUP($B286,$B$4:$H$226,4,FALSE)</f>
        <v>2.351</v>
      </c>
      <c r="F286" s="23">
        <f t="shared" ref="F286:F296" si="31">VLOOKUP($B286,$B$4:$H$226,5,FALSE)</f>
        <v>0</v>
      </c>
      <c r="G286" s="23">
        <f t="shared" ref="G286:G296" si="32">VLOOKUP($B286,$B$4:$H$226,6,FALSE)</f>
        <v>0</v>
      </c>
      <c r="H286" s="23">
        <f t="shared" ref="H286:H296" si="33">VLOOKUP($B286,$B$4:$H$226,7,FALSE)</f>
        <v>0</v>
      </c>
      <c r="I286" s="23">
        <f t="shared" ref="I286:I296" si="34">VLOOKUP($B286,$B$4:$I$226,8,FALSE)</f>
        <v>0</v>
      </c>
      <c r="J286" s="23">
        <f t="shared" ref="J286:J296" si="35">VLOOKUP($B286,$B$4:$Z$226,9,FALSE)</f>
        <v>0</v>
      </c>
      <c r="K286" s="23">
        <f t="shared" si="26"/>
        <v>0</v>
      </c>
      <c r="L286" s="23">
        <f t="shared" si="27"/>
        <v>0</v>
      </c>
    </row>
    <row r="287" spans="1:12" x14ac:dyDescent="0.25">
      <c r="A287">
        <v>973</v>
      </c>
      <c r="B287" s="2" t="str">
        <f>VLOOKUP(A287,países!$A$4:$B$247,2,FALSE)</f>
        <v>Bolivia</v>
      </c>
      <c r="C287" s="23">
        <f t="shared" si="28"/>
        <v>0</v>
      </c>
      <c r="D287" s="23">
        <f t="shared" si="29"/>
        <v>0</v>
      </c>
      <c r="E287" s="23">
        <f t="shared" si="30"/>
        <v>0</v>
      </c>
      <c r="F287" s="23">
        <f t="shared" si="31"/>
        <v>0</v>
      </c>
      <c r="G287" s="23">
        <f t="shared" si="32"/>
        <v>0</v>
      </c>
      <c r="H287" s="23">
        <f t="shared" si="33"/>
        <v>0</v>
      </c>
      <c r="I287" s="23">
        <f t="shared" si="34"/>
        <v>0</v>
      </c>
      <c r="J287" s="23">
        <f t="shared" si="35"/>
        <v>0</v>
      </c>
      <c r="K287" s="23">
        <f t="shared" si="26"/>
        <v>0</v>
      </c>
      <c r="L287" s="23">
        <f t="shared" si="27"/>
        <v>0</v>
      </c>
    </row>
    <row r="288" spans="1:12" x14ac:dyDescent="0.25">
      <c r="A288">
        <v>1053</v>
      </c>
      <c r="B288" s="2" t="str">
        <f>VLOOKUP(A288,países!$A$4:$B$247,2,FALSE)</f>
        <v>Brasil</v>
      </c>
      <c r="C288" s="23">
        <f t="shared" si="28"/>
        <v>0</v>
      </c>
      <c r="D288" s="23">
        <f t="shared" si="29"/>
        <v>0</v>
      </c>
      <c r="E288" s="23">
        <f t="shared" si="30"/>
        <v>0</v>
      </c>
      <c r="F288" s="23">
        <f t="shared" si="31"/>
        <v>0</v>
      </c>
      <c r="G288" s="23">
        <f t="shared" si="32"/>
        <v>0</v>
      </c>
      <c r="H288" s="23">
        <f t="shared" si="33"/>
        <v>0</v>
      </c>
      <c r="I288" s="23">
        <f t="shared" si="34"/>
        <v>0</v>
      </c>
      <c r="J288" s="23">
        <f t="shared" si="35"/>
        <v>0</v>
      </c>
      <c r="K288" s="23">
        <f t="shared" si="26"/>
        <v>0</v>
      </c>
      <c r="L288" s="23">
        <f t="shared" si="27"/>
        <v>0</v>
      </c>
    </row>
    <row r="289" spans="1:12" x14ac:dyDescent="0.25">
      <c r="A289">
        <v>1693</v>
      </c>
      <c r="B289" s="2" t="str">
        <f>VLOOKUP(A289,países!$A$4:$B$247,2,FALSE)</f>
        <v>Colombia</v>
      </c>
      <c r="C289" s="23">
        <f t="shared" si="28"/>
        <v>0.41899999999999998</v>
      </c>
      <c r="D289" s="23">
        <f t="shared" si="29"/>
        <v>1.1060000000000001</v>
      </c>
      <c r="E289" s="23">
        <f t="shared" si="30"/>
        <v>0.53700000000000003</v>
      </c>
      <c r="F289" s="23">
        <f t="shared" si="31"/>
        <v>0.81583099999999997</v>
      </c>
      <c r="G289" s="23">
        <f t="shared" si="32"/>
        <v>0.3266310653379742</v>
      </c>
      <c r="H289" s="23">
        <f t="shared" si="33"/>
        <v>0.38108500000000001</v>
      </c>
      <c r="I289" s="23">
        <f t="shared" si="34"/>
        <v>0</v>
      </c>
      <c r="J289" s="23">
        <f t="shared" si="35"/>
        <v>0</v>
      </c>
      <c r="K289" s="23">
        <f t="shared" si="26"/>
        <v>0</v>
      </c>
      <c r="L289" s="23">
        <f t="shared" si="27"/>
        <v>0</v>
      </c>
    </row>
    <row r="290" spans="1:12" x14ac:dyDescent="0.25">
      <c r="A290">
        <v>2113</v>
      </c>
      <c r="B290" s="2" t="str">
        <f>VLOOKUP(A290,países!$A$4:$B$247,2,FALSE)</f>
        <v>Chile</v>
      </c>
      <c r="C290" s="23">
        <f t="shared" si="28"/>
        <v>0</v>
      </c>
      <c r="D290" s="23">
        <f t="shared" si="29"/>
        <v>0</v>
      </c>
      <c r="E290" s="23">
        <f t="shared" si="30"/>
        <v>0</v>
      </c>
      <c r="F290" s="23">
        <f t="shared" si="31"/>
        <v>0</v>
      </c>
      <c r="G290" s="23">
        <f t="shared" si="32"/>
        <v>0</v>
      </c>
      <c r="H290" s="23">
        <f t="shared" si="33"/>
        <v>0</v>
      </c>
      <c r="I290" s="23">
        <f t="shared" si="34"/>
        <v>0</v>
      </c>
      <c r="J290" s="23">
        <f t="shared" si="35"/>
        <v>0</v>
      </c>
      <c r="K290" s="23">
        <f t="shared" si="26"/>
        <v>0</v>
      </c>
      <c r="L290" s="23">
        <f t="shared" si="27"/>
        <v>0</v>
      </c>
    </row>
    <row r="291" spans="1:12" x14ac:dyDescent="0.25">
      <c r="A291">
        <v>2393</v>
      </c>
      <c r="B291" s="2" t="str">
        <f>VLOOKUP(A291,países!$A$4:$B$247,2,FALSE)</f>
        <v>Ecuador</v>
      </c>
      <c r="C291" s="23">
        <f t="shared" si="28"/>
        <v>0</v>
      </c>
      <c r="D291" s="23">
        <f t="shared" si="29"/>
        <v>0</v>
      </c>
      <c r="E291" s="23">
        <f t="shared" si="30"/>
        <v>0</v>
      </c>
      <c r="F291" s="23">
        <f t="shared" si="31"/>
        <v>0</v>
      </c>
      <c r="G291" s="23">
        <f t="shared" si="32"/>
        <v>0</v>
      </c>
      <c r="H291" s="23">
        <f t="shared" si="33"/>
        <v>0</v>
      </c>
      <c r="I291" s="23">
        <f t="shared" si="34"/>
        <v>0</v>
      </c>
      <c r="J291" s="23">
        <f t="shared" si="35"/>
        <v>0</v>
      </c>
      <c r="K291" s="23">
        <f t="shared" si="26"/>
        <v>0</v>
      </c>
      <c r="L291" s="23">
        <f t="shared" si="27"/>
        <v>0</v>
      </c>
    </row>
    <row r="292" spans="1:12" x14ac:dyDescent="0.25">
      <c r="A292">
        <v>4931</v>
      </c>
      <c r="B292" s="2" t="str">
        <f>VLOOKUP(A292,países!$A$4:$B$247,2,FALSE)</f>
        <v>México</v>
      </c>
      <c r="C292" s="23">
        <f t="shared" si="28"/>
        <v>3.6360000000000001</v>
      </c>
      <c r="D292" s="23">
        <f t="shared" si="29"/>
        <v>1.972</v>
      </c>
      <c r="E292" s="23">
        <f t="shared" si="30"/>
        <v>0</v>
      </c>
      <c r="F292" s="23">
        <f t="shared" si="31"/>
        <v>1.6010170000000001</v>
      </c>
      <c r="G292" s="23">
        <f t="shared" si="32"/>
        <v>0</v>
      </c>
      <c r="H292" s="23">
        <f t="shared" si="33"/>
        <v>0</v>
      </c>
      <c r="I292" s="23">
        <f t="shared" si="34"/>
        <v>0</v>
      </c>
      <c r="J292" s="23">
        <f t="shared" si="35"/>
        <v>0</v>
      </c>
      <c r="K292" s="23">
        <f t="shared" si="26"/>
        <v>0.82104900000000003</v>
      </c>
      <c r="L292" s="23">
        <f t="shared" si="27"/>
        <v>2.6598269999999999</v>
      </c>
    </row>
    <row r="293" spans="1:12" x14ac:dyDescent="0.25">
      <c r="A293">
        <v>5863</v>
      </c>
      <c r="B293" s="2" t="str">
        <f>VLOOKUP(A293,países!$A$4:$B$247,2,FALSE)</f>
        <v>Paraguay</v>
      </c>
      <c r="C293" s="23">
        <f t="shared" si="28"/>
        <v>0</v>
      </c>
      <c r="D293" s="23">
        <f t="shared" si="29"/>
        <v>0</v>
      </c>
      <c r="E293" s="23">
        <f t="shared" si="30"/>
        <v>0</v>
      </c>
      <c r="F293" s="23">
        <f t="shared" si="31"/>
        <v>0</v>
      </c>
      <c r="G293" s="23">
        <f t="shared" si="32"/>
        <v>0</v>
      </c>
      <c r="H293" s="23">
        <f t="shared" si="33"/>
        <v>0</v>
      </c>
      <c r="I293" s="23">
        <f t="shared" si="34"/>
        <v>0</v>
      </c>
      <c r="J293" s="23">
        <f t="shared" si="35"/>
        <v>0</v>
      </c>
      <c r="K293" s="23">
        <f t="shared" si="26"/>
        <v>0</v>
      </c>
      <c r="L293" s="23">
        <f t="shared" si="27"/>
        <v>0</v>
      </c>
    </row>
    <row r="294" spans="1:12" x14ac:dyDescent="0.25">
      <c r="A294">
        <v>5893</v>
      </c>
      <c r="B294" s="2" t="str">
        <f>VLOOKUP(A294,países!$A$4:$B$247,2,FALSE)</f>
        <v>Perú</v>
      </c>
      <c r="C294" s="23">
        <f t="shared" si="28"/>
        <v>0</v>
      </c>
      <c r="D294" s="23">
        <f t="shared" si="29"/>
        <v>0</v>
      </c>
      <c r="E294" s="23">
        <f t="shared" si="30"/>
        <v>0</v>
      </c>
      <c r="F294" s="23">
        <f t="shared" si="31"/>
        <v>0</v>
      </c>
      <c r="G294" s="23">
        <f t="shared" si="32"/>
        <v>0</v>
      </c>
      <c r="H294" s="23">
        <f t="shared" si="33"/>
        <v>0</v>
      </c>
      <c r="I294" s="23">
        <f t="shared" si="34"/>
        <v>0</v>
      </c>
      <c r="J294" s="23">
        <f t="shared" si="35"/>
        <v>0</v>
      </c>
      <c r="K294" s="23">
        <f t="shared" si="26"/>
        <v>0</v>
      </c>
      <c r="L294" s="23">
        <f t="shared" si="27"/>
        <v>0</v>
      </c>
    </row>
    <row r="295" spans="1:12" x14ac:dyDescent="0.25">
      <c r="A295">
        <v>1992</v>
      </c>
      <c r="B295" t="s">
        <v>63</v>
      </c>
      <c r="C295" s="23">
        <f t="shared" si="28"/>
        <v>0</v>
      </c>
      <c r="D295" s="23">
        <f t="shared" si="29"/>
        <v>0</v>
      </c>
      <c r="E295" s="23">
        <f t="shared" si="30"/>
        <v>0</v>
      </c>
      <c r="F295" s="23">
        <f t="shared" si="31"/>
        <v>0</v>
      </c>
      <c r="G295" s="23">
        <f t="shared" si="32"/>
        <v>0</v>
      </c>
      <c r="H295" s="23">
        <f t="shared" si="33"/>
        <v>0</v>
      </c>
      <c r="I295" s="23">
        <f t="shared" si="34"/>
        <v>0</v>
      </c>
      <c r="J295" s="23">
        <f t="shared" si="35"/>
        <v>0</v>
      </c>
      <c r="K295" s="23">
        <f t="shared" si="26"/>
        <v>0</v>
      </c>
      <c r="L295" s="23">
        <f t="shared" si="27"/>
        <v>0</v>
      </c>
    </row>
    <row r="296" spans="1:12" x14ac:dyDescent="0.25">
      <c r="A296">
        <v>8453</v>
      </c>
      <c r="B296" s="2" t="str">
        <f>VLOOKUP(A296,países!$A$4:$B$247,2,FALSE)</f>
        <v>Uruguay</v>
      </c>
      <c r="C296" s="23">
        <f t="shared" si="28"/>
        <v>0</v>
      </c>
      <c r="D296" s="23">
        <f t="shared" si="29"/>
        <v>0</v>
      </c>
      <c r="E296" s="23">
        <f t="shared" si="30"/>
        <v>0</v>
      </c>
      <c r="F296" s="23">
        <f t="shared" si="31"/>
        <v>0</v>
      </c>
      <c r="G296" s="23">
        <f t="shared" si="32"/>
        <v>0</v>
      </c>
      <c r="H296" s="23">
        <f t="shared" si="33"/>
        <v>0</v>
      </c>
      <c r="I296" s="23">
        <f t="shared" si="34"/>
        <v>0</v>
      </c>
      <c r="J296" s="23">
        <f t="shared" si="35"/>
        <v>0</v>
      </c>
      <c r="K296" s="23">
        <f t="shared" si="26"/>
        <v>0</v>
      </c>
      <c r="L296" s="23">
        <f t="shared" si="27"/>
        <v>0</v>
      </c>
    </row>
    <row r="297" spans="1:12" x14ac:dyDescent="0.25">
      <c r="A297"/>
      <c r="B297"/>
      <c r="C297" s="23"/>
      <c r="D297" s="23"/>
      <c r="E297" s="23"/>
      <c r="F297" s="23"/>
      <c r="G297" s="23"/>
      <c r="H297" s="23"/>
      <c r="I297" s="23"/>
      <c r="J297" s="23"/>
      <c r="K297" s="23"/>
      <c r="L297" s="23"/>
    </row>
    <row r="298" spans="1:12" x14ac:dyDescent="0.25">
      <c r="A298">
        <v>919903</v>
      </c>
      <c r="B298" s="1" t="str">
        <f>VLOOKUP(A298,países!$A$4:$B$247,2,FALSE)</f>
        <v>TLC</v>
      </c>
      <c r="C298" s="23"/>
      <c r="D298" s="23"/>
      <c r="E298" s="23"/>
      <c r="F298" s="23"/>
      <c r="G298" s="23"/>
      <c r="H298" s="23"/>
      <c r="I298" s="23"/>
      <c r="J298" s="23"/>
      <c r="K298" s="23"/>
      <c r="L298" s="23"/>
    </row>
    <row r="299" spans="1:12" x14ac:dyDescent="0.25">
      <c r="A299">
        <v>1491</v>
      </c>
      <c r="B299" s="2" t="str">
        <f>VLOOKUP(A299,países!$A$4:$B$247,2,FALSE)</f>
        <v>Canadá</v>
      </c>
      <c r="C299" s="23">
        <f>VLOOKUP($B299,$B$4:$H$226,2,FALSE)</f>
        <v>0</v>
      </c>
      <c r="D299" s="23">
        <f>VLOOKUP($B299,$B$4:$H$226,3,FALSE)</f>
        <v>0</v>
      </c>
      <c r="E299" s="23">
        <f>VLOOKUP($B299,$B$4:$H$226,4,FALSE)</f>
        <v>0</v>
      </c>
      <c r="F299" s="23">
        <f>VLOOKUP($B299,$B$4:$H$226,5,FALSE)</f>
        <v>0</v>
      </c>
      <c r="G299" s="23">
        <f>VLOOKUP($B299,$B$4:$H$226,6,FALSE)</f>
        <v>0</v>
      </c>
      <c r="H299" s="23">
        <f>VLOOKUP($B299,$B$4:$H$226,7,FALSE)</f>
        <v>0</v>
      </c>
      <c r="I299" s="23">
        <f>VLOOKUP($B299,$B$4:$I$226,8,FALSE)</f>
        <v>0</v>
      </c>
      <c r="J299" s="23">
        <f>VLOOKUP($B299,$B$4:$Z$226,9,FALSE)</f>
        <v>0</v>
      </c>
      <c r="K299" s="23">
        <f t="shared" si="26"/>
        <v>0</v>
      </c>
      <c r="L299" s="23">
        <f t="shared" si="27"/>
        <v>9.7423590000000004</v>
      </c>
    </row>
    <row r="300" spans="1:12" x14ac:dyDescent="0.25">
      <c r="A300">
        <v>2491</v>
      </c>
      <c r="B300" s="2" t="str">
        <f>VLOOKUP(A300,países!$A$4:$B$247,2,FALSE)</f>
        <v>Estados Unidos</v>
      </c>
      <c r="C300" s="23">
        <f>VLOOKUP($B300,$B$4:$H$226,2,FALSE)</f>
        <v>58.344000000000001</v>
      </c>
      <c r="D300" s="23">
        <f>VLOOKUP($B300,$B$4:$H$226,3,FALSE)</f>
        <v>51.045000000000002</v>
      </c>
      <c r="E300" s="23">
        <f>VLOOKUP($B300,$B$4:$H$226,4,FALSE)</f>
        <v>38.82</v>
      </c>
      <c r="F300" s="23">
        <f>VLOOKUP($B300,$B$4:$H$226,5,FALSE)</f>
        <v>13.534619000000001</v>
      </c>
      <c r="G300" s="23">
        <f>VLOOKUP($B300,$B$4:$H$226,6,FALSE)</f>
        <v>2.0036812364472367</v>
      </c>
      <c r="H300" s="23">
        <f>VLOOKUP($B300,$B$4:$H$226,7,FALSE)</f>
        <v>6.1276279999999996</v>
      </c>
      <c r="I300" s="23">
        <f>VLOOKUP($B300,$B$4:$I$226,8,FALSE)</f>
        <v>0.49245800000000001</v>
      </c>
      <c r="J300" s="23">
        <f>VLOOKUP($B300,$B$4:$Z$226,9,FALSE)</f>
        <v>0</v>
      </c>
      <c r="K300" s="23">
        <f t="shared" si="26"/>
        <v>0.48168737</v>
      </c>
      <c r="L300" s="23">
        <f t="shared" si="27"/>
        <v>0.23900199999999999</v>
      </c>
    </row>
    <row r="301" spans="1:12" x14ac:dyDescent="0.25">
      <c r="A301">
        <v>4931</v>
      </c>
      <c r="B301" s="2" t="str">
        <f>VLOOKUP(A301,países!$A$4:$B$247,2,FALSE)</f>
        <v>México</v>
      </c>
      <c r="C301" s="23">
        <f>VLOOKUP($B301,$B$4:$H$226,2,FALSE)</f>
        <v>3.6360000000000001</v>
      </c>
      <c r="D301" s="23">
        <f>VLOOKUP($B301,$B$4:$H$226,3,FALSE)</f>
        <v>1.972</v>
      </c>
      <c r="E301" s="23">
        <f>VLOOKUP($B301,$B$4:$H$226,4,FALSE)</f>
        <v>0</v>
      </c>
      <c r="F301" s="23">
        <f>VLOOKUP($B301,$B$4:$H$226,5,FALSE)</f>
        <v>1.6010170000000001</v>
      </c>
      <c r="G301" s="23">
        <f>VLOOKUP($B301,$B$4:$H$226,6,FALSE)</f>
        <v>0</v>
      </c>
      <c r="H301" s="23">
        <f>VLOOKUP($B301,$B$4:$H$226,7,FALSE)</f>
        <v>0</v>
      </c>
      <c r="I301" s="23">
        <f>VLOOKUP($B301,$B$4:$I$226,8,FALSE)</f>
        <v>0</v>
      </c>
      <c r="J301" s="23">
        <f>VLOOKUP($B301,$B$4:$Z$226,9,FALSE)</f>
        <v>0</v>
      </c>
      <c r="K301" s="23">
        <f t="shared" si="26"/>
        <v>0.82104900000000003</v>
      </c>
      <c r="L301" s="23">
        <f t="shared" si="27"/>
        <v>2.6598269999999999</v>
      </c>
    </row>
    <row r="302" spans="1:12" x14ac:dyDescent="0.25">
      <c r="A302"/>
      <c r="B302"/>
      <c r="C302" s="23"/>
      <c r="D302" s="23"/>
      <c r="E302" s="23"/>
      <c r="F302" s="23"/>
      <c r="G302" s="23"/>
      <c r="H302" s="23"/>
      <c r="I302" s="23"/>
      <c r="J302" s="23"/>
      <c r="K302" s="23"/>
      <c r="L302" s="23"/>
    </row>
    <row r="303" spans="1:12" x14ac:dyDescent="0.25">
      <c r="A303">
        <v>919904</v>
      </c>
      <c r="B303" s="1" t="str">
        <f>VLOOKUP(A303,países!$A$4:$B$247,2,FALSE)</f>
        <v>G-3</v>
      </c>
      <c r="C303" s="23"/>
      <c r="D303" s="23"/>
      <c r="E303" s="23"/>
      <c r="F303" s="23"/>
      <c r="G303" s="23"/>
      <c r="H303" s="23"/>
      <c r="I303" s="23"/>
      <c r="J303" s="23"/>
      <c r="K303" s="23"/>
      <c r="L303" s="23"/>
    </row>
    <row r="304" spans="1:12" x14ac:dyDescent="0.25">
      <c r="A304">
        <v>1693</v>
      </c>
      <c r="B304" s="2" t="str">
        <f>VLOOKUP(A304,países!$A$4:$B$247,2,FALSE)</f>
        <v>Colombia</v>
      </c>
      <c r="C304" s="23">
        <f>VLOOKUP($B304,$B$4:$H$226,2,FALSE)</f>
        <v>0.41899999999999998</v>
      </c>
      <c r="D304" s="23">
        <f>VLOOKUP($B304,$B$4:$H$226,3,FALSE)</f>
        <v>1.1060000000000001</v>
      </c>
      <c r="E304" s="23">
        <f>VLOOKUP($B304,$B$4:$H$226,4,FALSE)</f>
        <v>0.53700000000000003</v>
      </c>
      <c r="F304" s="23">
        <f>VLOOKUP($B304,$B$4:$H$226,5,FALSE)</f>
        <v>0.81583099999999997</v>
      </c>
      <c r="G304" s="23">
        <f>VLOOKUP($B304,$B$4:$H$226,6,FALSE)</f>
        <v>0.3266310653379742</v>
      </c>
      <c r="H304" s="23">
        <f>VLOOKUP($B304,$B$4:$H$226,7,FALSE)</f>
        <v>0.38108500000000001</v>
      </c>
      <c r="I304" s="23">
        <f>VLOOKUP($B304,$B$4:$I$226,8,FALSE)</f>
        <v>0</v>
      </c>
      <c r="J304" s="23">
        <f>VLOOKUP($B304,$B$4:$Z$226,9,FALSE)</f>
        <v>0</v>
      </c>
      <c r="K304" s="23">
        <f t="shared" si="26"/>
        <v>0</v>
      </c>
      <c r="L304" s="23">
        <f t="shared" si="27"/>
        <v>0</v>
      </c>
    </row>
    <row r="305" spans="1:12" x14ac:dyDescent="0.25">
      <c r="A305">
        <v>4931</v>
      </c>
      <c r="B305" s="2" t="str">
        <f>VLOOKUP(A305,países!$A$4:$B$247,2,FALSE)</f>
        <v>México</v>
      </c>
      <c r="C305" s="23">
        <f>VLOOKUP($B305,$B$4:$H$226,2,FALSE)</f>
        <v>3.6360000000000001</v>
      </c>
      <c r="D305" s="23">
        <f>VLOOKUP($B305,$B$4:$H$226,3,FALSE)</f>
        <v>1.972</v>
      </c>
      <c r="E305" s="23">
        <f>VLOOKUP($B305,$B$4:$H$226,4,FALSE)</f>
        <v>0</v>
      </c>
      <c r="F305" s="23">
        <f>VLOOKUP($B305,$B$4:$H$226,5,FALSE)</f>
        <v>1.6010170000000001</v>
      </c>
      <c r="G305" s="23">
        <f>VLOOKUP($B305,$B$4:$H$226,6,FALSE)</f>
        <v>0</v>
      </c>
      <c r="H305" s="23">
        <f>VLOOKUP($B305,$B$4:$H$226,7,FALSE)</f>
        <v>0</v>
      </c>
      <c r="I305" s="23">
        <f>VLOOKUP($B305,$B$4:$I$226,8,FALSE)</f>
        <v>0</v>
      </c>
      <c r="J305" s="23">
        <f>VLOOKUP($B305,$B$4:$Z$226,9,FALSE)</f>
        <v>0</v>
      </c>
      <c r="K305" s="23">
        <f t="shared" si="26"/>
        <v>0.82104900000000003</v>
      </c>
      <c r="L305" s="23">
        <f t="shared" si="27"/>
        <v>2.6598269999999999</v>
      </c>
    </row>
    <row r="306" spans="1:12" x14ac:dyDescent="0.25">
      <c r="A306"/>
      <c r="B306"/>
      <c r="C306" s="23"/>
      <c r="D306" s="23"/>
      <c r="E306" s="23"/>
      <c r="F306" s="23"/>
      <c r="G306" s="23"/>
      <c r="H306" s="23"/>
      <c r="I306" s="23"/>
      <c r="J306" s="23"/>
      <c r="K306" s="23"/>
      <c r="L306" s="23"/>
    </row>
    <row r="307" spans="1:12" x14ac:dyDescent="0.25">
      <c r="A307">
        <v>919905</v>
      </c>
      <c r="B307" s="1" t="str">
        <f>VLOOKUP(A307,países!$A$4:$B$247,2,FALSE)</f>
        <v>MCCA</v>
      </c>
      <c r="C307" s="23"/>
      <c r="D307" s="23"/>
      <c r="E307" s="23"/>
      <c r="F307" s="23"/>
      <c r="G307" s="23"/>
      <c r="H307" s="23"/>
      <c r="I307" s="23"/>
      <c r="J307" s="23"/>
      <c r="K307" s="23"/>
      <c r="L307" s="23"/>
    </row>
    <row r="308" spans="1:12" x14ac:dyDescent="0.25">
      <c r="A308">
        <v>2422</v>
      </c>
      <c r="B308" s="2" t="str">
        <f>VLOOKUP(A308,países!$A$4:$B$247,2,FALSE)</f>
        <v>El Salvador</v>
      </c>
      <c r="C308" s="23">
        <f>VLOOKUP($B308,$B$4:$H$226,2,FALSE)</f>
        <v>0</v>
      </c>
      <c r="D308" s="23">
        <f>VLOOKUP($B308,$B$4:$H$226,3,FALSE)</f>
        <v>0</v>
      </c>
      <c r="E308" s="23">
        <f>VLOOKUP($B308,$B$4:$H$226,4,FALSE)</f>
        <v>0</v>
      </c>
      <c r="F308" s="23">
        <f>VLOOKUP($B308,$B$4:$H$226,5,FALSE)</f>
        <v>0</v>
      </c>
      <c r="G308" s="23">
        <f>VLOOKUP($B308,$B$4:$H$226,6,FALSE)</f>
        <v>0</v>
      </c>
      <c r="H308" s="23">
        <f>VLOOKUP($B308,$B$4:$H$226,7,FALSE)</f>
        <v>0</v>
      </c>
      <c r="I308" s="23">
        <f>VLOOKUP($B308,$B$4:$I$226,8,FALSE)</f>
        <v>0</v>
      </c>
      <c r="J308" s="23">
        <f>VLOOKUP($B308,$B$4:$Z$226,9,FALSE)</f>
        <v>0</v>
      </c>
      <c r="K308" s="23">
        <f t="shared" si="26"/>
        <v>0</v>
      </c>
      <c r="L308" s="23">
        <f t="shared" si="27"/>
        <v>0</v>
      </c>
    </row>
    <row r="309" spans="1:12" x14ac:dyDescent="0.25">
      <c r="A309">
        <v>3172</v>
      </c>
      <c r="B309" s="2" t="str">
        <f>VLOOKUP(A309,países!$A$4:$B$247,2,FALSE)</f>
        <v>Guatemala</v>
      </c>
      <c r="C309" s="23">
        <f>VLOOKUP($B309,$B$4:$H$226,2,FALSE)</f>
        <v>0</v>
      </c>
      <c r="D309" s="23">
        <f>VLOOKUP($B309,$B$4:$H$226,3,FALSE)</f>
        <v>0</v>
      </c>
      <c r="E309" s="23">
        <f>VLOOKUP($B309,$B$4:$H$226,4,FALSE)</f>
        <v>0</v>
      </c>
      <c r="F309" s="23">
        <f>VLOOKUP($B309,$B$4:$H$226,5,FALSE)</f>
        <v>0</v>
      </c>
      <c r="G309" s="23">
        <f>VLOOKUP($B309,$B$4:$H$226,6,FALSE)</f>
        <v>0</v>
      </c>
      <c r="H309" s="23">
        <f>VLOOKUP($B309,$B$4:$H$226,7,FALSE)</f>
        <v>0</v>
      </c>
      <c r="I309" s="23">
        <f>VLOOKUP($B309,$B$4:$I$226,8,FALSE)</f>
        <v>0</v>
      </c>
      <c r="J309" s="23">
        <f>VLOOKUP($B309,$B$4:$Z$226,9,FALSE)</f>
        <v>0</v>
      </c>
      <c r="K309" s="23">
        <f t="shared" si="26"/>
        <v>0</v>
      </c>
      <c r="L309" s="23">
        <f t="shared" si="27"/>
        <v>0</v>
      </c>
    </row>
    <row r="310" spans="1:12" x14ac:dyDescent="0.25">
      <c r="A310">
        <v>3452</v>
      </c>
      <c r="B310" s="2" t="str">
        <f>VLOOKUP(A310,países!$A$4:$B$247,2,FALSE)</f>
        <v>Honduras</v>
      </c>
      <c r="C310" s="23">
        <f>VLOOKUP($B310,$B$4:$H$226,2,FALSE)</f>
        <v>0</v>
      </c>
      <c r="D310" s="23">
        <f>VLOOKUP($B310,$B$4:$H$226,3,FALSE)</f>
        <v>0</v>
      </c>
      <c r="E310" s="23">
        <f>VLOOKUP($B310,$B$4:$H$226,4,FALSE)</f>
        <v>0</v>
      </c>
      <c r="F310" s="23">
        <f>VLOOKUP($B310,$B$4:$H$226,5,FALSE)</f>
        <v>0</v>
      </c>
      <c r="G310" s="23">
        <f>VLOOKUP($B310,$B$4:$H$226,6,FALSE)</f>
        <v>0</v>
      </c>
      <c r="H310" s="23">
        <f>VLOOKUP($B310,$B$4:$H$226,7,FALSE)</f>
        <v>0</v>
      </c>
      <c r="I310" s="23">
        <f>VLOOKUP($B310,$B$4:$I$226,8,FALSE)</f>
        <v>0</v>
      </c>
      <c r="J310" s="23">
        <f>VLOOKUP($B310,$B$4:$Z$226,9,FALSE)</f>
        <v>0</v>
      </c>
      <c r="K310" s="23">
        <f t="shared" si="26"/>
        <v>0</v>
      </c>
      <c r="L310" s="23">
        <f t="shared" si="27"/>
        <v>0</v>
      </c>
    </row>
    <row r="311" spans="1:12" x14ac:dyDescent="0.25">
      <c r="A311">
        <v>5212</v>
      </c>
      <c r="B311" s="2" t="str">
        <f>VLOOKUP(A311,países!$A$4:$B$247,2,FALSE)</f>
        <v>Nicaragua</v>
      </c>
      <c r="C311" s="23">
        <f>VLOOKUP($B311,$B$4:$H$226,2,FALSE)</f>
        <v>0</v>
      </c>
      <c r="D311" s="23">
        <f>VLOOKUP($B311,$B$4:$H$226,3,FALSE)</f>
        <v>0</v>
      </c>
      <c r="E311" s="23">
        <f>VLOOKUP($B311,$B$4:$H$226,4,FALSE)</f>
        <v>0</v>
      </c>
      <c r="F311" s="23">
        <f>VLOOKUP($B311,$B$4:$H$226,5,FALSE)</f>
        <v>0</v>
      </c>
      <c r="G311" s="23">
        <f>VLOOKUP($B311,$B$4:$H$226,6,FALSE)</f>
        <v>0</v>
      </c>
      <c r="H311" s="23">
        <f>VLOOKUP($B311,$B$4:$H$226,7,FALSE)</f>
        <v>0</v>
      </c>
      <c r="I311" s="23">
        <f>VLOOKUP($B311,$B$4:$I$226,8,FALSE)</f>
        <v>0</v>
      </c>
      <c r="J311" s="23">
        <f>VLOOKUP($B311,$B$4:$Z$226,9,FALSE)</f>
        <v>0</v>
      </c>
      <c r="K311" s="23">
        <f t="shared" si="26"/>
        <v>0</v>
      </c>
      <c r="L311" s="23">
        <f t="shared" si="27"/>
        <v>0</v>
      </c>
    </row>
    <row r="312" spans="1:12" x14ac:dyDescent="0.25">
      <c r="A312"/>
      <c r="B312"/>
      <c r="C312" s="23"/>
      <c r="D312" s="23"/>
      <c r="E312" s="23"/>
      <c r="F312" s="23"/>
      <c r="G312" s="23"/>
      <c r="H312" s="23"/>
      <c r="I312" s="23"/>
      <c r="J312" s="23"/>
      <c r="K312" s="23"/>
      <c r="L312" s="23"/>
    </row>
    <row r="313" spans="1:12" x14ac:dyDescent="0.25">
      <c r="A313">
        <v>919906</v>
      </c>
      <c r="B313" s="1" t="str">
        <f>VLOOKUP(A313,países!$A$4:$B$247,2,FALSE)</f>
        <v>CAN</v>
      </c>
      <c r="C313" s="23"/>
      <c r="D313" s="23"/>
      <c r="E313" s="23"/>
      <c r="F313" s="23"/>
      <c r="G313" s="23"/>
      <c r="H313" s="23"/>
      <c r="I313" s="23"/>
      <c r="J313" s="23"/>
      <c r="K313" s="23"/>
      <c r="L313" s="23"/>
    </row>
    <row r="314" spans="1:12" x14ac:dyDescent="0.25">
      <c r="A314">
        <v>973</v>
      </c>
      <c r="B314" s="2" t="str">
        <f>VLOOKUP(A314,países!$A$4:$B$247,2,FALSE)</f>
        <v>Bolivia</v>
      </c>
      <c r="C314" s="23">
        <f>VLOOKUP($B314,$B$4:$H$226,2,FALSE)</f>
        <v>0</v>
      </c>
      <c r="D314" s="23">
        <f>VLOOKUP($B314,$B$4:$H$226,3,FALSE)</f>
        <v>0</v>
      </c>
      <c r="E314" s="23">
        <f>VLOOKUP($B314,$B$4:$H$226,4,FALSE)</f>
        <v>0</v>
      </c>
      <c r="F314" s="23">
        <f>VLOOKUP($B314,$B$4:$H$226,5,FALSE)</f>
        <v>0</v>
      </c>
      <c r="G314" s="23">
        <f>VLOOKUP($B314,$B$4:$H$226,6,FALSE)</f>
        <v>0</v>
      </c>
      <c r="H314" s="23">
        <f>VLOOKUP($B314,$B$4:$H$226,7,FALSE)</f>
        <v>0</v>
      </c>
      <c r="I314" s="23">
        <f>VLOOKUP($B314,$B$4:$I$226,8,FALSE)</f>
        <v>0</v>
      </c>
      <c r="J314" s="23">
        <f>VLOOKUP($B314,$B$4:$Z$226,9,FALSE)</f>
        <v>0</v>
      </c>
      <c r="K314" s="23">
        <f t="shared" si="26"/>
        <v>0</v>
      </c>
      <c r="L314" s="23">
        <f t="shared" si="27"/>
        <v>0</v>
      </c>
    </row>
    <row r="315" spans="1:12" x14ac:dyDescent="0.25">
      <c r="A315">
        <v>1693</v>
      </c>
      <c r="B315" s="2" t="str">
        <f>VLOOKUP(A315,países!$A$4:$B$247,2,FALSE)</f>
        <v>Colombia</v>
      </c>
      <c r="C315" s="23">
        <f>VLOOKUP($B315,$B$4:$H$226,2,FALSE)</f>
        <v>0.41899999999999998</v>
      </c>
      <c r="D315" s="23">
        <f>VLOOKUP($B315,$B$4:$H$226,3,FALSE)</f>
        <v>1.1060000000000001</v>
      </c>
      <c r="E315" s="23">
        <f>VLOOKUP($B315,$B$4:$H$226,4,FALSE)</f>
        <v>0.53700000000000003</v>
      </c>
      <c r="F315" s="23">
        <f>VLOOKUP($B315,$B$4:$H$226,5,FALSE)</f>
        <v>0.81583099999999997</v>
      </c>
      <c r="G315" s="23">
        <f>VLOOKUP($B315,$B$4:$H$226,6,FALSE)</f>
        <v>0.3266310653379742</v>
      </c>
      <c r="H315" s="23">
        <f>VLOOKUP($B315,$B$4:$H$226,7,FALSE)</f>
        <v>0.38108500000000001</v>
      </c>
      <c r="I315" s="23">
        <f>VLOOKUP($B315,$B$4:$I$226,8,FALSE)</f>
        <v>0</v>
      </c>
      <c r="J315" s="23">
        <f>VLOOKUP($B315,$B$4:$Z$226,9,FALSE)</f>
        <v>0</v>
      </c>
      <c r="K315" s="23">
        <f t="shared" si="26"/>
        <v>0</v>
      </c>
      <c r="L315" s="23">
        <f t="shared" si="27"/>
        <v>0</v>
      </c>
    </row>
    <row r="316" spans="1:12" x14ac:dyDescent="0.25">
      <c r="A316">
        <v>2393</v>
      </c>
      <c r="B316" s="2" t="str">
        <f>VLOOKUP(A316,países!$A$4:$B$247,2,FALSE)</f>
        <v>Ecuador</v>
      </c>
      <c r="C316" s="23">
        <f>VLOOKUP($B316,$B$4:$H$226,2,FALSE)</f>
        <v>0</v>
      </c>
      <c r="D316" s="23">
        <f>VLOOKUP($B316,$B$4:$H$226,3,FALSE)</f>
        <v>0</v>
      </c>
      <c r="E316" s="23">
        <f>VLOOKUP($B316,$B$4:$H$226,4,FALSE)</f>
        <v>0</v>
      </c>
      <c r="F316" s="23">
        <f>VLOOKUP($B316,$B$4:$H$226,5,FALSE)</f>
        <v>0</v>
      </c>
      <c r="G316" s="23">
        <f>VLOOKUP($B316,$B$4:$H$226,6,FALSE)</f>
        <v>0</v>
      </c>
      <c r="H316" s="23">
        <f>VLOOKUP($B316,$B$4:$H$226,7,FALSE)</f>
        <v>0</v>
      </c>
      <c r="I316" s="23">
        <f>VLOOKUP($B316,$B$4:$I$226,8,FALSE)</f>
        <v>0</v>
      </c>
      <c r="J316" s="23">
        <f>VLOOKUP($B316,$B$4:$Z$226,9,FALSE)</f>
        <v>0</v>
      </c>
      <c r="K316" s="23">
        <f t="shared" ref="K316:K377" si="36">VLOOKUP($B316,$B$4:$Z$226,10,FALSE)</f>
        <v>0</v>
      </c>
      <c r="L316" s="23">
        <f t="shared" ref="L316:L377" si="37">VLOOKUP($B316,$B$4:$Z$226,11,FALSE)</f>
        <v>0</v>
      </c>
    </row>
    <row r="317" spans="1:12" x14ac:dyDescent="0.25">
      <c r="A317">
        <v>5893</v>
      </c>
      <c r="B317" s="2" t="str">
        <f>VLOOKUP(A317,países!$A$4:$B$247,2,FALSE)</f>
        <v>Perú</v>
      </c>
      <c r="C317" s="23">
        <f>VLOOKUP($B317,$B$4:$H$226,2,FALSE)</f>
        <v>0</v>
      </c>
      <c r="D317" s="23">
        <f>VLOOKUP($B317,$B$4:$H$226,3,FALSE)</f>
        <v>0</v>
      </c>
      <c r="E317" s="23">
        <f>VLOOKUP($B317,$B$4:$H$226,4,FALSE)</f>
        <v>0</v>
      </c>
      <c r="F317" s="23">
        <f>VLOOKUP($B317,$B$4:$H$226,5,FALSE)</f>
        <v>0</v>
      </c>
      <c r="G317" s="23">
        <f>VLOOKUP($B317,$B$4:$H$226,6,FALSE)</f>
        <v>0</v>
      </c>
      <c r="H317" s="23">
        <f>VLOOKUP($B317,$B$4:$H$226,7,FALSE)</f>
        <v>0</v>
      </c>
      <c r="I317" s="23">
        <f>VLOOKUP($B317,$B$4:$I$226,8,FALSE)</f>
        <v>0</v>
      </c>
      <c r="J317" s="23">
        <f>VLOOKUP($B317,$B$4:$Z$226,9,FALSE)</f>
        <v>0</v>
      </c>
      <c r="K317" s="23">
        <f t="shared" si="36"/>
        <v>0</v>
      </c>
      <c r="L317" s="23">
        <f t="shared" si="37"/>
        <v>0</v>
      </c>
    </row>
    <row r="318" spans="1:12" x14ac:dyDescent="0.25">
      <c r="A318"/>
      <c r="B318"/>
      <c r="C318" s="23"/>
      <c r="D318" s="23"/>
      <c r="E318" s="23"/>
      <c r="F318" s="23"/>
      <c r="G318" s="23"/>
      <c r="H318" s="23"/>
      <c r="I318" s="23"/>
      <c r="J318" s="23"/>
      <c r="K318" s="23"/>
      <c r="L318" s="23"/>
    </row>
    <row r="319" spans="1:12" x14ac:dyDescent="0.25">
      <c r="A319">
        <v>919907</v>
      </c>
      <c r="B319" s="1" t="str">
        <f>VLOOKUP(A319,países!$A$4:$B$247,2,FALSE)</f>
        <v>Mercosur</v>
      </c>
      <c r="C319" s="23"/>
      <c r="D319" s="23"/>
      <c r="E319" s="23"/>
      <c r="F319" s="23"/>
      <c r="G319" s="23"/>
      <c r="H319" s="23"/>
      <c r="I319" s="23"/>
      <c r="J319" s="23"/>
      <c r="K319" s="23"/>
      <c r="L319" s="23"/>
    </row>
    <row r="320" spans="1:12" x14ac:dyDescent="0.25">
      <c r="A320">
        <v>633</v>
      </c>
      <c r="B320" s="2" t="str">
        <f>VLOOKUP(A320,países!$A$4:$B$247,2,FALSE)</f>
        <v>Argentina</v>
      </c>
      <c r="C320" s="23">
        <f>VLOOKUP($B320,$B$4:$H$226,2,FALSE)</f>
        <v>0</v>
      </c>
      <c r="D320" s="23">
        <f>VLOOKUP($B320,$B$4:$H$226,3,FALSE)</f>
        <v>0</v>
      </c>
      <c r="E320" s="23">
        <f>VLOOKUP($B320,$B$4:$H$226,4,FALSE)</f>
        <v>2.351</v>
      </c>
      <c r="F320" s="23">
        <f>VLOOKUP($B320,$B$4:$H$226,5,FALSE)</f>
        <v>0</v>
      </c>
      <c r="G320" s="23">
        <f>VLOOKUP($B320,$B$4:$H$226,6,FALSE)</f>
        <v>0</v>
      </c>
      <c r="H320" s="23">
        <f>VLOOKUP($B320,$B$4:$H$226,7,FALSE)</f>
        <v>0</v>
      </c>
      <c r="I320" s="23">
        <f>VLOOKUP($B320,$B$4:$I$226,8,FALSE)</f>
        <v>0</v>
      </c>
      <c r="J320" s="23">
        <f>VLOOKUP($B320,$B$4:$Z$226,9,FALSE)</f>
        <v>0</v>
      </c>
      <c r="K320" s="23">
        <f t="shared" si="36"/>
        <v>0</v>
      </c>
      <c r="L320" s="23">
        <f t="shared" si="37"/>
        <v>0</v>
      </c>
    </row>
    <row r="321" spans="1:12" x14ac:dyDescent="0.25">
      <c r="A321">
        <v>1053</v>
      </c>
      <c r="B321" s="2" t="str">
        <f>VLOOKUP(A321,países!$A$4:$B$247,2,FALSE)</f>
        <v>Brasil</v>
      </c>
      <c r="C321" s="23">
        <f>VLOOKUP($B321,$B$4:$H$226,2,FALSE)</f>
        <v>0</v>
      </c>
      <c r="D321" s="23">
        <f>VLOOKUP($B321,$B$4:$H$226,3,FALSE)</f>
        <v>0</v>
      </c>
      <c r="E321" s="23">
        <f>VLOOKUP($B321,$B$4:$H$226,4,FALSE)</f>
        <v>0</v>
      </c>
      <c r="F321" s="23">
        <f>VLOOKUP($B321,$B$4:$H$226,5,FALSE)</f>
        <v>0</v>
      </c>
      <c r="G321" s="23">
        <f>VLOOKUP($B321,$B$4:$H$226,6,FALSE)</f>
        <v>0</v>
      </c>
      <c r="H321" s="23">
        <f>VLOOKUP($B321,$B$4:$H$226,7,FALSE)</f>
        <v>0</v>
      </c>
      <c r="I321" s="23">
        <f>VLOOKUP($B321,$B$4:$I$226,8,FALSE)</f>
        <v>0</v>
      </c>
      <c r="J321" s="23">
        <f>VLOOKUP($B321,$B$4:$Z$226,9,FALSE)</f>
        <v>0</v>
      </c>
      <c r="K321" s="23">
        <f t="shared" si="36"/>
        <v>0</v>
      </c>
      <c r="L321" s="23">
        <f t="shared" si="37"/>
        <v>0</v>
      </c>
    </row>
    <row r="322" spans="1:12" x14ac:dyDescent="0.25">
      <c r="A322">
        <v>5863</v>
      </c>
      <c r="B322" s="2" t="str">
        <f>VLOOKUP(A322,países!$A$4:$B$247,2,FALSE)</f>
        <v>Paraguay</v>
      </c>
      <c r="C322" s="23">
        <f>VLOOKUP($B322,$B$4:$H$226,2,FALSE)</f>
        <v>0</v>
      </c>
      <c r="D322" s="23">
        <f>VLOOKUP($B322,$B$4:$H$226,3,FALSE)</f>
        <v>0</v>
      </c>
      <c r="E322" s="23">
        <f>VLOOKUP($B322,$B$4:$H$226,4,FALSE)</f>
        <v>0</v>
      </c>
      <c r="F322" s="23">
        <f>VLOOKUP($B322,$B$4:$H$226,5,FALSE)</f>
        <v>0</v>
      </c>
      <c r="G322" s="23">
        <f>VLOOKUP($B322,$B$4:$H$226,6,FALSE)</f>
        <v>0</v>
      </c>
      <c r="H322" s="23">
        <f>VLOOKUP($B322,$B$4:$H$226,7,FALSE)</f>
        <v>0</v>
      </c>
      <c r="I322" s="23">
        <f>VLOOKUP($B322,$B$4:$I$226,8,FALSE)</f>
        <v>0</v>
      </c>
      <c r="J322" s="23">
        <f>VLOOKUP($B322,$B$4:$Z$226,9,FALSE)</f>
        <v>0</v>
      </c>
      <c r="K322" s="23">
        <f t="shared" si="36"/>
        <v>0</v>
      </c>
      <c r="L322" s="23">
        <f t="shared" si="37"/>
        <v>0</v>
      </c>
    </row>
    <row r="323" spans="1:12" x14ac:dyDescent="0.25">
      <c r="A323">
        <v>8453</v>
      </c>
      <c r="B323" s="2" t="str">
        <f>VLOOKUP(A323,países!$A$4:$B$247,2,FALSE)</f>
        <v>Uruguay</v>
      </c>
      <c r="C323" s="23">
        <f>VLOOKUP($B323,$B$4:$H$226,2,FALSE)</f>
        <v>0</v>
      </c>
      <c r="D323" s="23">
        <f>VLOOKUP($B323,$B$4:$H$226,3,FALSE)</f>
        <v>0</v>
      </c>
      <c r="E323" s="23">
        <f>VLOOKUP($B323,$B$4:$H$226,4,FALSE)</f>
        <v>0</v>
      </c>
      <c r="F323" s="23">
        <f>VLOOKUP($B323,$B$4:$H$226,5,FALSE)</f>
        <v>0</v>
      </c>
      <c r="G323" s="23">
        <f>VLOOKUP($B323,$B$4:$H$226,6,FALSE)</f>
        <v>0</v>
      </c>
      <c r="H323" s="23">
        <f>VLOOKUP($B323,$B$4:$H$226,7,FALSE)</f>
        <v>0</v>
      </c>
      <c r="I323" s="23">
        <f>VLOOKUP($B323,$B$4:$I$226,8,FALSE)</f>
        <v>0</v>
      </c>
      <c r="J323" s="23">
        <f>VLOOKUP($B323,$B$4:$Z$226,9,FALSE)</f>
        <v>0</v>
      </c>
      <c r="K323" s="23">
        <f t="shared" si="36"/>
        <v>0</v>
      </c>
      <c r="L323" s="23">
        <f t="shared" si="37"/>
        <v>0</v>
      </c>
    </row>
    <row r="324" spans="1:12" x14ac:dyDescent="0.25">
      <c r="A324"/>
      <c r="B324"/>
      <c r="C324" s="23"/>
      <c r="D324" s="23"/>
      <c r="E324" s="23"/>
      <c r="F324" s="23"/>
      <c r="G324" s="23"/>
      <c r="H324" s="23"/>
      <c r="I324" s="23"/>
      <c r="J324" s="23"/>
      <c r="K324" s="23"/>
      <c r="L324" s="23"/>
    </row>
    <row r="325" spans="1:12" x14ac:dyDescent="0.25">
      <c r="A325">
        <v>919908</v>
      </c>
      <c r="B325" s="1" t="str">
        <f>VLOOKUP(A325,países!$A$4:$B$247,2,FALSE)</f>
        <v>Unión Europea</v>
      </c>
      <c r="C325" s="23"/>
      <c r="D325" s="23"/>
      <c r="E325" s="23"/>
      <c r="F325" s="23"/>
      <c r="G325" s="23"/>
      <c r="H325" s="23"/>
      <c r="I325" s="23"/>
      <c r="J325" s="23"/>
      <c r="K325" s="23"/>
      <c r="L325" s="23"/>
    </row>
    <row r="326" spans="1:12" x14ac:dyDescent="0.25">
      <c r="A326">
        <v>234</v>
      </c>
      <c r="B326" s="2" t="str">
        <f>VLOOKUP(A326,países!$A$4:$B$247,2,FALSE)</f>
        <v>Alemania</v>
      </c>
      <c r="C326" s="23">
        <f t="shared" ref="C326:C339" si="38">VLOOKUP($B326,$B$4:$H$226,2,FALSE)</f>
        <v>0.26900000000000002</v>
      </c>
      <c r="D326" s="23">
        <f t="shared" ref="D326:D339" si="39">VLOOKUP($B326,$B$4:$H$226,3,FALSE)</f>
        <v>0</v>
      </c>
      <c r="E326" s="23">
        <f t="shared" ref="E326:E339" si="40">VLOOKUP($B326,$B$4:$H$226,4,FALSE)</f>
        <v>0</v>
      </c>
      <c r="F326" s="23">
        <f t="shared" ref="F326:F339" si="41">VLOOKUP($B326,$B$4:$H$226,5,FALSE)</f>
        <v>0</v>
      </c>
      <c r="G326" s="23">
        <f t="shared" ref="G326:G339" si="42">VLOOKUP($B326,$B$4:$H$226,6,FALSE)</f>
        <v>0</v>
      </c>
      <c r="H326" s="23">
        <f t="shared" ref="H326:H339" si="43">VLOOKUP($B326,$B$4:$H$226,7,FALSE)</f>
        <v>0</v>
      </c>
      <c r="I326" s="23">
        <f t="shared" ref="I326:I339" si="44">VLOOKUP($B326,$B$4:$I$226,8,FALSE)</f>
        <v>2.5598239999999999</v>
      </c>
      <c r="J326" s="23">
        <f t="shared" ref="J326:J339" si="45">VLOOKUP($B326,$B$4:$Z$226,9,FALSE)</f>
        <v>2.8296262651563415</v>
      </c>
      <c r="K326" s="23">
        <f t="shared" si="36"/>
        <v>1.6321640727381077</v>
      </c>
      <c r="L326" s="23">
        <f t="shared" si="37"/>
        <v>7.9260609999999998</v>
      </c>
    </row>
    <row r="327" spans="1:12" x14ac:dyDescent="0.25">
      <c r="A327">
        <v>724</v>
      </c>
      <c r="B327" s="2" t="str">
        <f>VLOOKUP(A327,países!$A$4:$B$247,2,FALSE)</f>
        <v>Austria</v>
      </c>
      <c r="C327" s="23">
        <f t="shared" si="38"/>
        <v>0</v>
      </c>
      <c r="D327" s="23">
        <f t="shared" si="39"/>
        <v>0</v>
      </c>
      <c r="E327" s="23">
        <f t="shared" si="40"/>
        <v>0</v>
      </c>
      <c r="F327" s="23">
        <f t="shared" si="41"/>
        <v>0</v>
      </c>
      <c r="G327" s="23">
        <f t="shared" si="42"/>
        <v>0</v>
      </c>
      <c r="H327" s="23">
        <f t="shared" si="43"/>
        <v>0</v>
      </c>
      <c r="I327" s="23">
        <f t="shared" si="44"/>
        <v>0</v>
      </c>
      <c r="J327" s="23">
        <f t="shared" si="45"/>
        <v>0</v>
      </c>
      <c r="K327" s="23">
        <f t="shared" si="36"/>
        <v>0</v>
      </c>
      <c r="L327" s="23">
        <f t="shared" si="37"/>
        <v>0</v>
      </c>
    </row>
    <row r="328" spans="1:12" x14ac:dyDescent="0.25">
      <c r="A328">
        <v>874</v>
      </c>
      <c r="B328" s="2" t="str">
        <f>VLOOKUP(A328,países!$A$4:$B$247,2,FALSE)</f>
        <v>Bélgica-Luxemburgo</v>
      </c>
      <c r="C328" s="23">
        <f t="shared" si="38"/>
        <v>7.2409999999999997</v>
      </c>
      <c r="D328" s="23">
        <f t="shared" si="39"/>
        <v>8.3810000000000002</v>
      </c>
      <c r="E328" s="23">
        <f t="shared" si="40"/>
        <v>10.715999999999999</v>
      </c>
      <c r="F328" s="23">
        <f t="shared" si="41"/>
        <v>20.567194000000001</v>
      </c>
      <c r="G328" s="23">
        <f t="shared" si="42"/>
        <v>13.187676177402823</v>
      </c>
      <c r="H328" s="23">
        <f t="shared" si="43"/>
        <v>15.750808000000001</v>
      </c>
      <c r="I328" s="23">
        <f t="shared" si="44"/>
        <v>6.3071250000000001</v>
      </c>
      <c r="J328" s="23">
        <f t="shared" si="45"/>
        <v>7.2094862409372338</v>
      </c>
      <c r="K328" s="23">
        <f t="shared" si="36"/>
        <v>5.0898329999999996</v>
      </c>
      <c r="L328" s="23">
        <f t="shared" si="37"/>
        <v>8.2314360000000004</v>
      </c>
    </row>
    <row r="329" spans="1:12" x14ac:dyDescent="0.25">
      <c r="A329">
        <v>2324</v>
      </c>
      <c r="B329" s="2" t="str">
        <f>VLOOKUP(A329,países!$A$4:$B$247,2,FALSE)</f>
        <v>Dinamarca</v>
      </c>
      <c r="C329" s="23">
        <f t="shared" si="38"/>
        <v>0</v>
      </c>
      <c r="D329" s="23">
        <f t="shared" si="39"/>
        <v>0</v>
      </c>
      <c r="E329" s="23">
        <f t="shared" si="40"/>
        <v>0</v>
      </c>
      <c r="F329" s="23">
        <f t="shared" si="41"/>
        <v>0</v>
      </c>
      <c r="G329" s="23">
        <f t="shared" si="42"/>
        <v>0</v>
      </c>
      <c r="H329" s="23">
        <f t="shared" si="43"/>
        <v>0</v>
      </c>
      <c r="I329" s="23">
        <f t="shared" si="44"/>
        <v>0</v>
      </c>
      <c r="J329" s="23">
        <f t="shared" si="45"/>
        <v>0</v>
      </c>
      <c r="K329" s="23">
        <f t="shared" si="36"/>
        <v>0</v>
      </c>
      <c r="L329" s="23">
        <f t="shared" si="37"/>
        <v>0</v>
      </c>
    </row>
    <row r="330" spans="1:12" x14ac:dyDescent="0.25">
      <c r="A330">
        <v>2454</v>
      </c>
      <c r="B330" s="2" t="str">
        <f>VLOOKUP(A330,países!$A$4:$B$247,2,FALSE)</f>
        <v>España</v>
      </c>
      <c r="C330" s="23">
        <f t="shared" si="38"/>
        <v>7.6710000000000003</v>
      </c>
      <c r="D330" s="23">
        <f t="shared" si="39"/>
        <v>4.91</v>
      </c>
      <c r="E330" s="23">
        <f t="shared" si="40"/>
        <v>3.0529999999999999</v>
      </c>
      <c r="F330" s="23">
        <f t="shared" si="41"/>
        <v>13.220174</v>
      </c>
      <c r="G330" s="23">
        <f t="shared" si="42"/>
        <v>11.377290796271813</v>
      </c>
      <c r="H330" s="23">
        <f t="shared" si="43"/>
        <v>9.7710229999999996</v>
      </c>
      <c r="I330" s="23">
        <f t="shared" si="44"/>
        <v>9.3190360000000005</v>
      </c>
      <c r="J330" s="23">
        <f t="shared" si="45"/>
        <v>12.091120751729505</v>
      </c>
      <c r="K330" s="23">
        <f t="shared" si="36"/>
        <v>6.3060660000000004</v>
      </c>
      <c r="L330" s="23">
        <f t="shared" si="37"/>
        <v>8.3902459999999994</v>
      </c>
    </row>
    <row r="331" spans="1:12" x14ac:dyDescent="0.25">
      <c r="A331">
        <v>2714</v>
      </c>
      <c r="B331" s="2" t="str">
        <f>VLOOKUP(A331,países!$A$4:$B$247,2,FALSE)</f>
        <v>Finlandia</v>
      </c>
      <c r="C331" s="23">
        <f t="shared" si="38"/>
        <v>0</v>
      </c>
      <c r="D331" s="23">
        <f t="shared" si="39"/>
        <v>0</v>
      </c>
      <c r="E331" s="23">
        <f t="shared" si="40"/>
        <v>0</v>
      </c>
      <c r="F331" s="23">
        <f t="shared" si="41"/>
        <v>0</v>
      </c>
      <c r="G331" s="23">
        <f t="shared" si="42"/>
        <v>0</v>
      </c>
      <c r="H331" s="23">
        <f t="shared" si="43"/>
        <v>0</v>
      </c>
      <c r="I331" s="23">
        <f t="shared" si="44"/>
        <v>0</v>
      </c>
      <c r="J331" s="23">
        <f t="shared" si="45"/>
        <v>0</v>
      </c>
      <c r="K331" s="23">
        <f t="shared" si="36"/>
        <v>0</v>
      </c>
      <c r="L331" s="23">
        <f t="shared" si="37"/>
        <v>0</v>
      </c>
    </row>
    <row r="332" spans="1:12" x14ac:dyDescent="0.25">
      <c r="A332">
        <v>2754</v>
      </c>
      <c r="B332" s="2" t="str">
        <f>VLOOKUP(A332,países!$A$4:$B$247,2,FALSE)</f>
        <v>Francia</v>
      </c>
      <c r="C332" s="23">
        <f t="shared" si="38"/>
        <v>2.8610000000000002</v>
      </c>
      <c r="D332" s="23">
        <f t="shared" si="39"/>
        <v>5.6449999999999996</v>
      </c>
      <c r="E332" s="23">
        <f t="shared" si="40"/>
        <v>3.4670000000000001</v>
      </c>
      <c r="F332" s="23">
        <f t="shared" si="41"/>
        <v>-3.8426000000000002E-2</v>
      </c>
      <c r="G332" s="23">
        <f t="shared" si="42"/>
        <v>0</v>
      </c>
      <c r="H332" s="23">
        <f t="shared" si="43"/>
        <v>0</v>
      </c>
      <c r="I332" s="23">
        <f t="shared" si="44"/>
        <v>0</v>
      </c>
      <c r="J332" s="23">
        <f t="shared" si="45"/>
        <v>0</v>
      </c>
      <c r="K332" s="23">
        <f t="shared" si="36"/>
        <v>0</v>
      </c>
      <c r="L332" s="23">
        <f t="shared" si="37"/>
        <v>0</v>
      </c>
    </row>
    <row r="333" spans="1:12" x14ac:dyDescent="0.25">
      <c r="A333">
        <v>3014</v>
      </c>
      <c r="B333" s="2" t="str">
        <f>VLOOKUP(A333,países!$A$4:$B$247,2,FALSE)</f>
        <v>Grecia</v>
      </c>
      <c r="C333" s="23">
        <f t="shared" si="38"/>
        <v>0</v>
      </c>
      <c r="D333" s="23">
        <f t="shared" si="39"/>
        <v>0</v>
      </c>
      <c r="E333" s="23">
        <f t="shared" si="40"/>
        <v>0</v>
      </c>
      <c r="F333" s="23">
        <f t="shared" si="41"/>
        <v>0</v>
      </c>
      <c r="G333" s="23">
        <f t="shared" si="42"/>
        <v>0</v>
      </c>
      <c r="H333" s="23">
        <f t="shared" si="43"/>
        <v>0</v>
      </c>
      <c r="I333" s="23">
        <f t="shared" si="44"/>
        <v>0</v>
      </c>
      <c r="J333" s="23">
        <f t="shared" si="45"/>
        <v>0</v>
      </c>
      <c r="K333" s="23">
        <f t="shared" si="36"/>
        <v>0</v>
      </c>
      <c r="L333" s="23">
        <f t="shared" si="37"/>
        <v>0</v>
      </c>
    </row>
    <row r="334" spans="1:12" x14ac:dyDescent="0.25">
      <c r="A334">
        <v>3754</v>
      </c>
      <c r="B334" s="2" t="str">
        <f>VLOOKUP(A334,países!$A$4:$B$247,2,FALSE)</f>
        <v>Irlanda</v>
      </c>
      <c r="C334" s="23">
        <f t="shared" si="38"/>
        <v>0</v>
      </c>
      <c r="D334" s="23">
        <f t="shared" si="39"/>
        <v>0</v>
      </c>
      <c r="E334" s="23">
        <f t="shared" si="40"/>
        <v>0</v>
      </c>
      <c r="F334" s="23">
        <f t="shared" si="41"/>
        <v>0</v>
      </c>
      <c r="G334" s="23">
        <f t="shared" si="42"/>
        <v>0</v>
      </c>
      <c r="H334" s="23">
        <f t="shared" si="43"/>
        <v>0</v>
      </c>
      <c r="I334" s="23">
        <f t="shared" si="44"/>
        <v>0</v>
      </c>
      <c r="J334" s="23">
        <f t="shared" si="45"/>
        <v>0</v>
      </c>
      <c r="K334" s="23">
        <f t="shared" si="36"/>
        <v>0</v>
      </c>
      <c r="L334" s="23">
        <f t="shared" si="37"/>
        <v>0</v>
      </c>
    </row>
    <row r="335" spans="1:12" x14ac:dyDescent="0.25">
      <c r="A335">
        <v>3864</v>
      </c>
      <c r="B335" s="2" t="str">
        <f>VLOOKUP(A335,países!$A$4:$B$247,2,FALSE)</f>
        <v>Italia</v>
      </c>
      <c r="C335" s="23">
        <f t="shared" si="38"/>
        <v>15.818</v>
      </c>
      <c r="D335" s="23">
        <f t="shared" si="39"/>
        <v>11.965999999999999</v>
      </c>
      <c r="E335" s="23">
        <f t="shared" si="40"/>
        <v>12.355</v>
      </c>
      <c r="F335" s="23">
        <f t="shared" si="41"/>
        <v>10.903986999999999</v>
      </c>
      <c r="G335" s="23">
        <f t="shared" si="42"/>
        <v>5.8380376608832325</v>
      </c>
      <c r="H335" s="23">
        <f t="shared" si="43"/>
        <v>9.313206000000001</v>
      </c>
      <c r="I335" s="23">
        <f t="shared" si="44"/>
        <v>11.700544000000001</v>
      </c>
      <c r="J335" s="23">
        <f t="shared" si="45"/>
        <v>14.496863751459257</v>
      </c>
      <c r="K335" s="23">
        <f t="shared" si="36"/>
        <v>8.2012859999999996</v>
      </c>
      <c r="L335" s="23">
        <f t="shared" si="37"/>
        <v>6.8232660000000003</v>
      </c>
    </row>
    <row r="336" spans="1:12" x14ac:dyDescent="0.25">
      <c r="A336">
        <v>5734</v>
      </c>
      <c r="B336" s="2" t="str">
        <f>VLOOKUP(A336,países!$A$4:$B$247,2,FALSE)</f>
        <v>Holanda</v>
      </c>
      <c r="C336" s="23">
        <f t="shared" si="38"/>
        <v>13.337999999999999</v>
      </c>
      <c r="D336" s="23">
        <f t="shared" si="39"/>
        <v>15.599</v>
      </c>
      <c r="E336" s="23">
        <f t="shared" si="40"/>
        <v>8.5779999999999994</v>
      </c>
      <c r="F336" s="23">
        <f t="shared" si="41"/>
        <v>16.809569</v>
      </c>
      <c r="G336" s="23">
        <f t="shared" si="42"/>
        <v>14.813226414458764</v>
      </c>
      <c r="H336" s="23">
        <f t="shared" si="43"/>
        <v>14.619709</v>
      </c>
      <c r="I336" s="23">
        <f t="shared" si="44"/>
        <v>15.837147999999999</v>
      </c>
      <c r="J336" s="23">
        <f t="shared" si="45"/>
        <v>18.000683209574913</v>
      </c>
      <c r="K336" s="23">
        <f t="shared" si="36"/>
        <v>9.0714410000000001</v>
      </c>
      <c r="L336" s="23">
        <f t="shared" si="37"/>
        <v>6.325653</v>
      </c>
    </row>
    <row r="337" spans="1:16" x14ac:dyDescent="0.25">
      <c r="A337">
        <v>6074</v>
      </c>
      <c r="B337" s="2" t="str">
        <f>VLOOKUP(A337,países!$A$4:$B$247,2,FALSE)</f>
        <v>Portugal</v>
      </c>
      <c r="C337" s="23">
        <f t="shared" si="38"/>
        <v>1.0529999999999999</v>
      </c>
      <c r="D337" s="23">
        <f t="shared" si="39"/>
        <v>0.42199999999999999</v>
      </c>
      <c r="E337" s="23">
        <f t="shared" si="40"/>
        <v>0</v>
      </c>
      <c r="F337" s="23">
        <f t="shared" si="41"/>
        <v>0</v>
      </c>
      <c r="G337" s="23">
        <f t="shared" si="42"/>
        <v>0</v>
      </c>
      <c r="H337" s="23">
        <f t="shared" si="43"/>
        <v>0</v>
      </c>
      <c r="I337" s="23">
        <f t="shared" si="44"/>
        <v>0</v>
      </c>
      <c r="J337" s="23">
        <f t="shared" si="45"/>
        <v>0</v>
      </c>
      <c r="K337" s="23">
        <f t="shared" si="36"/>
        <v>0</v>
      </c>
      <c r="L337" s="23">
        <f t="shared" si="37"/>
        <v>0</v>
      </c>
    </row>
    <row r="338" spans="1:16" x14ac:dyDescent="0.25">
      <c r="A338">
        <v>6284</v>
      </c>
      <c r="B338" s="2" t="str">
        <f>VLOOKUP(A338,países!$A$4:$B$247,2,FALSE)</f>
        <v>Reino Unido</v>
      </c>
      <c r="C338" s="23">
        <f t="shared" si="38"/>
        <v>19.969000000000001</v>
      </c>
      <c r="D338" s="23">
        <f t="shared" si="39"/>
        <v>24.268999999999998</v>
      </c>
      <c r="E338" s="23">
        <f t="shared" si="40"/>
        <v>22.672000000000001</v>
      </c>
      <c r="F338" s="23">
        <f t="shared" si="41"/>
        <v>29.108112000000002</v>
      </c>
      <c r="G338" s="23">
        <f t="shared" si="42"/>
        <v>25.978725677018723</v>
      </c>
      <c r="H338" s="23">
        <f t="shared" si="43"/>
        <v>20.233065</v>
      </c>
      <c r="I338" s="23">
        <f t="shared" si="44"/>
        <v>15.870804</v>
      </c>
      <c r="J338" s="23">
        <f t="shared" si="45"/>
        <v>20.903501147336556</v>
      </c>
      <c r="K338" s="23">
        <f t="shared" si="36"/>
        <v>13.408248</v>
      </c>
      <c r="L338" s="23">
        <f t="shared" si="37"/>
        <v>3.7575959999999999</v>
      </c>
    </row>
    <row r="339" spans="1:16" x14ac:dyDescent="0.25">
      <c r="A339">
        <v>7644</v>
      </c>
      <c r="B339" s="2" t="str">
        <f>VLOOKUP(A339,países!$A$4:$B$247,2,FALSE)</f>
        <v>Suecia</v>
      </c>
      <c r="C339" s="23">
        <f t="shared" si="38"/>
        <v>0</v>
      </c>
      <c r="D339" s="23">
        <f t="shared" si="39"/>
        <v>0</v>
      </c>
      <c r="E339" s="23">
        <f t="shared" si="40"/>
        <v>0</v>
      </c>
      <c r="F339" s="23">
        <f t="shared" si="41"/>
        <v>0</v>
      </c>
      <c r="G339" s="23">
        <f t="shared" si="42"/>
        <v>0</v>
      </c>
      <c r="H339" s="23">
        <f t="shared" si="43"/>
        <v>0</v>
      </c>
      <c r="I339" s="23">
        <f t="shared" si="44"/>
        <v>0</v>
      </c>
      <c r="J339" s="23">
        <f t="shared" si="45"/>
        <v>0</v>
      </c>
      <c r="K339" s="23">
        <f t="shared" si="36"/>
        <v>0</v>
      </c>
      <c r="L339" s="23">
        <f t="shared" si="37"/>
        <v>0</v>
      </c>
    </row>
    <row r="340" spans="1:16" x14ac:dyDescent="0.25">
      <c r="A340"/>
      <c r="B340"/>
      <c r="C340" s="23"/>
      <c r="D340" s="23"/>
      <c r="E340" s="23"/>
      <c r="F340" s="23"/>
      <c r="G340" s="23"/>
      <c r="H340" s="23"/>
      <c r="I340" s="23"/>
      <c r="J340" s="23"/>
      <c r="K340" s="23"/>
      <c r="L340" s="23"/>
    </row>
    <row r="341" spans="1:16" customFormat="1" x14ac:dyDescent="0.25">
      <c r="A341">
        <v>919909</v>
      </c>
      <c r="B341" s="1" t="str">
        <f>VLOOKUP(A341,países!$A$4:$B$247,2,FALSE)</f>
        <v>Caribe Resto</v>
      </c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1"/>
      <c r="N341" s="21"/>
      <c r="O341" s="21"/>
      <c r="P341" s="21"/>
    </row>
    <row r="342" spans="1:16" customFormat="1" x14ac:dyDescent="0.25">
      <c r="A342">
        <v>272</v>
      </c>
      <c r="B342" s="2" t="str">
        <f>VLOOKUP(A342,países!$A$4:$B$247,2,FALSE)</f>
        <v>Aruba</v>
      </c>
      <c r="C342" s="23">
        <f t="shared" ref="C342:C360" si="46">VLOOKUP($B342,$B$4:$H$226,2,FALSE)</f>
        <v>0</v>
      </c>
      <c r="D342" s="23">
        <f t="shared" ref="D342:D360" si="47">VLOOKUP($B342,$B$4:$H$226,3,FALSE)</f>
        <v>0</v>
      </c>
      <c r="E342" s="23">
        <f t="shared" ref="E342:E360" si="48">VLOOKUP($B342,$B$4:$H$226,4,FALSE)</f>
        <v>0</v>
      </c>
      <c r="F342" s="23">
        <f t="shared" ref="F342:F360" si="49">VLOOKUP($B342,$B$4:$H$226,5,FALSE)</f>
        <v>0</v>
      </c>
      <c r="G342" s="23">
        <f t="shared" ref="G342:G360" si="50">VLOOKUP($B342,$B$4:$H$226,6,FALSE)</f>
        <v>0</v>
      </c>
      <c r="H342" s="23">
        <f t="shared" ref="H342:H360" si="51">VLOOKUP($B342,$B$4:$H$226,7,FALSE)</f>
        <v>0</v>
      </c>
      <c r="I342" s="23">
        <f t="shared" ref="I342:I360" si="52">VLOOKUP($B342,$B$4:$I$226,8,FALSE)</f>
        <v>0</v>
      </c>
      <c r="J342" s="23">
        <f t="shared" ref="J342:J360" si="53">VLOOKUP($B342,$B$4:$Z$226,9,FALSE)</f>
        <v>0</v>
      </c>
      <c r="K342" s="23">
        <f t="shared" si="36"/>
        <v>0</v>
      </c>
      <c r="L342" s="23">
        <f t="shared" si="37"/>
        <v>0</v>
      </c>
      <c r="M342" s="21"/>
      <c r="N342" s="21"/>
      <c r="O342" s="21"/>
      <c r="P342" s="21"/>
    </row>
    <row r="343" spans="1:16" customFormat="1" x14ac:dyDescent="0.25">
      <c r="A343">
        <v>472</v>
      </c>
      <c r="B343" s="2" t="str">
        <f>VLOOKUP(A343,países!$A$4:$B$247,2,FALSE)</f>
        <v>Antillas Holandesas</v>
      </c>
      <c r="C343" s="23">
        <f t="shared" si="46"/>
        <v>0</v>
      </c>
      <c r="D343" s="23">
        <f t="shared" si="47"/>
        <v>0</v>
      </c>
      <c r="E343" s="23">
        <f t="shared" si="48"/>
        <v>0</v>
      </c>
      <c r="F343" s="23">
        <f t="shared" si="49"/>
        <v>0</v>
      </c>
      <c r="G343" s="23">
        <f t="shared" si="50"/>
        <v>0</v>
      </c>
      <c r="H343" s="23">
        <f t="shared" si="51"/>
        <v>0</v>
      </c>
      <c r="I343" s="23">
        <f t="shared" si="52"/>
        <v>0</v>
      </c>
      <c r="J343" s="23">
        <f t="shared" si="53"/>
        <v>0</v>
      </c>
      <c r="K343" s="23">
        <f t="shared" si="36"/>
        <v>0</v>
      </c>
      <c r="L343" s="23">
        <f t="shared" si="37"/>
        <v>0</v>
      </c>
      <c r="M343" s="21"/>
      <c r="N343" s="21"/>
      <c r="O343" s="21"/>
      <c r="P343" s="21"/>
    </row>
    <row r="344" spans="1:16" customFormat="1" x14ac:dyDescent="0.25">
      <c r="A344">
        <v>512</v>
      </c>
      <c r="B344" s="2" t="str">
        <f>VLOOKUP(A344,países!$A$4:$B$247,2,FALSE)</f>
        <v>San  Eustoquio</v>
      </c>
      <c r="C344" s="23">
        <f t="shared" si="46"/>
        <v>0</v>
      </c>
      <c r="D344" s="23">
        <f t="shared" si="47"/>
        <v>0</v>
      </c>
      <c r="E344" s="23">
        <f t="shared" si="48"/>
        <v>0</v>
      </c>
      <c r="F344" s="23">
        <f t="shared" si="49"/>
        <v>0</v>
      </c>
      <c r="G344" s="23">
        <f t="shared" si="50"/>
        <v>0</v>
      </c>
      <c r="H344" s="23">
        <f t="shared" si="51"/>
        <v>0</v>
      </c>
      <c r="I344" s="23">
        <f t="shared" si="52"/>
        <v>0</v>
      </c>
      <c r="J344" s="23">
        <f t="shared" si="53"/>
        <v>0</v>
      </c>
      <c r="K344" s="23">
        <f t="shared" si="36"/>
        <v>0</v>
      </c>
      <c r="L344" s="23">
        <f t="shared" si="37"/>
        <v>0</v>
      </c>
      <c r="M344" s="21"/>
      <c r="N344" s="21"/>
      <c r="O344" s="21"/>
      <c r="P344" s="21"/>
    </row>
    <row r="345" spans="1:16" customFormat="1" x14ac:dyDescent="0.25">
      <c r="A345">
        <v>522</v>
      </c>
      <c r="B345" s="2" t="str">
        <f>VLOOKUP(A345,países!$A$4:$B$247,2,FALSE)</f>
        <v>San Martín del Sur</v>
      </c>
      <c r="C345" s="23">
        <f t="shared" si="46"/>
        <v>0</v>
      </c>
      <c r="D345" s="23">
        <f t="shared" si="47"/>
        <v>0</v>
      </c>
      <c r="E345" s="23">
        <f t="shared" si="48"/>
        <v>0</v>
      </c>
      <c r="F345" s="23">
        <f t="shared" si="49"/>
        <v>0</v>
      </c>
      <c r="G345" s="23">
        <f t="shared" si="50"/>
        <v>0</v>
      </c>
      <c r="H345" s="23">
        <f t="shared" si="51"/>
        <v>0</v>
      </c>
      <c r="I345" s="23">
        <f t="shared" si="52"/>
        <v>0</v>
      </c>
      <c r="J345" s="23">
        <f t="shared" si="53"/>
        <v>0</v>
      </c>
      <c r="K345" s="23">
        <f t="shared" si="36"/>
        <v>0</v>
      </c>
      <c r="L345" s="23">
        <f t="shared" si="37"/>
        <v>0</v>
      </c>
      <c r="M345" s="21"/>
      <c r="N345" s="21"/>
      <c r="O345" s="21"/>
      <c r="P345" s="21"/>
    </row>
    <row r="346" spans="1:16" customFormat="1" x14ac:dyDescent="0.25">
      <c r="A346">
        <v>902</v>
      </c>
      <c r="B346" s="2" t="str">
        <f>VLOOKUP(A346,países!$A$4:$B$247,2,FALSE)</f>
        <v>Bermudas</v>
      </c>
      <c r="C346" s="23">
        <f t="shared" si="46"/>
        <v>0</v>
      </c>
      <c r="D346" s="23">
        <f t="shared" si="47"/>
        <v>0</v>
      </c>
      <c r="E346" s="23">
        <f t="shared" si="48"/>
        <v>0</v>
      </c>
      <c r="F346" s="23">
        <f t="shared" si="49"/>
        <v>0</v>
      </c>
      <c r="G346" s="23">
        <f t="shared" si="50"/>
        <v>0</v>
      </c>
      <c r="H346" s="23">
        <f t="shared" si="51"/>
        <v>0</v>
      </c>
      <c r="I346" s="23">
        <f t="shared" si="52"/>
        <v>0</v>
      </c>
      <c r="J346" s="23">
        <f t="shared" si="53"/>
        <v>0</v>
      </c>
      <c r="K346" s="23">
        <f t="shared" si="36"/>
        <v>0</v>
      </c>
      <c r="L346" s="23">
        <f t="shared" si="37"/>
        <v>0</v>
      </c>
      <c r="M346" s="21"/>
      <c r="N346" s="21"/>
      <c r="O346" s="21"/>
      <c r="P346" s="21"/>
    </row>
    <row r="347" spans="1:16" customFormat="1" x14ac:dyDescent="0.25">
      <c r="A347">
        <v>1002</v>
      </c>
      <c r="B347" s="2" t="str">
        <f>VLOOKUP(A347,países!$A$4:$B$247,2,FALSE)</f>
        <v>Bonaire  Islas</v>
      </c>
      <c r="C347" s="23">
        <f t="shared" si="46"/>
        <v>0</v>
      </c>
      <c r="D347" s="23">
        <f t="shared" si="47"/>
        <v>0</v>
      </c>
      <c r="E347" s="23">
        <f t="shared" si="48"/>
        <v>0</v>
      </c>
      <c r="F347" s="23">
        <f t="shared" si="49"/>
        <v>0</v>
      </c>
      <c r="G347" s="23">
        <f t="shared" si="50"/>
        <v>0</v>
      </c>
      <c r="H347" s="23">
        <f t="shared" si="51"/>
        <v>0</v>
      </c>
      <c r="I347" s="23">
        <f t="shared" si="52"/>
        <v>0</v>
      </c>
      <c r="J347" s="23">
        <f t="shared" si="53"/>
        <v>0</v>
      </c>
      <c r="K347" s="23">
        <f t="shared" si="36"/>
        <v>0</v>
      </c>
      <c r="L347" s="23">
        <f t="shared" si="37"/>
        <v>0</v>
      </c>
      <c r="M347" s="21"/>
      <c r="N347" s="21"/>
      <c r="O347" s="21"/>
      <c r="P347" s="21"/>
    </row>
    <row r="348" spans="1:16" customFormat="1" x14ac:dyDescent="0.25">
      <c r="A348">
        <v>1372</v>
      </c>
      <c r="B348" s="2" t="str">
        <f>VLOOKUP(A348,países!$A$4:$B$247,2,FALSE)</f>
        <v>Caimán  Isla</v>
      </c>
      <c r="C348" s="23">
        <f t="shared" si="46"/>
        <v>0</v>
      </c>
      <c r="D348" s="23">
        <f t="shared" si="47"/>
        <v>0</v>
      </c>
      <c r="E348" s="23">
        <f t="shared" si="48"/>
        <v>0</v>
      </c>
      <c r="F348" s="23">
        <f t="shared" si="49"/>
        <v>0</v>
      </c>
      <c r="G348" s="23">
        <f t="shared" si="50"/>
        <v>0</v>
      </c>
      <c r="H348" s="23">
        <f t="shared" si="51"/>
        <v>0</v>
      </c>
      <c r="I348" s="23">
        <f t="shared" si="52"/>
        <v>0</v>
      </c>
      <c r="J348" s="23">
        <f t="shared" si="53"/>
        <v>0</v>
      </c>
      <c r="K348" s="23">
        <f t="shared" si="36"/>
        <v>0</v>
      </c>
      <c r="L348" s="23">
        <f t="shared" si="37"/>
        <v>0</v>
      </c>
      <c r="M348" s="21"/>
      <c r="N348" s="21"/>
      <c r="O348" s="21"/>
      <c r="P348" s="21"/>
    </row>
    <row r="349" spans="1:16" customFormat="1" x14ac:dyDescent="0.25">
      <c r="A349">
        <v>2012</v>
      </c>
      <c r="B349" s="2" t="str">
        <f>VLOOKUP(A349,países!$A$4:$B$247,2,FALSE)</f>
        <v>Curazao  Islas</v>
      </c>
      <c r="C349" s="23">
        <f t="shared" si="46"/>
        <v>0</v>
      </c>
      <c r="D349" s="23">
        <f t="shared" si="47"/>
        <v>0</v>
      </c>
      <c r="E349" s="23">
        <f t="shared" si="48"/>
        <v>0</v>
      </c>
      <c r="F349" s="23">
        <f t="shared" si="49"/>
        <v>0</v>
      </c>
      <c r="G349" s="23">
        <f t="shared" si="50"/>
        <v>0</v>
      </c>
      <c r="H349" s="23">
        <f t="shared" si="51"/>
        <v>0</v>
      </c>
      <c r="I349" s="23">
        <f t="shared" si="52"/>
        <v>0</v>
      </c>
      <c r="J349" s="23">
        <f t="shared" si="53"/>
        <v>0</v>
      </c>
      <c r="K349" s="23">
        <f t="shared" si="36"/>
        <v>0</v>
      </c>
      <c r="L349" s="23">
        <f t="shared" si="37"/>
        <v>0</v>
      </c>
      <c r="M349" s="21"/>
      <c r="N349" s="21"/>
      <c r="O349" s="21"/>
      <c r="P349" s="21"/>
    </row>
    <row r="350" spans="1:16" customFormat="1" x14ac:dyDescent="0.25">
      <c r="A350">
        <v>2563</v>
      </c>
      <c r="B350" s="2" t="str">
        <f>VLOOKUP(A350,países!$A$4:$B$247,2,FALSE)</f>
        <v>Soledad Isla</v>
      </c>
      <c r="C350" s="23">
        <f t="shared" si="46"/>
        <v>0</v>
      </c>
      <c r="D350" s="23">
        <f t="shared" si="47"/>
        <v>0</v>
      </c>
      <c r="E350" s="23">
        <f t="shared" si="48"/>
        <v>0</v>
      </c>
      <c r="F350" s="23">
        <f t="shared" si="49"/>
        <v>0</v>
      </c>
      <c r="G350" s="23">
        <f t="shared" si="50"/>
        <v>0</v>
      </c>
      <c r="H350" s="23">
        <f t="shared" si="51"/>
        <v>0</v>
      </c>
      <c r="I350" s="23">
        <f t="shared" si="52"/>
        <v>0</v>
      </c>
      <c r="J350" s="23">
        <f t="shared" si="53"/>
        <v>0</v>
      </c>
      <c r="K350" s="23">
        <f t="shared" si="36"/>
        <v>0</v>
      </c>
      <c r="L350" s="23">
        <f t="shared" si="37"/>
        <v>0</v>
      </c>
      <c r="M350" s="21"/>
      <c r="N350" s="21"/>
      <c r="O350" s="21"/>
      <c r="P350" s="21"/>
    </row>
    <row r="351" spans="1:16" customFormat="1" x14ac:dyDescent="0.25">
      <c r="A351">
        <v>3092</v>
      </c>
      <c r="B351" s="2" t="str">
        <f>VLOOKUP(A351,países!$A$4:$B$247,2,FALSE)</f>
        <v>Guadalupe</v>
      </c>
      <c r="C351" s="23">
        <f t="shared" si="46"/>
        <v>0</v>
      </c>
      <c r="D351" s="23">
        <f t="shared" si="47"/>
        <v>0</v>
      </c>
      <c r="E351" s="23">
        <f t="shared" si="48"/>
        <v>0</v>
      </c>
      <c r="F351" s="23">
        <f t="shared" si="49"/>
        <v>0</v>
      </c>
      <c r="G351" s="23">
        <f t="shared" si="50"/>
        <v>0</v>
      </c>
      <c r="H351" s="23">
        <f t="shared" si="51"/>
        <v>0</v>
      </c>
      <c r="I351" s="23">
        <f t="shared" si="52"/>
        <v>0</v>
      </c>
      <c r="J351" s="23">
        <f t="shared" si="53"/>
        <v>0</v>
      </c>
      <c r="K351" s="23">
        <f t="shared" si="36"/>
        <v>0</v>
      </c>
      <c r="L351" s="23">
        <f t="shared" si="37"/>
        <v>0</v>
      </c>
      <c r="M351" s="21"/>
      <c r="N351" s="21"/>
      <c r="O351" s="21"/>
      <c r="P351" s="21"/>
    </row>
    <row r="352" spans="1:16" customFormat="1" x14ac:dyDescent="0.25">
      <c r="A352">
        <v>6792</v>
      </c>
      <c r="B352" s="2" t="str">
        <f>VLOOKUP(A352,países!$A$4:$B$247,2,FALSE)</f>
        <v>Saba</v>
      </c>
      <c r="C352" s="23">
        <f t="shared" si="46"/>
        <v>0</v>
      </c>
      <c r="D352" s="23">
        <f t="shared" si="47"/>
        <v>0</v>
      </c>
      <c r="E352" s="23">
        <f t="shared" si="48"/>
        <v>0</v>
      </c>
      <c r="F352" s="23">
        <f t="shared" si="49"/>
        <v>0</v>
      </c>
      <c r="G352" s="23">
        <f t="shared" si="50"/>
        <v>0</v>
      </c>
      <c r="H352" s="23">
        <f t="shared" si="51"/>
        <v>0</v>
      </c>
      <c r="I352" s="23">
        <f t="shared" si="52"/>
        <v>0</v>
      </c>
      <c r="J352" s="23">
        <f t="shared" si="53"/>
        <v>0</v>
      </c>
      <c r="K352" s="23">
        <f t="shared" si="36"/>
        <v>0</v>
      </c>
      <c r="L352" s="23">
        <f t="shared" si="37"/>
        <v>0</v>
      </c>
      <c r="M352" s="21"/>
      <c r="N352" s="21"/>
      <c r="O352" s="21"/>
      <c r="P352" s="21"/>
    </row>
    <row r="353" spans="1:16" customFormat="1" x14ac:dyDescent="0.25">
      <c r="A353">
        <v>7001</v>
      </c>
      <c r="B353" s="2" t="str">
        <f>VLOOKUP(A353,países!$A$4:$B$247,2,FALSE)</f>
        <v>Langlade  Miquelon y San Pedro  Islas</v>
      </c>
      <c r="C353" s="23">
        <f t="shared" si="46"/>
        <v>0</v>
      </c>
      <c r="D353" s="23">
        <f t="shared" si="47"/>
        <v>0</v>
      </c>
      <c r="E353" s="23">
        <f t="shared" si="48"/>
        <v>0</v>
      </c>
      <c r="F353" s="23">
        <f t="shared" si="49"/>
        <v>0</v>
      </c>
      <c r="G353" s="23">
        <f t="shared" si="50"/>
        <v>0</v>
      </c>
      <c r="H353" s="23">
        <f t="shared" si="51"/>
        <v>0</v>
      </c>
      <c r="I353" s="23">
        <f t="shared" si="52"/>
        <v>0</v>
      </c>
      <c r="J353" s="23">
        <f t="shared" si="53"/>
        <v>0</v>
      </c>
      <c r="K353" s="23">
        <f t="shared" si="36"/>
        <v>0</v>
      </c>
      <c r="L353" s="23">
        <f t="shared" si="37"/>
        <v>0</v>
      </c>
      <c r="M353" s="21"/>
      <c r="N353" s="21"/>
      <c r="O353" s="21"/>
      <c r="P353" s="21"/>
    </row>
    <row r="354" spans="1:16" customFormat="1" x14ac:dyDescent="0.25">
      <c r="A354">
        <v>8232</v>
      </c>
      <c r="B354" s="2" t="str">
        <f>VLOOKUP(A354,países!$A$4:$B$247,2,FALSE)</f>
        <v>Caicos y Turcas Isla</v>
      </c>
      <c r="C354" s="23">
        <f t="shared" si="46"/>
        <v>0</v>
      </c>
      <c r="D354" s="23">
        <f t="shared" si="47"/>
        <v>0</v>
      </c>
      <c r="E354" s="23">
        <f t="shared" si="48"/>
        <v>0</v>
      </c>
      <c r="F354" s="23">
        <f t="shared" si="49"/>
        <v>0</v>
      </c>
      <c r="G354" s="23">
        <f t="shared" si="50"/>
        <v>0</v>
      </c>
      <c r="H354" s="23">
        <f t="shared" si="51"/>
        <v>0</v>
      </c>
      <c r="I354" s="23">
        <f t="shared" si="52"/>
        <v>0</v>
      </c>
      <c r="J354" s="23">
        <f t="shared" si="53"/>
        <v>0</v>
      </c>
      <c r="K354" s="23">
        <f t="shared" si="36"/>
        <v>0</v>
      </c>
      <c r="L354" s="23">
        <f t="shared" si="37"/>
        <v>0</v>
      </c>
      <c r="M354" s="21"/>
      <c r="N354" s="21"/>
      <c r="O354" s="21"/>
      <c r="P354" s="21"/>
    </row>
    <row r="355" spans="1:16" customFormat="1" x14ac:dyDescent="0.25">
      <c r="A355">
        <v>8632</v>
      </c>
      <c r="B355" s="2" t="str">
        <f>VLOOKUP(A355,países!$A$4:$B$247,2,FALSE)</f>
        <v>Islas Vírgenes (UK)</v>
      </c>
      <c r="C355" s="23">
        <f t="shared" si="46"/>
        <v>0</v>
      </c>
      <c r="D355" s="23">
        <f t="shared" si="47"/>
        <v>0</v>
      </c>
      <c r="E355" s="23">
        <f t="shared" si="48"/>
        <v>0</v>
      </c>
      <c r="F355" s="23">
        <f t="shared" si="49"/>
        <v>0</v>
      </c>
      <c r="G355" s="23">
        <f t="shared" si="50"/>
        <v>0</v>
      </c>
      <c r="H355" s="23">
        <f t="shared" si="51"/>
        <v>0</v>
      </c>
      <c r="I355" s="23">
        <f t="shared" si="52"/>
        <v>0</v>
      </c>
      <c r="J355" s="23">
        <f t="shared" si="53"/>
        <v>0</v>
      </c>
      <c r="K355" s="23">
        <f t="shared" si="36"/>
        <v>0</v>
      </c>
      <c r="L355" s="23">
        <f t="shared" si="37"/>
        <v>0</v>
      </c>
      <c r="M355" s="21"/>
      <c r="N355" s="21"/>
      <c r="O355" s="21"/>
      <c r="P355" s="21"/>
    </row>
    <row r="356" spans="1:16" customFormat="1" x14ac:dyDescent="0.25">
      <c r="A356">
        <v>8662</v>
      </c>
      <c r="B356" s="2" t="str">
        <f>VLOOKUP(A356,países!$A$4:$B$247,2,FALSE)</f>
        <v>Islas Vírgenes (USA)</v>
      </c>
      <c r="C356" s="23">
        <f t="shared" si="46"/>
        <v>0</v>
      </c>
      <c r="D356" s="23">
        <f t="shared" si="47"/>
        <v>0</v>
      </c>
      <c r="E356" s="23">
        <f t="shared" si="48"/>
        <v>0</v>
      </c>
      <c r="F356" s="23">
        <f t="shared" si="49"/>
        <v>0</v>
      </c>
      <c r="G356" s="23">
        <f t="shared" si="50"/>
        <v>0</v>
      </c>
      <c r="H356" s="23">
        <f t="shared" si="51"/>
        <v>0</v>
      </c>
      <c r="I356" s="23">
        <f t="shared" si="52"/>
        <v>0</v>
      </c>
      <c r="J356" s="23">
        <f t="shared" si="53"/>
        <v>0</v>
      </c>
      <c r="K356" s="23">
        <f t="shared" si="36"/>
        <v>0</v>
      </c>
      <c r="L356" s="23">
        <f t="shared" si="37"/>
        <v>0</v>
      </c>
      <c r="M356" s="21"/>
      <c r="N356" s="21"/>
      <c r="O356" s="21"/>
      <c r="P356" s="21"/>
    </row>
    <row r="357" spans="1:16" customFormat="1" x14ac:dyDescent="0.25">
      <c r="A357">
        <v>8952</v>
      </c>
      <c r="B357" s="2" t="str">
        <f>VLOOKUP(A357,países!$A$4:$B$247,2,FALSE)</f>
        <v>Balboa y Cristóbal</v>
      </c>
      <c r="C357" s="23">
        <f t="shared" si="46"/>
        <v>0</v>
      </c>
      <c r="D357" s="23">
        <f t="shared" si="47"/>
        <v>0</v>
      </c>
      <c r="E357" s="23">
        <f t="shared" si="48"/>
        <v>0</v>
      </c>
      <c r="F357" s="23">
        <f t="shared" si="49"/>
        <v>0</v>
      </c>
      <c r="G357" s="23">
        <f t="shared" si="50"/>
        <v>0</v>
      </c>
      <c r="H357" s="23">
        <f t="shared" si="51"/>
        <v>0</v>
      </c>
      <c r="I357" s="23">
        <f t="shared" si="52"/>
        <v>0</v>
      </c>
      <c r="J357" s="23">
        <f t="shared" si="53"/>
        <v>0</v>
      </c>
      <c r="K357" s="23">
        <f t="shared" si="36"/>
        <v>0</v>
      </c>
      <c r="L357" s="23">
        <f t="shared" si="37"/>
        <v>0</v>
      </c>
      <c r="M357" s="21"/>
      <c r="N357" s="21"/>
      <c r="O357" s="21"/>
      <c r="P357" s="21"/>
    </row>
    <row r="358" spans="1:16" customFormat="1" x14ac:dyDescent="0.25">
      <c r="A358">
        <v>909904</v>
      </c>
      <c r="B358" s="2" t="str">
        <f>VLOOKUP(A358,países!$A$4:$B$247,2,FALSE)</f>
        <v>Otros Caribe</v>
      </c>
      <c r="C358" s="23">
        <f t="shared" si="46"/>
        <v>0</v>
      </c>
      <c r="D358" s="23">
        <f t="shared" si="47"/>
        <v>0</v>
      </c>
      <c r="E358" s="23">
        <f t="shared" si="48"/>
        <v>0</v>
      </c>
      <c r="F358" s="23">
        <f t="shared" si="49"/>
        <v>0</v>
      </c>
      <c r="G358" s="23">
        <f t="shared" si="50"/>
        <v>0</v>
      </c>
      <c r="H358" s="23">
        <f t="shared" si="51"/>
        <v>0</v>
      </c>
      <c r="I358" s="23">
        <f t="shared" si="52"/>
        <v>0</v>
      </c>
      <c r="J358" s="23">
        <f t="shared" si="53"/>
        <v>0</v>
      </c>
      <c r="K358" s="23">
        <f t="shared" si="36"/>
        <v>0</v>
      </c>
      <c r="L358" s="23">
        <f t="shared" si="37"/>
        <v>0</v>
      </c>
      <c r="M358" s="21"/>
      <c r="N358" s="21"/>
      <c r="O358" s="21"/>
      <c r="P358" s="21"/>
    </row>
    <row r="359" spans="1:16" customFormat="1" x14ac:dyDescent="0.25">
      <c r="A359">
        <v>909916</v>
      </c>
      <c r="B359" s="2" t="str">
        <f>VLOOKUP(A359,países!$A$4:$B$247,2,FALSE)</f>
        <v>Resto Antillas Francesas</v>
      </c>
      <c r="C359" s="23">
        <f t="shared" si="46"/>
        <v>0</v>
      </c>
      <c r="D359" s="23">
        <f t="shared" si="47"/>
        <v>0</v>
      </c>
      <c r="E359" s="23">
        <f t="shared" si="48"/>
        <v>0</v>
      </c>
      <c r="F359" s="23">
        <f t="shared" si="49"/>
        <v>0</v>
      </c>
      <c r="G359" s="23">
        <f t="shared" si="50"/>
        <v>0</v>
      </c>
      <c r="H359" s="23">
        <f t="shared" si="51"/>
        <v>0</v>
      </c>
      <c r="I359" s="23">
        <f t="shared" si="52"/>
        <v>0</v>
      </c>
      <c r="J359" s="23">
        <f t="shared" si="53"/>
        <v>0</v>
      </c>
      <c r="K359" s="23">
        <f t="shared" si="36"/>
        <v>0</v>
      </c>
      <c r="L359" s="23">
        <f t="shared" si="37"/>
        <v>0</v>
      </c>
      <c r="M359" s="21"/>
      <c r="N359" s="21"/>
      <c r="O359" s="21"/>
      <c r="P359" s="21"/>
    </row>
    <row r="360" spans="1:16" customFormat="1" x14ac:dyDescent="0.25">
      <c r="A360">
        <v>909917</v>
      </c>
      <c r="B360" s="2" t="str">
        <f>VLOOKUP(A360,países!$A$4:$B$247,2,FALSE)</f>
        <v>Resto Antillas Holandesas</v>
      </c>
      <c r="C360" s="23">
        <f t="shared" si="46"/>
        <v>0</v>
      </c>
      <c r="D360" s="23">
        <f t="shared" si="47"/>
        <v>0</v>
      </c>
      <c r="E360" s="23">
        <f t="shared" si="48"/>
        <v>0</v>
      </c>
      <c r="F360" s="23">
        <f t="shared" si="49"/>
        <v>0</v>
      </c>
      <c r="G360" s="23">
        <f t="shared" si="50"/>
        <v>0</v>
      </c>
      <c r="H360" s="23">
        <f t="shared" si="51"/>
        <v>0</v>
      </c>
      <c r="I360" s="23">
        <f t="shared" si="52"/>
        <v>0</v>
      </c>
      <c r="J360" s="23">
        <f t="shared" si="53"/>
        <v>0</v>
      </c>
      <c r="K360" s="23">
        <f t="shared" si="36"/>
        <v>0</v>
      </c>
      <c r="L360" s="23">
        <f t="shared" si="37"/>
        <v>0</v>
      </c>
      <c r="M360" s="21"/>
      <c r="N360" s="21"/>
      <c r="O360" s="21"/>
      <c r="P360" s="21"/>
    </row>
    <row r="361" spans="1:16" x14ac:dyDescent="0.25">
      <c r="A361"/>
      <c r="B361"/>
      <c r="C361" s="23"/>
      <c r="D361" s="23"/>
      <c r="E361" s="23"/>
      <c r="F361" s="23"/>
      <c r="G361" s="23"/>
      <c r="H361" s="23"/>
      <c r="I361" s="23"/>
      <c r="J361" s="23"/>
      <c r="K361" s="23"/>
      <c r="L361" s="23"/>
    </row>
    <row r="362" spans="1:16" x14ac:dyDescent="0.25">
      <c r="A362">
        <v>919910</v>
      </c>
      <c r="B362" s="1" t="str">
        <f>VLOOKUP(A362,países!$A$4:$B$247,2,FALSE)</f>
        <v>Caricom</v>
      </c>
      <c r="C362" s="23"/>
      <c r="D362" s="23"/>
      <c r="E362" s="23"/>
      <c r="F362" s="23"/>
      <c r="G362" s="23"/>
      <c r="H362" s="23"/>
      <c r="I362" s="23"/>
      <c r="J362" s="23"/>
      <c r="K362" s="23"/>
      <c r="L362" s="23"/>
    </row>
    <row r="363" spans="1:16" x14ac:dyDescent="0.25">
      <c r="A363">
        <v>432</v>
      </c>
      <c r="B363" s="2" t="str">
        <f>VLOOKUP(A363,países!$A$4:$B$247,2,FALSE)</f>
        <v>Antigua</v>
      </c>
      <c r="C363" s="23">
        <f t="shared" ref="C363:C377" si="54">VLOOKUP($B363,$B$4:$H$226,2,FALSE)</f>
        <v>0</v>
      </c>
      <c r="D363" s="23">
        <f t="shared" ref="D363:D377" si="55">VLOOKUP($B363,$B$4:$H$226,3,FALSE)</f>
        <v>0</v>
      </c>
      <c r="E363" s="23">
        <f t="shared" ref="E363:E377" si="56">VLOOKUP($B363,$B$4:$H$226,4,FALSE)</f>
        <v>0</v>
      </c>
      <c r="F363" s="23">
        <f t="shared" ref="F363:F377" si="57">VLOOKUP($B363,$B$4:$H$226,5,FALSE)</f>
        <v>0</v>
      </c>
      <c r="G363" s="23">
        <f t="shared" ref="G363:G377" si="58">VLOOKUP($B363,$B$4:$H$226,6,FALSE)</f>
        <v>0</v>
      </c>
      <c r="H363" s="23">
        <f t="shared" ref="H363:H377" si="59">VLOOKUP($B363,$B$4:$H$226,7,FALSE)</f>
        <v>0</v>
      </c>
      <c r="I363" s="23">
        <f t="shared" ref="I363:I377" si="60">VLOOKUP($B363,$B$4:$I$226,8,FALSE)</f>
        <v>0</v>
      </c>
      <c r="J363" s="23">
        <f t="shared" ref="J363:J377" si="61">VLOOKUP($B363,$B$4:$Z$226,9,FALSE)</f>
        <v>0</v>
      </c>
      <c r="K363" s="23">
        <f t="shared" si="36"/>
        <v>0</v>
      </c>
      <c r="L363" s="23">
        <f t="shared" si="37"/>
        <v>0</v>
      </c>
    </row>
    <row r="364" spans="1:16" x14ac:dyDescent="0.25">
      <c r="A364">
        <v>772</v>
      </c>
      <c r="B364" s="2" t="str">
        <f>VLOOKUP(A364,países!$A$4:$B$247,2,FALSE)</f>
        <v>Bahamas</v>
      </c>
      <c r="C364" s="23">
        <f t="shared" si="54"/>
        <v>0</v>
      </c>
      <c r="D364" s="23">
        <f t="shared" si="55"/>
        <v>0</v>
      </c>
      <c r="E364" s="23">
        <f t="shared" si="56"/>
        <v>0</v>
      </c>
      <c r="F364" s="23">
        <f t="shared" si="57"/>
        <v>0</v>
      </c>
      <c r="G364" s="23">
        <f t="shared" si="58"/>
        <v>0</v>
      </c>
      <c r="H364" s="23">
        <f t="shared" si="59"/>
        <v>0</v>
      </c>
      <c r="I364" s="23">
        <f t="shared" si="60"/>
        <v>0</v>
      </c>
      <c r="J364" s="23">
        <f t="shared" si="61"/>
        <v>0</v>
      </c>
      <c r="K364" s="23">
        <f t="shared" si="36"/>
        <v>0</v>
      </c>
      <c r="L364" s="23">
        <f t="shared" si="37"/>
        <v>0</v>
      </c>
    </row>
    <row r="365" spans="1:16" x14ac:dyDescent="0.25">
      <c r="A365">
        <v>832</v>
      </c>
      <c r="B365" s="2" t="str">
        <f>VLOOKUP(A365,países!$A$4:$B$247,2,FALSE)</f>
        <v>Barbados</v>
      </c>
      <c r="C365" s="23">
        <f t="shared" si="54"/>
        <v>0</v>
      </c>
      <c r="D365" s="23">
        <f t="shared" si="55"/>
        <v>0</v>
      </c>
      <c r="E365" s="23">
        <f t="shared" si="56"/>
        <v>0</v>
      </c>
      <c r="F365" s="23">
        <f t="shared" si="57"/>
        <v>0</v>
      </c>
      <c r="G365" s="23">
        <f t="shared" si="58"/>
        <v>0</v>
      </c>
      <c r="H365" s="23">
        <f t="shared" si="59"/>
        <v>0</v>
      </c>
      <c r="I365" s="23">
        <f t="shared" si="60"/>
        <v>0</v>
      </c>
      <c r="J365" s="23">
        <f t="shared" si="61"/>
        <v>0</v>
      </c>
      <c r="K365" s="23">
        <f t="shared" si="36"/>
        <v>0</v>
      </c>
      <c r="L365" s="23">
        <f t="shared" si="37"/>
        <v>0</v>
      </c>
    </row>
    <row r="366" spans="1:16" x14ac:dyDescent="0.25">
      <c r="A366">
        <v>882</v>
      </c>
      <c r="B366" s="2" t="str">
        <f>VLOOKUP(A366,países!$A$4:$B$247,2,FALSE)</f>
        <v>Belice</v>
      </c>
      <c r="C366" s="23">
        <f t="shared" si="54"/>
        <v>0</v>
      </c>
      <c r="D366" s="23">
        <f t="shared" si="55"/>
        <v>0</v>
      </c>
      <c r="E366" s="23">
        <f t="shared" si="56"/>
        <v>0</v>
      </c>
      <c r="F366" s="23">
        <f t="shared" si="57"/>
        <v>0</v>
      </c>
      <c r="G366" s="23">
        <f t="shared" si="58"/>
        <v>0</v>
      </c>
      <c r="H366" s="23">
        <f t="shared" si="59"/>
        <v>0</v>
      </c>
      <c r="I366" s="23">
        <f t="shared" si="60"/>
        <v>0</v>
      </c>
      <c r="J366" s="23">
        <f t="shared" si="61"/>
        <v>0</v>
      </c>
      <c r="K366" s="23">
        <f t="shared" si="36"/>
        <v>0</v>
      </c>
      <c r="L366" s="23">
        <f t="shared" si="37"/>
        <v>0</v>
      </c>
    </row>
    <row r="367" spans="1:16" x14ac:dyDescent="0.25">
      <c r="A367">
        <v>2352</v>
      </c>
      <c r="B367" s="2" t="str">
        <f>VLOOKUP(A367,países!$A$4:$B$247,2,FALSE)</f>
        <v>Dominica</v>
      </c>
      <c r="C367" s="23">
        <f t="shared" si="54"/>
        <v>0</v>
      </c>
      <c r="D367" s="23">
        <f t="shared" si="55"/>
        <v>0</v>
      </c>
      <c r="E367" s="23">
        <f t="shared" si="56"/>
        <v>0</v>
      </c>
      <c r="F367" s="23">
        <f t="shared" si="57"/>
        <v>0</v>
      </c>
      <c r="G367" s="23">
        <f t="shared" si="58"/>
        <v>0</v>
      </c>
      <c r="H367" s="23">
        <f t="shared" si="59"/>
        <v>0</v>
      </c>
      <c r="I367" s="23">
        <f t="shared" si="60"/>
        <v>0</v>
      </c>
      <c r="J367" s="23">
        <f t="shared" si="61"/>
        <v>0</v>
      </c>
      <c r="K367" s="23">
        <f t="shared" si="36"/>
        <v>0</v>
      </c>
      <c r="L367" s="23">
        <f t="shared" si="37"/>
        <v>0</v>
      </c>
    </row>
    <row r="368" spans="1:16" x14ac:dyDescent="0.25">
      <c r="A368">
        <v>2972</v>
      </c>
      <c r="B368" s="2" t="str">
        <f>VLOOKUP(A368,países!$A$4:$B$247,2,FALSE)</f>
        <v>Granada</v>
      </c>
      <c r="C368" s="23">
        <f t="shared" si="54"/>
        <v>0</v>
      </c>
      <c r="D368" s="23">
        <f t="shared" si="55"/>
        <v>0</v>
      </c>
      <c r="E368" s="23">
        <f t="shared" si="56"/>
        <v>0</v>
      </c>
      <c r="F368" s="23">
        <f t="shared" si="57"/>
        <v>0</v>
      </c>
      <c r="G368" s="23">
        <f t="shared" si="58"/>
        <v>0</v>
      </c>
      <c r="H368" s="23">
        <f t="shared" si="59"/>
        <v>0</v>
      </c>
      <c r="I368" s="23">
        <f t="shared" si="60"/>
        <v>0</v>
      </c>
      <c r="J368" s="23">
        <f t="shared" si="61"/>
        <v>0</v>
      </c>
      <c r="K368" s="23">
        <f t="shared" si="36"/>
        <v>0</v>
      </c>
      <c r="L368" s="23">
        <f t="shared" si="37"/>
        <v>0</v>
      </c>
    </row>
    <row r="369" spans="1:12" x14ac:dyDescent="0.25">
      <c r="A369">
        <v>3373</v>
      </c>
      <c r="B369" s="2" t="str">
        <f>VLOOKUP(A369,países!$A$4:$B$247,2,FALSE)</f>
        <v>Guyana</v>
      </c>
      <c r="C369" s="23">
        <f t="shared" si="54"/>
        <v>0</v>
      </c>
      <c r="D369" s="23">
        <f t="shared" si="55"/>
        <v>0</v>
      </c>
      <c r="E369" s="23">
        <f t="shared" si="56"/>
        <v>0</v>
      </c>
      <c r="F369" s="23">
        <f t="shared" si="57"/>
        <v>0</v>
      </c>
      <c r="G369" s="23">
        <f t="shared" si="58"/>
        <v>0</v>
      </c>
      <c r="H369" s="23">
        <f t="shared" si="59"/>
        <v>0</v>
      </c>
      <c r="I369" s="23">
        <f t="shared" si="60"/>
        <v>0</v>
      </c>
      <c r="J369" s="23">
        <f t="shared" si="61"/>
        <v>0</v>
      </c>
      <c r="K369" s="23">
        <f t="shared" si="36"/>
        <v>0</v>
      </c>
      <c r="L369" s="23">
        <f t="shared" si="37"/>
        <v>0</v>
      </c>
    </row>
    <row r="370" spans="1:12" x14ac:dyDescent="0.25">
      <c r="A370">
        <v>3412</v>
      </c>
      <c r="B370" s="2" t="str">
        <f>VLOOKUP(A370,países!$A$4:$B$247,2,FALSE)</f>
        <v>Haití</v>
      </c>
      <c r="C370" s="23">
        <f t="shared" si="54"/>
        <v>0</v>
      </c>
      <c r="D370" s="23">
        <f t="shared" si="55"/>
        <v>0</v>
      </c>
      <c r="E370" s="23">
        <f t="shared" si="56"/>
        <v>0</v>
      </c>
      <c r="F370" s="23">
        <f t="shared" si="57"/>
        <v>0</v>
      </c>
      <c r="G370" s="23">
        <f t="shared" si="58"/>
        <v>0</v>
      </c>
      <c r="H370" s="23">
        <f t="shared" si="59"/>
        <v>0</v>
      </c>
      <c r="I370" s="23">
        <f t="shared" si="60"/>
        <v>0</v>
      </c>
      <c r="J370" s="23">
        <f t="shared" si="61"/>
        <v>0</v>
      </c>
      <c r="K370" s="23">
        <f t="shared" si="36"/>
        <v>0</v>
      </c>
      <c r="L370" s="23">
        <f t="shared" si="37"/>
        <v>0</v>
      </c>
    </row>
    <row r="371" spans="1:12" x14ac:dyDescent="0.25">
      <c r="A371">
        <v>3912</v>
      </c>
      <c r="B371" s="2" t="str">
        <f>VLOOKUP(A371,países!$A$4:$B$247,2,FALSE)</f>
        <v>Jamaica</v>
      </c>
      <c r="C371" s="23">
        <f t="shared" si="54"/>
        <v>0</v>
      </c>
      <c r="D371" s="23">
        <f t="shared" si="55"/>
        <v>0</v>
      </c>
      <c r="E371" s="23">
        <f t="shared" si="56"/>
        <v>0</v>
      </c>
      <c r="F371" s="23">
        <f t="shared" si="57"/>
        <v>0</v>
      </c>
      <c r="G371" s="23">
        <f t="shared" si="58"/>
        <v>0</v>
      </c>
      <c r="H371" s="23">
        <f t="shared" si="59"/>
        <v>0</v>
      </c>
      <c r="I371" s="23">
        <f t="shared" si="60"/>
        <v>0</v>
      </c>
      <c r="J371" s="23">
        <f t="shared" si="61"/>
        <v>0</v>
      </c>
      <c r="K371" s="23">
        <f t="shared" si="36"/>
        <v>0</v>
      </c>
      <c r="L371" s="23">
        <f t="shared" si="37"/>
        <v>0</v>
      </c>
    </row>
    <row r="372" spans="1:12" x14ac:dyDescent="0.25">
      <c r="A372">
        <v>5012</v>
      </c>
      <c r="B372" s="2" t="str">
        <f>VLOOKUP(A372,países!$A$4:$B$247,2,FALSE)</f>
        <v>Montserrat</v>
      </c>
      <c r="C372" s="23">
        <f t="shared" si="54"/>
        <v>0</v>
      </c>
      <c r="D372" s="23">
        <f t="shared" si="55"/>
        <v>0</v>
      </c>
      <c r="E372" s="23">
        <f t="shared" si="56"/>
        <v>0</v>
      </c>
      <c r="F372" s="23">
        <f t="shared" si="57"/>
        <v>0</v>
      </c>
      <c r="G372" s="23">
        <f t="shared" si="58"/>
        <v>0</v>
      </c>
      <c r="H372" s="23">
        <f t="shared" si="59"/>
        <v>0</v>
      </c>
      <c r="I372" s="23">
        <f t="shared" si="60"/>
        <v>0</v>
      </c>
      <c r="J372" s="23">
        <f t="shared" si="61"/>
        <v>0</v>
      </c>
      <c r="K372" s="23">
        <f t="shared" si="36"/>
        <v>0</v>
      </c>
      <c r="L372" s="23">
        <f t="shared" si="37"/>
        <v>0</v>
      </c>
    </row>
    <row r="373" spans="1:12" x14ac:dyDescent="0.25">
      <c r="A373">
        <v>6952</v>
      </c>
      <c r="B373" s="2" t="str">
        <f>VLOOKUP(A373,países!$A$4:$B$247,2,FALSE)</f>
        <v>San Cristóbal Nieves</v>
      </c>
      <c r="C373" s="23">
        <f t="shared" si="54"/>
        <v>0</v>
      </c>
      <c r="D373" s="23">
        <f t="shared" si="55"/>
        <v>0</v>
      </c>
      <c r="E373" s="23">
        <f t="shared" si="56"/>
        <v>0</v>
      </c>
      <c r="F373" s="23">
        <f t="shared" si="57"/>
        <v>0</v>
      </c>
      <c r="G373" s="23">
        <f t="shared" si="58"/>
        <v>0</v>
      </c>
      <c r="H373" s="23">
        <f t="shared" si="59"/>
        <v>0</v>
      </c>
      <c r="I373" s="23">
        <f t="shared" si="60"/>
        <v>0</v>
      </c>
      <c r="J373" s="23">
        <f t="shared" si="61"/>
        <v>0</v>
      </c>
      <c r="K373" s="23">
        <f t="shared" si="36"/>
        <v>0</v>
      </c>
      <c r="L373" s="23">
        <f t="shared" si="37"/>
        <v>0</v>
      </c>
    </row>
    <row r="374" spans="1:12" x14ac:dyDescent="0.25">
      <c r="A374">
        <v>7052</v>
      </c>
      <c r="B374" s="2" t="str">
        <f>VLOOKUP(A374,países!$A$4:$B$247,2,FALSE)</f>
        <v>San Vicente</v>
      </c>
      <c r="C374" s="23">
        <f t="shared" si="54"/>
        <v>0</v>
      </c>
      <c r="D374" s="23">
        <f t="shared" si="55"/>
        <v>0</v>
      </c>
      <c r="E374" s="23">
        <f t="shared" si="56"/>
        <v>0</v>
      </c>
      <c r="F374" s="23">
        <f t="shared" si="57"/>
        <v>0</v>
      </c>
      <c r="G374" s="23">
        <f t="shared" si="58"/>
        <v>0</v>
      </c>
      <c r="H374" s="23">
        <f t="shared" si="59"/>
        <v>0</v>
      </c>
      <c r="I374" s="23">
        <f t="shared" si="60"/>
        <v>0</v>
      </c>
      <c r="J374" s="23">
        <f t="shared" si="61"/>
        <v>0</v>
      </c>
      <c r="K374" s="23">
        <f t="shared" si="36"/>
        <v>0</v>
      </c>
      <c r="L374" s="23">
        <f t="shared" si="37"/>
        <v>0</v>
      </c>
    </row>
    <row r="375" spans="1:12" x14ac:dyDescent="0.25">
      <c r="A375">
        <v>7152</v>
      </c>
      <c r="B375" s="2" t="str">
        <f>VLOOKUP(A375,países!$A$4:$B$247,2,FALSE)</f>
        <v>Santa Lucia</v>
      </c>
      <c r="C375" s="23">
        <f t="shared" si="54"/>
        <v>0</v>
      </c>
      <c r="D375" s="23">
        <f t="shared" si="55"/>
        <v>0</v>
      </c>
      <c r="E375" s="23">
        <f t="shared" si="56"/>
        <v>0</v>
      </c>
      <c r="F375" s="23">
        <f t="shared" si="57"/>
        <v>0</v>
      </c>
      <c r="G375" s="23">
        <f t="shared" si="58"/>
        <v>0</v>
      </c>
      <c r="H375" s="23">
        <f t="shared" si="59"/>
        <v>0</v>
      </c>
      <c r="I375" s="23">
        <f t="shared" si="60"/>
        <v>0</v>
      </c>
      <c r="J375" s="23">
        <f t="shared" si="61"/>
        <v>0</v>
      </c>
      <c r="K375" s="23">
        <f t="shared" si="36"/>
        <v>0</v>
      </c>
      <c r="L375" s="23">
        <f t="shared" si="37"/>
        <v>0</v>
      </c>
    </row>
    <row r="376" spans="1:12" x14ac:dyDescent="0.25">
      <c r="A376">
        <v>7703</v>
      </c>
      <c r="B376" s="2" t="str">
        <f>VLOOKUP(A376,países!$A$4:$B$247,2,FALSE)</f>
        <v>Surinam</v>
      </c>
      <c r="C376" s="23">
        <f t="shared" si="54"/>
        <v>0</v>
      </c>
      <c r="D376" s="23">
        <f t="shared" si="55"/>
        <v>0</v>
      </c>
      <c r="E376" s="23">
        <f t="shared" si="56"/>
        <v>0</v>
      </c>
      <c r="F376" s="23">
        <f t="shared" si="57"/>
        <v>0</v>
      </c>
      <c r="G376" s="23">
        <f t="shared" si="58"/>
        <v>0</v>
      </c>
      <c r="H376" s="23">
        <f t="shared" si="59"/>
        <v>0</v>
      </c>
      <c r="I376" s="23">
        <f t="shared" si="60"/>
        <v>0</v>
      </c>
      <c r="J376" s="23">
        <f t="shared" si="61"/>
        <v>0</v>
      </c>
      <c r="K376" s="23">
        <f t="shared" si="36"/>
        <v>0</v>
      </c>
      <c r="L376" s="23">
        <f t="shared" si="37"/>
        <v>0</v>
      </c>
    </row>
    <row r="377" spans="1:12" x14ac:dyDescent="0.25">
      <c r="A377">
        <v>8152</v>
      </c>
      <c r="B377" s="2" t="str">
        <f>VLOOKUP(A377,países!$A$4:$B$247,2,FALSE)</f>
        <v>Trinidad y Tobago</v>
      </c>
      <c r="C377" s="23">
        <f t="shared" si="54"/>
        <v>9.9719999999999995</v>
      </c>
      <c r="D377" s="23">
        <f t="shared" si="55"/>
        <v>17.678000000000001</v>
      </c>
      <c r="E377" s="23">
        <f t="shared" si="56"/>
        <v>20.789000000000001</v>
      </c>
      <c r="F377" s="23">
        <f t="shared" si="57"/>
        <v>22.975925</v>
      </c>
      <c r="G377" s="23">
        <f t="shared" si="58"/>
        <v>2.5376180432448439</v>
      </c>
      <c r="H377" s="23">
        <f t="shared" si="59"/>
        <v>0</v>
      </c>
      <c r="I377" s="23">
        <f t="shared" si="60"/>
        <v>0</v>
      </c>
      <c r="J377" s="23">
        <f t="shared" si="61"/>
        <v>0</v>
      </c>
      <c r="K377" s="23">
        <f t="shared" si="36"/>
        <v>2.4592839999999998</v>
      </c>
      <c r="L377" s="23">
        <f t="shared" si="37"/>
        <v>5.3943690000000002</v>
      </c>
    </row>
    <row r="378" spans="1:12" x14ac:dyDescent="0.25">
      <c r="B378" s="2"/>
      <c r="C378" s="23"/>
      <c r="D378" s="23"/>
      <c r="E378" s="23"/>
      <c r="F378" s="23"/>
      <c r="G378" s="23"/>
      <c r="H378" s="23"/>
      <c r="I378" s="23"/>
      <c r="J378" s="23"/>
      <c r="K378" s="23"/>
      <c r="L378" s="23"/>
    </row>
    <row r="379" spans="1:12" x14ac:dyDescent="0.25">
      <c r="A379">
        <v>919911</v>
      </c>
      <c r="B379" s="1" t="str">
        <f>VLOOKUP(A379,países!$A$4:$B$247,2,FALSE)</f>
        <v>OPEP</v>
      </c>
      <c r="C379" s="23"/>
      <c r="D379" s="23"/>
      <c r="E379" s="23"/>
      <c r="F379" s="23"/>
      <c r="G379" s="23"/>
      <c r="H379" s="23"/>
      <c r="I379" s="23"/>
      <c r="J379" s="23"/>
      <c r="K379" s="23"/>
      <c r="L379" s="23"/>
    </row>
    <row r="380" spans="1:12" x14ac:dyDescent="0.25">
      <c r="A380">
        <v>535</v>
      </c>
      <c r="B380" s="2" t="str">
        <f>VLOOKUP(A380,países!$A$4:$B$247,2,FALSE)</f>
        <v>Arabia Saudita</v>
      </c>
      <c r="C380" s="23">
        <f t="shared" ref="C380:C389" si="62">VLOOKUP($B380,$B$4:$H$226,2,FALSE)</f>
        <v>0</v>
      </c>
      <c r="D380" s="23">
        <f t="shared" ref="D380:D389" si="63">VLOOKUP($B380,$B$4:$H$226,3,FALSE)</f>
        <v>0</v>
      </c>
      <c r="E380" s="23">
        <f t="shared" ref="E380:E389" si="64">VLOOKUP($B380,$B$4:$H$226,4,FALSE)</f>
        <v>0</v>
      </c>
      <c r="F380" s="23">
        <f t="shared" ref="F380:F389" si="65">VLOOKUP($B380,$B$4:$H$226,5,FALSE)</f>
        <v>0</v>
      </c>
      <c r="G380" s="23">
        <f t="shared" ref="G380:G389" si="66">VLOOKUP($B380,$B$4:$H$226,6,FALSE)</f>
        <v>0</v>
      </c>
      <c r="H380" s="23">
        <f t="shared" ref="H380:H389" si="67">VLOOKUP($B380,$B$4:$H$226,7,FALSE)</f>
        <v>0</v>
      </c>
      <c r="I380" s="23">
        <f t="shared" ref="I380:I389" si="68">VLOOKUP($B380,$B$4:$I$226,8,FALSE)</f>
        <v>0</v>
      </c>
      <c r="J380" s="23">
        <f t="shared" ref="J380:J389" si="69">VLOOKUP($B380,$B$4:$Z$226,9,FALSE)</f>
        <v>0</v>
      </c>
      <c r="K380" s="23">
        <f t="shared" ref="K380:K443" si="70">VLOOKUP($B380,$B$4:$Z$226,10,FALSE)</f>
        <v>0</v>
      </c>
      <c r="L380" s="23">
        <f t="shared" ref="L380:L443" si="71">VLOOKUP($B380,$B$4:$Z$226,11,FALSE)</f>
        <v>0</v>
      </c>
    </row>
    <row r="381" spans="1:12" x14ac:dyDescent="0.25">
      <c r="A381">
        <v>597</v>
      </c>
      <c r="B381" s="2" t="str">
        <f>VLOOKUP(A381,países!$A$4:$B$247,2,FALSE)</f>
        <v>Argelia</v>
      </c>
      <c r="C381" s="23">
        <f t="shared" si="62"/>
        <v>0</v>
      </c>
      <c r="D381" s="23">
        <f t="shared" si="63"/>
        <v>0</v>
      </c>
      <c r="E381" s="23">
        <f t="shared" si="64"/>
        <v>0</v>
      </c>
      <c r="F381" s="23">
        <f t="shared" si="65"/>
        <v>0</v>
      </c>
      <c r="G381" s="23">
        <f t="shared" si="66"/>
        <v>0</v>
      </c>
      <c r="H381" s="23">
        <f t="shared" si="67"/>
        <v>0</v>
      </c>
      <c r="I381" s="23">
        <f t="shared" si="68"/>
        <v>0</v>
      </c>
      <c r="J381" s="23">
        <f t="shared" si="69"/>
        <v>0</v>
      </c>
      <c r="K381" s="23">
        <f t="shared" si="70"/>
        <v>0</v>
      </c>
      <c r="L381" s="23">
        <f t="shared" si="71"/>
        <v>0</v>
      </c>
    </row>
    <row r="382" spans="1:12" x14ac:dyDescent="0.25">
      <c r="A382">
        <v>2445</v>
      </c>
      <c r="B382" s="2" t="str">
        <f>VLOOKUP(A382,países!$A$4:$B$247,2,FALSE)</f>
        <v>Emiratos Arabes Unidos</v>
      </c>
      <c r="C382" s="23">
        <f t="shared" si="62"/>
        <v>0</v>
      </c>
      <c r="D382" s="23">
        <f t="shared" si="63"/>
        <v>0</v>
      </c>
      <c r="E382" s="23">
        <f t="shared" si="64"/>
        <v>0</v>
      </c>
      <c r="F382" s="23">
        <f t="shared" si="65"/>
        <v>0</v>
      </c>
      <c r="G382" s="23">
        <f t="shared" si="66"/>
        <v>0</v>
      </c>
      <c r="H382" s="23">
        <f t="shared" si="67"/>
        <v>0</v>
      </c>
      <c r="I382" s="23">
        <f t="shared" si="68"/>
        <v>0</v>
      </c>
      <c r="J382" s="23">
        <f t="shared" si="69"/>
        <v>0</v>
      </c>
      <c r="K382" s="23">
        <f t="shared" si="70"/>
        <v>0</v>
      </c>
      <c r="L382" s="23">
        <f t="shared" si="71"/>
        <v>0</v>
      </c>
    </row>
    <row r="383" spans="1:12" x14ac:dyDescent="0.25">
      <c r="A383">
        <v>3655</v>
      </c>
      <c r="B383" s="2" t="str">
        <f>VLOOKUP(A383,países!$A$4:$B$247,2,FALSE)</f>
        <v>Indonesia</v>
      </c>
      <c r="C383" s="23">
        <f t="shared" si="62"/>
        <v>0</v>
      </c>
      <c r="D383" s="23">
        <f t="shared" si="63"/>
        <v>0</v>
      </c>
      <c r="E383" s="23">
        <f t="shared" si="64"/>
        <v>0</v>
      </c>
      <c r="F383" s="23">
        <f t="shared" si="65"/>
        <v>0</v>
      </c>
      <c r="G383" s="23">
        <f t="shared" si="66"/>
        <v>0</v>
      </c>
      <c r="H383" s="23">
        <f t="shared" si="67"/>
        <v>0</v>
      </c>
      <c r="I383" s="23">
        <f t="shared" si="68"/>
        <v>0</v>
      </c>
      <c r="J383" s="23">
        <f t="shared" si="69"/>
        <v>0</v>
      </c>
      <c r="K383" s="23">
        <f t="shared" si="70"/>
        <v>4.09627886</v>
      </c>
      <c r="L383" s="23">
        <f t="shared" si="71"/>
        <v>0</v>
      </c>
    </row>
    <row r="384" spans="1:12" x14ac:dyDescent="0.25">
      <c r="A384">
        <v>3695</v>
      </c>
      <c r="B384" s="2" t="str">
        <f>VLOOKUP(A384,países!$A$4:$B$247,2,FALSE)</f>
        <v>Irak</v>
      </c>
      <c r="C384" s="23">
        <f t="shared" si="62"/>
        <v>0</v>
      </c>
      <c r="D384" s="23">
        <f t="shared" si="63"/>
        <v>0</v>
      </c>
      <c r="E384" s="23">
        <f t="shared" si="64"/>
        <v>0</v>
      </c>
      <c r="F384" s="23">
        <f t="shared" si="65"/>
        <v>0</v>
      </c>
      <c r="G384" s="23">
        <f t="shared" si="66"/>
        <v>0</v>
      </c>
      <c r="H384" s="23">
        <f t="shared" si="67"/>
        <v>0</v>
      </c>
      <c r="I384" s="23">
        <f t="shared" si="68"/>
        <v>0</v>
      </c>
      <c r="J384" s="23">
        <f t="shared" si="69"/>
        <v>0</v>
      </c>
      <c r="K384" s="23">
        <f t="shared" si="70"/>
        <v>0</v>
      </c>
      <c r="L384" s="23">
        <f t="shared" si="71"/>
        <v>0</v>
      </c>
    </row>
    <row r="385" spans="1:12" x14ac:dyDescent="0.25">
      <c r="A385">
        <v>3725</v>
      </c>
      <c r="B385" s="2" t="str">
        <f>VLOOKUP(A385,países!$A$4:$B$247,2,FALSE)</f>
        <v>Irán</v>
      </c>
      <c r="C385" s="23">
        <f t="shared" si="62"/>
        <v>0</v>
      </c>
      <c r="D385" s="23">
        <f t="shared" si="63"/>
        <v>0</v>
      </c>
      <c r="E385" s="23">
        <f t="shared" si="64"/>
        <v>0</v>
      </c>
      <c r="F385" s="23">
        <f t="shared" si="65"/>
        <v>0</v>
      </c>
      <c r="G385" s="23">
        <f t="shared" si="66"/>
        <v>0</v>
      </c>
      <c r="H385" s="23">
        <f t="shared" si="67"/>
        <v>0</v>
      </c>
      <c r="I385" s="23">
        <f t="shared" si="68"/>
        <v>0</v>
      </c>
      <c r="J385" s="23">
        <f t="shared" si="69"/>
        <v>0</v>
      </c>
      <c r="K385" s="23">
        <f t="shared" si="70"/>
        <v>0</v>
      </c>
      <c r="L385" s="23">
        <f t="shared" si="71"/>
        <v>0</v>
      </c>
    </row>
    <row r="386" spans="1:12" x14ac:dyDescent="0.25">
      <c r="A386">
        <v>4135</v>
      </c>
      <c r="B386" s="2" t="str">
        <f>VLOOKUP(A386,países!$A$4:$B$247,2,FALSE)</f>
        <v>Kuwait</v>
      </c>
      <c r="C386" s="23">
        <f t="shared" si="62"/>
        <v>0</v>
      </c>
      <c r="D386" s="23">
        <f t="shared" si="63"/>
        <v>0</v>
      </c>
      <c r="E386" s="23">
        <f t="shared" si="64"/>
        <v>0</v>
      </c>
      <c r="F386" s="23">
        <f t="shared" si="65"/>
        <v>0</v>
      </c>
      <c r="G386" s="23">
        <f t="shared" si="66"/>
        <v>0</v>
      </c>
      <c r="H386" s="23">
        <f t="shared" si="67"/>
        <v>0</v>
      </c>
      <c r="I386" s="23">
        <f t="shared" si="68"/>
        <v>0</v>
      </c>
      <c r="J386" s="23">
        <f t="shared" si="69"/>
        <v>0</v>
      </c>
      <c r="K386" s="23">
        <f t="shared" si="70"/>
        <v>0</v>
      </c>
      <c r="L386" s="23">
        <f t="shared" si="71"/>
        <v>0</v>
      </c>
    </row>
    <row r="387" spans="1:12" x14ac:dyDescent="0.25">
      <c r="A387">
        <v>4387</v>
      </c>
      <c r="B387" s="2" t="str">
        <f>VLOOKUP(A387,países!$A$4:$B$247,2,FALSE)</f>
        <v>Libia</v>
      </c>
      <c r="C387" s="23">
        <f t="shared" si="62"/>
        <v>0</v>
      </c>
      <c r="D387" s="23">
        <f t="shared" si="63"/>
        <v>0</v>
      </c>
      <c r="E387" s="23">
        <f t="shared" si="64"/>
        <v>0</v>
      </c>
      <c r="F387" s="23">
        <f t="shared" si="65"/>
        <v>0</v>
      </c>
      <c r="G387" s="23">
        <f t="shared" si="66"/>
        <v>0</v>
      </c>
      <c r="H387" s="23">
        <f t="shared" si="67"/>
        <v>0</v>
      </c>
      <c r="I387" s="23">
        <f t="shared" si="68"/>
        <v>0</v>
      </c>
      <c r="J387" s="23">
        <f t="shared" si="69"/>
        <v>0</v>
      </c>
      <c r="K387" s="23">
        <f t="shared" si="70"/>
        <v>0</v>
      </c>
      <c r="L387" s="23">
        <f t="shared" si="71"/>
        <v>0</v>
      </c>
    </row>
    <row r="388" spans="1:12" x14ac:dyDescent="0.25">
      <c r="A388">
        <v>5287</v>
      </c>
      <c r="B388" s="2" t="str">
        <f>VLOOKUP(A388,países!$A$4:$B$247,2,FALSE)</f>
        <v>Nigeria</v>
      </c>
      <c r="C388" s="23">
        <f t="shared" si="62"/>
        <v>0</v>
      </c>
      <c r="D388" s="23">
        <f t="shared" si="63"/>
        <v>0</v>
      </c>
      <c r="E388" s="23">
        <f t="shared" si="64"/>
        <v>0</v>
      </c>
      <c r="F388" s="23">
        <f t="shared" si="65"/>
        <v>0</v>
      </c>
      <c r="G388" s="23">
        <f t="shared" si="66"/>
        <v>0</v>
      </c>
      <c r="H388" s="23">
        <f t="shared" si="67"/>
        <v>0</v>
      </c>
      <c r="I388" s="23">
        <f t="shared" si="68"/>
        <v>0</v>
      </c>
      <c r="J388" s="23">
        <f t="shared" si="69"/>
        <v>0</v>
      </c>
      <c r="K388" s="23">
        <f t="shared" si="70"/>
        <v>0</v>
      </c>
      <c r="L388" s="23">
        <f t="shared" si="71"/>
        <v>0</v>
      </c>
    </row>
    <row r="389" spans="1:12" x14ac:dyDescent="0.25">
      <c r="A389">
        <v>6185</v>
      </c>
      <c r="B389" s="2" t="str">
        <f>VLOOKUP(A389,países!$A$4:$B$247,2,FALSE)</f>
        <v>Qatar</v>
      </c>
      <c r="C389" s="23">
        <f t="shared" si="62"/>
        <v>0</v>
      </c>
      <c r="D389" s="23">
        <f t="shared" si="63"/>
        <v>0</v>
      </c>
      <c r="E389" s="23">
        <f t="shared" si="64"/>
        <v>0</v>
      </c>
      <c r="F389" s="23">
        <f t="shared" si="65"/>
        <v>0</v>
      </c>
      <c r="G389" s="23">
        <f t="shared" si="66"/>
        <v>0</v>
      </c>
      <c r="H389" s="23">
        <f t="shared" si="67"/>
        <v>0</v>
      </c>
      <c r="I389" s="23">
        <f t="shared" si="68"/>
        <v>0</v>
      </c>
      <c r="J389" s="23">
        <f t="shared" si="69"/>
        <v>0</v>
      </c>
      <c r="K389" s="23">
        <f t="shared" si="70"/>
        <v>0</v>
      </c>
      <c r="L389" s="23">
        <f t="shared" si="71"/>
        <v>0</v>
      </c>
    </row>
    <row r="390" spans="1:12" x14ac:dyDescent="0.25">
      <c r="B390" s="2"/>
      <c r="C390" s="23"/>
      <c r="D390" s="23"/>
      <c r="E390" s="23"/>
      <c r="F390" s="23"/>
      <c r="G390" s="23"/>
      <c r="H390" s="23"/>
      <c r="I390" s="23"/>
      <c r="J390" s="23"/>
      <c r="K390" s="23"/>
      <c r="L390" s="23"/>
    </row>
    <row r="391" spans="1:12" x14ac:dyDescent="0.25">
      <c r="A391">
        <v>919912</v>
      </c>
      <c r="B391" s="1" t="str">
        <f>VLOOKUP(A391,países!$A$4:$B$247,2,FALSE)</f>
        <v>Africa</v>
      </c>
      <c r="C391" s="23"/>
      <c r="D391" s="23"/>
      <c r="E391" s="23"/>
      <c r="F391" s="23"/>
      <c r="G391" s="23"/>
      <c r="H391" s="23"/>
      <c r="I391" s="23"/>
      <c r="J391" s="23"/>
      <c r="K391" s="23"/>
      <c r="L391" s="23"/>
    </row>
    <row r="392" spans="1:12" x14ac:dyDescent="0.25">
      <c r="A392">
        <v>407</v>
      </c>
      <c r="B392" s="2" t="str">
        <f>VLOOKUP(A392,países!$A$4:$B$247,2,FALSE)</f>
        <v>Angola</v>
      </c>
      <c r="C392" s="23">
        <f t="shared" ref="C392:C431" si="72">VLOOKUP($B392,$B$4:$H$226,2,FALSE)</f>
        <v>0</v>
      </c>
      <c r="D392" s="23">
        <f t="shared" ref="D392:D431" si="73">VLOOKUP($B392,$B$4:$H$226,3,FALSE)</f>
        <v>0</v>
      </c>
      <c r="E392" s="23">
        <f t="shared" ref="E392:E431" si="74">VLOOKUP($B392,$B$4:$H$226,4,FALSE)</f>
        <v>0</v>
      </c>
      <c r="F392" s="23">
        <f t="shared" ref="F392:F431" si="75">VLOOKUP($B392,$B$4:$H$226,5,FALSE)</f>
        <v>0</v>
      </c>
      <c r="G392" s="23">
        <f t="shared" ref="G392:G431" si="76">VLOOKUP($B392,$B$4:$H$226,6,FALSE)</f>
        <v>0</v>
      </c>
      <c r="H392" s="23">
        <f t="shared" ref="H392:H431" si="77">VLOOKUP($B392,$B$4:$H$226,7,FALSE)</f>
        <v>0</v>
      </c>
      <c r="I392" s="23">
        <f t="shared" ref="I392:I431" si="78">VLOOKUP($B392,$B$4:$I$226,8,FALSE)</f>
        <v>0</v>
      </c>
      <c r="J392" s="23">
        <f t="shared" ref="J392:J431" si="79">VLOOKUP($B392,$B$4:$Z$226,9,FALSE)</f>
        <v>0</v>
      </c>
      <c r="K392" s="23">
        <f t="shared" si="70"/>
        <v>0</v>
      </c>
      <c r="L392" s="23">
        <f t="shared" si="71"/>
        <v>0</v>
      </c>
    </row>
    <row r="393" spans="1:12" x14ac:dyDescent="0.25">
      <c r="A393">
        <v>597</v>
      </c>
      <c r="B393" s="2" t="str">
        <f>VLOOKUP(A393,países!$A$4:$B$247,2,FALSE)</f>
        <v>Argelia</v>
      </c>
      <c r="C393" s="23">
        <f t="shared" si="72"/>
        <v>0</v>
      </c>
      <c r="D393" s="23">
        <f t="shared" si="73"/>
        <v>0</v>
      </c>
      <c r="E393" s="23">
        <f t="shared" si="74"/>
        <v>0</v>
      </c>
      <c r="F393" s="23">
        <f t="shared" si="75"/>
        <v>0</v>
      </c>
      <c r="G393" s="23">
        <f t="shared" si="76"/>
        <v>0</v>
      </c>
      <c r="H393" s="23">
        <f t="shared" si="77"/>
        <v>0</v>
      </c>
      <c r="I393" s="23">
        <f t="shared" si="78"/>
        <v>0</v>
      </c>
      <c r="J393" s="23">
        <f t="shared" si="79"/>
        <v>0</v>
      </c>
      <c r="K393" s="23">
        <f t="shared" si="70"/>
        <v>0</v>
      </c>
      <c r="L393" s="23">
        <f t="shared" si="71"/>
        <v>0</v>
      </c>
    </row>
    <row r="394" spans="1:12" x14ac:dyDescent="0.25">
      <c r="A394">
        <v>1017</v>
      </c>
      <c r="B394" s="2" t="str">
        <f>VLOOKUP(A394,países!$A$4:$B$247,2,FALSE)</f>
        <v>Botswana</v>
      </c>
      <c r="C394" s="23">
        <f t="shared" si="72"/>
        <v>0</v>
      </c>
      <c r="D394" s="23">
        <f t="shared" si="73"/>
        <v>0</v>
      </c>
      <c r="E394" s="23">
        <f t="shared" si="74"/>
        <v>0</v>
      </c>
      <c r="F394" s="23">
        <f t="shared" si="75"/>
        <v>0</v>
      </c>
      <c r="G394" s="23">
        <f t="shared" si="76"/>
        <v>0</v>
      </c>
      <c r="H394" s="23">
        <f t="shared" si="77"/>
        <v>0</v>
      </c>
      <c r="I394" s="23">
        <f t="shared" si="78"/>
        <v>0</v>
      </c>
      <c r="J394" s="23">
        <f t="shared" si="79"/>
        <v>0</v>
      </c>
      <c r="K394" s="23">
        <f t="shared" si="70"/>
        <v>0</v>
      </c>
      <c r="L394" s="23">
        <f t="shared" si="71"/>
        <v>0</v>
      </c>
    </row>
    <row r="395" spans="1:12" x14ac:dyDescent="0.25">
      <c r="A395">
        <v>1157</v>
      </c>
      <c r="B395" s="2" t="str">
        <f>VLOOKUP(A395,países!$A$4:$B$247,2,FALSE)</f>
        <v>Burundi</v>
      </c>
      <c r="C395" s="23">
        <f t="shared" si="72"/>
        <v>0</v>
      </c>
      <c r="D395" s="23">
        <f t="shared" si="73"/>
        <v>0</v>
      </c>
      <c r="E395" s="23">
        <f t="shared" si="74"/>
        <v>0</v>
      </c>
      <c r="F395" s="23">
        <f t="shared" si="75"/>
        <v>0</v>
      </c>
      <c r="G395" s="23">
        <f t="shared" si="76"/>
        <v>0</v>
      </c>
      <c r="H395" s="23">
        <f t="shared" si="77"/>
        <v>0</v>
      </c>
      <c r="I395" s="23">
        <f t="shared" si="78"/>
        <v>0</v>
      </c>
      <c r="J395" s="23">
        <f t="shared" si="79"/>
        <v>0</v>
      </c>
      <c r="K395" s="23">
        <f t="shared" si="70"/>
        <v>0</v>
      </c>
      <c r="L395" s="23">
        <f t="shared" si="71"/>
        <v>0</v>
      </c>
    </row>
    <row r="396" spans="1:12" x14ac:dyDescent="0.25">
      <c r="A396">
        <v>1457</v>
      </c>
      <c r="B396" s="2" t="str">
        <f>VLOOKUP(A396,países!$A$4:$B$247,2,FALSE)</f>
        <v>Camerún</v>
      </c>
      <c r="C396" s="23">
        <f t="shared" si="72"/>
        <v>0</v>
      </c>
      <c r="D396" s="23">
        <f t="shared" si="73"/>
        <v>0</v>
      </c>
      <c r="E396" s="23">
        <f t="shared" si="74"/>
        <v>0</v>
      </c>
      <c r="F396" s="23">
        <f t="shared" si="75"/>
        <v>0</v>
      </c>
      <c r="G396" s="23">
        <f t="shared" si="76"/>
        <v>0</v>
      </c>
      <c r="H396" s="23">
        <f t="shared" si="77"/>
        <v>0</v>
      </c>
      <c r="I396" s="23">
        <f t="shared" si="78"/>
        <v>0</v>
      </c>
      <c r="J396" s="23">
        <f t="shared" si="79"/>
        <v>0</v>
      </c>
      <c r="K396" s="23">
        <f t="shared" si="70"/>
        <v>0</v>
      </c>
      <c r="L396" s="23">
        <f t="shared" si="71"/>
        <v>0</v>
      </c>
    </row>
    <row r="397" spans="1:12" x14ac:dyDescent="0.25">
      <c r="A397">
        <v>1777</v>
      </c>
      <c r="B397" s="2" t="str">
        <f>VLOOKUP(A397,países!$A$4:$B$247,2,FALSE)</f>
        <v>Congo</v>
      </c>
      <c r="C397" s="23">
        <f t="shared" si="72"/>
        <v>0</v>
      </c>
      <c r="D397" s="23">
        <f t="shared" si="73"/>
        <v>0</v>
      </c>
      <c r="E397" s="23">
        <f t="shared" si="74"/>
        <v>0</v>
      </c>
      <c r="F397" s="23">
        <f t="shared" si="75"/>
        <v>0</v>
      </c>
      <c r="G397" s="23">
        <f t="shared" si="76"/>
        <v>0</v>
      </c>
      <c r="H397" s="23">
        <f t="shared" si="77"/>
        <v>0</v>
      </c>
      <c r="I397" s="23">
        <f t="shared" si="78"/>
        <v>0</v>
      </c>
      <c r="J397" s="23">
        <f t="shared" si="79"/>
        <v>0</v>
      </c>
      <c r="K397" s="23">
        <f t="shared" si="70"/>
        <v>0</v>
      </c>
      <c r="L397" s="23">
        <f t="shared" si="71"/>
        <v>0</v>
      </c>
    </row>
    <row r="398" spans="1:12" x14ac:dyDescent="0.25">
      <c r="A398">
        <v>2407</v>
      </c>
      <c r="B398" s="2" t="str">
        <f>VLOOKUP(A398,países!$A$4:$B$247,2,FALSE)</f>
        <v>Egipto</v>
      </c>
      <c r="C398" s="23">
        <f t="shared" si="72"/>
        <v>0</v>
      </c>
      <c r="D398" s="23">
        <f t="shared" si="73"/>
        <v>0</v>
      </c>
      <c r="E398" s="23">
        <f t="shared" si="74"/>
        <v>0</v>
      </c>
      <c r="F398" s="23">
        <f t="shared" si="75"/>
        <v>0</v>
      </c>
      <c r="G398" s="23">
        <f t="shared" si="76"/>
        <v>0</v>
      </c>
      <c r="H398" s="23">
        <f t="shared" si="77"/>
        <v>0</v>
      </c>
      <c r="I398" s="23">
        <f t="shared" si="78"/>
        <v>0</v>
      </c>
      <c r="J398" s="23">
        <f t="shared" si="79"/>
        <v>0</v>
      </c>
      <c r="K398" s="23">
        <f t="shared" si="70"/>
        <v>0</v>
      </c>
      <c r="L398" s="23">
        <f t="shared" si="71"/>
        <v>0</v>
      </c>
    </row>
    <row r="399" spans="1:12" x14ac:dyDescent="0.25">
      <c r="A399">
        <v>2537</v>
      </c>
      <c r="B399" s="2" t="str">
        <f>VLOOKUP(A399,países!$A$4:$B$247,2,FALSE)</f>
        <v>Etiopía</v>
      </c>
      <c r="C399" s="23">
        <f t="shared" si="72"/>
        <v>0</v>
      </c>
      <c r="D399" s="23">
        <f t="shared" si="73"/>
        <v>0</v>
      </c>
      <c r="E399" s="23">
        <f t="shared" si="74"/>
        <v>0</v>
      </c>
      <c r="F399" s="23">
        <f t="shared" si="75"/>
        <v>0</v>
      </c>
      <c r="G399" s="23">
        <f t="shared" si="76"/>
        <v>0</v>
      </c>
      <c r="H399" s="23">
        <f t="shared" si="77"/>
        <v>0</v>
      </c>
      <c r="I399" s="23">
        <f t="shared" si="78"/>
        <v>0</v>
      </c>
      <c r="J399" s="23">
        <f t="shared" si="79"/>
        <v>0</v>
      </c>
      <c r="K399" s="23">
        <f t="shared" si="70"/>
        <v>0</v>
      </c>
      <c r="L399" s="23">
        <f t="shared" si="71"/>
        <v>0</v>
      </c>
    </row>
    <row r="400" spans="1:12" x14ac:dyDescent="0.25">
      <c r="A400">
        <v>2817</v>
      </c>
      <c r="B400" s="2" t="str">
        <f>VLOOKUP(A400,países!$A$4:$B$247,2,FALSE)</f>
        <v>Gabón</v>
      </c>
      <c r="C400" s="23">
        <f t="shared" si="72"/>
        <v>0</v>
      </c>
      <c r="D400" s="23">
        <f t="shared" si="73"/>
        <v>0</v>
      </c>
      <c r="E400" s="23">
        <f t="shared" si="74"/>
        <v>0</v>
      </c>
      <c r="F400" s="23">
        <f t="shared" si="75"/>
        <v>0</v>
      </c>
      <c r="G400" s="23">
        <f t="shared" si="76"/>
        <v>0</v>
      </c>
      <c r="H400" s="23">
        <f t="shared" si="77"/>
        <v>0</v>
      </c>
      <c r="I400" s="23">
        <f t="shared" si="78"/>
        <v>0</v>
      </c>
      <c r="J400" s="23">
        <f t="shared" si="79"/>
        <v>0</v>
      </c>
      <c r="K400" s="23">
        <f t="shared" si="70"/>
        <v>0</v>
      </c>
      <c r="L400" s="23">
        <f t="shared" si="71"/>
        <v>0</v>
      </c>
    </row>
    <row r="401" spans="1:12" x14ac:dyDescent="0.25">
      <c r="A401">
        <v>2857</v>
      </c>
      <c r="B401" s="2" t="str">
        <f>VLOOKUP(A401,países!$A$4:$B$247,2,FALSE)</f>
        <v>Gambia</v>
      </c>
      <c r="C401" s="23">
        <f t="shared" si="72"/>
        <v>0</v>
      </c>
      <c r="D401" s="23">
        <f t="shared" si="73"/>
        <v>0</v>
      </c>
      <c r="E401" s="23">
        <f t="shared" si="74"/>
        <v>0</v>
      </c>
      <c r="F401" s="23">
        <f t="shared" si="75"/>
        <v>0</v>
      </c>
      <c r="G401" s="23">
        <f t="shared" si="76"/>
        <v>0</v>
      </c>
      <c r="H401" s="23">
        <f t="shared" si="77"/>
        <v>0</v>
      </c>
      <c r="I401" s="23">
        <f t="shared" si="78"/>
        <v>0</v>
      </c>
      <c r="J401" s="23">
        <f t="shared" si="79"/>
        <v>0</v>
      </c>
      <c r="K401" s="23">
        <f t="shared" si="70"/>
        <v>0</v>
      </c>
      <c r="L401" s="23">
        <f t="shared" si="71"/>
        <v>0</v>
      </c>
    </row>
    <row r="402" spans="1:12" x14ac:dyDescent="0.25">
      <c r="A402">
        <v>2897</v>
      </c>
      <c r="B402" s="2" t="str">
        <f>VLOOKUP(A402,países!$A$4:$B$247,2,FALSE)</f>
        <v>Ghana</v>
      </c>
      <c r="C402" s="23">
        <f t="shared" si="72"/>
        <v>0</v>
      </c>
      <c r="D402" s="23">
        <f t="shared" si="73"/>
        <v>0</v>
      </c>
      <c r="E402" s="23">
        <f t="shared" si="74"/>
        <v>0</v>
      </c>
      <c r="F402" s="23">
        <f t="shared" si="75"/>
        <v>0</v>
      </c>
      <c r="G402" s="23">
        <f t="shared" si="76"/>
        <v>0</v>
      </c>
      <c r="H402" s="23">
        <f t="shared" si="77"/>
        <v>0</v>
      </c>
      <c r="I402" s="23">
        <f t="shared" si="78"/>
        <v>0</v>
      </c>
      <c r="J402" s="23">
        <f t="shared" si="79"/>
        <v>0</v>
      </c>
      <c r="K402" s="23">
        <f t="shared" si="70"/>
        <v>0</v>
      </c>
      <c r="L402" s="23">
        <f t="shared" si="71"/>
        <v>0</v>
      </c>
    </row>
    <row r="403" spans="1:12" x14ac:dyDescent="0.25">
      <c r="A403">
        <v>3297</v>
      </c>
      <c r="B403" s="2" t="str">
        <f>VLOOKUP(A403,países!$A$4:$B$247,2,FALSE)</f>
        <v>Guinea</v>
      </c>
      <c r="C403" s="23">
        <f t="shared" si="72"/>
        <v>0</v>
      </c>
      <c r="D403" s="23">
        <f t="shared" si="73"/>
        <v>0</v>
      </c>
      <c r="E403" s="23">
        <f t="shared" si="74"/>
        <v>0</v>
      </c>
      <c r="F403" s="23">
        <f t="shared" si="75"/>
        <v>0</v>
      </c>
      <c r="G403" s="23">
        <f t="shared" si="76"/>
        <v>0</v>
      </c>
      <c r="H403" s="23">
        <f t="shared" si="77"/>
        <v>0</v>
      </c>
      <c r="I403" s="23">
        <f t="shared" si="78"/>
        <v>0</v>
      </c>
      <c r="J403" s="23">
        <f t="shared" si="79"/>
        <v>0</v>
      </c>
      <c r="K403" s="23">
        <f t="shared" si="70"/>
        <v>0</v>
      </c>
      <c r="L403" s="23">
        <f t="shared" si="71"/>
        <v>0</v>
      </c>
    </row>
    <row r="404" spans="1:12" x14ac:dyDescent="0.25">
      <c r="A404">
        <v>3297</v>
      </c>
      <c r="B404" s="2" t="str">
        <f>VLOOKUP(A404,países!$A$4:$B$247,2,FALSE)</f>
        <v>Guinea</v>
      </c>
      <c r="C404" s="23">
        <f t="shared" si="72"/>
        <v>0</v>
      </c>
      <c r="D404" s="23">
        <f t="shared" si="73"/>
        <v>0</v>
      </c>
      <c r="E404" s="23">
        <f t="shared" si="74"/>
        <v>0</v>
      </c>
      <c r="F404" s="23">
        <f t="shared" si="75"/>
        <v>0</v>
      </c>
      <c r="G404" s="23">
        <f t="shared" si="76"/>
        <v>0</v>
      </c>
      <c r="H404" s="23">
        <f t="shared" si="77"/>
        <v>0</v>
      </c>
      <c r="I404" s="23">
        <f t="shared" si="78"/>
        <v>0</v>
      </c>
      <c r="J404" s="23">
        <f t="shared" si="79"/>
        <v>0</v>
      </c>
      <c r="K404" s="23">
        <f t="shared" si="70"/>
        <v>0</v>
      </c>
      <c r="L404" s="23">
        <f t="shared" si="71"/>
        <v>0</v>
      </c>
    </row>
    <row r="405" spans="1:12" x14ac:dyDescent="0.25">
      <c r="A405">
        <v>4107</v>
      </c>
      <c r="B405" s="2" t="str">
        <f>VLOOKUP(A405,países!$A$4:$B$247,2,FALSE)</f>
        <v>Kenia</v>
      </c>
      <c r="C405" s="23">
        <f t="shared" si="72"/>
        <v>0</v>
      </c>
      <c r="D405" s="23">
        <f t="shared" si="73"/>
        <v>0</v>
      </c>
      <c r="E405" s="23">
        <f t="shared" si="74"/>
        <v>0</v>
      </c>
      <c r="F405" s="23">
        <f t="shared" si="75"/>
        <v>0</v>
      </c>
      <c r="G405" s="23">
        <f t="shared" si="76"/>
        <v>0</v>
      </c>
      <c r="H405" s="23">
        <f t="shared" si="77"/>
        <v>0</v>
      </c>
      <c r="I405" s="23">
        <f t="shared" si="78"/>
        <v>0</v>
      </c>
      <c r="J405" s="23">
        <f t="shared" si="79"/>
        <v>0</v>
      </c>
      <c r="K405" s="23">
        <f t="shared" si="70"/>
        <v>0</v>
      </c>
      <c r="L405" s="23">
        <f t="shared" si="71"/>
        <v>0</v>
      </c>
    </row>
    <row r="406" spans="1:12" x14ac:dyDescent="0.25">
      <c r="A406">
        <v>4347</v>
      </c>
      <c r="B406" s="2" t="str">
        <f>VLOOKUP(A406,países!$A$4:$B$247,2,FALSE)</f>
        <v>Liberia</v>
      </c>
      <c r="C406" s="23">
        <f t="shared" si="72"/>
        <v>0</v>
      </c>
      <c r="D406" s="23">
        <f t="shared" si="73"/>
        <v>0</v>
      </c>
      <c r="E406" s="23">
        <f t="shared" si="74"/>
        <v>0</v>
      </c>
      <c r="F406" s="23">
        <f t="shared" si="75"/>
        <v>0</v>
      </c>
      <c r="G406" s="23">
        <f t="shared" si="76"/>
        <v>0</v>
      </c>
      <c r="H406" s="23">
        <f t="shared" si="77"/>
        <v>0</v>
      </c>
      <c r="I406" s="23">
        <f t="shared" si="78"/>
        <v>0</v>
      </c>
      <c r="J406" s="23">
        <f t="shared" si="79"/>
        <v>0</v>
      </c>
      <c r="K406" s="23">
        <f t="shared" si="70"/>
        <v>0</v>
      </c>
      <c r="L406" s="23">
        <f t="shared" si="71"/>
        <v>0</v>
      </c>
    </row>
    <row r="407" spans="1:12" x14ac:dyDescent="0.25">
      <c r="A407">
        <v>4387</v>
      </c>
      <c r="B407" s="2" t="str">
        <f>VLOOKUP(A407,países!$A$4:$B$247,2,FALSE)</f>
        <v>Libia</v>
      </c>
      <c r="C407" s="23">
        <f t="shared" si="72"/>
        <v>0</v>
      </c>
      <c r="D407" s="23">
        <f t="shared" si="73"/>
        <v>0</v>
      </c>
      <c r="E407" s="23">
        <f t="shared" si="74"/>
        <v>0</v>
      </c>
      <c r="F407" s="23">
        <f t="shared" si="75"/>
        <v>0</v>
      </c>
      <c r="G407" s="23">
        <f t="shared" si="76"/>
        <v>0</v>
      </c>
      <c r="H407" s="23">
        <f t="shared" si="77"/>
        <v>0</v>
      </c>
      <c r="I407" s="23">
        <f t="shared" si="78"/>
        <v>0</v>
      </c>
      <c r="J407" s="23">
        <f t="shared" si="79"/>
        <v>0</v>
      </c>
      <c r="K407" s="23">
        <f t="shared" si="70"/>
        <v>0</v>
      </c>
      <c r="L407" s="23">
        <f t="shared" si="71"/>
        <v>0</v>
      </c>
    </row>
    <row r="408" spans="1:12" x14ac:dyDescent="0.25">
      <c r="A408">
        <v>4507</v>
      </c>
      <c r="B408" s="2" t="str">
        <f>VLOOKUP(A408,países!$A$4:$B$247,2,FALSE)</f>
        <v>Madagascar</v>
      </c>
      <c r="C408" s="23">
        <f t="shared" si="72"/>
        <v>0</v>
      </c>
      <c r="D408" s="23">
        <f t="shared" si="73"/>
        <v>0</v>
      </c>
      <c r="E408" s="23">
        <f t="shared" si="74"/>
        <v>0</v>
      </c>
      <c r="F408" s="23">
        <f t="shared" si="75"/>
        <v>0</v>
      </c>
      <c r="G408" s="23">
        <f t="shared" si="76"/>
        <v>0</v>
      </c>
      <c r="H408" s="23">
        <f t="shared" si="77"/>
        <v>0</v>
      </c>
      <c r="I408" s="23">
        <f t="shared" si="78"/>
        <v>0</v>
      </c>
      <c r="J408" s="23">
        <f t="shared" si="79"/>
        <v>0</v>
      </c>
      <c r="K408" s="23">
        <f t="shared" si="70"/>
        <v>0</v>
      </c>
      <c r="L408" s="23">
        <f t="shared" si="71"/>
        <v>0</v>
      </c>
    </row>
    <row r="409" spans="1:12" x14ac:dyDescent="0.25">
      <c r="A409">
        <v>4587</v>
      </c>
      <c r="B409" s="2" t="str">
        <f>VLOOKUP(A409,países!$A$4:$B$247,2,FALSE)</f>
        <v>Malawi</v>
      </c>
      <c r="C409" s="23">
        <f t="shared" si="72"/>
        <v>0</v>
      </c>
      <c r="D409" s="23">
        <f t="shared" si="73"/>
        <v>0</v>
      </c>
      <c r="E409" s="23">
        <f t="shared" si="74"/>
        <v>0</v>
      </c>
      <c r="F409" s="23">
        <f t="shared" si="75"/>
        <v>0</v>
      </c>
      <c r="G409" s="23">
        <f t="shared" si="76"/>
        <v>0</v>
      </c>
      <c r="H409" s="23">
        <f t="shared" si="77"/>
        <v>0</v>
      </c>
      <c r="I409" s="23">
        <f t="shared" si="78"/>
        <v>0</v>
      </c>
      <c r="J409" s="23">
        <f t="shared" si="79"/>
        <v>0</v>
      </c>
      <c r="K409" s="23">
        <f t="shared" si="70"/>
        <v>0</v>
      </c>
      <c r="L409" s="23">
        <f t="shared" si="71"/>
        <v>0</v>
      </c>
    </row>
    <row r="410" spans="1:12" x14ac:dyDescent="0.25">
      <c r="A410">
        <v>4647</v>
      </c>
      <c r="B410" s="2" t="str">
        <f>VLOOKUP(A410,países!$A$4:$B$247,2,FALSE)</f>
        <v>Malí</v>
      </c>
      <c r="C410" s="23">
        <f t="shared" si="72"/>
        <v>0</v>
      </c>
      <c r="D410" s="23">
        <f t="shared" si="73"/>
        <v>0</v>
      </c>
      <c r="E410" s="23">
        <f t="shared" si="74"/>
        <v>0</v>
      </c>
      <c r="F410" s="23">
        <f t="shared" si="75"/>
        <v>0</v>
      </c>
      <c r="G410" s="23">
        <f t="shared" si="76"/>
        <v>0</v>
      </c>
      <c r="H410" s="23">
        <f t="shared" si="77"/>
        <v>0</v>
      </c>
      <c r="I410" s="23">
        <f t="shared" si="78"/>
        <v>0</v>
      </c>
      <c r="J410" s="23">
        <f t="shared" si="79"/>
        <v>0</v>
      </c>
      <c r="K410" s="23">
        <f t="shared" si="70"/>
        <v>0</v>
      </c>
      <c r="L410" s="23">
        <f t="shared" si="71"/>
        <v>0</v>
      </c>
    </row>
    <row r="411" spans="1:12" x14ac:dyDescent="0.25">
      <c r="A411">
        <v>4747</v>
      </c>
      <c r="B411" s="2" t="str">
        <f>VLOOKUP(A411,países!$A$4:$B$247,2,FALSE)</f>
        <v>Marruecos</v>
      </c>
      <c r="C411" s="23">
        <f t="shared" si="72"/>
        <v>0</v>
      </c>
      <c r="D411" s="23">
        <f t="shared" si="73"/>
        <v>0</v>
      </c>
      <c r="E411" s="23">
        <f t="shared" si="74"/>
        <v>0</v>
      </c>
      <c r="F411" s="23">
        <f t="shared" si="75"/>
        <v>0</v>
      </c>
      <c r="G411" s="23">
        <f t="shared" si="76"/>
        <v>0</v>
      </c>
      <c r="H411" s="23">
        <f t="shared" si="77"/>
        <v>0</v>
      </c>
      <c r="I411" s="23">
        <f t="shared" si="78"/>
        <v>0</v>
      </c>
      <c r="J411" s="23">
        <f t="shared" si="79"/>
        <v>0</v>
      </c>
      <c r="K411" s="23">
        <f t="shared" si="70"/>
        <v>0</v>
      </c>
      <c r="L411" s="23">
        <f t="shared" si="71"/>
        <v>0</v>
      </c>
    </row>
    <row r="412" spans="1:12" x14ac:dyDescent="0.25">
      <c r="A412">
        <v>4887</v>
      </c>
      <c r="B412" s="2" t="str">
        <f>VLOOKUP(A412,países!$A$4:$B$247,2,FALSE)</f>
        <v>Mauritania</v>
      </c>
      <c r="C412" s="23">
        <f t="shared" si="72"/>
        <v>0</v>
      </c>
      <c r="D412" s="23">
        <f t="shared" si="73"/>
        <v>0</v>
      </c>
      <c r="E412" s="23">
        <f t="shared" si="74"/>
        <v>0</v>
      </c>
      <c r="F412" s="23">
        <f t="shared" si="75"/>
        <v>0</v>
      </c>
      <c r="G412" s="23">
        <f t="shared" si="76"/>
        <v>0</v>
      </c>
      <c r="H412" s="23">
        <f t="shared" si="77"/>
        <v>0</v>
      </c>
      <c r="I412" s="23">
        <f t="shared" si="78"/>
        <v>0</v>
      </c>
      <c r="J412" s="23">
        <f t="shared" si="79"/>
        <v>0</v>
      </c>
      <c r="K412" s="23">
        <f t="shared" si="70"/>
        <v>0</v>
      </c>
      <c r="L412" s="23">
        <f t="shared" si="71"/>
        <v>0</v>
      </c>
    </row>
    <row r="413" spans="1:12" x14ac:dyDescent="0.25">
      <c r="A413">
        <v>4887</v>
      </c>
      <c r="B413" s="2" t="str">
        <f>VLOOKUP(A413,países!$A$4:$B$247,2,FALSE)</f>
        <v>Mauritania</v>
      </c>
      <c r="C413" s="23">
        <f t="shared" si="72"/>
        <v>0</v>
      </c>
      <c r="D413" s="23">
        <f t="shared" si="73"/>
        <v>0</v>
      </c>
      <c r="E413" s="23">
        <f t="shared" si="74"/>
        <v>0</v>
      </c>
      <c r="F413" s="23">
        <f t="shared" si="75"/>
        <v>0</v>
      </c>
      <c r="G413" s="23">
        <f t="shared" si="76"/>
        <v>0</v>
      </c>
      <c r="H413" s="23">
        <f t="shared" si="77"/>
        <v>0</v>
      </c>
      <c r="I413" s="23">
        <f t="shared" si="78"/>
        <v>0</v>
      </c>
      <c r="J413" s="23">
        <f t="shared" si="79"/>
        <v>0</v>
      </c>
      <c r="K413" s="23">
        <f t="shared" si="70"/>
        <v>0</v>
      </c>
      <c r="L413" s="23">
        <f t="shared" si="71"/>
        <v>0</v>
      </c>
    </row>
    <row r="414" spans="1:12" x14ac:dyDescent="0.25">
      <c r="A414">
        <v>5057</v>
      </c>
      <c r="B414" s="2" t="str">
        <f>VLOOKUP(A414,países!$A$4:$B$247,2,FALSE)</f>
        <v>Mozambique</v>
      </c>
      <c r="C414" s="23">
        <f t="shared" si="72"/>
        <v>0</v>
      </c>
      <c r="D414" s="23">
        <f t="shared" si="73"/>
        <v>0</v>
      </c>
      <c r="E414" s="23">
        <f t="shared" si="74"/>
        <v>0</v>
      </c>
      <c r="F414" s="23">
        <f t="shared" si="75"/>
        <v>0</v>
      </c>
      <c r="G414" s="23">
        <f t="shared" si="76"/>
        <v>0</v>
      </c>
      <c r="H414" s="23">
        <f t="shared" si="77"/>
        <v>0</v>
      </c>
      <c r="I414" s="23">
        <f t="shared" si="78"/>
        <v>0</v>
      </c>
      <c r="J414" s="23">
        <f t="shared" si="79"/>
        <v>0</v>
      </c>
      <c r="K414" s="23">
        <f t="shared" si="70"/>
        <v>0</v>
      </c>
      <c r="L414" s="23">
        <f t="shared" si="71"/>
        <v>0</v>
      </c>
    </row>
    <row r="415" spans="1:12" x14ac:dyDescent="0.25">
      <c r="A415">
        <v>5257</v>
      </c>
      <c r="B415" s="2" t="str">
        <f>VLOOKUP(A415,países!$A$4:$B$247,2,FALSE)</f>
        <v>Níger</v>
      </c>
      <c r="C415" s="23">
        <f t="shared" si="72"/>
        <v>0</v>
      </c>
      <c r="D415" s="23">
        <f t="shared" si="73"/>
        <v>0</v>
      </c>
      <c r="E415" s="23">
        <f t="shared" si="74"/>
        <v>0</v>
      </c>
      <c r="F415" s="23">
        <f t="shared" si="75"/>
        <v>0</v>
      </c>
      <c r="G415" s="23">
        <f t="shared" si="76"/>
        <v>0</v>
      </c>
      <c r="H415" s="23">
        <f t="shared" si="77"/>
        <v>0</v>
      </c>
      <c r="I415" s="23">
        <f t="shared" si="78"/>
        <v>0</v>
      </c>
      <c r="J415" s="23">
        <f t="shared" si="79"/>
        <v>0</v>
      </c>
      <c r="K415" s="23">
        <f t="shared" si="70"/>
        <v>0</v>
      </c>
      <c r="L415" s="23">
        <f t="shared" si="71"/>
        <v>0</v>
      </c>
    </row>
    <row r="416" spans="1:12" x14ac:dyDescent="0.25">
      <c r="A416">
        <v>5287</v>
      </c>
      <c r="B416" s="2" t="str">
        <f>VLOOKUP(A416,países!$A$4:$B$247,2,FALSE)</f>
        <v>Nigeria</v>
      </c>
      <c r="C416" s="23">
        <f t="shared" si="72"/>
        <v>0</v>
      </c>
      <c r="D416" s="23">
        <f t="shared" si="73"/>
        <v>0</v>
      </c>
      <c r="E416" s="23">
        <f t="shared" si="74"/>
        <v>0</v>
      </c>
      <c r="F416" s="23">
        <f t="shared" si="75"/>
        <v>0</v>
      </c>
      <c r="G416" s="23">
        <f t="shared" si="76"/>
        <v>0</v>
      </c>
      <c r="H416" s="23">
        <f t="shared" si="77"/>
        <v>0</v>
      </c>
      <c r="I416" s="23">
        <f t="shared" si="78"/>
        <v>0</v>
      </c>
      <c r="J416" s="23">
        <f t="shared" si="79"/>
        <v>0</v>
      </c>
      <c r="K416" s="23">
        <f t="shared" si="70"/>
        <v>0</v>
      </c>
      <c r="L416" s="23">
        <f t="shared" si="71"/>
        <v>0</v>
      </c>
    </row>
    <row r="417" spans="1:16" x14ac:dyDescent="0.25">
      <c r="A417">
        <v>6407</v>
      </c>
      <c r="B417" s="2" t="str">
        <f>VLOOKUP(A417,países!$A$4:$B$247,2,FALSE)</f>
        <v>Rep. Centro Africana</v>
      </c>
      <c r="C417" s="23">
        <f t="shared" si="72"/>
        <v>0</v>
      </c>
      <c r="D417" s="23">
        <f t="shared" si="73"/>
        <v>0</v>
      </c>
      <c r="E417" s="23">
        <f t="shared" si="74"/>
        <v>0</v>
      </c>
      <c r="F417" s="23">
        <f t="shared" si="75"/>
        <v>0</v>
      </c>
      <c r="G417" s="23">
        <f t="shared" si="76"/>
        <v>0</v>
      </c>
      <c r="H417" s="23">
        <f t="shared" si="77"/>
        <v>0</v>
      </c>
      <c r="I417" s="23">
        <f t="shared" si="78"/>
        <v>0</v>
      </c>
      <c r="J417" s="23">
        <f t="shared" si="79"/>
        <v>0</v>
      </c>
      <c r="K417" s="23">
        <f t="shared" si="70"/>
        <v>0</v>
      </c>
      <c r="L417" s="23">
        <f t="shared" si="71"/>
        <v>0</v>
      </c>
    </row>
    <row r="418" spans="1:16" x14ac:dyDescent="0.25">
      <c r="A418">
        <v>6657</v>
      </c>
      <c r="B418" s="2" t="str">
        <f>VLOOKUP(A418,países!$A$4:$B$247,2,FALSE)</f>
        <v>Zimbabwe (Rodhesia)</v>
      </c>
      <c r="C418" s="23">
        <f t="shared" si="72"/>
        <v>0</v>
      </c>
      <c r="D418" s="23">
        <f t="shared" si="73"/>
        <v>0</v>
      </c>
      <c r="E418" s="23">
        <f t="shared" si="74"/>
        <v>0</v>
      </c>
      <c r="F418" s="23">
        <f t="shared" si="75"/>
        <v>0</v>
      </c>
      <c r="G418" s="23">
        <f t="shared" si="76"/>
        <v>0</v>
      </c>
      <c r="H418" s="23">
        <f t="shared" si="77"/>
        <v>0</v>
      </c>
      <c r="I418" s="23">
        <f t="shared" si="78"/>
        <v>0</v>
      </c>
      <c r="J418" s="23">
        <f t="shared" si="79"/>
        <v>0</v>
      </c>
      <c r="K418" s="23">
        <f t="shared" si="70"/>
        <v>0</v>
      </c>
      <c r="L418" s="23">
        <f t="shared" si="71"/>
        <v>0</v>
      </c>
    </row>
    <row r="419" spans="1:16" x14ac:dyDescent="0.25">
      <c r="A419">
        <v>6757</v>
      </c>
      <c r="B419" s="2" t="str">
        <f>VLOOKUP(A419,países!$A$4:$B$247,2,FALSE)</f>
        <v>Ruanda</v>
      </c>
      <c r="C419" s="23">
        <f t="shared" si="72"/>
        <v>0</v>
      </c>
      <c r="D419" s="23">
        <f t="shared" si="73"/>
        <v>0</v>
      </c>
      <c r="E419" s="23">
        <f t="shared" si="74"/>
        <v>0</v>
      </c>
      <c r="F419" s="23">
        <f t="shared" si="75"/>
        <v>0</v>
      </c>
      <c r="G419" s="23">
        <f t="shared" si="76"/>
        <v>0</v>
      </c>
      <c r="H419" s="23">
        <f t="shared" si="77"/>
        <v>0</v>
      </c>
      <c r="I419" s="23">
        <f t="shared" si="78"/>
        <v>0</v>
      </c>
      <c r="J419" s="23">
        <f t="shared" si="79"/>
        <v>0</v>
      </c>
      <c r="K419" s="23">
        <f t="shared" si="70"/>
        <v>0</v>
      </c>
      <c r="L419" s="23">
        <f t="shared" si="71"/>
        <v>0</v>
      </c>
    </row>
    <row r="420" spans="1:16" x14ac:dyDescent="0.25">
      <c r="A420">
        <v>7287</v>
      </c>
      <c r="B420" s="2" t="str">
        <f>VLOOKUP(A420,países!$A$4:$B$247,2,FALSE)</f>
        <v>Senegal</v>
      </c>
      <c r="C420" s="23">
        <f t="shared" si="72"/>
        <v>0</v>
      </c>
      <c r="D420" s="23">
        <f t="shared" si="73"/>
        <v>0</v>
      </c>
      <c r="E420" s="23">
        <f t="shared" si="74"/>
        <v>0</v>
      </c>
      <c r="F420" s="23">
        <f t="shared" si="75"/>
        <v>0</v>
      </c>
      <c r="G420" s="23">
        <f t="shared" si="76"/>
        <v>0</v>
      </c>
      <c r="H420" s="23">
        <f t="shared" si="77"/>
        <v>0</v>
      </c>
      <c r="I420" s="23">
        <f t="shared" si="78"/>
        <v>0</v>
      </c>
      <c r="J420" s="23">
        <f t="shared" si="79"/>
        <v>0</v>
      </c>
      <c r="K420" s="23">
        <f t="shared" si="70"/>
        <v>0</v>
      </c>
      <c r="L420" s="23">
        <f t="shared" si="71"/>
        <v>0</v>
      </c>
    </row>
    <row r="421" spans="1:16" x14ac:dyDescent="0.25">
      <c r="A421">
        <v>7487</v>
      </c>
      <c r="B421" s="2" t="str">
        <f>VLOOKUP(A421,países!$A$4:$B$247,2,FALSE)</f>
        <v>Somalia</v>
      </c>
      <c r="C421" s="23">
        <f t="shared" si="72"/>
        <v>0</v>
      </c>
      <c r="D421" s="23">
        <f t="shared" si="73"/>
        <v>0</v>
      </c>
      <c r="E421" s="23">
        <f t="shared" si="74"/>
        <v>0</v>
      </c>
      <c r="F421" s="23">
        <f t="shared" si="75"/>
        <v>0</v>
      </c>
      <c r="G421" s="23">
        <f t="shared" si="76"/>
        <v>0</v>
      </c>
      <c r="H421" s="23">
        <f t="shared" si="77"/>
        <v>0</v>
      </c>
      <c r="I421" s="23">
        <f t="shared" si="78"/>
        <v>0</v>
      </c>
      <c r="J421" s="23">
        <f t="shared" si="79"/>
        <v>0</v>
      </c>
      <c r="K421" s="23">
        <f t="shared" si="70"/>
        <v>0</v>
      </c>
      <c r="L421" s="23">
        <f t="shared" si="71"/>
        <v>0</v>
      </c>
    </row>
    <row r="422" spans="1:16" x14ac:dyDescent="0.25">
      <c r="A422">
        <v>7597</v>
      </c>
      <c r="B422" s="2" t="str">
        <f>VLOOKUP(A422,países!$A$4:$B$247,2,FALSE)</f>
        <v>Sudan</v>
      </c>
      <c r="C422" s="23">
        <f t="shared" si="72"/>
        <v>0</v>
      </c>
      <c r="D422" s="23">
        <f t="shared" si="73"/>
        <v>0</v>
      </c>
      <c r="E422" s="23">
        <f t="shared" si="74"/>
        <v>0</v>
      </c>
      <c r="F422" s="23">
        <f t="shared" si="75"/>
        <v>0</v>
      </c>
      <c r="G422" s="23">
        <f t="shared" si="76"/>
        <v>0</v>
      </c>
      <c r="H422" s="23">
        <f t="shared" si="77"/>
        <v>0</v>
      </c>
      <c r="I422" s="23">
        <f t="shared" si="78"/>
        <v>0</v>
      </c>
      <c r="J422" s="23">
        <f t="shared" si="79"/>
        <v>0</v>
      </c>
      <c r="K422" s="23">
        <f t="shared" si="70"/>
        <v>0</v>
      </c>
      <c r="L422" s="23">
        <f t="shared" si="71"/>
        <v>0</v>
      </c>
    </row>
    <row r="423" spans="1:16" x14ac:dyDescent="0.25">
      <c r="A423">
        <v>7737</v>
      </c>
      <c r="B423" s="2" t="str">
        <f>VLOOKUP(A423,países!$A$4:$B$247,2,FALSE)</f>
        <v>Swazilandia</v>
      </c>
      <c r="C423" s="23">
        <f t="shared" si="72"/>
        <v>0</v>
      </c>
      <c r="D423" s="23">
        <f t="shared" si="73"/>
        <v>0</v>
      </c>
      <c r="E423" s="23">
        <f t="shared" si="74"/>
        <v>0</v>
      </c>
      <c r="F423" s="23">
        <f t="shared" si="75"/>
        <v>0</v>
      </c>
      <c r="G423" s="23">
        <f t="shared" si="76"/>
        <v>0</v>
      </c>
      <c r="H423" s="23">
        <f t="shared" si="77"/>
        <v>0</v>
      </c>
      <c r="I423" s="23">
        <f t="shared" si="78"/>
        <v>0</v>
      </c>
      <c r="J423" s="23">
        <f t="shared" si="79"/>
        <v>0</v>
      </c>
      <c r="K423" s="23">
        <f t="shared" si="70"/>
        <v>0</v>
      </c>
      <c r="L423" s="23">
        <f t="shared" si="71"/>
        <v>0</v>
      </c>
    </row>
    <row r="424" spans="1:16" x14ac:dyDescent="0.25">
      <c r="A424">
        <v>7807</v>
      </c>
      <c r="B424" s="2" t="str">
        <f>VLOOKUP(A424,países!$A$4:$B$247,2,FALSE)</f>
        <v>Tanzania</v>
      </c>
      <c r="C424" s="23">
        <f t="shared" si="72"/>
        <v>0</v>
      </c>
      <c r="D424" s="23">
        <f t="shared" si="73"/>
        <v>0</v>
      </c>
      <c r="E424" s="23">
        <f t="shared" si="74"/>
        <v>0</v>
      </c>
      <c r="F424" s="23">
        <f t="shared" si="75"/>
        <v>0</v>
      </c>
      <c r="G424" s="23">
        <f t="shared" si="76"/>
        <v>0</v>
      </c>
      <c r="H424" s="23">
        <f t="shared" si="77"/>
        <v>0</v>
      </c>
      <c r="I424" s="23">
        <f t="shared" si="78"/>
        <v>0</v>
      </c>
      <c r="J424" s="23">
        <f t="shared" si="79"/>
        <v>0</v>
      </c>
      <c r="K424" s="23">
        <f t="shared" si="70"/>
        <v>0</v>
      </c>
      <c r="L424" s="23">
        <f t="shared" si="71"/>
        <v>0</v>
      </c>
    </row>
    <row r="425" spans="1:16" x14ac:dyDescent="0.25">
      <c r="A425">
        <v>8007</v>
      </c>
      <c r="B425" s="2" t="str">
        <f>VLOOKUP(A425,países!$A$4:$B$247,2,FALSE)</f>
        <v>Togo</v>
      </c>
      <c r="C425" s="23">
        <f t="shared" si="72"/>
        <v>0</v>
      </c>
      <c r="D425" s="23">
        <f t="shared" si="73"/>
        <v>0</v>
      </c>
      <c r="E425" s="23">
        <f t="shared" si="74"/>
        <v>0</v>
      </c>
      <c r="F425" s="23">
        <f t="shared" si="75"/>
        <v>0</v>
      </c>
      <c r="G425" s="23">
        <f t="shared" si="76"/>
        <v>0</v>
      </c>
      <c r="H425" s="23">
        <f t="shared" si="77"/>
        <v>0</v>
      </c>
      <c r="I425" s="23">
        <f t="shared" si="78"/>
        <v>0</v>
      </c>
      <c r="J425" s="23">
        <f t="shared" si="79"/>
        <v>0</v>
      </c>
      <c r="K425" s="23">
        <f t="shared" si="70"/>
        <v>0</v>
      </c>
      <c r="L425" s="23">
        <f t="shared" si="71"/>
        <v>0</v>
      </c>
    </row>
    <row r="426" spans="1:16" x14ac:dyDescent="0.25">
      <c r="A426">
        <v>8207</v>
      </c>
      <c r="B426" s="2" t="str">
        <f>VLOOKUP(A426,países!$A$4:$B$247,2,FALSE)</f>
        <v>Túnez</v>
      </c>
      <c r="C426" s="23">
        <f t="shared" si="72"/>
        <v>0</v>
      </c>
      <c r="D426" s="23">
        <f t="shared" si="73"/>
        <v>0</v>
      </c>
      <c r="E426" s="23">
        <f t="shared" si="74"/>
        <v>0</v>
      </c>
      <c r="F426" s="23">
        <f t="shared" si="75"/>
        <v>0</v>
      </c>
      <c r="G426" s="23">
        <f t="shared" si="76"/>
        <v>0</v>
      </c>
      <c r="H426" s="23">
        <f t="shared" si="77"/>
        <v>0</v>
      </c>
      <c r="I426" s="23">
        <f t="shared" si="78"/>
        <v>0</v>
      </c>
      <c r="J426" s="23">
        <f t="shared" si="79"/>
        <v>0</v>
      </c>
      <c r="K426" s="23">
        <f t="shared" si="70"/>
        <v>0</v>
      </c>
      <c r="L426" s="23">
        <f t="shared" si="71"/>
        <v>0</v>
      </c>
    </row>
    <row r="427" spans="1:16" x14ac:dyDescent="0.25">
      <c r="A427">
        <v>8337</v>
      </c>
      <c r="B427" s="2" t="str">
        <f>VLOOKUP(A427,países!$A$4:$B$247,2,FALSE)</f>
        <v>Uganda</v>
      </c>
      <c r="C427" s="23">
        <f t="shared" si="72"/>
        <v>0</v>
      </c>
      <c r="D427" s="23">
        <f t="shared" si="73"/>
        <v>0</v>
      </c>
      <c r="E427" s="23">
        <f t="shared" si="74"/>
        <v>0</v>
      </c>
      <c r="F427" s="23">
        <f t="shared" si="75"/>
        <v>0</v>
      </c>
      <c r="G427" s="23">
        <f t="shared" si="76"/>
        <v>0</v>
      </c>
      <c r="H427" s="23">
        <f t="shared" si="77"/>
        <v>0</v>
      </c>
      <c r="I427" s="23">
        <f t="shared" si="78"/>
        <v>0</v>
      </c>
      <c r="J427" s="23">
        <f t="shared" si="79"/>
        <v>0</v>
      </c>
      <c r="K427" s="23">
        <f t="shared" si="70"/>
        <v>0</v>
      </c>
      <c r="L427" s="23">
        <f t="shared" si="71"/>
        <v>0</v>
      </c>
    </row>
    <row r="428" spans="1:16" x14ac:dyDescent="0.25">
      <c r="A428">
        <v>8887</v>
      </c>
      <c r="B428" s="2" t="str">
        <f>VLOOKUP(A428,países!$A$4:$B$247,2,FALSE)</f>
        <v>Congo (Zaire), República Democrática del</v>
      </c>
      <c r="C428" s="23">
        <f t="shared" si="72"/>
        <v>0</v>
      </c>
      <c r="D428" s="23">
        <f t="shared" si="73"/>
        <v>0</v>
      </c>
      <c r="E428" s="23">
        <f t="shared" si="74"/>
        <v>0</v>
      </c>
      <c r="F428" s="23">
        <f t="shared" si="75"/>
        <v>0</v>
      </c>
      <c r="G428" s="23">
        <f t="shared" si="76"/>
        <v>0</v>
      </c>
      <c r="H428" s="23">
        <f t="shared" si="77"/>
        <v>0</v>
      </c>
      <c r="I428" s="23">
        <f t="shared" si="78"/>
        <v>0</v>
      </c>
      <c r="J428" s="23">
        <f t="shared" si="79"/>
        <v>0</v>
      </c>
      <c r="K428" s="23">
        <f t="shared" si="70"/>
        <v>0</v>
      </c>
      <c r="L428" s="23">
        <f t="shared" si="71"/>
        <v>0</v>
      </c>
    </row>
    <row r="429" spans="1:16" x14ac:dyDescent="0.25">
      <c r="A429">
        <v>8907</v>
      </c>
      <c r="B429" s="2" t="str">
        <f>VLOOKUP(A429,países!$A$4:$B$247,2,FALSE)</f>
        <v>Zambia</v>
      </c>
      <c r="C429" s="23">
        <f t="shared" si="72"/>
        <v>0</v>
      </c>
      <c r="D429" s="23">
        <f t="shared" si="73"/>
        <v>0</v>
      </c>
      <c r="E429" s="23">
        <f t="shared" si="74"/>
        <v>0</v>
      </c>
      <c r="F429" s="23">
        <f t="shared" si="75"/>
        <v>0</v>
      </c>
      <c r="G429" s="23">
        <f t="shared" si="76"/>
        <v>0</v>
      </c>
      <c r="H429" s="23">
        <f t="shared" si="77"/>
        <v>0</v>
      </c>
      <c r="I429" s="23">
        <f t="shared" si="78"/>
        <v>0</v>
      </c>
      <c r="J429" s="23">
        <f t="shared" si="79"/>
        <v>0</v>
      </c>
      <c r="K429" s="23">
        <f t="shared" si="70"/>
        <v>0</v>
      </c>
      <c r="L429" s="23">
        <f t="shared" si="71"/>
        <v>0</v>
      </c>
    </row>
    <row r="430" spans="1:16" customFormat="1" x14ac:dyDescent="0.25">
      <c r="A430">
        <v>909902</v>
      </c>
      <c r="B430" s="2" t="str">
        <f>VLOOKUP(A430,países!$A$4:$B$247,2,FALSE)</f>
        <v>Resto África</v>
      </c>
      <c r="C430" s="23">
        <f t="shared" si="72"/>
        <v>0</v>
      </c>
      <c r="D430" s="23">
        <f t="shared" si="73"/>
        <v>0</v>
      </c>
      <c r="E430" s="23">
        <f t="shared" si="74"/>
        <v>0</v>
      </c>
      <c r="F430" s="23">
        <f t="shared" si="75"/>
        <v>0</v>
      </c>
      <c r="G430" s="23">
        <f t="shared" si="76"/>
        <v>0</v>
      </c>
      <c r="H430" s="23">
        <f t="shared" si="77"/>
        <v>0</v>
      </c>
      <c r="I430" s="23">
        <f t="shared" si="78"/>
        <v>0</v>
      </c>
      <c r="J430" s="23">
        <f t="shared" si="79"/>
        <v>0</v>
      </c>
      <c r="K430" s="23">
        <f t="shared" si="70"/>
        <v>0</v>
      </c>
      <c r="L430" s="23">
        <f t="shared" si="71"/>
        <v>0</v>
      </c>
      <c r="M430" s="21"/>
      <c r="N430" s="21"/>
      <c r="O430" s="21"/>
      <c r="P430" s="21"/>
    </row>
    <row r="431" spans="1:16" x14ac:dyDescent="0.25">
      <c r="A431">
        <v>909905</v>
      </c>
      <c r="B431" s="2" t="str">
        <f>VLOOKUP(A431,países!$A$4:$B$247,2,FALSE)</f>
        <v>Costa de Marfil</v>
      </c>
      <c r="C431" s="23">
        <f t="shared" si="72"/>
        <v>0</v>
      </c>
      <c r="D431" s="23">
        <f t="shared" si="73"/>
        <v>0</v>
      </c>
      <c r="E431" s="23">
        <f t="shared" si="74"/>
        <v>0</v>
      </c>
      <c r="F431" s="23">
        <f t="shared" si="75"/>
        <v>0</v>
      </c>
      <c r="G431" s="23">
        <f t="shared" si="76"/>
        <v>0</v>
      </c>
      <c r="H431" s="23">
        <f t="shared" si="77"/>
        <v>0</v>
      </c>
      <c r="I431" s="23">
        <f t="shared" si="78"/>
        <v>0</v>
      </c>
      <c r="J431" s="23">
        <f t="shared" si="79"/>
        <v>0</v>
      </c>
      <c r="K431" s="23">
        <f t="shared" si="70"/>
        <v>0</v>
      </c>
      <c r="L431" s="23">
        <f t="shared" si="71"/>
        <v>0</v>
      </c>
    </row>
    <row r="432" spans="1:16" x14ac:dyDescent="0.25">
      <c r="A432"/>
      <c r="B432"/>
      <c r="C432" s="23"/>
      <c r="D432" s="23"/>
      <c r="E432" s="23"/>
      <c r="F432" s="23"/>
      <c r="G432" s="23"/>
      <c r="H432" s="23"/>
      <c r="I432" s="23"/>
      <c r="J432" s="23"/>
      <c r="K432" s="23"/>
      <c r="L432" s="23"/>
    </row>
    <row r="433" spans="1:12" x14ac:dyDescent="0.25">
      <c r="A433">
        <v>919913</v>
      </c>
      <c r="B433" s="1" t="str">
        <f>VLOOKUP(A433,países!$A$4:$B$247,2,FALSE)</f>
        <v>Asia</v>
      </c>
      <c r="C433" s="23"/>
      <c r="D433" s="23"/>
      <c r="E433" s="23"/>
      <c r="F433" s="23"/>
      <c r="G433" s="23"/>
      <c r="H433" s="23"/>
      <c r="I433" s="23"/>
      <c r="J433" s="23"/>
      <c r="K433" s="23"/>
      <c r="L433" s="23"/>
    </row>
    <row r="434" spans="1:12" x14ac:dyDescent="0.25">
      <c r="A434">
        <v>135</v>
      </c>
      <c r="B434" s="2" t="str">
        <f>VLOOKUP(A434,países!$A$4:$B$247,2,FALSE)</f>
        <v>Afganistán</v>
      </c>
      <c r="C434" s="23">
        <f t="shared" ref="C434:C473" si="80">VLOOKUP($B434,$B$4:$H$226,2,FALSE)</f>
        <v>0</v>
      </c>
      <c r="D434" s="23">
        <f t="shared" ref="D434:D473" si="81">VLOOKUP($B434,$B$4:$H$226,3,FALSE)</f>
        <v>0</v>
      </c>
      <c r="E434" s="23">
        <f t="shared" ref="E434:E473" si="82">VLOOKUP($B434,$B$4:$H$226,4,FALSE)</f>
        <v>0</v>
      </c>
      <c r="F434" s="23">
        <f t="shared" ref="F434:F473" si="83">VLOOKUP($B434,$B$4:$H$226,5,FALSE)</f>
        <v>0</v>
      </c>
      <c r="G434" s="23">
        <f t="shared" ref="G434:G473" si="84">VLOOKUP($B434,$B$4:$H$226,6,FALSE)</f>
        <v>0</v>
      </c>
      <c r="H434" s="23">
        <f t="shared" ref="H434:H473" si="85">VLOOKUP($B434,$B$4:$H$226,7,FALSE)</f>
        <v>0</v>
      </c>
      <c r="I434" s="23">
        <f t="shared" ref="I434:I473" si="86">VLOOKUP($B434,$B$4:$I$226,8,FALSE)</f>
        <v>0</v>
      </c>
      <c r="J434" s="23">
        <f t="shared" ref="J434:J473" si="87">VLOOKUP($B434,$B$4:$Z$226,9,FALSE)</f>
        <v>0</v>
      </c>
      <c r="K434" s="23">
        <f t="shared" si="70"/>
        <v>0</v>
      </c>
      <c r="L434" s="23">
        <f t="shared" si="71"/>
        <v>0</v>
      </c>
    </row>
    <row r="435" spans="1:12" x14ac:dyDescent="0.25">
      <c r="A435">
        <v>535</v>
      </c>
      <c r="B435" s="2" t="str">
        <f>VLOOKUP(A435,países!$A$4:$B$247,2,FALSE)</f>
        <v>Arabia Saudita</v>
      </c>
      <c r="C435" s="23">
        <f t="shared" si="80"/>
        <v>0</v>
      </c>
      <c r="D435" s="23">
        <f t="shared" si="81"/>
        <v>0</v>
      </c>
      <c r="E435" s="23">
        <f t="shared" si="82"/>
        <v>0</v>
      </c>
      <c r="F435" s="23">
        <f t="shared" si="83"/>
        <v>0</v>
      </c>
      <c r="G435" s="23">
        <f t="shared" si="84"/>
        <v>0</v>
      </c>
      <c r="H435" s="23">
        <f t="shared" si="85"/>
        <v>0</v>
      </c>
      <c r="I435" s="23">
        <f t="shared" si="86"/>
        <v>0</v>
      </c>
      <c r="J435" s="23">
        <f t="shared" si="87"/>
        <v>0</v>
      </c>
      <c r="K435" s="23">
        <f t="shared" si="70"/>
        <v>0</v>
      </c>
      <c r="L435" s="23">
        <f t="shared" si="71"/>
        <v>0</v>
      </c>
    </row>
    <row r="436" spans="1:12" x14ac:dyDescent="0.25">
      <c r="A436">
        <v>817</v>
      </c>
      <c r="B436" s="2" t="str">
        <f>VLOOKUP(A436,países!$A$4:$B$247,2,FALSE)</f>
        <v>Bangladesh</v>
      </c>
      <c r="C436" s="23">
        <f t="shared" si="80"/>
        <v>0</v>
      </c>
      <c r="D436" s="23">
        <f t="shared" si="81"/>
        <v>0</v>
      </c>
      <c r="E436" s="23">
        <f t="shared" si="82"/>
        <v>0</v>
      </c>
      <c r="F436" s="23">
        <f t="shared" si="83"/>
        <v>0</v>
      </c>
      <c r="G436" s="23">
        <f t="shared" si="84"/>
        <v>0</v>
      </c>
      <c r="H436" s="23">
        <f t="shared" si="85"/>
        <v>0</v>
      </c>
      <c r="I436" s="23">
        <f t="shared" si="86"/>
        <v>0</v>
      </c>
      <c r="J436" s="23">
        <f t="shared" si="87"/>
        <v>0</v>
      </c>
      <c r="K436" s="23">
        <f t="shared" si="70"/>
        <v>0</v>
      </c>
      <c r="L436" s="23">
        <f t="shared" si="71"/>
        <v>0</v>
      </c>
    </row>
    <row r="437" spans="1:12" x14ac:dyDescent="0.25">
      <c r="A437">
        <v>935</v>
      </c>
      <c r="B437" s="2" t="str">
        <f>VLOOKUP(A437,países!$A$4:$B$247,2,FALSE)</f>
        <v>Birmania</v>
      </c>
      <c r="C437" s="23">
        <f t="shared" si="80"/>
        <v>0</v>
      </c>
      <c r="D437" s="23">
        <f t="shared" si="81"/>
        <v>0</v>
      </c>
      <c r="E437" s="23">
        <f t="shared" si="82"/>
        <v>0</v>
      </c>
      <c r="F437" s="23">
        <f t="shared" si="83"/>
        <v>0</v>
      </c>
      <c r="G437" s="23">
        <f t="shared" si="84"/>
        <v>0</v>
      </c>
      <c r="H437" s="23">
        <f t="shared" si="85"/>
        <v>0</v>
      </c>
      <c r="I437" s="23">
        <f t="shared" si="86"/>
        <v>0</v>
      </c>
      <c r="J437" s="23">
        <f t="shared" si="87"/>
        <v>0</v>
      </c>
      <c r="K437" s="23">
        <f t="shared" si="70"/>
        <v>0</v>
      </c>
      <c r="L437" s="23">
        <f t="shared" si="71"/>
        <v>0</v>
      </c>
    </row>
    <row r="438" spans="1:12" x14ac:dyDescent="0.25">
      <c r="A438">
        <v>1085</v>
      </c>
      <c r="B438" s="2" t="str">
        <f>VLOOKUP(A438,países!$A$4:$B$247,2,FALSE)</f>
        <v>Brunei</v>
      </c>
      <c r="C438" s="23">
        <f t="shared" si="80"/>
        <v>0</v>
      </c>
      <c r="D438" s="23">
        <f t="shared" si="81"/>
        <v>0</v>
      </c>
      <c r="E438" s="23">
        <f t="shared" si="82"/>
        <v>0</v>
      </c>
      <c r="F438" s="23">
        <f t="shared" si="83"/>
        <v>0</v>
      </c>
      <c r="G438" s="23">
        <f t="shared" si="84"/>
        <v>0</v>
      </c>
      <c r="H438" s="23">
        <f t="shared" si="85"/>
        <v>0</v>
      </c>
      <c r="I438" s="23">
        <f t="shared" si="86"/>
        <v>0</v>
      </c>
      <c r="J438" s="23">
        <f t="shared" si="87"/>
        <v>0</v>
      </c>
      <c r="K438" s="23">
        <f t="shared" si="70"/>
        <v>0</v>
      </c>
      <c r="L438" s="23">
        <f t="shared" si="71"/>
        <v>0</v>
      </c>
    </row>
    <row r="439" spans="1:12" x14ac:dyDescent="0.25">
      <c r="A439">
        <v>1195</v>
      </c>
      <c r="B439" s="2" t="str">
        <f>VLOOKUP(A439,países!$A$4:$B$247,2,FALSE)</f>
        <v xml:space="preserve">Bután Reino de </v>
      </c>
      <c r="C439" s="23">
        <f t="shared" si="80"/>
        <v>0</v>
      </c>
      <c r="D439" s="23">
        <f t="shared" si="81"/>
        <v>0</v>
      </c>
      <c r="E439" s="23">
        <f t="shared" si="82"/>
        <v>0</v>
      </c>
      <c r="F439" s="23">
        <f t="shared" si="83"/>
        <v>0</v>
      </c>
      <c r="G439" s="23">
        <f t="shared" si="84"/>
        <v>0</v>
      </c>
      <c r="H439" s="23">
        <f t="shared" si="85"/>
        <v>0</v>
      </c>
      <c r="I439" s="23">
        <f t="shared" si="86"/>
        <v>0</v>
      </c>
      <c r="J439" s="23">
        <f t="shared" si="87"/>
        <v>0</v>
      </c>
      <c r="K439" s="23">
        <f t="shared" si="70"/>
        <v>0</v>
      </c>
      <c r="L439" s="23">
        <f t="shared" si="71"/>
        <v>0</v>
      </c>
    </row>
    <row r="440" spans="1:12" x14ac:dyDescent="0.25">
      <c r="A440">
        <v>1415</v>
      </c>
      <c r="B440" s="2" t="str">
        <f>VLOOKUP(A440,países!$A$4:$B$247,2,FALSE)</f>
        <v>Camboya</v>
      </c>
      <c r="C440" s="23">
        <f t="shared" si="80"/>
        <v>0</v>
      </c>
      <c r="D440" s="23">
        <f t="shared" si="81"/>
        <v>0</v>
      </c>
      <c r="E440" s="23">
        <f t="shared" si="82"/>
        <v>0</v>
      </c>
      <c r="F440" s="23">
        <f t="shared" si="83"/>
        <v>0</v>
      </c>
      <c r="G440" s="23">
        <f t="shared" si="84"/>
        <v>0</v>
      </c>
      <c r="H440" s="23">
        <f t="shared" si="85"/>
        <v>0</v>
      </c>
      <c r="I440" s="23">
        <f t="shared" si="86"/>
        <v>0</v>
      </c>
      <c r="J440" s="23">
        <f t="shared" si="87"/>
        <v>0</v>
      </c>
      <c r="K440" s="23">
        <f t="shared" si="70"/>
        <v>0</v>
      </c>
      <c r="L440" s="23">
        <f t="shared" si="71"/>
        <v>0</v>
      </c>
    </row>
    <row r="441" spans="1:12" x14ac:dyDescent="0.25">
      <c r="A441">
        <v>1569</v>
      </c>
      <c r="B441" s="2" t="str">
        <f>VLOOKUP(A441,países!$A$4:$B$247,2,FALSE)</f>
        <v>Ceilán</v>
      </c>
      <c r="C441" s="23">
        <f t="shared" si="80"/>
        <v>0</v>
      </c>
      <c r="D441" s="23">
        <f t="shared" si="81"/>
        <v>0</v>
      </c>
      <c r="E441" s="23">
        <f t="shared" si="82"/>
        <v>0</v>
      </c>
      <c r="F441" s="23">
        <f t="shared" si="83"/>
        <v>0</v>
      </c>
      <c r="G441" s="23">
        <f t="shared" si="84"/>
        <v>0</v>
      </c>
      <c r="H441" s="23">
        <f t="shared" si="85"/>
        <v>0</v>
      </c>
      <c r="I441" s="23">
        <f t="shared" si="86"/>
        <v>0</v>
      </c>
      <c r="J441" s="23">
        <f t="shared" si="87"/>
        <v>0</v>
      </c>
      <c r="K441" s="23">
        <f t="shared" si="70"/>
        <v>0</v>
      </c>
      <c r="L441" s="23">
        <f t="shared" si="71"/>
        <v>0</v>
      </c>
    </row>
    <row r="442" spans="1:12" x14ac:dyDescent="0.25">
      <c r="A442">
        <v>1875</v>
      </c>
      <c r="B442" s="2" t="str">
        <f>VLOOKUP(A442,países!$A$4:$B$247,2,FALSE)</f>
        <v>Corea del Norte</v>
      </c>
      <c r="C442" s="23">
        <f t="shared" si="80"/>
        <v>0</v>
      </c>
      <c r="D442" s="23">
        <f t="shared" si="81"/>
        <v>0</v>
      </c>
      <c r="E442" s="23">
        <f t="shared" si="82"/>
        <v>0</v>
      </c>
      <c r="F442" s="23">
        <f t="shared" si="83"/>
        <v>0</v>
      </c>
      <c r="G442" s="23">
        <f t="shared" si="84"/>
        <v>0</v>
      </c>
      <c r="H442" s="23">
        <f t="shared" si="85"/>
        <v>0</v>
      </c>
      <c r="I442" s="23">
        <f t="shared" si="86"/>
        <v>0</v>
      </c>
      <c r="J442" s="23">
        <f t="shared" si="87"/>
        <v>0</v>
      </c>
      <c r="K442" s="23">
        <f t="shared" si="70"/>
        <v>0</v>
      </c>
      <c r="L442" s="23">
        <f t="shared" si="71"/>
        <v>0</v>
      </c>
    </row>
    <row r="443" spans="1:12" x14ac:dyDescent="0.25">
      <c r="A443">
        <v>1905</v>
      </c>
      <c r="B443" s="2" t="str">
        <f>VLOOKUP(A443,países!$A$4:$B$247,2,FALSE)</f>
        <v>Corea del Sur</v>
      </c>
      <c r="C443" s="23">
        <f t="shared" si="80"/>
        <v>0</v>
      </c>
      <c r="D443" s="23">
        <f t="shared" si="81"/>
        <v>0</v>
      </c>
      <c r="E443" s="23">
        <f t="shared" si="82"/>
        <v>0</v>
      </c>
      <c r="F443" s="23">
        <f t="shared" si="83"/>
        <v>0</v>
      </c>
      <c r="G443" s="23">
        <f t="shared" si="84"/>
        <v>0</v>
      </c>
      <c r="H443" s="23">
        <f t="shared" si="85"/>
        <v>0</v>
      </c>
      <c r="I443" s="23">
        <f t="shared" si="86"/>
        <v>0</v>
      </c>
      <c r="J443" s="23">
        <f t="shared" si="87"/>
        <v>0</v>
      </c>
      <c r="K443" s="23">
        <f t="shared" si="70"/>
        <v>0</v>
      </c>
      <c r="L443" s="23">
        <f t="shared" si="71"/>
        <v>0</v>
      </c>
    </row>
    <row r="444" spans="1:12" x14ac:dyDescent="0.25">
      <c r="A444">
        <v>2155</v>
      </c>
      <c r="B444" s="2" t="str">
        <f>VLOOKUP(A444,países!$A$4:$B$247,2,FALSE)</f>
        <v>China Continental</v>
      </c>
      <c r="C444" s="23">
        <f t="shared" si="80"/>
        <v>1.613</v>
      </c>
      <c r="D444" s="23">
        <f t="shared" si="81"/>
        <v>2.355</v>
      </c>
      <c r="E444" s="23">
        <f t="shared" si="82"/>
        <v>3.0510000000000002</v>
      </c>
      <c r="F444" s="23">
        <f t="shared" si="83"/>
        <v>1.072792</v>
      </c>
      <c r="G444" s="23">
        <f t="shared" si="84"/>
        <v>3.6010149699611427</v>
      </c>
      <c r="H444" s="23">
        <f t="shared" si="85"/>
        <v>2.0186320000000002</v>
      </c>
      <c r="I444" s="23">
        <f t="shared" si="86"/>
        <v>6.7672160000000003</v>
      </c>
      <c r="J444" s="23">
        <f t="shared" si="87"/>
        <v>2.1919854735056012</v>
      </c>
      <c r="K444" s="23">
        <f t="shared" ref="K444:K507" si="88">VLOOKUP($B444,$B$4:$Z$226,10,FALSE)</f>
        <v>5.6270069999999999</v>
      </c>
      <c r="L444" s="23">
        <f t="shared" ref="L444:L507" si="89">VLOOKUP($B444,$B$4:$Z$226,11,FALSE)</f>
        <v>33.219248999999998</v>
      </c>
    </row>
    <row r="445" spans="1:12" x14ac:dyDescent="0.25">
      <c r="A445">
        <v>2185</v>
      </c>
      <c r="B445" s="2" t="str">
        <f>VLOOKUP(A445,países!$A$4:$B$247,2,FALSE)</f>
        <v>China-Taiwan (Formosa)</v>
      </c>
      <c r="C445" s="23">
        <f t="shared" si="80"/>
        <v>0</v>
      </c>
      <c r="D445" s="23">
        <f t="shared" si="81"/>
        <v>0</v>
      </c>
      <c r="E445" s="23">
        <f t="shared" si="82"/>
        <v>0</v>
      </c>
      <c r="F445" s="23">
        <f t="shared" si="83"/>
        <v>0</v>
      </c>
      <c r="G445" s="23">
        <f t="shared" si="84"/>
        <v>0</v>
      </c>
      <c r="H445" s="23">
        <f t="shared" si="85"/>
        <v>0</v>
      </c>
      <c r="I445" s="23">
        <f t="shared" si="86"/>
        <v>0</v>
      </c>
      <c r="J445" s="23">
        <f t="shared" si="87"/>
        <v>0</v>
      </c>
      <c r="K445" s="23">
        <f t="shared" si="88"/>
        <v>0</v>
      </c>
      <c r="L445" s="23">
        <f t="shared" si="89"/>
        <v>0</v>
      </c>
    </row>
    <row r="446" spans="1:12" x14ac:dyDescent="0.25">
      <c r="A446">
        <v>2445</v>
      </c>
      <c r="B446" s="2" t="str">
        <f>VLOOKUP(A446,países!$A$4:$B$247,2,FALSE)</f>
        <v>Emiratos Arabes Unidos</v>
      </c>
      <c r="C446" s="23">
        <f t="shared" si="80"/>
        <v>0</v>
      </c>
      <c r="D446" s="23">
        <f t="shared" si="81"/>
        <v>0</v>
      </c>
      <c r="E446" s="23">
        <f t="shared" si="82"/>
        <v>0</v>
      </c>
      <c r="F446" s="23">
        <f t="shared" si="83"/>
        <v>0</v>
      </c>
      <c r="G446" s="23">
        <f t="shared" si="84"/>
        <v>0</v>
      </c>
      <c r="H446" s="23">
        <f t="shared" si="85"/>
        <v>0</v>
      </c>
      <c r="I446" s="23">
        <f t="shared" si="86"/>
        <v>0</v>
      </c>
      <c r="J446" s="23">
        <f t="shared" si="87"/>
        <v>0</v>
      </c>
      <c r="K446" s="23">
        <f t="shared" si="88"/>
        <v>0</v>
      </c>
      <c r="L446" s="23">
        <f t="shared" si="89"/>
        <v>0</v>
      </c>
    </row>
    <row r="447" spans="1:12" x14ac:dyDescent="0.25">
      <c r="A447">
        <v>2675</v>
      </c>
      <c r="B447" s="2" t="str">
        <f>VLOOKUP(A447,países!$A$4:$B$247,2,FALSE)</f>
        <v>Filipinas</v>
      </c>
      <c r="C447" s="23">
        <f t="shared" si="80"/>
        <v>0</v>
      </c>
      <c r="D447" s="23">
        <f t="shared" si="81"/>
        <v>0</v>
      </c>
      <c r="E447" s="23">
        <f t="shared" si="82"/>
        <v>0</v>
      </c>
      <c r="F447" s="23">
        <f t="shared" si="83"/>
        <v>0</v>
      </c>
      <c r="G447" s="23">
        <f t="shared" si="84"/>
        <v>0</v>
      </c>
      <c r="H447" s="23">
        <f t="shared" si="85"/>
        <v>0</v>
      </c>
      <c r="I447" s="23">
        <f t="shared" si="86"/>
        <v>0</v>
      </c>
      <c r="J447" s="23">
        <f t="shared" si="87"/>
        <v>0</v>
      </c>
      <c r="K447" s="23">
        <f t="shared" si="88"/>
        <v>0</v>
      </c>
      <c r="L447" s="23">
        <f t="shared" si="89"/>
        <v>0</v>
      </c>
    </row>
    <row r="448" spans="1:12" x14ac:dyDescent="0.25">
      <c r="A448">
        <v>3515</v>
      </c>
      <c r="B448" s="2" t="str">
        <f>VLOOKUP(A448,países!$A$4:$B$247,2,FALSE)</f>
        <v>Hong Kong</v>
      </c>
      <c r="C448" s="23">
        <f t="shared" si="80"/>
        <v>0</v>
      </c>
      <c r="D448" s="23">
        <f t="shared" si="81"/>
        <v>0</v>
      </c>
      <c r="E448" s="23">
        <f t="shared" si="82"/>
        <v>0</v>
      </c>
      <c r="F448" s="23">
        <f t="shared" si="83"/>
        <v>0</v>
      </c>
      <c r="G448" s="23">
        <f t="shared" si="84"/>
        <v>0</v>
      </c>
      <c r="H448" s="23">
        <f t="shared" si="85"/>
        <v>0</v>
      </c>
      <c r="I448" s="23">
        <f t="shared" si="86"/>
        <v>0</v>
      </c>
      <c r="J448" s="23">
        <f t="shared" si="87"/>
        <v>0</v>
      </c>
      <c r="K448" s="23">
        <f t="shared" si="88"/>
        <v>0</v>
      </c>
      <c r="L448" s="23">
        <f t="shared" si="89"/>
        <v>0</v>
      </c>
    </row>
    <row r="449" spans="1:12" x14ac:dyDescent="0.25">
      <c r="A449">
        <v>3615</v>
      </c>
      <c r="B449" s="2" t="str">
        <f>VLOOKUP(A449,países!$A$4:$B$247,2,FALSE)</f>
        <v>India</v>
      </c>
      <c r="C449" s="23">
        <f t="shared" si="80"/>
        <v>0</v>
      </c>
      <c r="D449" s="23">
        <f t="shared" si="81"/>
        <v>0</v>
      </c>
      <c r="E449" s="23">
        <f t="shared" si="82"/>
        <v>0</v>
      </c>
      <c r="F449" s="23">
        <f t="shared" si="83"/>
        <v>0</v>
      </c>
      <c r="G449" s="23">
        <f t="shared" si="84"/>
        <v>0</v>
      </c>
      <c r="H449" s="23">
        <f t="shared" si="85"/>
        <v>0</v>
      </c>
      <c r="I449" s="23">
        <f t="shared" si="86"/>
        <v>0</v>
      </c>
      <c r="J449" s="23">
        <f t="shared" si="87"/>
        <v>0</v>
      </c>
      <c r="K449" s="23">
        <f t="shared" si="88"/>
        <v>0</v>
      </c>
      <c r="L449" s="23">
        <f t="shared" si="89"/>
        <v>0</v>
      </c>
    </row>
    <row r="450" spans="1:12" x14ac:dyDescent="0.25">
      <c r="A450">
        <v>3655</v>
      </c>
      <c r="B450" s="2" t="str">
        <f>VLOOKUP(A450,países!$A$4:$B$247,2,FALSE)</f>
        <v>Indonesia</v>
      </c>
      <c r="C450" s="23">
        <f t="shared" si="80"/>
        <v>0</v>
      </c>
      <c r="D450" s="23">
        <f t="shared" si="81"/>
        <v>0</v>
      </c>
      <c r="E450" s="23">
        <f t="shared" si="82"/>
        <v>0</v>
      </c>
      <c r="F450" s="23">
        <f t="shared" si="83"/>
        <v>0</v>
      </c>
      <c r="G450" s="23">
        <f t="shared" si="84"/>
        <v>0</v>
      </c>
      <c r="H450" s="23">
        <f t="shared" si="85"/>
        <v>0</v>
      </c>
      <c r="I450" s="23">
        <f t="shared" si="86"/>
        <v>0</v>
      </c>
      <c r="J450" s="23">
        <f t="shared" si="87"/>
        <v>0</v>
      </c>
      <c r="K450" s="23">
        <f t="shared" si="88"/>
        <v>4.09627886</v>
      </c>
      <c r="L450" s="23">
        <f t="shared" si="89"/>
        <v>0</v>
      </c>
    </row>
    <row r="451" spans="1:12" x14ac:dyDescent="0.25">
      <c r="A451">
        <v>3695</v>
      </c>
      <c r="B451" s="2" t="str">
        <f>VLOOKUP(A451,países!$A$4:$B$247,2,FALSE)</f>
        <v>Irak</v>
      </c>
      <c r="C451" s="23">
        <f t="shared" si="80"/>
        <v>0</v>
      </c>
      <c r="D451" s="23">
        <f t="shared" si="81"/>
        <v>0</v>
      </c>
      <c r="E451" s="23">
        <f t="shared" si="82"/>
        <v>0</v>
      </c>
      <c r="F451" s="23">
        <f t="shared" si="83"/>
        <v>0</v>
      </c>
      <c r="G451" s="23">
        <f t="shared" si="84"/>
        <v>0</v>
      </c>
      <c r="H451" s="23">
        <f t="shared" si="85"/>
        <v>0</v>
      </c>
      <c r="I451" s="23">
        <f t="shared" si="86"/>
        <v>0</v>
      </c>
      <c r="J451" s="23">
        <f t="shared" si="87"/>
        <v>0</v>
      </c>
      <c r="K451" s="23">
        <f t="shared" si="88"/>
        <v>0</v>
      </c>
      <c r="L451" s="23">
        <f t="shared" si="89"/>
        <v>0</v>
      </c>
    </row>
    <row r="452" spans="1:12" x14ac:dyDescent="0.25">
      <c r="A452">
        <v>3725</v>
      </c>
      <c r="B452" s="2" t="str">
        <f>VLOOKUP(A452,países!$A$4:$B$247,2,FALSE)</f>
        <v>Irán</v>
      </c>
      <c r="C452" s="23">
        <f t="shared" si="80"/>
        <v>0</v>
      </c>
      <c r="D452" s="23">
        <f t="shared" si="81"/>
        <v>0</v>
      </c>
      <c r="E452" s="23">
        <f t="shared" si="82"/>
        <v>0</v>
      </c>
      <c r="F452" s="23">
        <f t="shared" si="83"/>
        <v>0</v>
      </c>
      <c r="G452" s="23">
        <f t="shared" si="84"/>
        <v>0</v>
      </c>
      <c r="H452" s="23">
        <f t="shared" si="85"/>
        <v>0</v>
      </c>
      <c r="I452" s="23">
        <f t="shared" si="86"/>
        <v>0</v>
      </c>
      <c r="J452" s="23">
        <f t="shared" si="87"/>
        <v>0</v>
      </c>
      <c r="K452" s="23">
        <f t="shared" si="88"/>
        <v>0</v>
      </c>
      <c r="L452" s="23">
        <f t="shared" si="89"/>
        <v>0</v>
      </c>
    </row>
    <row r="453" spans="1:12" x14ac:dyDescent="0.25">
      <c r="A453">
        <v>3835</v>
      </c>
      <c r="B453" s="2" t="str">
        <f>VLOOKUP(A453,países!$A$4:$B$247,2,FALSE)</f>
        <v>Israel</v>
      </c>
      <c r="C453" s="23">
        <f t="shared" si="80"/>
        <v>0</v>
      </c>
      <c r="D453" s="23">
        <f t="shared" si="81"/>
        <v>0</v>
      </c>
      <c r="E453" s="23">
        <f t="shared" si="82"/>
        <v>0</v>
      </c>
      <c r="F453" s="23">
        <f t="shared" si="83"/>
        <v>0</v>
      </c>
      <c r="G453" s="23">
        <f t="shared" si="84"/>
        <v>0</v>
      </c>
      <c r="H453" s="23">
        <f t="shared" si="85"/>
        <v>0</v>
      </c>
      <c r="I453" s="23">
        <f t="shared" si="86"/>
        <v>0</v>
      </c>
      <c r="J453" s="23">
        <f t="shared" si="87"/>
        <v>0</v>
      </c>
      <c r="K453" s="23">
        <f t="shared" si="88"/>
        <v>0</v>
      </c>
      <c r="L453" s="23">
        <f t="shared" si="89"/>
        <v>0</v>
      </c>
    </row>
    <row r="454" spans="1:12" x14ac:dyDescent="0.25">
      <c r="A454">
        <v>3995</v>
      </c>
      <c r="B454" s="2" t="str">
        <f>VLOOKUP(A454,países!$A$4:$B$247,2,FALSE)</f>
        <v>Japón</v>
      </c>
      <c r="C454" s="23">
        <f t="shared" si="80"/>
        <v>12.436</v>
      </c>
      <c r="D454" s="23">
        <f t="shared" si="81"/>
        <v>14.039</v>
      </c>
      <c r="E454" s="23">
        <f t="shared" si="82"/>
        <v>15.461</v>
      </c>
      <c r="F454" s="23">
        <f t="shared" si="83"/>
        <v>15.134245999999999</v>
      </c>
      <c r="G454" s="23">
        <f t="shared" si="84"/>
        <v>15.478159437884083</v>
      </c>
      <c r="H454" s="23">
        <f t="shared" si="85"/>
        <v>14.917888999999999</v>
      </c>
      <c r="I454" s="23">
        <f t="shared" si="86"/>
        <v>11.176758</v>
      </c>
      <c r="J454" s="23">
        <f t="shared" si="87"/>
        <v>9.8193058879102662</v>
      </c>
      <c r="K454" s="23">
        <f t="shared" si="88"/>
        <v>9.1613980000000002</v>
      </c>
      <c r="L454" s="23">
        <f t="shared" si="89"/>
        <v>7.1494270000000002</v>
      </c>
    </row>
    <row r="455" spans="1:12" x14ac:dyDescent="0.25">
      <c r="A455">
        <v>4035</v>
      </c>
      <c r="B455" s="2" t="str">
        <f>VLOOKUP(A455,países!$A$4:$B$247,2,FALSE)</f>
        <v>Jordania</v>
      </c>
      <c r="C455" s="23">
        <f t="shared" si="80"/>
        <v>0</v>
      </c>
      <c r="D455" s="23">
        <f t="shared" si="81"/>
        <v>0</v>
      </c>
      <c r="E455" s="23">
        <f t="shared" si="82"/>
        <v>0</v>
      </c>
      <c r="F455" s="23">
        <f t="shared" si="83"/>
        <v>0</v>
      </c>
      <c r="G455" s="23">
        <f t="shared" si="84"/>
        <v>0</v>
      </c>
      <c r="H455" s="23">
        <f t="shared" si="85"/>
        <v>0</v>
      </c>
      <c r="I455" s="23">
        <f t="shared" si="86"/>
        <v>0</v>
      </c>
      <c r="J455" s="23">
        <f t="shared" si="87"/>
        <v>0</v>
      </c>
      <c r="K455" s="23">
        <f t="shared" si="88"/>
        <v>0</v>
      </c>
      <c r="L455" s="23">
        <f t="shared" si="89"/>
        <v>0</v>
      </c>
    </row>
    <row r="456" spans="1:12" x14ac:dyDescent="0.25">
      <c r="A456">
        <v>4135</v>
      </c>
      <c r="B456" s="2" t="str">
        <f>VLOOKUP(A456,países!$A$4:$B$247,2,FALSE)</f>
        <v>Kuwait</v>
      </c>
      <c r="C456" s="23">
        <f t="shared" si="80"/>
        <v>0</v>
      </c>
      <c r="D456" s="23">
        <f t="shared" si="81"/>
        <v>0</v>
      </c>
      <c r="E456" s="23">
        <f t="shared" si="82"/>
        <v>0</v>
      </c>
      <c r="F456" s="23">
        <f t="shared" si="83"/>
        <v>0</v>
      </c>
      <c r="G456" s="23">
        <f t="shared" si="84"/>
        <v>0</v>
      </c>
      <c r="H456" s="23">
        <f t="shared" si="85"/>
        <v>0</v>
      </c>
      <c r="I456" s="23">
        <f t="shared" si="86"/>
        <v>0</v>
      </c>
      <c r="J456" s="23">
        <f t="shared" si="87"/>
        <v>0</v>
      </c>
      <c r="K456" s="23">
        <f t="shared" si="88"/>
        <v>0</v>
      </c>
      <c r="L456" s="23">
        <f t="shared" si="89"/>
        <v>0</v>
      </c>
    </row>
    <row r="457" spans="1:12" x14ac:dyDescent="0.25">
      <c r="A457">
        <v>4205</v>
      </c>
      <c r="B457" s="2" t="str">
        <f>VLOOKUP(A457,países!$A$4:$B$247,2,FALSE)</f>
        <v xml:space="preserve">Laos, Reino de </v>
      </c>
      <c r="C457" s="23">
        <f t="shared" si="80"/>
        <v>0</v>
      </c>
      <c r="D457" s="23">
        <f t="shared" si="81"/>
        <v>0</v>
      </c>
      <c r="E457" s="23">
        <f t="shared" si="82"/>
        <v>0</v>
      </c>
      <c r="F457" s="23">
        <f t="shared" si="83"/>
        <v>0</v>
      </c>
      <c r="G457" s="23">
        <f t="shared" si="84"/>
        <v>0</v>
      </c>
      <c r="H457" s="23">
        <f t="shared" si="85"/>
        <v>0</v>
      </c>
      <c r="I457" s="23">
        <f t="shared" si="86"/>
        <v>0</v>
      </c>
      <c r="J457" s="23">
        <f t="shared" si="87"/>
        <v>0</v>
      </c>
      <c r="K457" s="23">
        <f t="shared" si="88"/>
        <v>0</v>
      </c>
      <c r="L457" s="23">
        <f t="shared" si="89"/>
        <v>0</v>
      </c>
    </row>
    <row r="458" spans="1:12" x14ac:dyDescent="0.25">
      <c r="A458">
        <v>4315</v>
      </c>
      <c r="B458" s="2" t="str">
        <f>VLOOKUP(A458,países!$A$4:$B$247,2,FALSE)</f>
        <v>Líbano</v>
      </c>
      <c r="C458" s="23">
        <f t="shared" si="80"/>
        <v>0</v>
      </c>
      <c r="D458" s="23">
        <f t="shared" si="81"/>
        <v>0</v>
      </c>
      <c r="E458" s="23">
        <f t="shared" si="82"/>
        <v>0</v>
      </c>
      <c r="F458" s="23">
        <f t="shared" si="83"/>
        <v>0</v>
      </c>
      <c r="G458" s="23">
        <f t="shared" si="84"/>
        <v>0</v>
      </c>
      <c r="H458" s="23">
        <f t="shared" si="85"/>
        <v>0</v>
      </c>
      <c r="I458" s="23">
        <f t="shared" si="86"/>
        <v>0</v>
      </c>
      <c r="J458" s="23">
        <f t="shared" si="87"/>
        <v>0</v>
      </c>
      <c r="K458" s="23">
        <f t="shared" si="88"/>
        <v>0</v>
      </c>
      <c r="L458" s="23">
        <f t="shared" si="89"/>
        <v>0</v>
      </c>
    </row>
    <row r="459" spans="1:12" x14ac:dyDescent="0.25">
      <c r="A459">
        <v>4555</v>
      </c>
      <c r="B459" s="2" t="str">
        <f>VLOOKUP(A459,países!$A$4:$B$247,2,FALSE)</f>
        <v>Malasia</v>
      </c>
      <c r="C459" s="23">
        <f t="shared" si="80"/>
        <v>0</v>
      </c>
      <c r="D459" s="23">
        <f t="shared" si="81"/>
        <v>0</v>
      </c>
      <c r="E459" s="23">
        <f t="shared" si="82"/>
        <v>0</v>
      </c>
      <c r="F459" s="23">
        <f t="shared" si="83"/>
        <v>0</v>
      </c>
      <c r="G459" s="23">
        <f t="shared" si="84"/>
        <v>0</v>
      </c>
      <c r="H459" s="23">
        <f t="shared" si="85"/>
        <v>0</v>
      </c>
      <c r="I459" s="23">
        <f t="shared" si="86"/>
        <v>0</v>
      </c>
      <c r="J459" s="23">
        <f t="shared" si="87"/>
        <v>0</v>
      </c>
      <c r="K459" s="23">
        <f t="shared" si="88"/>
        <v>0</v>
      </c>
      <c r="L459" s="23">
        <f t="shared" si="89"/>
        <v>0</v>
      </c>
    </row>
    <row r="460" spans="1:12" x14ac:dyDescent="0.25">
      <c r="A460">
        <v>4975</v>
      </c>
      <c r="B460" s="2" t="str">
        <f>VLOOKUP(A460,países!$A$4:$B$247,2,FALSE)</f>
        <v>Mongolia</v>
      </c>
      <c r="C460" s="23">
        <f t="shared" si="80"/>
        <v>0</v>
      </c>
      <c r="D460" s="23">
        <f t="shared" si="81"/>
        <v>0</v>
      </c>
      <c r="E460" s="23">
        <f t="shared" si="82"/>
        <v>0</v>
      </c>
      <c r="F460" s="23">
        <f t="shared" si="83"/>
        <v>0</v>
      </c>
      <c r="G460" s="23">
        <f t="shared" si="84"/>
        <v>0</v>
      </c>
      <c r="H460" s="23">
        <f t="shared" si="85"/>
        <v>0</v>
      </c>
      <c r="I460" s="23">
        <f t="shared" si="86"/>
        <v>0</v>
      </c>
      <c r="J460" s="23">
        <f t="shared" si="87"/>
        <v>0</v>
      </c>
      <c r="K460" s="23">
        <f t="shared" si="88"/>
        <v>0</v>
      </c>
      <c r="L460" s="23">
        <f t="shared" si="89"/>
        <v>0</v>
      </c>
    </row>
    <row r="461" spans="1:12" x14ac:dyDescent="0.25">
      <c r="A461">
        <v>5175</v>
      </c>
      <c r="B461" s="2" t="str">
        <f>VLOOKUP(A461,países!$A$4:$B$247,2,FALSE)</f>
        <v>Nepal</v>
      </c>
      <c r="C461" s="23">
        <f t="shared" si="80"/>
        <v>0</v>
      </c>
      <c r="D461" s="23">
        <f t="shared" si="81"/>
        <v>0</v>
      </c>
      <c r="E461" s="23">
        <f t="shared" si="82"/>
        <v>0</v>
      </c>
      <c r="F461" s="23">
        <f t="shared" si="83"/>
        <v>0</v>
      </c>
      <c r="G461" s="23">
        <f t="shared" si="84"/>
        <v>0</v>
      </c>
      <c r="H461" s="23">
        <f t="shared" si="85"/>
        <v>0</v>
      </c>
      <c r="I461" s="23">
        <f t="shared" si="86"/>
        <v>0</v>
      </c>
      <c r="J461" s="23">
        <f t="shared" si="87"/>
        <v>0</v>
      </c>
      <c r="K461" s="23">
        <f t="shared" si="88"/>
        <v>0</v>
      </c>
      <c r="L461" s="23">
        <f t="shared" si="89"/>
        <v>0</v>
      </c>
    </row>
    <row r="462" spans="1:12" x14ac:dyDescent="0.25">
      <c r="A462">
        <v>5565</v>
      </c>
      <c r="B462" s="2" t="str">
        <f>VLOOKUP(A462,países!$A$4:$B$247,2,FALSE)</f>
        <v>Omán</v>
      </c>
      <c r="C462" s="23">
        <f t="shared" si="80"/>
        <v>0</v>
      </c>
      <c r="D462" s="23">
        <f t="shared" si="81"/>
        <v>0</v>
      </c>
      <c r="E462" s="23">
        <f t="shared" si="82"/>
        <v>0</v>
      </c>
      <c r="F462" s="23">
        <f t="shared" si="83"/>
        <v>0</v>
      </c>
      <c r="G462" s="23">
        <f t="shared" si="84"/>
        <v>0</v>
      </c>
      <c r="H462" s="23">
        <f t="shared" si="85"/>
        <v>0</v>
      </c>
      <c r="I462" s="23">
        <f t="shared" si="86"/>
        <v>0</v>
      </c>
      <c r="J462" s="23">
        <f t="shared" si="87"/>
        <v>0</v>
      </c>
      <c r="K462" s="23">
        <f t="shared" si="88"/>
        <v>0</v>
      </c>
      <c r="L462" s="23">
        <f t="shared" si="89"/>
        <v>0</v>
      </c>
    </row>
    <row r="463" spans="1:12" x14ac:dyDescent="0.25">
      <c r="A463">
        <v>5765</v>
      </c>
      <c r="B463" s="2" t="str">
        <f>VLOOKUP(A463,países!$A$4:$B$247,2,FALSE)</f>
        <v>Pakistán</v>
      </c>
      <c r="C463" s="23">
        <f t="shared" si="80"/>
        <v>0</v>
      </c>
      <c r="D463" s="23">
        <f t="shared" si="81"/>
        <v>0</v>
      </c>
      <c r="E463" s="23">
        <f t="shared" si="82"/>
        <v>0</v>
      </c>
      <c r="F463" s="23">
        <f t="shared" si="83"/>
        <v>0</v>
      </c>
      <c r="G463" s="23">
        <f t="shared" si="84"/>
        <v>0</v>
      </c>
      <c r="H463" s="23">
        <f t="shared" si="85"/>
        <v>0</v>
      </c>
      <c r="I463" s="23">
        <f t="shared" si="86"/>
        <v>0</v>
      </c>
      <c r="J463" s="23">
        <f t="shared" si="87"/>
        <v>0</v>
      </c>
      <c r="K463" s="23">
        <f t="shared" si="88"/>
        <v>0</v>
      </c>
      <c r="L463" s="23">
        <f t="shared" si="89"/>
        <v>0</v>
      </c>
    </row>
    <row r="464" spans="1:12" x14ac:dyDescent="0.25">
      <c r="A464">
        <v>6185</v>
      </c>
      <c r="B464" s="2" t="str">
        <f>VLOOKUP(A464,países!$A$4:$B$247,2,FALSE)</f>
        <v>Qatar</v>
      </c>
      <c r="C464" s="23">
        <f t="shared" si="80"/>
        <v>0</v>
      </c>
      <c r="D464" s="23">
        <f t="shared" si="81"/>
        <v>0</v>
      </c>
      <c r="E464" s="23">
        <f t="shared" si="82"/>
        <v>0</v>
      </c>
      <c r="F464" s="23">
        <f t="shared" si="83"/>
        <v>0</v>
      </c>
      <c r="G464" s="23">
        <f t="shared" si="84"/>
        <v>0</v>
      </c>
      <c r="H464" s="23">
        <f t="shared" si="85"/>
        <v>0</v>
      </c>
      <c r="I464" s="23">
        <f t="shared" si="86"/>
        <v>0</v>
      </c>
      <c r="J464" s="23">
        <f t="shared" si="87"/>
        <v>0</v>
      </c>
      <c r="K464" s="23">
        <f t="shared" si="88"/>
        <v>0</v>
      </c>
      <c r="L464" s="23">
        <f t="shared" si="89"/>
        <v>0</v>
      </c>
    </row>
    <row r="465" spans="1:16" x14ac:dyDescent="0.25">
      <c r="A465">
        <v>6766</v>
      </c>
      <c r="B465" s="2" t="str">
        <f>VLOOKUP(A465,países!$A$4:$B$247,2,FALSE)</f>
        <v>Rusia</v>
      </c>
      <c r="C465" s="23">
        <f t="shared" si="80"/>
        <v>0</v>
      </c>
      <c r="D465" s="23">
        <f t="shared" si="81"/>
        <v>0</v>
      </c>
      <c r="E465" s="23">
        <f t="shared" si="82"/>
        <v>0</v>
      </c>
      <c r="F465" s="23">
        <f t="shared" si="83"/>
        <v>0</v>
      </c>
      <c r="G465" s="23">
        <f t="shared" si="84"/>
        <v>0</v>
      </c>
      <c r="H465" s="23">
        <f t="shared" si="85"/>
        <v>0</v>
      </c>
      <c r="I465" s="23">
        <f t="shared" si="86"/>
        <v>0</v>
      </c>
      <c r="J465" s="23">
        <f t="shared" si="87"/>
        <v>0</v>
      </c>
      <c r="K465" s="23">
        <f t="shared" si="88"/>
        <v>0</v>
      </c>
      <c r="L465" s="23">
        <f t="shared" si="89"/>
        <v>0</v>
      </c>
    </row>
    <row r="466" spans="1:16" x14ac:dyDescent="0.25">
      <c r="A466">
        <v>7415</v>
      </c>
      <c r="B466" s="2" t="str">
        <f>VLOOKUP(A466,países!$A$4:$B$247,2,FALSE)</f>
        <v>Singapur</v>
      </c>
      <c r="C466" s="23">
        <f t="shared" si="80"/>
        <v>0</v>
      </c>
      <c r="D466" s="23">
        <f t="shared" si="81"/>
        <v>0</v>
      </c>
      <c r="E466" s="23">
        <f t="shared" si="82"/>
        <v>0</v>
      </c>
      <c r="F466" s="23">
        <f t="shared" si="83"/>
        <v>0</v>
      </c>
      <c r="G466" s="23">
        <f t="shared" si="84"/>
        <v>0</v>
      </c>
      <c r="H466" s="23">
        <f t="shared" si="85"/>
        <v>0</v>
      </c>
      <c r="I466" s="23">
        <f t="shared" si="86"/>
        <v>0</v>
      </c>
      <c r="J466" s="23">
        <f t="shared" si="87"/>
        <v>0</v>
      </c>
      <c r="K466" s="23">
        <f t="shared" si="88"/>
        <v>0</v>
      </c>
      <c r="L466" s="23">
        <f t="shared" si="89"/>
        <v>0</v>
      </c>
    </row>
    <row r="467" spans="1:16" x14ac:dyDescent="0.25">
      <c r="A467">
        <v>7445</v>
      </c>
      <c r="B467" s="2" t="str">
        <f>VLOOKUP(A467,países!$A$4:$B$247,2,FALSE)</f>
        <v>Siria</v>
      </c>
      <c r="C467" s="23">
        <f t="shared" si="80"/>
        <v>0</v>
      </c>
      <c r="D467" s="23">
        <f t="shared" si="81"/>
        <v>0</v>
      </c>
      <c r="E467" s="23">
        <f t="shared" si="82"/>
        <v>0</v>
      </c>
      <c r="F467" s="23">
        <f t="shared" si="83"/>
        <v>0</v>
      </c>
      <c r="G467" s="23">
        <f t="shared" si="84"/>
        <v>0</v>
      </c>
      <c r="H467" s="23">
        <f t="shared" si="85"/>
        <v>0</v>
      </c>
      <c r="I467" s="23">
        <f t="shared" si="86"/>
        <v>0</v>
      </c>
      <c r="J467" s="23">
        <f t="shared" si="87"/>
        <v>0</v>
      </c>
      <c r="K467" s="23">
        <f t="shared" si="88"/>
        <v>0</v>
      </c>
      <c r="L467" s="23">
        <f t="shared" si="89"/>
        <v>0</v>
      </c>
    </row>
    <row r="468" spans="1:16" x14ac:dyDescent="0.25">
      <c r="A468">
        <v>7765</v>
      </c>
      <c r="B468" s="2" t="str">
        <f>VLOOKUP(A468,países!$A$4:$B$247,2,FALSE)</f>
        <v>Tailandia</v>
      </c>
      <c r="C468" s="23">
        <f t="shared" si="80"/>
        <v>0</v>
      </c>
      <c r="D468" s="23">
        <f t="shared" si="81"/>
        <v>0</v>
      </c>
      <c r="E468" s="23">
        <f t="shared" si="82"/>
        <v>0</v>
      </c>
      <c r="F468" s="23">
        <f t="shared" si="83"/>
        <v>0</v>
      </c>
      <c r="G468" s="23">
        <f t="shared" si="84"/>
        <v>0</v>
      </c>
      <c r="H468" s="23">
        <f t="shared" si="85"/>
        <v>0</v>
      </c>
      <c r="I468" s="23">
        <f t="shared" si="86"/>
        <v>0</v>
      </c>
      <c r="J468" s="23">
        <f t="shared" si="87"/>
        <v>0</v>
      </c>
      <c r="K468" s="23">
        <f t="shared" si="88"/>
        <v>0</v>
      </c>
      <c r="L468" s="23">
        <f t="shared" si="89"/>
        <v>0</v>
      </c>
    </row>
    <row r="469" spans="1:16" x14ac:dyDescent="0.25">
      <c r="A469">
        <v>8275</v>
      </c>
      <c r="B469" s="2" t="str">
        <f>VLOOKUP(A469,países!$A$4:$B$247,2,FALSE)</f>
        <v>Turquía</v>
      </c>
      <c r="C469" s="23">
        <f t="shared" si="80"/>
        <v>0.36799999999999999</v>
      </c>
      <c r="D469" s="23">
        <f t="shared" si="81"/>
        <v>0</v>
      </c>
      <c r="E469" s="23">
        <f t="shared" si="82"/>
        <v>0</v>
      </c>
      <c r="F469" s="23">
        <f t="shared" si="83"/>
        <v>0</v>
      </c>
      <c r="G469" s="23">
        <f t="shared" si="84"/>
        <v>0</v>
      </c>
      <c r="H469" s="23">
        <f t="shared" si="85"/>
        <v>0</v>
      </c>
      <c r="I469" s="23">
        <f t="shared" si="86"/>
        <v>0</v>
      </c>
      <c r="J469" s="23">
        <f t="shared" si="87"/>
        <v>0</v>
      </c>
      <c r="K469" s="23">
        <f t="shared" si="88"/>
        <v>0</v>
      </c>
      <c r="L469" s="23">
        <f t="shared" si="89"/>
        <v>0</v>
      </c>
    </row>
    <row r="470" spans="1:16" x14ac:dyDescent="0.25">
      <c r="A470">
        <v>8555</v>
      </c>
      <c r="B470" s="2" t="str">
        <f>VLOOKUP(A470,países!$A$4:$B$247,2,FALSE)</f>
        <v>Vietnam Rep. Democrática</v>
      </c>
      <c r="C470" s="23">
        <f t="shared" si="80"/>
        <v>0</v>
      </c>
      <c r="D470" s="23">
        <f t="shared" si="81"/>
        <v>0</v>
      </c>
      <c r="E470" s="23">
        <f t="shared" si="82"/>
        <v>0</v>
      </c>
      <c r="F470" s="23">
        <f t="shared" si="83"/>
        <v>0</v>
      </c>
      <c r="G470" s="23">
        <f t="shared" si="84"/>
        <v>0</v>
      </c>
      <c r="H470" s="23">
        <f t="shared" si="85"/>
        <v>0</v>
      </c>
      <c r="I470" s="23">
        <f t="shared" si="86"/>
        <v>0</v>
      </c>
      <c r="J470" s="23">
        <f t="shared" si="87"/>
        <v>0</v>
      </c>
      <c r="K470" s="23">
        <f t="shared" si="88"/>
        <v>0</v>
      </c>
      <c r="L470" s="23">
        <f t="shared" si="89"/>
        <v>0</v>
      </c>
    </row>
    <row r="471" spans="1:16" x14ac:dyDescent="0.25">
      <c r="A471">
        <v>8585</v>
      </c>
      <c r="B471" s="2" t="str">
        <f>VLOOKUP(A471,países!$A$4:$B$247,2,FALSE)</f>
        <v>Vietnam del Sur Rep.</v>
      </c>
      <c r="C471" s="23">
        <f t="shared" si="80"/>
        <v>0</v>
      </c>
      <c r="D471" s="23">
        <f t="shared" si="81"/>
        <v>0</v>
      </c>
      <c r="E471" s="23">
        <f t="shared" si="82"/>
        <v>0</v>
      </c>
      <c r="F471" s="23">
        <f t="shared" si="83"/>
        <v>0</v>
      </c>
      <c r="G471" s="23">
        <f t="shared" si="84"/>
        <v>0</v>
      </c>
      <c r="H471" s="23">
        <f t="shared" si="85"/>
        <v>0</v>
      </c>
      <c r="I471" s="23">
        <f t="shared" si="86"/>
        <v>0</v>
      </c>
      <c r="J471" s="23">
        <f t="shared" si="87"/>
        <v>0</v>
      </c>
      <c r="K471" s="23">
        <f t="shared" si="88"/>
        <v>0</v>
      </c>
      <c r="L471" s="23">
        <f t="shared" si="89"/>
        <v>0</v>
      </c>
    </row>
    <row r="472" spans="1:16" customFormat="1" x14ac:dyDescent="0.25">
      <c r="A472">
        <v>909918</v>
      </c>
      <c r="B472" s="2" t="str">
        <f>VLOOKUP(A472,países!$A$4:$B$247,2,FALSE)</f>
        <v>Resto Asia</v>
      </c>
      <c r="C472" s="23">
        <f t="shared" si="80"/>
        <v>0</v>
      </c>
      <c r="D472" s="23">
        <f t="shared" si="81"/>
        <v>0</v>
      </c>
      <c r="E472" s="23">
        <f t="shared" si="82"/>
        <v>0</v>
      </c>
      <c r="F472" s="23">
        <f t="shared" si="83"/>
        <v>0</v>
      </c>
      <c r="G472" s="23">
        <f t="shared" si="84"/>
        <v>0</v>
      </c>
      <c r="H472" s="23">
        <f t="shared" si="85"/>
        <v>0</v>
      </c>
      <c r="I472" s="23">
        <f t="shared" si="86"/>
        <v>0</v>
      </c>
      <c r="J472" s="23">
        <f t="shared" si="87"/>
        <v>0</v>
      </c>
      <c r="K472" s="23">
        <f t="shared" si="88"/>
        <v>0</v>
      </c>
      <c r="L472" s="23">
        <f t="shared" si="89"/>
        <v>0</v>
      </c>
      <c r="M472" s="21"/>
      <c r="N472" s="21"/>
      <c r="O472" s="21"/>
      <c r="P472" s="21"/>
    </row>
    <row r="473" spans="1:16" x14ac:dyDescent="0.25">
      <c r="A473">
        <v>8805</v>
      </c>
      <c r="B473" s="2" t="str">
        <f>VLOOKUP(A473,países!$A$4:$B$247,2,FALSE)</f>
        <v>Yemen</v>
      </c>
      <c r="C473" s="23">
        <f t="shared" si="80"/>
        <v>0</v>
      </c>
      <c r="D473" s="23">
        <f t="shared" si="81"/>
        <v>0</v>
      </c>
      <c r="E473" s="23">
        <f t="shared" si="82"/>
        <v>0</v>
      </c>
      <c r="F473" s="23">
        <f t="shared" si="83"/>
        <v>0</v>
      </c>
      <c r="G473" s="23">
        <f t="shared" si="84"/>
        <v>0</v>
      </c>
      <c r="H473" s="23">
        <f t="shared" si="85"/>
        <v>0</v>
      </c>
      <c r="I473" s="23">
        <f t="shared" si="86"/>
        <v>0</v>
      </c>
      <c r="J473" s="23">
        <f t="shared" si="87"/>
        <v>0</v>
      </c>
      <c r="K473" s="23">
        <f t="shared" si="88"/>
        <v>0</v>
      </c>
      <c r="L473" s="23">
        <f t="shared" si="89"/>
        <v>0</v>
      </c>
    </row>
    <row r="474" spans="1:16" x14ac:dyDescent="0.25">
      <c r="J474" s="23"/>
      <c r="K474" s="23"/>
      <c r="L474" s="23"/>
    </row>
    <row r="475" spans="1:16" x14ac:dyDescent="0.25">
      <c r="J475" s="23"/>
      <c r="K475" s="23"/>
      <c r="L475" s="23"/>
    </row>
    <row r="476" spans="1:16" x14ac:dyDescent="0.25">
      <c r="J476" s="23"/>
      <c r="K476" s="23"/>
      <c r="L476" s="23"/>
    </row>
    <row r="477" spans="1:16" x14ac:dyDescent="0.25">
      <c r="J477" s="23"/>
      <c r="K477" s="23"/>
      <c r="L477" s="23"/>
    </row>
    <row r="478" spans="1:16" customFormat="1" x14ac:dyDescent="0.25">
      <c r="A478">
        <v>919914</v>
      </c>
      <c r="B478" s="1" t="s">
        <v>240</v>
      </c>
      <c r="J478" s="23"/>
      <c r="K478" s="23"/>
      <c r="L478" s="23"/>
    </row>
    <row r="479" spans="1:16" customFormat="1" x14ac:dyDescent="0.25">
      <c r="A479">
        <v>597</v>
      </c>
      <c r="B479" s="2" t="str">
        <f>VLOOKUP(A479,países!$A$4:$B$247,2,FALSE)</f>
        <v>Argelia</v>
      </c>
      <c r="C479" s="23">
        <f t="shared" ref="C479:C496" si="90">VLOOKUP($B479,$B$4:$H$226,2,FALSE)</f>
        <v>0</v>
      </c>
      <c r="D479" s="23">
        <f t="shared" ref="D479:D496" si="91">VLOOKUP($B479,$B$4:$H$226,3,FALSE)</f>
        <v>0</v>
      </c>
      <c r="E479" s="23">
        <f t="shared" ref="E479:E496" si="92">VLOOKUP($B479,$B$4:$H$226,4,FALSE)</f>
        <v>0</v>
      </c>
      <c r="F479" s="23">
        <f t="shared" ref="F479:F496" si="93">VLOOKUP($B479,$B$4:$H$226,5,FALSE)</f>
        <v>0</v>
      </c>
      <c r="G479" s="23">
        <f t="shared" ref="G479:G496" si="94">VLOOKUP($B479,$B$4:$H$226,6,FALSE)</f>
        <v>0</v>
      </c>
      <c r="H479" s="23">
        <f t="shared" ref="H479:H496" si="95">VLOOKUP($B479,$B$4:$H$226,7,FALSE)</f>
        <v>0</v>
      </c>
      <c r="I479" s="23">
        <f t="shared" ref="I479:I496" si="96">VLOOKUP($B479,$B$4:$I$226,8,FALSE)</f>
        <v>0</v>
      </c>
      <c r="J479" s="23">
        <f t="shared" ref="J479:J496" si="97">VLOOKUP($B479,$B$4:$Z$226,9,FALSE)</f>
        <v>0</v>
      </c>
      <c r="K479" s="23">
        <f t="shared" si="88"/>
        <v>0</v>
      </c>
      <c r="L479" s="23">
        <f t="shared" si="89"/>
        <v>0</v>
      </c>
    </row>
    <row r="480" spans="1:16" customFormat="1" x14ac:dyDescent="0.25">
      <c r="A480">
        <v>633</v>
      </c>
      <c r="B480" s="2" t="str">
        <f>VLOOKUP(A480,países!$A$4:$B$247,2,FALSE)</f>
        <v>Argentina</v>
      </c>
      <c r="C480" s="23">
        <f t="shared" si="90"/>
        <v>0</v>
      </c>
      <c r="D480" s="23">
        <f t="shared" si="91"/>
        <v>0</v>
      </c>
      <c r="E480" s="23">
        <f t="shared" si="92"/>
        <v>2.351</v>
      </c>
      <c r="F480" s="23">
        <f t="shared" si="93"/>
        <v>0</v>
      </c>
      <c r="G480" s="23">
        <f t="shared" si="94"/>
        <v>0</v>
      </c>
      <c r="H480" s="23">
        <f t="shared" si="95"/>
        <v>0</v>
      </c>
      <c r="I480" s="23">
        <f t="shared" si="96"/>
        <v>0</v>
      </c>
      <c r="J480" s="23">
        <f t="shared" si="97"/>
        <v>0</v>
      </c>
      <c r="K480" s="23">
        <f t="shared" si="88"/>
        <v>0</v>
      </c>
      <c r="L480" s="23">
        <f t="shared" si="89"/>
        <v>0</v>
      </c>
    </row>
    <row r="481" spans="1:12" customFormat="1" x14ac:dyDescent="0.25">
      <c r="A481">
        <v>1053</v>
      </c>
      <c r="B481" s="2" t="str">
        <f>VLOOKUP(A481,países!$A$4:$B$247,2,FALSE)</f>
        <v>Brasil</v>
      </c>
      <c r="C481" s="23">
        <f t="shared" si="90"/>
        <v>0</v>
      </c>
      <c r="D481" s="23">
        <f t="shared" si="91"/>
        <v>0</v>
      </c>
      <c r="E481" s="23">
        <f t="shared" si="92"/>
        <v>0</v>
      </c>
      <c r="F481" s="23">
        <f t="shared" si="93"/>
        <v>0</v>
      </c>
      <c r="G481" s="23">
        <f t="shared" si="94"/>
        <v>0</v>
      </c>
      <c r="H481" s="23">
        <f t="shared" si="95"/>
        <v>0</v>
      </c>
      <c r="I481" s="23">
        <f t="shared" si="96"/>
        <v>0</v>
      </c>
      <c r="J481" s="23">
        <f t="shared" si="97"/>
        <v>0</v>
      </c>
      <c r="K481" s="23">
        <f t="shared" si="88"/>
        <v>0</v>
      </c>
      <c r="L481" s="23">
        <f t="shared" si="89"/>
        <v>0</v>
      </c>
    </row>
    <row r="482" spans="1:12" customFormat="1" x14ac:dyDescent="0.25">
      <c r="A482">
        <v>1693</v>
      </c>
      <c r="B482" s="2" t="str">
        <f>VLOOKUP(A482,países!$A$4:$B$247,2,FALSE)</f>
        <v>Colombia</v>
      </c>
      <c r="C482" s="23">
        <f t="shared" si="90"/>
        <v>0.41899999999999998</v>
      </c>
      <c r="D482" s="23">
        <f t="shared" si="91"/>
        <v>1.1060000000000001</v>
      </c>
      <c r="E482" s="23">
        <f t="shared" si="92"/>
        <v>0.53700000000000003</v>
      </c>
      <c r="F482" s="23">
        <f t="shared" si="93"/>
        <v>0.81583099999999997</v>
      </c>
      <c r="G482" s="23">
        <f t="shared" si="94"/>
        <v>0.3266310653379742</v>
      </c>
      <c r="H482" s="23">
        <f t="shared" si="95"/>
        <v>0.38108500000000001</v>
      </c>
      <c r="I482" s="23">
        <f t="shared" si="96"/>
        <v>0</v>
      </c>
      <c r="J482" s="23">
        <f t="shared" si="97"/>
        <v>0</v>
      </c>
      <c r="K482" s="23">
        <f t="shared" si="88"/>
        <v>0</v>
      </c>
      <c r="L482" s="23">
        <f t="shared" si="89"/>
        <v>0</v>
      </c>
    </row>
    <row r="483" spans="1:12" customFormat="1" x14ac:dyDescent="0.25">
      <c r="A483">
        <v>2113</v>
      </c>
      <c r="B483" s="2" t="str">
        <f>VLOOKUP(A483,países!$A$4:$B$247,2,FALSE)</f>
        <v>Chile</v>
      </c>
      <c r="C483" s="23">
        <f t="shared" si="90"/>
        <v>0</v>
      </c>
      <c r="D483" s="23">
        <f t="shared" si="91"/>
        <v>0</v>
      </c>
      <c r="E483" s="23">
        <f t="shared" si="92"/>
        <v>0</v>
      </c>
      <c r="F483" s="23">
        <f t="shared" si="93"/>
        <v>0</v>
      </c>
      <c r="G483" s="23">
        <f t="shared" si="94"/>
        <v>0</v>
      </c>
      <c r="H483" s="23">
        <f t="shared" si="95"/>
        <v>0</v>
      </c>
      <c r="I483" s="23">
        <f t="shared" si="96"/>
        <v>0</v>
      </c>
      <c r="J483" s="23">
        <f t="shared" si="97"/>
        <v>0</v>
      </c>
      <c r="K483" s="23">
        <f t="shared" si="88"/>
        <v>0</v>
      </c>
      <c r="L483" s="23">
        <f t="shared" si="89"/>
        <v>0</v>
      </c>
    </row>
    <row r="484" spans="1:12" customFormat="1" x14ac:dyDescent="0.25">
      <c r="A484">
        <v>2407</v>
      </c>
      <c r="B484" s="2" t="str">
        <f>VLOOKUP(A484,países!$A$4:$B$247,2,FALSE)</f>
        <v>Egipto</v>
      </c>
      <c r="C484" s="23">
        <f t="shared" si="90"/>
        <v>0</v>
      </c>
      <c r="D484" s="23">
        <f t="shared" si="91"/>
        <v>0</v>
      </c>
      <c r="E484" s="23">
        <f t="shared" si="92"/>
        <v>0</v>
      </c>
      <c r="F484" s="23">
        <f t="shared" si="93"/>
        <v>0</v>
      </c>
      <c r="G484" s="23">
        <f t="shared" si="94"/>
        <v>0</v>
      </c>
      <c r="H484" s="23">
        <f t="shared" si="95"/>
        <v>0</v>
      </c>
      <c r="I484" s="23">
        <f t="shared" si="96"/>
        <v>0</v>
      </c>
      <c r="J484" s="23">
        <f t="shared" si="97"/>
        <v>0</v>
      </c>
      <c r="K484" s="23">
        <f t="shared" si="88"/>
        <v>0</v>
      </c>
      <c r="L484" s="23">
        <f t="shared" si="89"/>
        <v>0</v>
      </c>
    </row>
    <row r="485" spans="1:12" customFormat="1" x14ac:dyDescent="0.25">
      <c r="A485">
        <v>3615</v>
      </c>
      <c r="B485" s="2" t="str">
        <f>VLOOKUP(A485,países!$A$4:$B$247,2,FALSE)</f>
        <v>India</v>
      </c>
      <c r="C485" s="23">
        <f t="shared" si="90"/>
        <v>0</v>
      </c>
      <c r="D485" s="23">
        <f t="shared" si="91"/>
        <v>0</v>
      </c>
      <c r="E485" s="23">
        <f t="shared" si="92"/>
        <v>0</v>
      </c>
      <c r="F485" s="23">
        <f t="shared" si="93"/>
        <v>0</v>
      </c>
      <c r="G485" s="23">
        <f t="shared" si="94"/>
        <v>0</v>
      </c>
      <c r="H485" s="23">
        <f t="shared" si="95"/>
        <v>0</v>
      </c>
      <c r="I485" s="23">
        <f t="shared" si="96"/>
        <v>0</v>
      </c>
      <c r="J485" s="23">
        <f t="shared" si="97"/>
        <v>0</v>
      </c>
      <c r="K485" s="23">
        <f t="shared" si="88"/>
        <v>0</v>
      </c>
      <c r="L485" s="23">
        <f t="shared" si="89"/>
        <v>0</v>
      </c>
    </row>
    <row r="486" spans="1:12" customFormat="1" x14ac:dyDescent="0.25">
      <c r="A486">
        <v>3655</v>
      </c>
      <c r="B486" s="2" t="str">
        <f>VLOOKUP(A486,países!$A$4:$B$247,2,FALSE)</f>
        <v>Indonesia</v>
      </c>
      <c r="C486" s="23">
        <f t="shared" si="90"/>
        <v>0</v>
      </c>
      <c r="D486" s="23">
        <f t="shared" si="91"/>
        <v>0</v>
      </c>
      <c r="E486" s="23">
        <f t="shared" si="92"/>
        <v>0</v>
      </c>
      <c r="F486" s="23">
        <f t="shared" si="93"/>
        <v>0</v>
      </c>
      <c r="G486" s="23">
        <f t="shared" si="94"/>
        <v>0</v>
      </c>
      <c r="H486" s="23">
        <f t="shared" si="95"/>
        <v>0</v>
      </c>
      <c r="I486" s="23">
        <f t="shared" si="96"/>
        <v>0</v>
      </c>
      <c r="J486" s="23">
        <f t="shared" si="97"/>
        <v>0</v>
      </c>
      <c r="K486" s="23">
        <f t="shared" si="88"/>
        <v>4.09627886</v>
      </c>
      <c r="L486" s="23">
        <f t="shared" si="89"/>
        <v>0</v>
      </c>
    </row>
    <row r="487" spans="1:12" customFormat="1" x14ac:dyDescent="0.25">
      <c r="A487">
        <v>3725</v>
      </c>
      <c r="B487" s="2" t="str">
        <f>VLOOKUP(A487,países!$A$4:$B$247,2,FALSE)</f>
        <v>Irán</v>
      </c>
      <c r="C487" s="23">
        <f t="shared" si="90"/>
        <v>0</v>
      </c>
      <c r="D487" s="23">
        <f t="shared" si="91"/>
        <v>0</v>
      </c>
      <c r="E487" s="23">
        <f t="shared" si="92"/>
        <v>0</v>
      </c>
      <c r="F487" s="23">
        <f t="shared" si="93"/>
        <v>0</v>
      </c>
      <c r="G487" s="23">
        <f t="shared" si="94"/>
        <v>0</v>
      </c>
      <c r="H487" s="23">
        <f t="shared" si="95"/>
        <v>0</v>
      </c>
      <c r="I487" s="23">
        <f t="shared" si="96"/>
        <v>0</v>
      </c>
      <c r="J487" s="23">
        <f t="shared" si="97"/>
        <v>0</v>
      </c>
      <c r="K487" s="23">
        <f t="shared" si="88"/>
        <v>0</v>
      </c>
      <c r="L487" s="23">
        <f t="shared" si="89"/>
        <v>0</v>
      </c>
    </row>
    <row r="488" spans="1:12" customFormat="1" x14ac:dyDescent="0.25">
      <c r="A488">
        <v>3912</v>
      </c>
      <c r="B488" s="2" t="str">
        <f>VLOOKUP(A488,países!$A$4:$B$247,2,FALSE)</f>
        <v>Jamaica</v>
      </c>
      <c r="C488" s="23">
        <f t="shared" si="90"/>
        <v>0</v>
      </c>
      <c r="D488" s="23">
        <f t="shared" si="91"/>
        <v>0</v>
      </c>
      <c r="E488" s="23">
        <f t="shared" si="92"/>
        <v>0</v>
      </c>
      <c r="F488" s="23">
        <f t="shared" si="93"/>
        <v>0</v>
      </c>
      <c r="G488" s="23">
        <f t="shared" si="94"/>
        <v>0</v>
      </c>
      <c r="H488" s="23">
        <f t="shared" si="95"/>
        <v>0</v>
      </c>
      <c r="I488" s="23">
        <f t="shared" si="96"/>
        <v>0</v>
      </c>
      <c r="J488" s="23">
        <f t="shared" si="97"/>
        <v>0</v>
      </c>
      <c r="K488" s="23">
        <f t="shared" si="88"/>
        <v>0</v>
      </c>
      <c r="L488" s="23">
        <f t="shared" si="89"/>
        <v>0</v>
      </c>
    </row>
    <row r="489" spans="1:12" customFormat="1" x14ac:dyDescent="0.25">
      <c r="A489">
        <v>4107</v>
      </c>
      <c r="B489" s="2" t="str">
        <f>VLOOKUP(A489,países!$A$4:$B$247,2,FALSE)</f>
        <v>Kenia</v>
      </c>
      <c r="C489" s="23">
        <f t="shared" si="90"/>
        <v>0</v>
      </c>
      <c r="D489" s="23">
        <f t="shared" si="91"/>
        <v>0</v>
      </c>
      <c r="E489" s="23">
        <f t="shared" si="92"/>
        <v>0</v>
      </c>
      <c r="F489" s="23">
        <f t="shared" si="93"/>
        <v>0</v>
      </c>
      <c r="G489" s="23">
        <f t="shared" si="94"/>
        <v>0</v>
      </c>
      <c r="H489" s="23">
        <f t="shared" si="95"/>
        <v>0</v>
      </c>
      <c r="I489" s="23">
        <f t="shared" si="96"/>
        <v>0</v>
      </c>
      <c r="J489" s="23">
        <f t="shared" si="97"/>
        <v>0</v>
      </c>
      <c r="K489" s="23">
        <f t="shared" si="88"/>
        <v>0</v>
      </c>
      <c r="L489" s="23">
        <f t="shared" si="89"/>
        <v>0</v>
      </c>
    </row>
    <row r="490" spans="1:12" customFormat="1" x14ac:dyDescent="0.25">
      <c r="A490">
        <v>4555</v>
      </c>
      <c r="B490" s="2" t="str">
        <f>VLOOKUP(A490,países!$A$4:$B$247,2,FALSE)</f>
        <v>Malasia</v>
      </c>
      <c r="C490" s="23">
        <f t="shared" si="90"/>
        <v>0</v>
      </c>
      <c r="D490" s="23">
        <f t="shared" si="91"/>
        <v>0</v>
      </c>
      <c r="E490" s="23">
        <f t="shared" si="92"/>
        <v>0</v>
      </c>
      <c r="F490" s="23">
        <f t="shared" si="93"/>
        <v>0</v>
      </c>
      <c r="G490" s="23">
        <f t="shared" si="94"/>
        <v>0</v>
      </c>
      <c r="H490" s="23">
        <f t="shared" si="95"/>
        <v>0</v>
      </c>
      <c r="I490" s="23">
        <f t="shared" si="96"/>
        <v>0</v>
      </c>
      <c r="J490" s="23">
        <f t="shared" si="97"/>
        <v>0</v>
      </c>
      <c r="K490" s="23">
        <f t="shared" si="88"/>
        <v>0</v>
      </c>
      <c r="L490" s="23">
        <f t="shared" si="89"/>
        <v>0</v>
      </c>
    </row>
    <row r="491" spans="1:12" customFormat="1" x14ac:dyDescent="0.25">
      <c r="A491">
        <v>4931</v>
      </c>
      <c r="B491" s="2" t="str">
        <f>VLOOKUP(A491,países!$A$4:$B$247,2,FALSE)</f>
        <v>México</v>
      </c>
      <c r="C491" s="23">
        <f t="shared" si="90"/>
        <v>3.6360000000000001</v>
      </c>
      <c r="D491" s="23">
        <f t="shared" si="91"/>
        <v>1.972</v>
      </c>
      <c r="E491" s="23">
        <f t="shared" si="92"/>
        <v>0</v>
      </c>
      <c r="F491" s="23">
        <f t="shared" si="93"/>
        <v>1.6010170000000001</v>
      </c>
      <c r="G491" s="23">
        <f t="shared" si="94"/>
        <v>0</v>
      </c>
      <c r="H491" s="23">
        <f t="shared" si="95"/>
        <v>0</v>
      </c>
      <c r="I491" s="23">
        <f t="shared" si="96"/>
        <v>0</v>
      </c>
      <c r="J491" s="23">
        <f t="shared" si="97"/>
        <v>0</v>
      </c>
      <c r="K491" s="23">
        <f t="shared" si="88"/>
        <v>0.82104900000000003</v>
      </c>
      <c r="L491" s="23">
        <f t="shared" si="89"/>
        <v>2.6598269999999999</v>
      </c>
    </row>
    <row r="492" spans="1:12" customFormat="1" x14ac:dyDescent="0.25">
      <c r="A492">
        <v>5287</v>
      </c>
      <c r="B492" s="2" t="str">
        <f>VLOOKUP(A492,países!$A$4:$B$247,2,FALSE)</f>
        <v>Nigeria</v>
      </c>
      <c r="C492" s="23">
        <f t="shared" si="90"/>
        <v>0</v>
      </c>
      <c r="D492" s="23">
        <f t="shared" si="91"/>
        <v>0</v>
      </c>
      <c r="E492" s="23">
        <f t="shared" si="92"/>
        <v>0</v>
      </c>
      <c r="F492" s="23">
        <f t="shared" si="93"/>
        <v>0</v>
      </c>
      <c r="G492" s="23">
        <f t="shared" si="94"/>
        <v>0</v>
      </c>
      <c r="H492" s="23">
        <f t="shared" si="95"/>
        <v>0</v>
      </c>
      <c r="I492" s="23">
        <f t="shared" si="96"/>
        <v>0</v>
      </c>
      <c r="J492" s="23">
        <f t="shared" si="97"/>
        <v>0</v>
      </c>
      <c r="K492" s="23">
        <f t="shared" si="88"/>
        <v>0</v>
      </c>
      <c r="L492" s="23">
        <f t="shared" si="89"/>
        <v>0</v>
      </c>
    </row>
    <row r="493" spans="1:12" customFormat="1" x14ac:dyDescent="0.25">
      <c r="A493">
        <v>5893</v>
      </c>
      <c r="B493" s="2" t="str">
        <f>VLOOKUP(A493,países!$A$4:$B$247,2,FALSE)</f>
        <v>Perú</v>
      </c>
      <c r="C493" s="23">
        <f t="shared" si="90"/>
        <v>0</v>
      </c>
      <c r="D493" s="23">
        <f t="shared" si="91"/>
        <v>0</v>
      </c>
      <c r="E493" s="23">
        <f t="shared" si="92"/>
        <v>0</v>
      </c>
      <c r="F493" s="23">
        <f t="shared" si="93"/>
        <v>0</v>
      </c>
      <c r="G493" s="23">
        <f t="shared" si="94"/>
        <v>0</v>
      </c>
      <c r="H493" s="23">
        <f t="shared" si="95"/>
        <v>0</v>
      </c>
      <c r="I493" s="23">
        <f t="shared" si="96"/>
        <v>0</v>
      </c>
      <c r="J493" s="23">
        <f t="shared" si="97"/>
        <v>0</v>
      </c>
      <c r="K493" s="23">
        <f t="shared" si="88"/>
        <v>0</v>
      </c>
      <c r="L493" s="23">
        <f t="shared" si="89"/>
        <v>0</v>
      </c>
    </row>
    <row r="494" spans="1:12" customFormat="1" x14ac:dyDescent="0.25">
      <c r="A494">
        <v>6657</v>
      </c>
      <c r="B494" s="2" t="str">
        <f>VLOOKUP(A494,países!$A$4:$B$247,2,FALSE)</f>
        <v>Zimbabwe (Rodhesia)</v>
      </c>
      <c r="C494" s="23">
        <f t="shared" si="90"/>
        <v>0</v>
      </c>
      <c r="D494" s="23">
        <f t="shared" si="91"/>
        <v>0</v>
      </c>
      <c r="E494" s="23">
        <f t="shared" si="92"/>
        <v>0</v>
      </c>
      <c r="F494" s="23">
        <f t="shared" si="93"/>
        <v>0</v>
      </c>
      <c r="G494" s="23">
        <f t="shared" si="94"/>
        <v>0</v>
      </c>
      <c r="H494" s="23">
        <f t="shared" si="95"/>
        <v>0</v>
      </c>
      <c r="I494" s="23">
        <f t="shared" si="96"/>
        <v>0</v>
      </c>
      <c r="J494" s="23">
        <f t="shared" si="97"/>
        <v>0</v>
      </c>
      <c r="K494" s="23">
        <f t="shared" si="88"/>
        <v>0</v>
      </c>
      <c r="L494" s="23">
        <f t="shared" si="89"/>
        <v>0</v>
      </c>
    </row>
    <row r="495" spans="1:12" customFormat="1" x14ac:dyDescent="0.25">
      <c r="A495">
        <v>7287</v>
      </c>
      <c r="B495" s="2" t="str">
        <f>VLOOKUP(A495,países!$A$4:$B$247,2,FALSE)</f>
        <v>Senegal</v>
      </c>
      <c r="C495" s="23">
        <f t="shared" si="90"/>
        <v>0</v>
      </c>
      <c r="D495" s="23">
        <f t="shared" si="91"/>
        <v>0</v>
      </c>
      <c r="E495" s="23">
        <f t="shared" si="92"/>
        <v>0</v>
      </c>
      <c r="F495" s="23">
        <f t="shared" si="93"/>
        <v>0</v>
      </c>
      <c r="G495" s="23">
        <f t="shared" si="94"/>
        <v>0</v>
      </c>
      <c r="H495" s="23">
        <f t="shared" si="95"/>
        <v>0</v>
      </c>
      <c r="I495" s="23">
        <f t="shared" si="96"/>
        <v>0</v>
      </c>
      <c r="J495" s="23">
        <f t="shared" si="97"/>
        <v>0</v>
      </c>
      <c r="K495" s="23">
        <f t="shared" si="88"/>
        <v>0</v>
      </c>
      <c r="L495" s="23">
        <f t="shared" si="89"/>
        <v>0</v>
      </c>
    </row>
    <row r="496" spans="1:12" customFormat="1" x14ac:dyDescent="0.25">
      <c r="A496">
        <v>7505</v>
      </c>
      <c r="B496" s="2" t="str">
        <f>VLOOKUP(A496,países!$A$4:$B$247,2,FALSE)</f>
        <v>Sry Lanka</v>
      </c>
      <c r="C496" s="23">
        <f t="shared" si="90"/>
        <v>0</v>
      </c>
      <c r="D496" s="23">
        <f t="shared" si="91"/>
        <v>0</v>
      </c>
      <c r="E496" s="23">
        <f t="shared" si="92"/>
        <v>0</v>
      </c>
      <c r="F496" s="23">
        <f t="shared" si="93"/>
        <v>0</v>
      </c>
      <c r="G496" s="23">
        <f t="shared" si="94"/>
        <v>0</v>
      </c>
      <c r="H496" s="23">
        <f t="shared" si="95"/>
        <v>0</v>
      </c>
      <c r="I496" s="23">
        <f t="shared" si="96"/>
        <v>0</v>
      </c>
      <c r="J496" s="23">
        <f t="shared" si="97"/>
        <v>0</v>
      </c>
      <c r="K496" s="23">
        <f t="shared" si="88"/>
        <v>0</v>
      </c>
      <c r="L496" s="23">
        <f t="shared" si="89"/>
        <v>0</v>
      </c>
    </row>
    <row r="497" spans="1:12" customFormat="1" x14ac:dyDescent="0.25">
      <c r="J497" s="23"/>
      <c r="K497" s="23"/>
      <c r="L497" s="23"/>
    </row>
    <row r="498" spans="1:12" customFormat="1" x14ac:dyDescent="0.25">
      <c r="J498" s="23"/>
      <c r="K498" s="23"/>
      <c r="L498" s="23"/>
    </row>
    <row r="499" spans="1:12" customFormat="1" x14ac:dyDescent="0.25">
      <c r="A499">
        <v>919915</v>
      </c>
      <c r="B499" s="1" t="s">
        <v>241</v>
      </c>
      <c r="J499" s="23"/>
      <c r="K499" s="23"/>
      <c r="L499" s="23"/>
    </row>
    <row r="500" spans="1:12" customFormat="1" x14ac:dyDescent="0.25">
      <c r="A500">
        <v>3615</v>
      </c>
      <c r="B500" s="2" t="str">
        <f>VLOOKUP(A500,países!$A$4:$B$247,2,FALSE)</f>
        <v>India</v>
      </c>
      <c r="C500" s="23">
        <f>VLOOKUP($B500,$B$4:$H$226,2,FALSE)</f>
        <v>0</v>
      </c>
      <c r="D500" s="23">
        <f>VLOOKUP($B500,$B$4:$H$226,3,FALSE)</f>
        <v>0</v>
      </c>
      <c r="E500" s="23">
        <f>VLOOKUP($B500,$B$4:$H$226,4,FALSE)</f>
        <v>0</v>
      </c>
      <c r="F500" s="23">
        <f>VLOOKUP($B500,$B$4:$H$226,5,FALSE)</f>
        <v>0</v>
      </c>
      <c r="G500" s="23">
        <f>VLOOKUP($B500,$B$4:$H$226,6,FALSE)</f>
        <v>0</v>
      </c>
      <c r="H500" s="23">
        <f>VLOOKUP($B500,$B$4:$H$226,7,FALSE)</f>
        <v>0</v>
      </c>
      <c r="I500" s="23">
        <f>VLOOKUP($B500,$B$4:$I$226,8,FALSE)</f>
        <v>0</v>
      </c>
      <c r="J500" s="23">
        <f>VLOOKUP($B500,$B$4:$Z$226,9,FALSE)</f>
        <v>0</v>
      </c>
      <c r="K500" s="23">
        <f t="shared" si="88"/>
        <v>0</v>
      </c>
      <c r="L500" s="23">
        <f t="shared" si="89"/>
        <v>0</v>
      </c>
    </row>
    <row r="501" spans="1:12" customFormat="1" x14ac:dyDescent="0.25">
      <c r="A501">
        <v>3655</v>
      </c>
      <c r="B501" s="2" t="str">
        <f>VLOOKUP(A501,países!$A$4:$B$247,2,FALSE)</f>
        <v>Indonesia</v>
      </c>
      <c r="C501" s="23">
        <f>VLOOKUP($B501,$B$4:$H$226,2,FALSE)</f>
        <v>0</v>
      </c>
      <c r="D501" s="23">
        <f>VLOOKUP($B501,$B$4:$H$226,3,FALSE)</f>
        <v>0</v>
      </c>
      <c r="E501" s="23">
        <f>VLOOKUP($B501,$B$4:$H$226,4,FALSE)</f>
        <v>0</v>
      </c>
      <c r="F501" s="23">
        <f>VLOOKUP($B501,$B$4:$H$226,5,FALSE)</f>
        <v>0</v>
      </c>
      <c r="G501" s="23">
        <f>VLOOKUP($B501,$B$4:$H$226,6,FALSE)</f>
        <v>0</v>
      </c>
      <c r="H501" s="23">
        <f>VLOOKUP($B501,$B$4:$H$226,7,FALSE)</f>
        <v>0</v>
      </c>
      <c r="I501" s="23">
        <f>VLOOKUP($B501,$B$4:$I$226,8,FALSE)</f>
        <v>0</v>
      </c>
      <c r="J501" s="23">
        <f>VLOOKUP($B501,$B$4:$Z$226,9,FALSE)</f>
        <v>0</v>
      </c>
      <c r="K501" s="23">
        <f t="shared" si="88"/>
        <v>4.09627886</v>
      </c>
      <c r="L501" s="23">
        <f t="shared" si="89"/>
        <v>0</v>
      </c>
    </row>
    <row r="502" spans="1:12" customFormat="1" x14ac:dyDescent="0.25">
      <c r="A502">
        <v>3725</v>
      </c>
      <c r="B502" s="2" t="str">
        <f>VLOOKUP(A502,países!$A$4:$B$247,2,FALSE)</f>
        <v>Irán</v>
      </c>
      <c r="C502" s="23">
        <f>VLOOKUP($B502,$B$4:$H$226,2,FALSE)</f>
        <v>0</v>
      </c>
      <c r="D502" s="23">
        <f>VLOOKUP($B502,$B$4:$H$226,3,FALSE)</f>
        <v>0</v>
      </c>
      <c r="E502" s="23">
        <f>VLOOKUP($B502,$B$4:$H$226,4,FALSE)</f>
        <v>0</v>
      </c>
      <c r="F502" s="23">
        <f>VLOOKUP($B502,$B$4:$H$226,5,FALSE)</f>
        <v>0</v>
      </c>
      <c r="G502" s="23">
        <f>VLOOKUP($B502,$B$4:$H$226,6,FALSE)</f>
        <v>0</v>
      </c>
      <c r="H502" s="23">
        <f>VLOOKUP($B502,$B$4:$H$226,7,FALSE)</f>
        <v>0</v>
      </c>
      <c r="I502" s="23">
        <f>VLOOKUP($B502,$B$4:$I$226,8,FALSE)</f>
        <v>0</v>
      </c>
      <c r="J502" s="23">
        <f>VLOOKUP($B502,$B$4:$Z$226,9,FALSE)</f>
        <v>0</v>
      </c>
      <c r="K502" s="23">
        <f t="shared" si="88"/>
        <v>0</v>
      </c>
      <c r="L502" s="23">
        <f t="shared" si="89"/>
        <v>0</v>
      </c>
    </row>
    <row r="503" spans="1:12" customFormat="1" x14ac:dyDescent="0.25">
      <c r="A503">
        <v>4555</v>
      </c>
      <c r="B503" s="2" t="str">
        <f>VLOOKUP(A503,países!$A$4:$B$247,2,FALSE)</f>
        <v>Malasia</v>
      </c>
      <c r="C503" s="23">
        <f>VLOOKUP($B503,$B$4:$H$226,2,FALSE)</f>
        <v>0</v>
      </c>
      <c r="D503" s="23">
        <f>VLOOKUP($B503,$B$4:$H$226,3,FALSE)</f>
        <v>0</v>
      </c>
      <c r="E503" s="23">
        <f>VLOOKUP($B503,$B$4:$H$226,4,FALSE)</f>
        <v>0</v>
      </c>
      <c r="F503" s="23">
        <f>VLOOKUP($B503,$B$4:$H$226,5,FALSE)</f>
        <v>0</v>
      </c>
      <c r="G503" s="23">
        <f>VLOOKUP($B503,$B$4:$H$226,6,FALSE)</f>
        <v>0</v>
      </c>
      <c r="H503" s="23">
        <f>VLOOKUP($B503,$B$4:$H$226,7,FALSE)</f>
        <v>0</v>
      </c>
      <c r="I503" s="23">
        <f>VLOOKUP($B503,$B$4:$I$226,8,FALSE)</f>
        <v>0</v>
      </c>
      <c r="J503" s="23">
        <f>VLOOKUP($B503,$B$4:$Z$226,9,FALSE)</f>
        <v>0</v>
      </c>
      <c r="K503" s="23">
        <f t="shared" si="88"/>
        <v>0</v>
      </c>
      <c r="L503" s="23">
        <f t="shared" si="89"/>
        <v>0</v>
      </c>
    </row>
    <row r="504" spans="1:12" customFormat="1" x14ac:dyDescent="0.25">
      <c r="A504">
        <v>7505</v>
      </c>
      <c r="B504" s="2" t="str">
        <f>VLOOKUP(A504,países!$A$4:$B$247,2,FALSE)</f>
        <v>Sry Lanka</v>
      </c>
      <c r="C504" s="23">
        <f>VLOOKUP($B504,$B$4:$H$226,2,FALSE)</f>
        <v>0</v>
      </c>
      <c r="D504" s="23">
        <f>VLOOKUP($B504,$B$4:$H$226,3,FALSE)</f>
        <v>0</v>
      </c>
      <c r="E504" s="23">
        <f>VLOOKUP($B504,$B$4:$H$226,4,FALSE)</f>
        <v>0</v>
      </c>
      <c r="F504" s="23">
        <f>VLOOKUP($B504,$B$4:$H$226,5,FALSE)</f>
        <v>0</v>
      </c>
      <c r="G504" s="23">
        <f>VLOOKUP($B504,$B$4:$H$226,6,FALSE)</f>
        <v>0</v>
      </c>
      <c r="H504" s="23">
        <f>VLOOKUP($B504,$B$4:$H$226,7,FALSE)</f>
        <v>0</v>
      </c>
      <c r="I504" s="23">
        <f>VLOOKUP($B504,$B$4:$I$226,8,FALSE)</f>
        <v>0</v>
      </c>
      <c r="J504" s="23">
        <f>VLOOKUP($B504,$B$4:$Z$226,9,FALSE)</f>
        <v>0</v>
      </c>
      <c r="K504" s="23">
        <f t="shared" si="88"/>
        <v>0</v>
      </c>
      <c r="L504" s="23">
        <f t="shared" si="89"/>
        <v>0</v>
      </c>
    </row>
    <row r="505" spans="1:12" customFormat="1" x14ac:dyDescent="0.25">
      <c r="J505" s="23"/>
      <c r="K505" s="23"/>
      <c r="L505" s="23"/>
    </row>
    <row r="506" spans="1:12" customFormat="1" x14ac:dyDescent="0.25">
      <c r="A506">
        <v>919916</v>
      </c>
      <c r="B506" s="1" t="s">
        <v>242</v>
      </c>
      <c r="J506" s="23"/>
      <c r="K506" s="23"/>
      <c r="L506" s="23"/>
    </row>
    <row r="507" spans="1:12" customFormat="1" x14ac:dyDescent="0.25">
      <c r="A507">
        <v>597</v>
      </c>
      <c r="B507" s="2" t="str">
        <f>VLOOKUP(A507,países!$A$4:$B$247,2,FALSE)</f>
        <v>Argelia</v>
      </c>
      <c r="C507" s="23">
        <f t="shared" ref="C507:C512" si="98">VLOOKUP($B507,$B$4:$H$226,2,FALSE)</f>
        <v>0</v>
      </c>
      <c r="D507" s="23">
        <f t="shared" ref="D507:D512" si="99">VLOOKUP($B507,$B$4:$H$226,3,FALSE)</f>
        <v>0</v>
      </c>
      <c r="E507" s="23">
        <f t="shared" ref="E507:E512" si="100">VLOOKUP($B507,$B$4:$H$226,4,FALSE)</f>
        <v>0</v>
      </c>
      <c r="F507" s="23">
        <f t="shared" ref="F507:F512" si="101">VLOOKUP($B507,$B$4:$H$226,5,FALSE)</f>
        <v>0</v>
      </c>
      <c r="G507" s="23">
        <f t="shared" ref="G507:G512" si="102">VLOOKUP($B507,$B$4:$H$226,6,FALSE)</f>
        <v>0</v>
      </c>
      <c r="H507" s="23">
        <f t="shared" ref="H507:H512" si="103">VLOOKUP($B507,$B$4:$H$226,7,FALSE)</f>
        <v>0</v>
      </c>
      <c r="I507" s="23">
        <f t="shared" ref="I507:I512" si="104">VLOOKUP($B507,$B$4:$I$226,8,FALSE)</f>
        <v>0</v>
      </c>
      <c r="J507" s="23">
        <f t="shared" ref="J507:J512" si="105">VLOOKUP($B507,$B$4:$Z$226,9,FALSE)</f>
        <v>0</v>
      </c>
      <c r="K507" s="23">
        <f t="shared" si="88"/>
        <v>0</v>
      </c>
      <c r="L507" s="23">
        <f t="shared" si="89"/>
        <v>0</v>
      </c>
    </row>
    <row r="508" spans="1:12" customFormat="1" x14ac:dyDescent="0.25">
      <c r="A508">
        <v>2407</v>
      </c>
      <c r="B508" s="2" t="str">
        <f>VLOOKUP(A508,países!$A$4:$B$247,2,FALSE)</f>
        <v>Egipto</v>
      </c>
      <c r="C508" s="23">
        <f t="shared" si="98"/>
        <v>0</v>
      </c>
      <c r="D508" s="23">
        <f t="shared" si="99"/>
        <v>0</v>
      </c>
      <c r="E508" s="23">
        <f t="shared" si="100"/>
        <v>0</v>
      </c>
      <c r="F508" s="23">
        <f t="shared" si="101"/>
        <v>0</v>
      </c>
      <c r="G508" s="23">
        <f t="shared" si="102"/>
        <v>0</v>
      </c>
      <c r="H508" s="23">
        <f t="shared" si="103"/>
        <v>0</v>
      </c>
      <c r="I508" s="23">
        <f t="shared" si="104"/>
        <v>0</v>
      </c>
      <c r="J508" s="23">
        <f t="shared" si="105"/>
        <v>0</v>
      </c>
      <c r="K508" s="23">
        <f t="shared" ref="K508:K521" si="106">VLOOKUP($B508,$B$4:$Z$226,10,FALSE)</f>
        <v>0</v>
      </c>
      <c r="L508" s="23">
        <f t="shared" ref="L508:L521" si="107">VLOOKUP($B508,$B$4:$Z$226,11,FALSE)</f>
        <v>0</v>
      </c>
    </row>
    <row r="509" spans="1:12" customFormat="1" x14ac:dyDescent="0.25">
      <c r="A509">
        <v>4107</v>
      </c>
      <c r="B509" s="2" t="str">
        <f>VLOOKUP(A509,países!$A$4:$B$247,2,FALSE)</f>
        <v>Kenia</v>
      </c>
      <c r="C509" s="23">
        <f t="shared" si="98"/>
        <v>0</v>
      </c>
      <c r="D509" s="23">
        <f t="shared" si="99"/>
        <v>0</v>
      </c>
      <c r="E509" s="23">
        <f t="shared" si="100"/>
        <v>0</v>
      </c>
      <c r="F509" s="23">
        <f t="shared" si="101"/>
        <v>0</v>
      </c>
      <c r="G509" s="23">
        <f t="shared" si="102"/>
        <v>0</v>
      </c>
      <c r="H509" s="23">
        <f t="shared" si="103"/>
        <v>0</v>
      </c>
      <c r="I509" s="23">
        <f t="shared" si="104"/>
        <v>0</v>
      </c>
      <c r="J509" s="23">
        <f t="shared" si="105"/>
        <v>0</v>
      </c>
      <c r="K509" s="23">
        <f t="shared" si="106"/>
        <v>0</v>
      </c>
      <c r="L509" s="23">
        <f t="shared" si="107"/>
        <v>0</v>
      </c>
    </row>
    <row r="510" spans="1:12" customFormat="1" x14ac:dyDescent="0.25">
      <c r="A510">
        <v>5287</v>
      </c>
      <c r="B510" s="2" t="str">
        <f>VLOOKUP(A510,países!$A$4:$B$247,2,FALSE)</f>
        <v>Nigeria</v>
      </c>
      <c r="C510" s="23">
        <f t="shared" si="98"/>
        <v>0</v>
      </c>
      <c r="D510" s="23">
        <f t="shared" si="99"/>
        <v>0</v>
      </c>
      <c r="E510" s="23">
        <f t="shared" si="100"/>
        <v>0</v>
      </c>
      <c r="F510" s="23">
        <f t="shared" si="101"/>
        <v>0</v>
      </c>
      <c r="G510" s="23">
        <f t="shared" si="102"/>
        <v>0</v>
      </c>
      <c r="H510" s="23">
        <f t="shared" si="103"/>
        <v>0</v>
      </c>
      <c r="I510" s="23">
        <f t="shared" si="104"/>
        <v>0</v>
      </c>
      <c r="J510" s="23">
        <f t="shared" si="105"/>
        <v>0</v>
      </c>
      <c r="K510" s="23">
        <f t="shared" si="106"/>
        <v>0</v>
      </c>
      <c r="L510" s="23">
        <f t="shared" si="107"/>
        <v>0</v>
      </c>
    </row>
    <row r="511" spans="1:12" customFormat="1" x14ac:dyDescent="0.25">
      <c r="A511">
        <v>6657</v>
      </c>
      <c r="B511" s="2" t="str">
        <f>VLOOKUP(A511,países!$A$4:$B$247,2,FALSE)</f>
        <v>Zimbabwe (Rodhesia)</v>
      </c>
      <c r="C511" s="23">
        <f t="shared" si="98"/>
        <v>0</v>
      </c>
      <c r="D511" s="23">
        <f t="shared" si="99"/>
        <v>0</v>
      </c>
      <c r="E511" s="23">
        <f t="shared" si="100"/>
        <v>0</v>
      </c>
      <c r="F511" s="23">
        <f t="shared" si="101"/>
        <v>0</v>
      </c>
      <c r="G511" s="23">
        <f t="shared" si="102"/>
        <v>0</v>
      </c>
      <c r="H511" s="23">
        <f t="shared" si="103"/>
        <v>0</v>
      </c>
      <c r="I511" s="23">
        <f t="shared" si="104"/>
        <v>0</v>
      </c>
      <c r="J511" s="23">
        <f t="shared" si="105"/>
        <v>0</v>
      </c>
      <c r="K511" s="23">
        <f t="shared" si="106"/>
        <v>0</v>
      </c>
      <c r="L511" s="23">
        <f t="shared" si="107"/>
        <v>0</v>
      </c>
    </row>
    <row r="512" spans="1:12" customFormat="1" x14ac:dyDescent="0.25">
      <c r="A512">
        <v>7287</v>
      </c>
      <c r="B512" s="2" t="str">
        <f>VLOOKUP(A512,países!$A$4:$B$247,2,FALSE)</f>
        <v>Senegal</v>
      </c>
      <c r="C512" s="23">
        <f t="shared" si="98"/>
        <v>0</v>
      </c>
      <c r="D512" s="23">
        <f t="shared" si="99"/>
        <v>0</v>
      </c>
      <c r="E512" s="23">
        <f t="shared" si="100"/>
        <v>0</v>
      </c>
      <c r="F512" s="23">
        <f t="shared" si="101"/>
        <v>0</v>
      </c>
      <c r="G512" s="23">
        <f t="shared" si="102"/>
        <v>0</v>
      </c>
      <c r="H512" s="23">
        <f t="shared" si="103"/>
        <v>0</v>
      </c>
      <c r="I512" s="23">
        <f t="shared" si="104"/>
        <v>0</v>
      </c>
      <c r="J512" s="23">
        <f t="shared" si="105"/>
        <v>0</v>
      </c>
      <c r="K512" s="23">
        <f t="shared" si="106"/>
        <v>0</v>
      </c>
      <c r="L512" s="23">
        <f t="shared" si="107"/>
        <v>0</v>
      </c>
    </row>
    <row r="513" spans="1:17" customFormat="1" x14ac:dyDescent="0.25">
      <c r="J513" s="23"/>
      <c r="K513" s="23"/>
      <c r="L513" s="23"/>
    </row>
    <row r="514" spans="1:17" customFormat="1" x14ac:dyDescent="0.25">
      <c r="A514">
        <v>919917</v>
      </c>
      <c r="B514" s="1" t="s">
        <v>243</v>
      </c>
      <c r="J514" s="23"/>
      <c r="K514" s="23"/>
      <c r="L514" s="23"/>
    </row>
    <row r="515" spans="1:17" customFormat="1" x14ac:dyDescent="0.25">
      <c r="A515">
        <v>633</v>
      </c>
      <c r="B515" s="2" t="str">
        <f>VLOOKUP(A515,países!$A$4:$B$247,2,FALSE)</f>
        <v>Argentina</v>
      </c>
      <c r="C515" s="23">
        <f t="shared" ref="C515:C521" si="108">VLOOKUP($B515,$B$4:$H$226,2,FALSE)</f>
        <v>0</v>
      </c>
      <c r="D515" s="23">
        <f t="shared" ref="D515:D521" si="109">VLOOKUP($B515,$B$4:$H$226,3,FALSE)</f>
        <v>0</v>
      </c>
      <c r="E515" s="23">
        <f t="shared" ref="E515:E521" si="110">VLOOKUP($B515,$B$4:$H$226,4,FALSE)</f>
        <v>2.351</v>
      </c>
      <c r="F515" s="23">
        <f t="shared" ref="F515:F521" si="111">VLOOKUP($B515,$B$4:$H$226,5,FALSE)</f>
        <v>0</v>
      </c>
      <c r="G515" s="23">
        <f t="shared" ref="G515:G521" si="112">VLOOKUP($B515,$B$4:$H$226,6,FALSE)</f>
        <v>0</v>
      </c>
      <c r="H515" s="23">
        <f t="shared" ref="H515:H521" si="113">VLOOKUP($B515,$B$4:$H$226,7,FALSE)</f>
        <v>0</v>
      </c>
      <c r="I515" s="23">
        <f t="shared" ref="I515:I521" si="114">VLOOKUP($B515,$B$4:$I$226,8,FALSE)</f>
        <v>0</v>
      </c>
      <c r="J515" s="23">
        <f t="shared" ref="J515:J521" si="115">VLOOKUP($B515,$B$4:$Z$226,9,FALSE)</f>
        <v>0</v>
      </c>
      <c r="K515" s="23">
        <f t="shared" si="106"/>
        <v>0</v>
      </c>
      <c r="L515" s="23">
        <f t="shared" si="107"/>
        <v>0</v>
      </c>
    </row>
    <row r="516" spans="1:17" customFormat="1" x14ac:dyDescent="0.25">
      <c r="A516">
        <v>1053</v>
      </c>
      <c r="B516" s="2" t="str">
        <f>VLOOKUP(A516,países!$A$4:$B$247,2,FALSE)</f>
        <v>Brasil</v>
      </c>
      <c r="C516" s="23">
        <f t="shared" si="108"/>
        <v>0</v>
      </c>
      <c r="D516" s="23">
        <f t="shared" si="109"/>
        <v>0</v>
      </c>
      <c r="E516" s="23">
        <f t="shared" si="110"/>
        <v>0</v>
      </c>
      <c r="F516" s="23">
        <f t="shared" si="111"/>
        <v>0</v>
      </c>
      <c r="G516" s="23">
        <f t="shared" si="112"/>
        <v>0</v>
      </c>
      <c r="H516" s="23">
        <f t="shared" si="113"/>
        <v>0</v>
      </c>
      <c r="I516" s="23">
        <f t="shared" si="114"/>
        <v>0</v>
      </c>
      <c r="J516" s="23">
        <f t="shared" si="115"/>
        <v>0</v>
      </c>
      <c r="K516" s="23">
        <f t="shared" si="106"/>
        <v>0</v>
      </c>
      <c r="L516" s="23">
        <f t="shared" si="107"/>
        <v>0</v>
      </c>
    </row>
    <row r="517" spans="1:17" customFormat="1" x14ac:dyDescent="0.25">
      <c r="A517">
        <v>1693</v>
      </c>
      <c r="B517" s="2" t="str">
        <f>VLOOKUP(A517,países!$A$4:$B$247,2,FALSE)</f>
        <v>Colombia</v>
      </c>
      <c r="C517" s="23">
        <f t="shared" si="108"/>
        <v>0.41899999999999998</v>
      </c>
      <c r="D517" s="23">
        <f t="shared" si="109"/>
        <v>1.1060000000000001</v>
      </c>
      <c r="E517" s="23">
        <f t="shared" si="110"/>
        <v>0.53700000000000003</v>
      </c>
      <c r="F517" s="23">
        <f t="shared" si="111"/>
        <v>0.81583099999999997</v>
      </c>
      <c r="G517" s="23">
        <f t="shared" si="112"/>
        <v>0.3266310653379742</v>
      </c>
      <c r="H517" s="23">
        <f t="shared" si="113"/>
        <v>0.38108500000000001</v>
      </c>
      <c r="I517" s="23">
        <f t="shared" si="114"/>
        <v>0</v>
      </c>
      <c r="J517" s="23">
        <f t="shared" si="115"/>
        <v>0</v>
      </c>
      <c r="K517" s="23">
        <f t="shared" si="106"/>
        <v>0</v>
      </c>
      <c r="L517" s="23">
        <f t="shared" si="107"/>
        <v>0</v>
      </c>
    </row>
    <row r="518" spans="1:17" customFormat="1" x14ac:dyDescent="0.25">
      <c r="A518">
        <v>2113</v>
      </c>
      <c r="B518" s="2" t="str">
        <f>VLOOKUP(A518,países!$A$4:$B$247,2,FALSE)</f>
        <v>Chile</v>
      </c>
      <c r="C518" s="23">
        <f t="shared" si="108"/>
        <v>0</v>
      </c>
      <c r="D518" s="23">
        <f t="shared" si="109"/>
        <v>0</v>
      </c>
      <c r="E518" s="23">
        <f t="shared" si="110"/>
        <v>0</v>
      </c>
      <c r="F518" s="23">
        <f t="shared" si="111"/>
        <v>0</v>
      </c>
      <c r="G518" s="23">
        <f t="shared" si="112"/>
        <v>0</v>
      </c>
      <c r="H518" s="23">
        <f t="shared" si="113"/>
        <v>0</v>
      </c>
      <c r="I518" s="23">
        <f t="shared" si="114"/>
        <v>0</v>
      </c>
      <c r="J518" s="23">
        <f t="shared" si="115"/>
        <v>0</v>
      </c>
      <c r="K518" s="23">
        <f t="shared" si="106"/>
        <v>0</v>
      </c>
      <c r="L518" s="23">
        <f t="shared" si="107"/>
        <v>0</v>
      </c>
    </row>
    <row r="519" spans="1:17" customFormat="1" x14ac:dyDescent="0.25">
      <c r="A519">
        <v>3912</v>
      </c>
      <c r="B519" s="2" t="str">
        <f>VLOOKUP(A519,países!$A$4:$B$247,2,FALSE)</f>
        <v>Jamaica</v>
      </c>
      <c r="C519" s="23">
        <f t="shared" si="108"/>
        <v>0</v>
      </c>
      <c r="D519" s="23">
        <f t="shared" si="109"/>
        <v>0</v>
      </c>
      <c r="E519" s="23">
        <f t="shared" si="110"/>
        <v>0</v>
      </c>
      <c r="F519" s="23">
        <f t="shared" si="111"/>
        <v>0</v>
      </c>
      <c r="G519" s="23">
        <f t="shared" si="112"/>
        <v>0</v>
      </c>
      <c r="H519" s="23">
        <f t="shared" si="113"/>
        <v>0</v>
      </c>
      <c r="I519" s="23">
        <f t="shared" si="114"/>
        <v>0</v>
      </c>
      <c r="J519" s="23">
        <f t="shared" si="115"/>
        <v>0</v>
      </c>
      <c r="K519" s="23">
        <f t="shared" si="106"/>
        <v>0</v>
      </c>
      <c r="L519" s="23">
        <f t="shared" si="107"/>
        <v>0</v>
      </c>
    </row>
    <row r="520" spans="1:17" customFormat="1" x14ac:dyDescent="0.25">
      <c r="A520">
        <v>4931</v>
      </c>
      <c r="B520" s="2" t="str">
        <f>VLOOKUP(A520,países!$A$4:$B$247,2,FALSE)</f>
        <v>México</v>
      </c>
      <c r="C520" s="23">
        <f t="shared" si="108"/>
        <v>3.6360000000000001</v>
      </c>
      <c r="D520" s="23">
        <f t="shared" si="109"/>
        <v>1.972</v>
      </c>
      <c r="E520" s="23">
        <f t="shared" si="110"/>
        <v>0</v>
      </c>
      <c r="F520" s="23">
        <f t="shared" si="111"/>
        <v>1.6010170000000001</v>
      </c>
      <c r="G520" s="23">
        <f t="shared" si="112"/>
        <v>0</v>
      </c>
      <c r="H520" s="23">
        <f t="shared" si="113"/>
        <v>0</v>
      </c>
      <c r="I520" s="23">
        <f t="shared" si="114"/>
        <v>0</v>
      </c>
      <c r="J520" s="23">
        <f t="shared" si="115"/>
        <v>0</v>
      </c>
      <c r="K520" s="23">
        <f t="shared" si="106"/>
        <v>0.82104900000000003</v>
      </c>
      <c r="L520" s="23">
        <f t="shared" si="107"/>
        <v>2.6598269999999999</v>
      </c>
    </row>
    <row r="521" spans="1:17" customFormat="1" x14ac:dyDescent="0.25">
      <c r="A521">
        <v>5893</v>
      </c>
      <c r="B521" s="2" t="str">
        <f>VLOOKUP(A521,países!$A$4:$B$247,2,FALSE)</f>
        <v>Perú</v>
      </c>
      <c r="C521" s="23">
        <f t="shared" si="108"/>
        <v>0</v>
      </c>
      <c r="D521" s="23">
        <f t="shared" si="109"/>
        <v>0</v>
      </c>
      <c r="E521" s="23">
        <f t="shared" si="110"/>
        <v>0</v>
      </c>
      <c r="F521" s="23">
        <f t="shared" si="111"/>
        <v>0</v>
      </c>
      <c r="G521" s="23">
        <f t="shared" si="112"/>
        <v>0</v>
      </c>
      <c r="H521" s="23">
        <f t="shared" si="113"/>
        <v>0</v>
      </c>
      <c r="I521" s="23">
        <f t="shared" si="114"/>
        <v>0</v>
      </c>
      <c r="J521" s="23">
        <f t="shared" si="115"/>
        <v>0</v>
      </c>
      <c r="K521" s="23">
        <f t="shared" si="106"/>
        <v>0</v>
      </c>
      <c r="L521" s="23">
        <f t="shared" si="107"/>
        <v>0</v>
      </c>
    </row>
    <row r="523" spans="1:17" x14ac:dyDescent="0.25">
      <c r="B523" s="11"/>
    </row>
    <row r="524" spans="1:17" x14ac:dyDescent="0.25">
      <c r="A524" s="11"/>
      <c r="B524" s="7"/>
      <c r="H524" s="7"/>
      <c r="I524" s="7"/>
      <c r="J524" s="7"/>
      <c r="K524" s="7"/>
      <c r="L524" s="7"/>
      <c r="M524" s="24"/>
      <c r="N524" s="7"/>
      <c r="O524" s="7"/>
      <c r="P524" s="7"/>
    </row>
    <row r="525" spans="1:17" x14ac:dyDescent="0.25">
      <c r="B525" s="7"/>
      <c r="M525" s="28"/>
      <c r="Q525" s="11"/>
    </row>
    <row r="526" spans="1:17" x14ac:dyDescent="0.25">
      <c r="B526"/>
      <c r="M526" s="28"/>
      <c r="O526" s="28"/>
      <c r="Q526" s="11"/>
    </row>
    <row r="527" spans="1:17" x14ac:dyDescent="0.25">
      <c r="B527" s="7"/>
      <c r="M527" s="28"/>
      <c r="Q527" s="11"/>
    </row>
    <row r="528" spans="1:17" x14ac:dyDescent="0.25">
      <c r="B528" s="7"/>
      <c r="M528" s="28"/>
      <c r="Q528" s="11"/>
    </row>
    <row r="529" spans="2:17" x14ac:dyDescent="0.25">
      <c r="B529" s="7"/>
      <c r="M529" s="28"/>
      <c r="Q529" s="11"/>
    </row>
    <row r="530" spans="2:17" x14ac:dyDescent="0.25">
      <c r="B530" s="7"/>
      <c r="M530" s="28"/>
      <c r="Q530" s="11"/>
    </row>
    <row r="531" spans="2:17" x14ac:dyDescent="0.25">
      <c r="B531"/>
      <c r="M531" s="28"/>
      <c r="Q531" s="11"/>
    </row>
    <row r="532" spans="2:17" x14ac:dyDescent="0.25">
      <c r="B532" s="7"/>
      <c r="M532" s="28"/>
      <c r="O532" s="28"/>
      <c r="Q532" s="11"/>
    </row>
    <row r="533" spans="2:17" x14ac:dyDescent="0.25">
      <c r="B533" s="7"/>
      <c r="M533" s="28"/>
      <c r="Q533" s="11"/>
    </row>
    <row r="534" spans="2:17" x14ac:dyDescent="0.25">
      <c r="B534" s="7"/>
      <c r="M534" s="28"/>
      <c r="Q534" s="11"/>
    </row>
    <row r="535" spans="2:17" x14ac:dyDescent="0.25">
      <c r="B535" s="7"/>
      <c r="M535" s="28"/>
      <c r="Q535" s="11"/>
    </row>
    <row r="536" spans="2:17" x14ac:dyDescent="0.25">
      <c r="B536"/>
      <c r="M536" s="28"/>
      <c r="Q536" s="11"/>
    </row>
    <row r="537" spans="2:17" x14ac:dyDescent="0.25">
      <c r="B537" s="7"/>
      <c r="M537" s="28"/>
      <c r="Q537" s="11"/>
    </row>
    <row r="538" spans="2:17" x14ac:dyDescent="0.25">
      <c r="B538"/>
      <c r="M538" s="28"/>
      <c r="Q538" s="11"/>
    </row>
    <row r="539" spans="2:17" x14ac:dyDescent="0.25">
      <c r="B539" s="7"/>
      <c r="M539" s="28"/>
      <c r="Q539" s="11"/>
    </row>
    <row r="540" spans="2:17" x14ac:dyDescent="0.25">
      <c r="B540" s="7"/>
      <c r="M540" s="28"/>
      <c r="Q540" s="11"/>
    </row>
    <row r="541" spans="2:17" x14ac:dyDescent="0.25">
      <c r="B541" s="7"/>
      <c r="M541" s="28"/>
      <c r="Q541" s="11"/>
    </row>
    <row r="542" spans="2:17" x14ac:dyDescent="0.25">
      <c r="B542" s="7"/>
      <c r="M542" s="28"/>
      <c r="Q542" s="11"/>
    </row>
    <row r="543" spans="2:17" x14ac:dyDescent="0.25">
      <c r="B543" s="7"/>
      <c r="M543" s="28"/>
      <c r="Q543" s="11"/>
    </row>
    <row r="544" spans="2:17" x14ac:dyDescent="0.25">
      <c r="H544" s="7"/>
      <c r="I544" s="7"/>
      <c r="J544" s="7"/>
      <c r="K544" s="7"/>
      <c r="L544" s="7"/>
      <c r="M544" s="24"/>
      <c r="N544" s="7"/>
      <c r="Q544" s="11"/>
    </row>
    <row r="545" spans="3:13" x14ac:dyDescent="0.25">
      <c r="M545" s="28"/>
    </row>
    <row r="546" spans="3:13" x14ac:dyDescent="0.25">
      <c r="C546" s="11"/>
      <c r="D546" s="11"/>
      <c r="E546" s="11"/>
      <c r="F546" s="11"/>
      <c r="G546" s="11"/>
    </row>
  </sheetData>
  <sheetProtection password="89BF" sheet="1" objects="1" scenarios="1"/>
  <dataConsolidate leftLabels="1">
    <dataRefs count="1">
      <dataRef ref="A6:H26" sheet="X HIERRO 95 2004sep"/>
    </dataRefs>
  </dataConsolidate>
  <phoneticPr fontId="0" type="noConversion"/>
  <pageMargins left="0.75" right="0.75" top="1" bottom="1" header="0" footer="0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7"/>
  <sheetViews>
    <sheetView zoomScale="75" workbookViewId="0"/>
  </sheetViews>
  <sheetFormatPr baseColWidth="10" defaultColWidth="11.44140625" defaultRowHeight="13.2" x14ac:dyDescent="0.25"/>
  <cols>
    <col min="1" max="2" width="11.44140625" style="10"/>
    <col min="3" max="3" width="9.33203125" style="7" bestFit="1" customWidth="1"/>
    <col min="4" max="4" width="11" style="7" bestFit="1" customWidth="1"/>
    <col min="5" max="9" width="9.33203125" style="7" bestFit="1" customWidth="1"/>
    <col min="10" max="10" width="10.5546875" style="7" bestFit="1" customWidth="1"/>
    <col min="11" max="12" width="9.33203125" style="7" bestFit="1" customWidth="1"/>
    <col min="13" max="13" width="10.5546875" style="7" bestFit="1" customWidth="1"/>
    <col min="14" max="14" width="11.44140625" style="7"/>
    <col min="15" max="15" width="11.44140625" style="11"/>
    <col min="16" max="16384" width="11.44140625" style="2"/>
  </cols>
  <sheetData>
    <row r="1" spans="1:17" x14ac:dyDescent="0.25">
      <c r="A1" s="9" t="s">
        <v>288</v>
      </c>
    </row>
    <row r="2" spans="1:17" x14ac:dyDescent="0.25">
      <c r="A2" s="9" t="s">
        <v>245</v>
      </c>
      <c r="C2" s="12"/>
      <c r="D2" s="12"/>
      <c r="E2" s="12"/>
      <c r="F2" s="12"/>
      <c r="G2" s="12"/>
      <c r="I2" s="15"/>
      <c r="J2" s="15"/>
      <c r="K2" s="15"/>
      <c r="L2" s="15"/>
      <c r="M2" s="15"/>
    </row>
    <row r="3" spans="1:17" x14ac:dyDescent="0.25">
      <c r="B3" s="14" t="s">
        <v>246</v>
      </c>
      <c r="C3" s="12">
        <v>1995</v>
      </c>
      <c r="D3" s="12">
        <v>1996</v>
      </c>
      <c r="E3" s="12">
        <v>1997</v>
      </c>
      <c r="F3" s="12">
        <v>1998</v>
      </c>
      <c r="G3" s="12" t="s">
        <v>248</v>
      </c>
      <c r="H3" s="15">
        <v>2000</v>
      </c>
      <c r="I3" s="15">
        <v>2001</v>
      </c>
      <c r="J3" s="15">
        <v>2002</v>
      </c>
      <c r="K3" s="15">
        <v>2003</v>
      </c>
      <c r="L3" s="15" t="s">
        <v>286</v>
      </c>
      <c r="M3" s="77"/>
    </row>
    <row r="4" spans="1:17" x14ac:dyDescent="0.25">
      <c r="A4" s="10">
        <v>135</v>
      </c>
      <c r="B4" s="10" t="str">
        <f>VLOOKUP(A4,países!$A$4:$B$247,2,FALSE)</f>
        <v>Afganistán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/>
      <c r="P4" s="11"/>
      <c r="Q4" s="11"/>
    </row>
    <row r="5" spans="1:17" x14ac:dyDescent="0.25">
      <c r="A5" s="10">
        <v>174</v>
      </c>
      <c r="B5" s="10" t="str">
        <f>VLOOKUP(A5,países!$A$4:$B$247,2,FALSE)</f>
        <v>Albania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/>
      <c r="P5" s="11"/>
      <c r="Q5" s="11"/>
    </row>
    <row r="6" spans="1:17" x14ac:dyDescent="0.25">
      <c r="A6" s="10">
        <v>207</v>
      </c>
      <c r="B6" s="10" t="str">
        <f>VLOOKUP(A6,países!$A$4:$B$247,2,FALSE)</f>
        <v>Alboran Perejil Isla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/>
      <c r="P6" s="11"/>
      <c r="Q6" s="11"/>
    </row>
    <row r="7" spans="1:17" x14ac:dyDescent="0.25">
      <c r="A7" s="10">
        <v>234</v>
      </c>
      <c r="B7" s="10" t="str">
        <f>VLOOKUP(A7,países!$A$4:$B$247,2,FALSE)</f>
        <v>Alemania</v>
      </c>
      <c r="C7" s="16">
        <v>24.720305</v>
      </c>
      <c r="D7" s="16">
        <v>28.137025999999999</v>
      </c>
      <c r="E7" s="16">
        <v>39.357337999999999</v>
      </c>
      <c r="F7" s="16">
        <v>32.713673999999997</v>
      </c>
      <c r="G7" s="16">
        <v>23.966470999999999</v>
      </c>
      <c r="H7" s="16">
        <v>30.867211999999999</v>
      </c>
      <c r="I7" s="16">
        <v>50.355547000000001</v>
      </c>
      <c r="J7" s="16">
        <v>20.371464</v>
      </c>
      <c r="K7" s="16">
        <v>17.485488</v>
      </c>
      <c r="L7" s="16">
        <v>19.177855000000001</v>
      </c>
      <c r="M7" s="16"/>
      <c r="P7" s="11"/>
      <c r="Q7" s="11"/>
    </row>
    <row r="8" spans="1:17" x14ac:dyDescent="0.25">
      <c r="A8" s="4">
        <v>266</v>
      </c>
      <c r="B8" s="10" t="str">
        <f>VLOOKUP(A8,países!$A$4:$B$247,2,FALSE)</f>
        <v>No identificado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2.41E-4</v>
      </c>
      <c r="M8" s="16"/>
      <c r="P8" s="11"/>
      <c r="Q8" s="11"/>
    </row>
    <row r="9" spans="1:17" x14ac:dyDescent="0.25">
      <c r="A9" s="10">
        <v>272</v>
      </c>
      <c r="B9" s="10" t="str">
        <f>VLOOKUP(A9,países!$A$4:$B$247,2,FALSE)</f>
        <v>Aruba</v>
      </c>
      <c r="C9" s="16">
        <v>85.462406000000001</v>
      </c>
      <c r="D9" s="16">
        <v>83.408418999999995</v>
      </c>
      <c r="E9" s="16">
        <v>116.04832</v>
      </c>
      <c r="F9" s="16">
        <v>133.22972300000001</v>
      </c>
      <c r="G9" s="16">
        <v>25.793991999999999</v>
      </c>
      <c r="H9" s="16">
        <v>18.452470999999999</v>
      </c>
      <c r="I9" s="16">
        <v>17.881910000000001</v>
      </c>
      <c r="J9" s="16">
        <v>20.725584000000001</v>
      </c>
      <c r="K9" s="16">
        <v>37.748970999999997</v>
      </c>
      <c r="L9" s="16">
        <v>21.948633000000001</v>
      </c>
      <c r="M9" s="16"/>
      <c r="P9" s="11"/>
      <c r="Q9" s="11"/>
    </row>
    <row r="10" spans="1:17" x14ac:dyDescent="0.25">
      <c r="A10" s="10">
        <v>294</v>
      </c>
      <c r="B10" s="10" t="str">
        <f>VLOOKUP(A10,países!$A$4:$B$247,2,FALSE)</f>
        <v>Bosnia-Herzegovina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7.4110000000000001E-3</v>
      </c>
      <c r="K10" s="16">
        <v>0</v>
      </c>
      <c r="L10" s="16">
        <v>0</v>
      </c>
      <c r="M10" s="16"/>
      <c r="P10" s="11"/>
      <c r="Q10" s="11"/>
    </row>
    <row r="11" spans="1:17" x14ac:dyDescent="0.25">
      <c r="A11" s="26">
        <v>317</v>
      </c>
      <c r="B11" s="10" t="str">
        <f>VLOOKUP(A11,países!$A$4:$B$247,2,FALSE)</f>
        <v>Alto Volta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2.775E-2</v>
      </c>
      <c r="I11" s="16">
        <v>0</v>
      </c>
      <c r="J11" s="16">
        <v>0</v>
      </c>
      <c r="K11" s="16">
        <v>0</v>
      </c>
      <c r="L11" s="16">
        <v>0</v>
      </c>
      <c r="M11" s="16"/>
      <c r="P11" s="11"/>
      <c r="Q11" s="11"/>
    </row>
    <row r="12" spans="1:17" x14ac:dyDescent="0.25">
      <c r="A12" s="10">
        <v>374</v>
      </c>
      <c r="B12" s="10" t="str">
        <f>VLOOKUP(A12,países!$A$4:$B$247,2,FALSE)</f>
        <v>Andorra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7.8717999999999996E-2</v>
      </c>
      <c r="L12" s="16">
        <v>0</v>
      </c>
      <c r="M12" s="16"/>
      <c r="O12" s="7"/>
      <c r="P12" s="11"/>
      <c r="Q12" s="11"/>
    </row>
    <row r="13" spans="1:17" x14ac:dyDescent="0.25">
      <c r="A13" s="10">
        <v>407</v>
      </c>
      <c r="B13" s="10" t="str">
        <f>VLOOKUP(A13,países!$A$4:$B$247,2,FALSE)</f>
        <v>Angola</v>
      </c>
      <c r="C13" s="16">
        <v>0</v>
      </c>
      <c r="D13" s="16">
        <v>7.6102000000000003E-2</v>
      </c>
      <c r="E13" s="16">
        <v>0</v>
      </c>
      <c r="F13" s="16">
        <v>0</v>
      </c>
      <c r="G13" s="16">
        <v>3.1199999999999999E-2</v>
      </c>
      <c r="H13" s="16">
        <v>2.5884000000000001E-2</v>
      </c>
      <c r="I13" s="16">
        <v>4.3733000000000001E-2</v>
      </c>
      <c r="J13" s="16">
        <v>2.8709999999999999E-2</v>
      </c>
      <c r="K13" s="16">
        <v>3.6587000000000001E-2</v>
      </c>
      <c r="L13" s="16">
        <v>0</v>
      </c>
      <c r="M13" s="16"/>
      <c r="O13" s="7"/>
      <c r="P13" s="11"/>
      <c r="Q13" s="11"/>
    </row>
    <row r="14" spans="1:17" x14ac:dyDescent="0.25">
      <c r="A14" s="10">
        <v>412</v>
      </c>
      <c r="B14" s="10" t="str">
        <f>VLOOKUP(A14,países!$A$4:$B$247,2,FALSE)</f>
        <v>Anguila</v>
      </c>
      <c r="C14" s="16">
        <v>8.3861000000000005E-2</v>
      </c>
      <c r="D14" s="16">
        <v>0.13292300000000001</v>
      </c>
      <c r="E14" s="16">
        <v>6.7393999999999996E-2</v>
      </c>
      <c r="F14" s="16">
        <v>7.5729999999999999E-3</v>
      </c>
      <c r="G14" s="16">
        <v>0.154802</v>
      </c>
      <c r="H14" s="16">
        <v>0.10347199999999999</v>
      </c>
      <c r="I14" s="16">
        <v>0.15351400000000001</v>
      </c>
      <c r="J14" s="16">
        <v>1.5630000000000002E-2</v>
      </c>
      <c r="K14" s="16">
        <v>8.1817000000000001E-2</v>
      </c>
      <c r="L14" s="16">
        <v>0.220133</v>
      </c>
      <c r="M14" s="16"/>
      <c r="N14" s="29"/>
      <c r="O14" s="7"/>
      <c r="P14" s="11"/>
      <c r="Q14" s="11"/>
    </row>
    <row r="15" spans="1:17" x14ac:dyDescent="0.25">
      <c r="A15" s="10">
        <v>432</v>
      </c>
      <c r="B15" s="10" t="str">
        <f>VLOOKUP(A15,países!$A$4:$B$247,2,FALSE)</f>
        <v>Antigua</v>
      </c>
      <c r="C15" s="16">
        <v>0.321548</v>
      </c>
      <c r="D15" s="16">
        <v>0.27080900000000002</v>
      </c>
      <c r="E15" s="16">
        <v>0.22453799999999999</v>
      </c>
      <c r="F15" s="16">
        <v>8.6704000000000003E-2</v>
      </c>
      <c r="G15" s="16">
        <v>0.69316699999999998</v>
      </c>
      <c r="H15" s="16">
        <v>0.15676399999999999</v>
      </c>
      <c r="I15" s="16">
        <v>5.3741729999999999</v>
      </c>
      <c r="J15" s="16">
        <v>0.17641499999999999</v>
      </c>
      <c r="K15" s="16">
        <v>0.953318</v>
      </c>
      <c r="L15" s="16">
        <v>1.2758940000000001</v>
      </c>
      <c r="M15" s="16"/>
      <c r="N15" s="29"/>
      <c r="O15" s="7"/>
      <c r="P15" s="11"/>
      <c r="Q15" s="11"/>
    </row>
    <row r="16" spans="1:17" x14ac:dyDescent="0.25">
      <c r="A16" s="10">
        <v>472</v>
      </c>
      <c r="B16" s="10" t="str">
        <f>VLOOKUP(A16,países!$A$4:$B$247,2,FALSE)</f>
        <v>Antillas Holandesas</v>
      </c>
      <c r="C16" s="16">
        <v>5.441E-2</v>
      </c>
      <c r="D16" s="16">
        <v>12.885781</v>
      </c>
      <c r="E16" s="16">
        <v>0</v>
      </c>
      <c r="F16" s="16">
        <v>0</v>
      </c>
      <c r="G16" s="16">
        <v>5.7556999999999997E-2</v>
      </c>
      <c r="H16" s="16">
        <v>6.2833990000000002</v>
      </c>
      <c r="I16" s="16">
        <v>2.004089</v>
      </c>
      <c r="J16" s="16">
        <v>20.178773</v>
      </c>
      <c r="K16" s="16">
        <v>12.782429</v>
      </c>
      <c r="L16" s="16">
        <v>33.360934999999998</v>
      </c>
      <c r="M16" s="16"/>
      <c r="N16" s="29"/>
      <c r="O16" s="7"/>
      <c r="P16" s="11"/>
      <c r="Q16" s="11"/>
    </row>
    <row r="17" spans="1:17" x14ac:dyDescent="0.25">
      <c r="A17" s="10">
        <v>512</v>
      </c>
      <c r="B17" s="10" t="str">
        <f>VLOOKUP(A17,países!$A$4:$B$247,2,FALSE)</f>
        <v>San  Eustoquio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3.4153000000000003E-2</v>
      </c>
      <c r="I17" s="16">
        <v>6.8300000000000001E-3</v>
      </c>
      <c r="J17" s="16">
        <v>4.974634</v>
      </c>
      <c r="K17" s="16">
        <v>0</v>
      </c>
      <c r="L17" s="16">
        <v>0</v>
      </c>
      <c r="M17" s="16"/>
      <c r="N17" s="29"/>
      <c r="O17" s="7"/>
      <c r="P17" s="11"/>
      <c r="Q17" s="11"/>
    </row>
    <row r="18" spans="1:17" x14ac:dyDescent="0.25">
      <c r="A18" s="10">
        <v>522</v>
      </c>
      <c r="B18" s="10" t="str">
        <f>VLOOKUP(A18,países!$A$4:$B$247,2,FALSE)</f>
        <v>San Martín del Sur</v>
      </c>
      <c r="C18" s="16">
        <v>3.79E-3</v>
      </c>
      <c r="D18" s="16">
        <v>0</v>
      </c>
      <c r="E18" s="16">
        <v>0</v>
      </c>
      <c r="F18" s="16">
        <v>0</v>
      </c>
      <c r="G18" s="16">
        <v>0.108129</v>
      </c>
      <c r="H18" s="16">
        <v>0.56708800000000004</v>
      </c>
      <c r="I18" s="16">
        <v>4.0082E-2</v>
      </c>
      <c r="J18" s="16">
        <v>9.2174000000000006E-2</v>
      </c>
      <c r="K18" s="16">
        <v>3.5181999999999998E-2</v>
      </c>
      <c r="L18" s="16">
        <v>8.8000999999999996E-2</v>
      </c>
      <c r="M18" s="16"/>
      <c r="N18" s="29"/>
      <c r="O18" s="7"/>
      <c r="P18" s="11"/>
      <c r="Q18" s="11"/>
    </row>
    <row r="19" spans="1:17" x14ac:dyDescent="0.25">
      <c r="A19" s="10">
        <v>535</v>
      </c>
      <c r="B19" s="10" t="str">
        <f>VLOOKUP(A19,países!$A$4:$B$247,2,FALSE)</f>
        <v>Arabia Saudita</v>
      </c>
      <c r="C19" s="16">
        <v>0.17157500000000001</v>
      </c>
      <c r="D19" s="16">
        <v>0.48312899999999998</v>
      </c>
      <c r="E19" s="16">
        <v>1.408396</v>
      </c>
      <c r="F19" s="16">
        <v>1.108152</v>
      </c>
      <c r="G19" s="16">
        <v>2.739655</v>
      </c>
      <c r="H19" s="16">
        <v>0.41191800000000001</v>
      </c>
      <c r="I19" s="16">
        <v>0.67947500000000005</v>
      </c>
      <c r="J19" s="16">
        <v>0.62144500000000003</v>
      </c>
      <c r="K19" s="16">
        <v>0.77829300000000001</v>
      </c>
      <c r="L19" s="16">
        <v>0.48214800000000002</v>
      </c>
      <c r="M19" s="16"/>
      <c r="O19" s="7"/>
      <c r="P19" s="11"/>
      <c r="Q19" s="11"/>
    </row>
    <row r="20" spans="1:17" x14ac:dyDescent="0.25">
      <c r="A20" s="5">
        <v>1838</v>
      </c>
      <c r="B20" s="4" t="s">
        <v>277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4"/>
      <c r="N20" s="4"/>
      <c r="O20"/>
      <c r="P20"/>
      <c r="Q20"/>
    </row>
    <row r="21" spans="1:17" x14ac:dyDescent="0.25">
      <c r="A21" s="5">
        <v>5938</v>
      </c>
      <c r="B21" s="4" t="s">
        <v>278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4"/>
      <c r="N21" s="4"/>
      <c r="O21"/>
      <c r="P21"/>
      <c r="Q21"/>
    </row>
    <row r="22" spans="1:17" x14ac:dyDescent="0.25">
      <c r="A22" s="5">
        <v>7746</v>
      </c>
      <c r="B22" s="4" t="s">
        <v>276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4"/>
      <c r="N22" s="4"/>
      <c r="O22"/>
      <c r="P22"/>
      <c r="Q22"/>
    </row>
    <row r="23" spans="1:17" x14ac:dyDescent="0.25">
      <c r="A23" s="10">
        <v>597</v>
      </c>
      <c r="B23" s="10" t="str">
        <f>VLOOKUP(A23,países!$A$4:$B$247,2,FALSE)</f>
        <v>Argelia</v>
      </c>
      <c r="C23" s="16">
        <v>0.55846499999999999</v>
      </c>
      <c r="D23" s="16">
        <v>0</v>
      </c>
      <c r="E23" s="16">
        <v>2.8247000000000001E-2</v>
      </c>
      <c r="F23" s="16">
        <v>0</v>
      </c>
      <c r="G23" s="16">
        <v>0</v>
      </c>
      <c r="H23" s="16">
        <v>1.4305999999999999E-2</v>
      </c>
      <c r="I23" s="16">
        <v>1.452E-2</v>
      </c>
      <c r="J23" s="16">
        <v>2.5927039999999999</v>
      </c>
      <c r="K23" s="16">
        <v>6.7429999999999999E-3</v>
      </c>
      <c r="L23" s="16">
        <v>5.4229999999999999E-3</v>
      </c>
      <c r="M23" s="16"/>
      <c r="O23" s="7"/>
      <c r="P23" s="11"/>
      <c r="Q23" s="11"/>
    </row>
    <row r="24" spans="1:17" x14ac:dyDescent="0.25">
      <c r="A24" s="10">
        <v>633</v>
      </c>
      <c r="B24" s="10" t="str">
        <f>VLOOKUP(A24,países!$A$4:$B$247,2,FALSE)</f>
        <v>Argentina</v>
      </c>
      <c r="C24" s="16">
        <v>14.700753000000001</v>
      </c>
      <c r="D24" s="16">
        <v>16.444354000000001</v>
      </c>
      <c r="E24" s="16">
        <v>20.887584</v>
      </c>
      <c r="F24" s="16">
        <v>19.77233</v>
      </c>
      <c r="G24" s="16">
        <v>13.161792</v>
      </c>
      <c r="H24" s="16">
        <v>15.510344999999999</v>
      </c>
      <c r="I24" s="16">
        <v>22.75535</v>
      </c>
      <c r="J24" s="16">
        <v>7.1751430000000003</v>
      </c>
      <c r="K24" s="16">
        <v>9.3922290000000004</v>
      </c>
      <c r="L24" s="16">
        <v>11.552154</v>
      </c>
      <c r="M24" s="16"/>
      <c r="P24" s="11"/>
      <c r="Q24" s="11"/>
    </row>
    <row r="25" spans="1:17" x14ac:dyDescent="0.25">
      <c r="A25" s="10">
        <v>698</v>
      </c>
      <c r="B25" s="10" t="str">
        <f>VLOOKUP(A25,países!$A$4:$B$247,2,FALSE)</f>
        <v>Australia</v>
      </c>
      <c r="C25" s="16">
        <v>0.44122899999999998</v>
      </c>
      <c r="D25" s="16">
        <v>0.59782000000000002</v>
      </c>
      <c r="E25" s="16">
        <v>1.483044</v>
      </c>
      <c r="F25" s="16">
        <v>0.46540799999999999</v>
      </c>
      <c r="G25" s="16">
        <v>0.41351599999999999</v>
      </c>
      <c r="H25" s="16">
        <v>0.50398200000000004</v>
      </c>
      <c r="I25" s="16">
        <v>0.49169600000000002</v>
      </c>
      <c r="J25" s="16">
        <v>3.422717</v>
      </c>
      <c r="K25" s="16">
        <v>1.771603</v>
      </c>
      <c r="L25" s="16">
        <v>0.92390700000000003</v>
      </c>
      <c r="M25" s="16"/>
      <c r="P25" s="11"/>
      <c r="Q25" s="11"/>
    </row>
    <row r="26" spans="1:17" x14ac:dyDescent="0.25">
      <c r="A26" s="10">
        <v>724</v>
      </c>
      <c r="B26" s="10" t="str">
        <f>VLOOKUP(A26,países!$A$4:$B$247,2,FALSE)</f>
        <v>Austria</v>
      </c>
      <c r="C26" s="16">
        <v>1.343048</v>
      </c>
      <c r="D26" s="16">
        <v>0.242979</v>
      </c>
      <c r="E26" s="16">
        <v>0.66211100000000001</v>
      </c>
      <c r="F26" s="16">
        <v>0.14227400000000001</v>
      </c>
      <c r="G26" s="16">
        <v>0.111551</v>
      </c>
      <c r="H26" s="16">
        <v>9.2829999999999996E-2</v>
      </c>
      <c r="I26" s="16">
        <v>5.927E-3</v>
      </c>
      <c r="J26" s="16">
        <v>1.8957000000000002E-2</v>
      </c>
      <c r="K26" s="16">
        <v>4.6223E-2</v>
      </c>
      <c r="L26" s="16">
        <v>3.5455E-2</v>
      </c>
      <c r="M26" s="16"/>
      <c r="P26" s="11"/>
      <c r="Q26" s="11"/>
    </row>
    <row r="27" spans="1:17" x14ac:dyDescent="0.25">
      <c r="A27" s="10">
        <v>746</v>
      </c>
      <c r="B27" s="10" t="str">
        <f>VLOOKUP(A27,países!$A$4:$B$247,2,FALSE)</f>
        <v>Azerbaidjan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1.1689999999999999E-3</v>
      </c>
      <c r="K27" s="16">
        <v>0</v>
      </c>
      <c r="L27" s="16">
        <v>0</v>
      </c>
      <c r="M27" s="16"/>
      <c r="P27" s="11"/>
      <c r="Q27" s="11"/>
    </row>
    <row r="28" spans="1:17" x14ac:dyDescent="0.25">
      <c r="A28" s="10">
        <v>772</v>
      </c>
      <c r="B28" s="10" t="str">
        <f>VLOOKUP(A28,países!$A$4:$B$247,2,FALSE)</f>
        <v>Bahamas</v>
      </c>
      <c r="C28" s="16">
        <v>3.6893050000000001</v>
      </c>
      <c r="D28" s="16">
        <v>1.4170780000000001</v>
      </c>
      <c r="E28" s="16">
        <v>1.421076</v>
      </c>
      <c r="F28" s="16">
        <v>1.2349699999999999</v>
      </c>
      <c r="G28" s="16">
        <v>1.5437559999999999</v>
      </c>
      <c r="H28" s="16">
        <v>1.8900250000000001</v>
      </c>
      <c r="I28" s="16">
        <v>3.9684569999999999</v>
      </c>
      <c r="J28" s="16">
        <v>29.598903</v>
      </c>
      <c r="K28" s="16">
        <v>3.3756249999999999</v>
      </c>
      <c r="L28" s="16">
        <v>1.662471</v>
      </c>
      <c r="M28" s="16"/>
      <c r="P28" s="11"/>
      <c r="Q28" s="11"/>
    </row>
    <row r="29" spans="1:17" x14ac:dyDescent="0.25">
      <c r="A29" s="10">
        <v>805</v>
      </c>
      <c r="B29" s="10" t="str">
        <f>VLOOKUP(A29,países!$A$4:$B$247,2,FALSE)</f>
        <v>Bahrein</v>
      </c>
      <c r="C29" s="16">
        <v>0</v>
      </c>
      <c r="D29" s="16">
        <v>0</v>
      </c>
      <c r="E29" s="16">
        <v>0</v>
      </c>
      <c r="F29" s="16">
        <v>1.5153E-2</v>
      </c>
      <c r="G29" s="16">
        <v>2.5117E-2</v>
      </c>
      <c r="H29" s="16">
        <v>4.0000000000000003E-5</v>
      </c>
      <c r="I29" s="16">
        <v>0</v>
      </c>
      <c r="J29" s="16">
        <v>0</v>
      </c>
      <c r="K29" s="16">
        <v>0.26001200000000002</v>
      </c>
      <c r="L29" s="16">
        <v>2.7632E-2</v>
      </c>
      <c r="M29" s="16"/>
      <c r="P29" s="11"/>
      <c r="Q29" s="11"/>
    </row>
    <row r="30" spans="1:17" x14ac:dyDescent="0.25">
      <c r="A30" s="10">
        <v>817</v>
      </c>
      <c r="B30" s="10" t="str">
        <f>VLOOKUP(A30,países!$A$4:$B$247,2,FALSE)</f>
        <v>Bangladesh</v>
      </c>
      <c r="C30" s="16">
        <v>0</v>
      </c>
      <c r="D30" s="16">
        <v>8.3400000000000002E-3</v>
      </c>
      <c r="E30" s="16">
        <v>0</v>
      </c>
      <c r="F30" s="16">
        <v>0</v>
      </c>
      <c r="G30" s="16">
        <v>0</v>
      </c>
      <c r="H30" s="16">
        <v>6.1386999999999997E-2</v>
      </c>
      <c r="I30" s="16">
        <v>0.19465099999999999</v>
      </c>
      <c r="J30" s="16">
        <v>1.7952129999999999</v>
      </c>
      <c r="K30" s="16">
        <v>0</v>
      </c>
      <c r="L30" s="16">
        <v>0</v>
      </c>
      <c r="M30" s="16"/>
      <c r="P30" s="11"/>
      <c r="Q30" s="11"/>
    </row>
    <row r="31" spans="1:17" x14ac:dyDescent="0.25">
      <c r="A31" s="10">
        <v>832</v>
      </c>
      <c r="B31" s="10" t="str">
        <f>VLOOKUP(A31,países!$A$4:$B$247,2,FALSE)</f>
        <v>Barbados</v>
      </c>
      <c r="C31" s="16">
        <v>4.7146179999999998</v>
      </c>
      <c r="D31" s="16">
        <v>5.3061660000000002</v>
      </c>
      <c r="E31" s="16">
        <v>3.409627</v>
      </c>
      <c r="F31" s="16">
        <v>5.0044329999999997</v>
      </c>
      <c r="G31" s="16">
        <v>2.4609580000000002</v>
      </c>
      <c r="H31" s="16">
        <v>1.7103379999999999</v>
      </c>
      <c r="I31" s="16">
        <v>1.6449130000000001</v>
      </c>
      <c r="J31" s="16">
        <v>1.3755949999999999</v>
      </c>
      <c r="K31" s="16">
        <v>0.380693</v>
      </c>
      <c r="L31" s="16">
        <v>0.47793200000000002</v>
      </c>
      <c r="M31" s="16"/>
      <c r="P31" s="11"/>
      <c r="Q31" s="11"/>
    </row>
    <row r="32" spans="1:17" x14ac:dyDescent="0.25">
      <c r="A32" s="10">
        <v>874</v>
      </c>
      <c r="B32" s="10" t="str">
        <f>VLOOKUP(A32,países!$A$4:$B$247,2,FALSE)</f>
        <v>Bélgica-Luxemburgo</v>
      </c>
      <c r="C32" s="16">
        <v>18.427403000000002</v>
      </c>
      <c r="D32" s="16">
        <v>35.399770000000004</v>
      </c>
      <c r="E32" s="16">
        <v>36.519350000000003</v>
      </c>
      <c r="F32" s="16">
        <v>23.210843000000001</v>
      </c>
      <c r="G32" s="16">
        <v>35.251114999999999</v>
      </c>
      <c r="H32" s="16">
        <v>11.768338</v>
      </c>
      <c r="I32" s="16">
        <v>27.737574000000002</v>
      </c>
      <c r="J32" s="16">
        <v>25.902494000000001</v>
      </c>
      <c r="K32" s="16">
        <v>26.906402</v>
      </c>
      <c r="L32" s="16">
        <v>16.972460999999999</v>
      </c>
      <c r="M32" s="16"/>
      <c r="P32" s="11"/>
      <c r="Q32" s="11"/>
    </row>
    <row r="33" spans="1:17" x14ac:dyDescent="0.25">
      <c r="A33" s="10">
        <v>882</v>
      </c>
      <c r="B33" s="10" t="str">
        <f>VLOOKUP(A33,países!$A$4:$B$247,2,FALSE)</f>
        <v>Belice</v>
      </c>
      <c r="C33" s="16">
        <v>9.0242000000000003E-2</v>
      </c>
      <c r="D33" s="16">
        <v>0.21609500000000001</v>
      </c>
      <c r="E33" s="16">
        <v>0.33580100000000002</v>
      </c>
      <c r="F33" s="16">
        <v>0.23327999999999999</v>
      </c>
      <c r="G33" s="16">
        <v>0.23383399999999999</v>
      </c>
      <c r="H33" s="16">
        <v>0.17669000000000001</v>
      </c>
      <c r="I33" s="16">
        <v>0.163466</v>
      </c>
      <c r="J33" s="16">
        <v>0.132912</v>
      </c>
      <c r="K33" s="16">
        <v>0.88735200000000003</v>
      </c>
      <c r="L33" s="16">
        <v>0.329484</v>
      </c>
      <c r="M33" s="16"/>
      <c r="P33" s="11"/>
      <c r="Q33" s="11"/>
    </row>
    <row r="34" spans="1:17" x14ac:dyDescent="0.25">
      <c r="A34" s="10">
        <v>902</v>
      </c>
      <c r="B34" s="10" t="str">
        <f>VLOOKUP(A34,países!$A$4:$B$247,2,FALSE)</f>
        <v>Bermudas</v>
      </c>
      <c r="C34" s="16">
        <v>0.87860899999999997</v>
      </c>
      <c r="D34" s="16">
        <v>0.45662599999999998</v>
      </c>
      <c r="E34" s="16">
        <v>0.96854499999999999</v>
      </c>
      <c r="F34" s="16">
        <v>2.0801530000000001</v>
      </c>
      <c r="G34" s="16">
        <v>1.370047</v>
      </c>
      <c r="H34" s="16">
        <v>0.72132499999999999</v>
      </c>
      <c r="I34" s="16">
        <v>1.236337</v>
      </c>
      <c r="J34" s="16">
        <v>0</v>
      </c>
      <c r="K34" s="16">
        <v>1.0105</v>
      </c>
      <c r="L34" s="16">
        <v>0.13663500000000001</v>
      </c>
      <c r="M34" s="16"/>
      <c r="P34" s="11"/>
      <c r="Q34" s="11"/>
    </row>
    <row r="35" spans="1:17" customFormat="1" x14ac:dyDescent="0.25">
      <c r="A35" s="4">
        <v>916</v>
      </c>
      <c r="B35" s="4" t="s">
        <v>39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1.17E-2</v>
      </c>
      <c r="I35" s="16">
        <v>0</v>
      </c>
      <c r="J35" s="16">
        <v>0</v>
      </c>
      <c r="K35" s="16">
        <v>0</v>
      </c>
      <c r="L35" s="16">
        <v>0</v>
      </c>
      <c r="M35" s="16"/>
      <c r="N35" s="7"/>
      <c r="O35" s="11"/>
      <c r="P35" s="11"/>
      <c r="Q35" s="11"/>
    </row>
    <row r="36" spans="1:17" x14ac:dyDescent="0.25">
      <c r="A36" s="26">
        <v>935</v>
      </c>
      <c r="B36" s="10" t="str">
        <f>VLOOKUP(A36,países!$A$4:$B$247,2,FALSE)</f>
        <v>Birmania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1.2172000000000001E-2</v>
      </c>
      <c r="L36" s="16">
        <v>0</v>
      </c>
      <c r="M36" s="16"/>
      <c r="P36" s="11"/>
      <c r="Q36" s="11"/>
    </row>
    <row r="37" spans="1:17" x14ac:dyDescent="0.25">
      <c r="A37" s="10">
        <v>973</v>
      </c>
      <c r="B37" s="10" t="str">
        <f>VLOOKUP(A37,países!$A$4:$B$247,2,FALSE)</f>
        <v>Bolivia</v>
      </c>
      <c r="C37" s="16">
        <v>8.1798749999999991</v>
      </c>
      <c r="D37" s="16">
        <v>3.964181</v>
      </c>
      <c r="E37" s="16">
        <v>3.9124340000000002</v>
      </c>
      <c r="F37" s="16">
        <v>3.3422649999999998</v>
      </c>
      <c r="G37" s="16">
        <v>1.5195369999999999</v>
      </c>
      <c r="H37" s="16">
        <v>2.9474119999999999</v>
      </c>
      <c r="I37" s="16">
        <v>2.2374360000000002</v>
      </c>
      <c r="J37" s="16">
        <v>3.5644140000000002</v>
      </c>
      <c r="K37" s="16">
        <v>4.1555010000000001</v>
      </c>
      <c r="L37" s="16">
        <v>3.2667120000000001</v>
      </c>
      <c r="M37" s="16"/>
      <c r="P37" s="11"/>
      <c r="Q37" s="11"/>
    </row>
    <row r="38" spans="1:17" x14ac:dyDescent="0.25">
      <c r="A38" s="26">
        <v>999</v>
      </c>
      <c r="B38" s="10" t="str">
        <f>VLOOKUP(A38,países!$A$4:$B$247,2,FALSE)</f>
        <v>No identificados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/>
      <c r="P38" s="11"/>
      <c r="Q38" s="11"/>
    </row>
    <row r="39" spans="1:17" x14ac:dyDescent="0.25">
      <c r="A39" s="10">
        <v>1002</v>
      </c>
      <c r="B39" s="10" t="str">
        <f>VLOOKUP(A39,países!$A$4:$B$247,2,FALSE)</f>
        <v>Bonaire  Islas</v>
      </c>
      <c r="C39" s="16">
        <v>5.5346409999999997</v>
      </c>
      <c r="D39" s="16">
        <v>1.352903</v>
      </c>
      <c r="E39" s="16">
        <v>1.544651</v>
      </c>
      <c r="F39" s="16">
        <v>1.424107</v>
      </c>
      <c r="G39" s="16">
        <v>1.737366</v>
      </c>
      <c r="H39" s="16">
        <v>2.1747839999999998</v>
      </c>
      <c r="I39" s="16">
        <v>14.321346999999999</v>
      </c>
      <c r="J39" s="16">
        <v>5.1344830000000004</v>
      </c>
      <c r="K39" s="16">
        <v>27.566026999999998</v>
      </c>
      <c r="L39" s="16">
        <v>28.006571000000001</v>
      </c>
      <c r="M39" s="16"/>
      <c r="P39" s="11"/>
      <c r="Q39" s="11"/>
    </row>
    <row r="40" spans="1:17" x14ac:dyDescent="0.25">
      <c r="A40" s="10">
        <v>1017</v>
      </c>
      <c r="B40" s="10" t="str">
        <f>VLOOKUP(A40,países!$A$4:$B$247,2,FALSE)</f>
        <v>Botswana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/>
      <c r="P40" s="11"/>
      <c r="Q40" s="11"/>
    </row>
    <row r="41" spans="1:17" x14ac:dyDescent="0.25">
      <c r="A41" s="10">
        <v>1053</v>
      </c>
      <c r="B41" s="10" t="str">
        <f>VLOOKUP(A41,países!$A$4:$B$247,2,FALSE)</f>
        <v>Brasil</v>
      </c>
      <c r="C41" s="16">
        <v>107.272981</v>
      </c>
      <c r="D41" s="16">
        <v>139.58350899999999</v>
      </c>
      <c r="E41" s="16">
        <v>141.84466800000001</v>
      </c>
      <c r="F41" s="16">
        <v>138.438557</v>
      </c>
      <c r="G41" s="16">
        <v>88.885836999999995</v>
      </c>
      <c r="H41" s="16">
        <v>123.469627</v>
      </c>
      <c r="I41" s="16">
        <v>201.79647900000001</v>
      </c>
      <c r="J41" s="16">
        <v>139.727813</v>
      </c>
      <c r="K41" s="16">
        <v>118.117279</v>
      </c>
      <c r="L41" s="16">
        <v>100.067548</v>
      </c>
      <c r="M41" s="16"/>
      <c r="P41" s="11"/>
      <c r="Q41" s="11"/>
    </row>
    <row r="42" spans="1:17" x14ac:dyDescent="0.25">
      <c r="A42" s="10">
        <v>1085</v>
      </c>
      <c r="B42" s="10" t="str">
        <f>VLOOKUP(A42,países!$A$4:$B$247,2,FALSE)</f>
        <v>Brunei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0.142294</v>
      </c>
      <c r="I42" s="16">
        <v>0</v>
      </c>
      <c r="J42" s="16">
        <v>3.0500000000000002E-3</v>
      </c>
      <c r="K42" s="16">
        <v>0</v>
      </c>
      <c r="L42" s="16">
        <v>3.2541E-2</v>
      </c>
      <c r="M42" s="16"/>
      <c r="P42" s="11"/>
      <c r="Q42" s="11"/>
    </row>
    <row r="43" spans="1:17" x14ac:dyDescent="0.25">
      <c r="A43" s="10">
        <v>1114</v>
      </c>
      <c r="B43" s="10" t="str">
        <f>VLOOKUP(A43,países!$A$4:$B$247,2,FALSE)</f>
        <v>Bulgaria</v>
      </c>
      <c r="C43" s="16">
        <v>0.22023999999999999</v>
      </c>
      <c r="D43" s="16">
        <v>4.6295999999999997E-2</v>
      </c>
      <c r="E43" s="16">
        <v>1.6704870000000001</v>
      </c>
      <c r="F43" s="16">
        <v>0</v>
      </c>
      <c r="G43" s="16">
        <v>2.6949000000000001E-2</v>
      </c>
      <c r="H43" s="16">
        <v>7.2499999999999995E-4</v>
      </c>
      <c r="I43" s="16">
        <v>9.2800000000000001E-4</v>
      </c>
      <c r="J43" s="16">
        <v>0.45865400000000001</v>
      </c>
      <c r="K43" s="16">
        <v>1.5051140000000001</v>
      </c>
      <c r="L43" s="16">
        <v>5.0000000000000001E-4</v>
      </c>
      <c r="M43" s="16"/>
      <c r="P43" s="11"/>
      <c r="Q43" s="11"/>
    </row>
    <row r="44" spans="1:17" x14ac:dyDescent="0.25">
      <c r="A44" s="26">
        <v>1157</v>
      </c>
      <c r="B44" s="10" t="str">
        <f>VLOOKUP(A44,países!$A$4:$B$247,2,FALSE)</f>
        <v>Burundi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/>
      <c r="P44" s="11"/>
      <c r="Q44" s="11"/>
    </row>
    <row r="45" spans="1:17" x14ac:dyDescent="0.25">
      <c r="A45" s="26">
        <v>1195</v>
      </c>
      <c r="B45" s="10" t="str">
        <f>VLOOKUP(A45,países!$A$4:$B$247,2,FALSE)</f>
        <v xml:space="preserve">Bután Reino de 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/>
      <c r="P45" s="11"/>
      <c r="Q45" s="11"/>
    </row>
    <row r="46" spans="1:17" x14ac:dyDescent="0.25">
      <c r="A46" s="10">
        <v>1372</v>
      </c>
      <c r="B46" s="10" t="str">
        <f>VLOOKUP(A46,países!$A$4:$B$247,2,FALSE)</f>
        <v>Caimán  Isla</v>
      </c>
      <c r="C46" s="16">
        <v>2.4978E-2</v>
      </c>
      <c r="D46" s="16">
        <v>9.6039999999999997E-3</v>
      </c>
      <c r="E46" s="16">
        <v>1.6036000000000002E-2</v>
      </c>
      <c r="F46" s="16">
        <v>1.4056000000000001E-2</v>
      </c>
      <c r="G46" s="16">
        <v>0.12564600000000001</v>
      </c>
      <c r="H46" s="16">
        <v>0</v>
      </c>
      <c r="I46" s="16">
        <v>0.15368000000000001</v>
      </c>
      <c r="J46" s="16">
        <v>0</v>
      </c>
      <c r="K46" s="16">
        <v>0</v>
      </c>
      <c r="L46" s="16">
        <v>0</v>
      </c>
      <c r="M46" s="16"/>
      <c r="P46" s="11"/>
      <c r="Q46" s="11"/>
    </row>
    <row r="47" spans="1:17" x14ac:dyDescent="0.25">
      <c r="A47" s="10">
        <v>1415</v>
      </c>
      <c r="B47" s="10" t="str">
        <f>VLOOKUP(A47,países!$A$4:$B$247,2,FALSE)</f>
        <v>Camboya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4.8040000000000001E-3</v>
      </c>
      <c r="I47" s="16">
        <v>0</v>
      </c>
      <c r="J47" s="16">
        <v>0</v>
      </c>
      <c r="K47" s="16">
        <v>0</v>
      </c>
      <c r="L47" s="16">
        <v>0</v>
      </c>
      <c r="M47" s="16"/>
      <c r="P47" s="11"/>
      <c r="Q47" s="11"/>
    </row>
    <row r="48" spans="1:17" x14ac:dyDescent="0.25">
      <c r="A48" s="10">
        <v>1457</v>
      </c>
      <c r="B48" s="10" t="str">
        <f>VLOOKUP(A48,países!$A$4:$B$247,2,FALSE)</f>
        <v>Camerún</v>
      </c>
      <c r="C48" s="16">
        <v>0</v>
      </c>
      <c r="D48" s="16">
        <v>0</v>
      </c>
      <c r="E48" s="16">
        <v>0.39680599999999999</v>
      </c>
      <c r="F48" s="16">
        <v>0.22371099999999999</v>
      </c>
      <c r="G48" s="16">
        <v>0</v>
      </c>
      <c r="H48" s="16">
        <v>4.7606999999999997E-2</v>
      </c>
      <c r="I48" s="16">
        <v>1.0692999999999999E-2</v>
      </c>
      <c r="J48" s="16">
        <v>2.1658750000000002</v>
      </c>
      <c r="K48" s="16">
        <v>4.6132109999999997</v>
      </c>
      <c r="L48" s="16">
        <v>2.8570000000000002E-3</v>
      </c>
      <c r="M48" s="16"/>
      <c r="P48" s="11"/>
      <c r="Q48" s="11"/>
    </row>
    <row r="49" spans="1:17" x14ac:dyDescent="0.25">
      <c r="A49" s="10">
        <v>1491</v>
      </c>
      <c r="B49" s="10" t="str">
        <f>VLOOKUP(A49,países!$A$4:$B$247,2,FALSE)</f>
        <v>Canadá</v>
      </c>
      <c r="C49" s="16">
        <v>20.096516999999999</v>
      </c>
      <c r="D49" s="16">
        <v>31.710844000000002</v>
      </c>
      <c r="E49" s="16">
        <v>42.653013999999999</v>
      </c>
      <c r="F49" s="16">
        <v>39.657096000000003</v>
      </c>
      <c r="G49" s="16">
        <v>14.566943</v>
      </c>
      <c r="H49" s="16">
        <v>44.674376000000002</v>
      </c>
      <c r="I49" s="16">
        <v>57.996200000000002</v>
      </c>
      <c r="J49" s="16">
        <v>70.992223999999993</v>
      </c>
      <c r="K49" s="16">
        <v>67.969361000000006</v>
      </c>
      <c r="L49" s="16">
        <v>90.189527999999996</v>
      </c>
      <c r="M49" s="16"/>
      <c r="P49" s="11"/>
      <c r="Q49" s="11"/>
    </row>
    <row r="50" spans="1:17" x14ac:dyDescent="0.25">
      <c r="A50" s="10">
        <v>1534</v>
      </c>
      <c r="B50" s="10" t="str">
        <f>VLOOKUP(A50,países!$A$4:$B$247,2,FALSE)</f>
        <v>No identificado</v>
      </c>
      <c r="C50" s="16">
        <v>0</v>
      </c>
      <c r="D50" s="16">
        <v>0</v>
      </c>
      <c r="E50" s="16">
        <v>2.6338E-2</v>
      </c>
      <c r="F50" s="16">
        <v>0</v>
      </c>
      <c r="G50" s="16">
        <v>0.21840000000000001</v>
      </c>
      <c r="H50" s="16">
        <v>6.7622000000000002E-2</v>
      </c>
      <c r="I50" s="16">
        <v>1.4631E-2</v>
      </c>
      <c r="J50" s="16">
        <v>0</v>
      </c>
      <c r="K50" s="16">
        <v>0</v>
      </c>
      <c r="L50" s="16">
        <v>0</v>
      </c>
      <c r="M50" s="16"/>
      <c r="P50" s="11"/>
      <c r="Q50" s="11"/>
    </row>
    <row r="51" spans="1:17" x14ac:dyDescent="0.25">
      <c r="A51" s="10">
        <v>1554</v>
      </c>
      <c r="B51" s="10" t="str">
        <f>VLOOKUP(A51,países!$A$4:$B$247,2,FALSE)</f>
        <v>Canal Islas (Normanda)</v>
      </c>
      <c r="C51" s="16">
        <v>0</v>
      </c>
      <c r="D51" s="16">
        <v>0</v>
      </c>
      <c r="E51" s="16">
        <v>0</v>
      </c>
      <c r="F51" s="16">
        <v>0</v>
      </c>
      <c r="G51" s="16">
        <v>0.52290000000000003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/>
      <c r="P51" s="11"/>
      <c r="Q51" s="11"/>
    </row>
    <row r="52" spans="1:17" x14ac:dyDescent="0.25">
      <c r="A52" s="26">
        <v>1569</v>
      </c>
      <c r="B52" s="10" t="str">
        <f>VLOOKUP(A52,países!$A$4:$B$247,2,FALSE)</f>
        <v>Ceilán</v>
      </c>
      <c r="C52" s="16">
        <v>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/>
      <c r="P52" s="11"/>
      <c r="Q52" s="11"/>
    </row>
    <row r="53" spans="1:17" x14ac:dyDescent="0.25">
      <c r="A53" s="10">
        <v>1658</v>
      </c>
      <c r="B53" s="10" t="str">
        <f>VLOOKUP(A53,países!$A$4:$B$247,2,FALSE)</f>
        <v>Cocos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/>
      <c r="P53" s="11"/>
      <c r="Q53" s="11"/>
    </row>
    <row r="54" spans="1:17" x14ac:dyDescent="0.25">
      <c r="A54" s="10">
        <v>1693</v>
      </c>
      <c r="B54" s="10" t="str">
        <f>VLOOKUP(A54,países!$A$4:$B$247,2,FALSE)</f>
        <v>Colombia</v>
      </c>
      <c r="C54" s="16">
        <v>1317.7143100000001</v>
      </c>
      <c r="D54" s="16">
        <v>1152.170721</v>
      </c>
      <c r="E54" s="16">
        <v>1235.730622</v>
      </c>
      <c r="F54" s="16">
        <v>1289.5671319999999</v>
      </c>
      <c r="G54" s="16">
        <v>671.065471</v>
      </c>
      <c r="H54" s="16">
        <v>741.51317100000006</v>
      </c>
      <c r="I54" s="16">
        <v>738.15099099999998</v>
      </c>
      <c r="J54" s="16">
        <v>704.80662900000004</v>
      </c>
      <c r="K54" s="16">
        <v>626.83925199999999</v>
      </c>
      <c r="L54" s="16">
        <v>727.61421499999994</v>
      </c>
      <c r="M54" s="16"/>
      <c r="P54" s="11"/>
      <c r="Q54" s="11"/>
    </row>
    <row r="55" spans="1:17" x14ac:dyDescent="0.25">
      <c r="A55" s="10">
        <v>1777</v>
      </c>
      <c r="B55" s="10" t="str">
        <f>VLOOKUP(A55,países!$A$4:$B$247,2,FALSE)</f>
        <v>Congo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2.5045000000000001E-2</v>
      </c>
      <c r="K55" s="16">
        <v>4.1380000000000002E-3</v>
      </c>
      <c r="L55" s="16">
        <v>6.4419000000000004E-2</v>
      </c>
      <c r="M55" s="16"/>
      <c r="P55" s="11"/>
      <c r="Q55" s="11"/>
    </row>
    <row r="56" spans="1:17" x14ac:dyDescent="0.25">
      <c r="A56" s="10">
        <v>1875</v>
      </c>
      <c r="B56" s="10" t="str">
        <f>VLOOKUP(A56,países!$A$4:$B$247,2,FALSE)</f>
        <v>Corea del Norte</v>
      </c>
      <c r="C56" s="16">
        <v>0</v>
      </c>
      <c r="D56" s="16">
        <v>0</v>
      </c>
      <c r="E56" s="16">
        <v>3.92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5.1539999999999997E-3</v>
      </c>
      <c r="L56" s="16">
        <v>0</v>
      </c>
      <c r="M56" s="16"/>
      <c r="P56" s="11"/>
      <c r="Q56" s="11"/>
    </row>
    <row r="57" spans="1:17" x14ac:dyDescent="0.25">
      <c r="A57" s="10">
        <v>1905</v>
      </c>
      <c r="B57" s="10" t="str">
        <f>VLOOKUP(A57,países!$A$4:$B$247,2,FALSE)</f>
        <v>Corea del Sur</v>
      </c>
      <c r="C57" s="16">
        <v>36.081986000000001</v>
      </c>
      <c r="D57" s="16">
        <v>15.192439</v>
      </c>
      <c r="E57" s="16">
        <v>17.910812</v>
      </c>
      <c r="F57" s="16">
        <v>14.071669999999999</v>
      </c>
      <c r="G57" s="16">
        <v>15.213718999999999</v>
      </c>
      <c r="H57" s="16">
        <v>25.165375999999998</v>
      </c>
      <c r="I57" s="16">
        <v>4.5852969999999997</v>
      </c>
      <c r="J57" s="16">
        <v>15.582100000000001</v>
      </c>
      <c r="K57" s="16">
        <v>14.595648000000001</v>
      </c>
      <c r="L57" s="16">
        <v>21.154976999999999</v>
      </c>
      <c r="M57" s="16"/>
      <c r="P57" s="11"/>
      <c r="Q57" s="11"/>
    </row>
    <row r="58" spans="1:17" x14ac:dyDescent="0.25">
      <c r="A58" s="26">
        <v>1937</v>
      </c>
      <c r="B58" s="10" t="str">
        <f>VLOOKUP(A58,países!$A$4:$B$247,2,FALSE)</f>
        <v>No identificado</v>
      </c>
      <c r="C58" s="16">
        <v>0</v>
      </c>
      <c r="D58" s="16">
        <v>0</v>
      </c>
      <c r="E58" s="16">
        <v>0</v>
      </c>
      <c r="F58" s="16">
        <v>0</v>
      </c>
      <c r="G58" s="16">
        <v>0</v>
      </c>
      <c r="H58" s="16">
        <v>5.5800000000000002E-2</v>
      </c>
      <c r="I58" s="16">
        <v>0</v>
      </c>
      <c r="J58" s="16">
        <v>6.7387000000000002E-2</v>
      </c>
      <c r="K58" s="16">
        <v>3.8249999999999999E-2</v>
      </c>
      <c r="L58" s="16">
        <v>0</v>
      </c>
      <c r="M58" s="16"/>
      <c r="P58" s="11"/>
      <c r="Q58" s="11"/>
    </row>
    <row r="59" spans="1:17" x14ac:dyDescent="0.25">
      <c r="A59" s="10">
        <v>1962</v>
      </c>
      <c r="B59" s="10" t="str">
        <f>VLOOKUP(A59,países!$A$4:$B$247,2,FALSE)</f>
        <v>Costa Rica</v>
      </c>
      <c r="C59" s="16">
        <v>46.990927999999997</v>
      </c>
      <c r="D59" s="16">
        <v>30.758779000000001</v>
      </c>
      <c r="E59" s="16">
        <v>70.040625000000006</v>
      </c>
      <c r="F59" s="16">
        <v>47.934342000000001</v>
      </c>
      <c r="G59" s="16">
        <v>54.052169999999997</v>
      </c>
      <c r="H59" s="16">
        <v>58.652833999999999</v>
      </c>
      <c r="I59" s="16">
        <v>53.968035</v>
      </c>
      <c r="J59" s="16">
        <v>55.143591999999998</v>
      </c>
      <c r="K59" s="16">
        <v>51.495353000000001</v>
      </c>
      <c r="L59" s="16">
        <v>57.512447000000002</v>
      </c>
      <c r="M59" s="16"/>
      <c r="P59" s="11"/>
      <c r="Q59" s="11"/>
    </row>
    <row r="60" spans="1:17" x14ac:dyDescent="0.25">
      <c r="A60" s="10">
        <v>1984</v>
      </c>
      <c r="B60" s="10" t="str">
        <f>VLOOKUP(A60,países!$A$4:$B$247,2,FALSE)</f>
        <v>Croacia</v>
      </c>
      <c r="C60" s="16">
        <v>6.3229999999999996E-3</v>
      </c>
      <c r="D60" s="16">
        <v>0</v>
      </c>
      <c r="E60" s="16">
        <v>6.4000000000000001E-2</v>
      </c>
      <c r="F60" s="16">
        <v>3.472299</v>
      </c>
      <c r="G60" s="16">
        <v>1.0629649999999999</v>
      </c>
      <c r="H60" s="16">
        <v>1.261833</v>
      </c>
      <c r="I60" s="16">
        <v>0.36324000000000001</v>
      </c>
      <c r="J60" s="16">
        <v>9.0190999999999993E-2</v>
      </c>
      <c r="K60" s="16">
        <v>1.9350000000000001E-3</v>
      </c>
      <c r="L60" s="16">
        <v>1.055E-2</v>
      </c>
      <c r="M60" s="16"/>
      <c r="P60" s="11"/>
      <c r="Q60" s="11"/>
    </row>
    <row r="61" spans="1:17" x14ac:dyDescent="0.25">
      <c r="A61" s="10">
        <v>1992</v>
      </c>
      <c r="B61" s="10" t="str">
        <f>VLOOKUP(A61,países!$A$4:$B$247,2,FALSE)</f>
        <v>Cuba</v>
      </c>
      <c r="C61" s="16">
        <v>37.488014999999997</v>
      </c>
      <c r="D61" s="16">
        <v>31.940194000000002</v>
      </c>
      <c r="E61" s="16">
        <v>21.986992999999998</v>
      </c>
      <c r="F61" s="16">
        <v>20.495456000000001</v>
      </c>
      <c r="G61" s="16">
        <v>14.644323</v>
      </c>
      <c r="H61" s="16">
        <v>12.31203</v>
      </c>
      <c r="I61" s="16">
        <v>16.383797999999999</v>
      </c>
      <c r="J61" s="16">
        <v>11.580942</v>
      </c>
      <c r="K61" s="16">
        <v>9.9425919999999994</v>
      </c>
      <c r="L61" s="16">
        <v>81.670795999999996</v>
      </c>
      <c r="M61" s="16"/>
      <c r="P61" s="11"/>
      <c r="Q61" s="11"/>
    </row>
    <row r="62" spans="1:17" x14ac:dyDescent="0.25">
      <c r="A62" s="10">
        <v>2012</v>
      </c>
      <c r="B62" s="10" t="str">
        <f>VLOOKUP(A62,países!$A$4:$B$247,2,FALSE)</f>
        <v>Curazao  Islas</v>
      </c>
      <c r="C62" s="16">
        <v>17.808743</v>
      </c>
      <c r="D62" s="16">
        <v>20.352094999999998</v>
      </c>
      <c r="E62" s="16">
        <v>30.07404</v>
      </c>
      <c r="F62" s="16">
        <v>25.618486000000001</v>
      </c>
      <c r="G62" s="16">
        <v>34.223219999999998</v>
      </c>
      <c r="H62" s="16">
        <v>53.376114999999999</v>
      </c>
      <c r="I62" s="16">
        <v>47.153852000000001</v>
      </c>
      <c r="J62" s="16">
        <v>36.921923</v>
      </c>
      <c r="K62" s="16">
        <v>27.904416999999999</v>
      </c>
      <c r="L62" s="16">
        <v>26.411605999999999</v>
      </c>
      <c r="M62" s="16"/>
      <c r="P62" s="11"/>
      <c r="Q62" s="11"/>
    </row>
    <row r="63" spans="1:17" x14ac:dyDescent="0.25">
      <c r="A63" s="10">
        <v>2113</v>
      </c>
      <c r="B63" s="10" t="str">
        <f>VLOOKUP(A63,países!$A$4:$B$247,2,FALSE)</f>
        <v>Chile</v>
      </c>
      <c r="C63" s="16">
        <v>66.542210999999995</v>
      </c>
      <c r="D63" s="16">
        <v>84.858248000000003</v>
      </c>
      <c r="E63" s="16">
        <v>75.088081000000003</v>
      </c>
      <c r="F63" s="16">
        <v>87.827630999999997</v>
      </c>
      <c r="G63" s="16">
        <v>87.000201000000004</v>
      </c>
      <c r="H63" s="16">
        <v>62.271388999999999</v>
      </c>
      <c r="I63" s="16">
        <v>83.230712999999994</v>
      </c>
      <c r="J63" s="16">
        <v>65.122686999999999</v>
      </c>
      <c r="K63" s="16">
        <v>43.843842000000002</v>
      </c>
      <c r="L63" s="16">
        <v>39.572626999999997</v>
      </c>
      <c r="M63" s="16"/>
      <c r="P63" s="11"/>
      <c r="Q63" s="11"/>
    </row>
    <row r="64" spans="1:17" x14ac:dyDescent="0.25">
      <c r="A64" s="10">
        <v>2155</v>
      </c>
      <c r="B64" s="10" t="str">
        <f>VLOOKUP(A64,países!$A$4:$B$247,2,FALSE)</f>
        <v>China Continental</v>
      </c>
      <c r="C64" s="16">
        <v>0</v>
      </c>
      <c r="D64" s="16">
        <v>0</v>
      </c>
      <c r="E64" s="16">
        <v>9.8044999999999993E-2</v>
      </c>
      <c r="F64" s="16">
        <v>0</v>
      </c>
      <c r="G64" s="16">
        <v>6.0019580000000001</v>
      </c>
      <c r="H64" s="16">
        <v>18.950955</v>
      </c>
      <c r="I64" s="16">
        <v>43.161447000000003</v>
      </c>
      <c r="J64" s="16">
        <v>68.111333000000002</v>
      </c>
      <c r="K64" s="16">
        <v>159.66618099999999</v>
      </c>
      <c r="L64" s="16">
        <v>136.958798</v>
      </c>
      <c r="M64" s="16"/>
      <c r="P64" s="11"/>
      <c r="Q64" s="11"/>
    </row>
    <row r="65" spans="1:17" x14ac:dyDescent="0.25">
      <c r="A65" s="10">
        <v>2185</v>
      </c>
      <c r="B65" s="10" t="str">
        <f>VLOOKUP(A65,países!$A$4:$B$247,2,FALSE)</f>
        <v>China-Taiwan (Formosa)</v>
      </c>
      <c r="C65" s="16">
        <v>18.124251999999998</v>
      </c>
      <c r="D65" s="16">
        <v>25.324283000000001</v>
      </c>
      <c r="E65" s="16">
        <v>15.390440999999999</v>
      </c>
      <c r="F65" s="16">
        <v>12.792686</v>
      </c>
      <c r="G65" s="16">
        <v>4.440499</v>
      </c>
      <c r="H65" s="16">
        <v>7.9248919999999998</v>
      </c>
      <c r="I65" s="16">
        <v>1.215911</v>
      </c>
      <c r="J65" s="16">
        <v>7.687297</v>
      </c>
      <c r="K65" s="16">
        <v>36.525317000000001</v>
      </c>
      <c r="L65" s="16">
        <v>29.985191</v>
      </c>
      <c r="M65" s="16"/>
      <c r="P65" s="11"/>
      <c r="Q65" s="11"/>
    </row>
    <row r="66" spans="1:17" x14ac:dyDescent="0.25">
      <c r="A66" s="10">
        <v>2215</v>
      </c>
      <c r="B66" s="10" t="str">
        <f>VLOOKUP(A66,países!$A$4:$B$247,2,FALSE)</f>
        <v>Chipre</v>
      </c>
      <c r="C66" s="16">
        <v>0</v>
      </c>
      <c r="D66" s="16">
        <v>0</v>
      </c>
      <c r="E66" s="16">
        <v>2.7725E-2</v>
      </c>
      <c r="F66" s="16">
        <v>0</v>
      </c>
      <c r="G66" s="16">
        <v>0</v>
      </c>
      <c r="H66" s="16">
        <v>2.4287E-2</v>
      </c>
      <c r="I66" s="16">
        <v>1.4501040000000001</v>
      </c>
      <c r="J66" s="16">
        <v>0</v>
      </c>
      <c r="K66" s="16">
        <v>5.0000000000000004E-6</v>
      </c>
      <c r="L66" s="16">
        <v>0</v>
      </c>
      <c r="M66" s="16"/>
      <c r="P66" s="11"/>
      <c r="Q66" s="11"/>
    </row>
    <row r="67" spans="1:17" customFormat="1" x14ac:dyDescent="0.25">
      <c r="A67" s="26">
        <v>2297</v>
      </c>
      <c r="B67" s="10" t="str">
        <f>VLOOKUP(A67,países!$A$4:$B$247,2,FALSE)</f>
        <v>Dahomey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5.8659999999999997E-3</v>
      </c>
      <c r="L67" s="16">
        <v>0</v>
      </c>
      <c r="M67" s="16"/>
      <c r="N67" s="7"/>
      <c r="O67" s="11"/>
      <c r="P67" s="11"/>
      <c r="Q67" s="11"/>
    </row>
    <row r="68" spans="1:17" x14ac:dyDescent="0.25">
      <c r="A68" s="10">
        <v>2324</v>
      </c>
      <c r="B68" s="10" t="str">
        <f>VLOOKUP(A68,países!$A$4:$B$247,2,FALSE)</f>
        <v>Dinamarca</v>
      </c>
      <c r="C68" s="16">
        <v>0.17515700000000001</v>
      </c>
      <c r="D68" s="16">
        <v>0.18417600000000001</v>
      </c>
      <c r="E68" s="16">
        <v>3.2746529999999998</v>
      </c>
      <c r="F68" s="16">
        <v>1.1037349999999999</v>
      </c>
      <c r="G68" s="16">
        <v>0.79327000000000003</v>
      </c>
      <c r="H68" s="16">
        <v>1.169281</v>
      </c>
      <c r="I68" s="16">
        <v>0.54933799999999999</v>
      </c>
      <c r="J68" s="16">
        <v>2.418609</v>
      </c>
      <c r="K68" s="16">
        <v>2.2947069999999998</v>
      </c>
      <c r="L68" s="16">
        <v>0.93053900000000001</v>
      </c>
      <c r="M68" s="16"/>
      <c r="P68" s="11"/>
      <c r="Q68" s="11"/>
    </row>
    <row r="69" spans="1:17" x14ac:dyDescent="0.25">
      <c r="A69" s="10">
        <v>2352</v>
      </c>
      <c r="B69" s="10" t="str">
        <f>VLOOKUP(A69,países!$A$4:$B$247,2,FALSE)</f>
        <v>Dominica</v>
      </c>
      <c r="C69" s="16">
        <v>0.73241900000000004</v>
      </c>
      <c r="D69" s="16">
        <v>0.47179100000000002</v>
      </c>
      <c r="E69" s="16">
        <v>0.70376399999999995</v>
      </c>
      <c r="F69" s="16">
        <v>0.66519300000000003</v>
      </c>
      <c r="G69" s="16">
        <v>0.58099699999999999</v>
      </c>
      <c r="H69" s="16">
        <v>1.181918</v>
      </c>
      <c r="I69" s="16">
        <v>2.7176239999999998</v>
      </c>
      <c r="J69" s="16">
        <v>1.834678</v>
      </c>
      <c r="K69" s="16">
        <v>0.59838000000000002</v>
      </c>
      <c r="L69" s="16">
        <v>0.83918800000000005</v>
      </c>
      <c r="M69" s="16"/>
      <c r="P69" s="11"/>
      <c r="Q69" s="11"/>
    </row>
    <row r="70" spans="1:17" x14ac:dyDescent="0.25">
      <c r="A70" s="10">
        <v>2393</v>
      </c>
      <c r="B70" s="10" t="str">
        <f>VLOOKUP(A70,países!$A$4:$B$247,2,FALSE)</f>
        <v>Ecuador</v>
      </c>
      <c r="C70" s="16">
        <v>140.61274700000001</v>
      </c>
      <c r="D70" s="16">
        <v>141.92136199999999</v>
      </c>
      <c r="E70" s="16">
        <v>182.519195</v>
      </c>
      <c r="F70" s="16">
        <v>172.180554</v>
      </c>
      <c r="G70" s="16">
        <v>79.596936999999997</v>
      </c>
      <c r="H70" s="16">
        <v>142.718344</v>
      </c>
      <c r="I70" s="16">
        <v>188.39209500000001</v>
      </c>
      <c r="J70" s="16">
        <v>213.460148</v>
      </c>
      <c r="K70" s="16">
        <v>176.18993900000001</v>
      </c>
      <c r="L70" s="16">
        <v>193.41644700000001</v>
      </c>
      <c r="M70" s="16"/>
      <c r="P70" s="11"/>
      <c r="Q70" s="11"/>
    </row>
    <row r="71" spans="1:17" x14ac:dyDescent="0.25">
      <c r="A71" s="10">
        <v>2407</v>
      </c>
      <c r="B71" s="10" t="str">
        <f>VLOOKUP(A71,países!$A$4:$B$247,2,FALSE)</f>
        <v>Egipto</v>
      </c>
      <c r="C71" s="16">
        <v>3.71</v>
      </c>
      <c r="D71" s="16">
        <v>3.242896</v>
      </c>
      <c r="E71" s="16">
        <v>6.8533309999999998</v>
      </c>
      <c r="F71" s="16">
        <v>3.2290779999999999</v>
      </c>
      <c r="G71" s="16">
        <v>6.469608</v>
      </c>
      <c r="H71" s="16">
        <v>2.2537129999999999</v>
      </c>
      <c r="I71" s="16">
        <v>0.973464</v>
      </c>
      <c r="J71" s="16">
        <v>1.472718</v>
      </c>
      <c r="K71" s="16">
        <v>0.90967500000000001</v>
      </c>
      <c r="L71" s="16">
        <v>21.657941000000001</v>
      </c>
      <c r="M71" s="16"/>
      <c r="P71" s="11"/>
      <c r="Q71" s="11"/>
    </row>
    <row r="72" spans="1:17" x14ac:dyDescent="0.25">
      <c r="A72" s="10">
        <v>2422</v>
      </c>
      <c r="B72" s="10" t="str">
        <f>VLOOKUP(A72,países!$A$4:$B$247,2,FALSE)</f>
        <v>El Salvador</v>
      </c>
      <c r="C72" s="16">
        <v>11.345447</v>
      </c>
      <c r="D72" s="16">
        <v>9.5677470000000007</v>
      </c>
      <c r="E72" s="16">
        <v>13.018084</v>
      </c>
      <c r="F72" s="16">
        <v>13.876455999999999</v>
      </c>
      <c r="G72" s="16">
        <v>7.95817</v>
      </c>
      <c r="H72" s="16">
        <v>14.378984000000001</v>
      </c>
      <c r="I72" s="16">
        <v>7.3006380000000002</v>
      </c>
      <c r="J72" s="16">
        <v>15.748053000000001</v>
      </c>
      <c r="K72" s="16">
        <v>14.082537</v>
      </c>
      <c r="L72" s="16">
        <v>10.786784000000001</v>
      </c>
      <c r="M72" s="16"/>
      <c r="P72" s="11"/>
      <c r="Q72" s="11"/>
    </row>
    <row r="73" spans="1:17" x14ac:dyDescent="0.25">
      <c r="A73" s="10">
        <v>2445</v>
      </c>
      <c r="B73" s="10" t="str">
        <f>VLOOKUP(A73,países!$A$4:$B$247,2,FALSE)</f>
        <v>Emiratos Arabes Unidos</v>
      </c>
      <c r="C73" s="16">
        <v>0.65776699999999999</v>
      </c>
      <c r="D73" s="16">
        <v>8.3051E-2</v>
      </c>
      <c r="E73" s="16">
        <v>1.0096000000000001E-2</v>
      </c>
      <c r="F73" s="16">
        <v>2.5394E-2</v>
      </c>
      <c r="G73" s="16">
        <v>6.5040000000000002E-3</v>
      </c>
      <c r="H73" s="16">
        <v>0.20900199999999999</v>
      </c>
      <c r="I73" s="16">
        <v>1.201092</v>
      </c>
      <c r="J73" s="16">
        <v>21.351911999999999</v>
      </c>
      <c r="K73" s="16">
        <v>1.592222</v>
      </c>
      <c r="L73" s="16">
        <v>2.9725410000000001</v>
      </c>
      <c r="M73" s="16"/>
      <c r="P73" s="11"/>
      <c r="Q73" s="11"/>
    </row>
    <row r="74" spans="1:17" x14ac:dyDescent="0.25">
      <c r="A74" s="10">
        <v>2454</v>
      </c>
      <c r="B74" s="10" t="str">
        <f>VLOOKUP(A74,países!$A$4:$B$247,2,FALSE)</f>
        <v>España</v>
      </c>
      <c r="C74" s="16">
        <v>32.368594999999999</v>
      </c>
      <c r="D74" s="16">
        <v>68.294449999999998</v>
      </c>
      <c r="E74" s="16">
        <v>80.140970999999993</v>
      </c>
      <c r="F74" s="16">
        <v>105.00523099999999</v>
      </c>
      <c r="G74" s="16">
        <v>113.159181</v>
      </c>
      <c r="H74" s="16">
        <v>133.630742</v>
      </c>
      <c r="I74" s="16">
        <v>129.16689199999999</v>
      </c>
      <c r="J74" s="16">
        <v>113.81521499999999</v>
      </c>
      <c r="K74" s="16">
        <v>121.618985</v>
      </c>
      <c r="L74" s="16">
        <v>110.920258</v>
      </c>
      <c r="M74" s="16"/>
      <c r="P74" s="11"/>
      <c r="Q74" s="11"/>
    </row>
    <row r="75" spans="1:17" x14ac:dyDescent="0.25">
      <c r="A75" s="10">
        <v>2464</v>
      </c>
      <c r="B75" s="10" t="str">
        <f>VLOOKUP(A75,países!$A$4:$B$247,2,FALSE)</f>
        <v>Eslovaquia</v>
      </c>
      <c r="C75" s="16">
        <v>0</v>
      </c>
      <c r="D75" s="16">
        <v>0</v>
      </c>
      <c r="E75" s="16">
        <v>0</v>
      </c>
      <c r="F75" s="16">
        <v>3.5530000000000002E-3</v>
      </c>
      <c r="G75" s="16">
        <v>0</v>
      </c>
      <c r="H75" s="16">
        <v>0</v>
      </c>
      <c r="I75" s="16">
        <v>3.1749999999999999E-3</v>
      </c>
      <c r="J75" s="16">
        <v>0</v>
      </c>
      <c r="K75" s="16">
        <v>0</v>
      </c>
      <c r="L75" s="16">
        <v>0</v>
      </c>
      <c r="M75" s="16"/>
      <c r="P75" s="11"/>
      <c r="Q75" s="11"/>
    </row>
    <row r="76" spans="1:17" x14ac:dyDescent="0.25">
      <c r="A76" s="10">
        <v>2474</v>
      </c>
      <c r="B76" s="10" t="str">
        <f>VLOOKUP(A76,países!$A$4:$B$247,2,FALSE)</f>
        <v>Eslovenia</v>
      </c>
      <c r="C76" s="16">
        <v>0</v>
      </c>
      <c r="D76" s="16">
        <v>0</v>
      </c>
      <c r="E76" s="16">
        <v>0.83040199999999997</v>
      </c>
      <c r="F76" s="16">
        <v>0</v>
      </c>
      <c r="G76" s="16">
        <v>0</v>
      </c>
      <c r="H76" s="16">
        <v>0</v>
      </c>
      <c r="I76" s="16">
        <v>3.444496</v>
      </c>
      <c r="J76" s="16">
        <v>0</v>
      </c>
      <c r="K76" s="16">
        <v>0</v>
      </c>
      <c r="L76" s="16">
        <v>0</v>
      </c>
      <c r="M76" s="16"/>
      <c r="P76" s="11"/>
      <c r="Q76" s="11"/>
    </row>
    <row r="77" spans="1:17" x14ac:dyDescent="0.25">
      <c r="A77" s="10">
        <v>2491</v>
      </c>
      <c r="B77" s="10" t="str">
        <f>VLOOKUP(A77,países!$A$4:$B$247,2,FALSE)</f>
        <v>Estados Unidos</v>
      </c>
      <c r="C77" s="16">
        <v>975.90871500000003</v>
      </c>
      <c r="D77" s="16">
        <v>1189.070352</v>
      </c>
      <c r="E77" s="16">
        <v>1189.5594940000001</v>
      </c>
      <c r="F77" s="16">
        <v>1139.8621310000001</v>
      </c>
      <c r="G77" s="16">
        <v>1254.3163030000001</v>
      </c>
      <c r="H77" s="16">
        <v>1759.4358090000001</v>
      </c>
      <c r="I77" s="16">
        <v>2352.6942709999998</v>
      </c>
      <c r="J77" s="16">
        <v>2370.5964319999998</v>
      </c>
      <c r="K77" s="16">
        <v>2138.9420129999999</v>
      </c>
      <c r="L77" s="16">
        <v>2179.7941169999999</v>
      </c>
      <c r="M77" s="16"/>
      <c r="P77" s="11"/>
      <c r="Q77" s="11"/>
    </row>
    <row r="78" spans="1:17" x14ac:dyDescent="0.25">
      <c r="A78" s="10">
        <v>2516</v>
      </c>
      <c r="B78" s="10" t="str">
        <f>VLOOKUP(A78,países!$A$4:$B$247,2,FALSE)</f>
        <v>Estonia</v>
      </c>
      <c r="C78" s="16">
        <v>1.941953</v>
      </c>
      <c r="D78" s="16">
        <v>1.281075</v>
      </c>
      <c r="E78" s="16">
        <v>2.2881119999999999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/>
      <c r="P78" s="11"/>
      <c r="Q78" s="11"/>
    </row>
    <row r="79" spans="1:17" x14ac:dyDescent="0.25">
      <c r="A79" s="26">
        <v>2537</v>
      </c>
      <c r="B79" s="10" t="str">
        <f>VLOOKUP(A79,países!$A$4:$B$247,2,FALSE)</f>
        <v>Etiopía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1.4999999999999999E-4</v>
      </c>
      <c r="K79" s="16">
        <v>1.1875999999999999E-2</v>
      </c>
      <c r="L79" s="16">
        <v>0</v>
      </c>
      <c r="M79" s="16"/>
      <c r="P79" s="11"/>
      <c r="Q79" s="11"/>
    </row>
    <row r="80" spans="1:17" x14ac:dyDescent="0.25">
      <c r="A80" s="4">
        <v>2563</v>
      </c>
      <c r="B80" s="10" t="str">
        <f>VLOOKUP(A80,países!$A$4:$B$247,2,FALSE)</f>
        <v>Soledad Isla</v>
      </c>
      <c r="C80" s="16">
        <v>0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/>
      <c r="P80" s="11"/>
      <c r="Q80" s="11"/>
    </row>
    <row r="81" spans="1:17" x14ac:dyDescent="0.25">
      <c r="A81" s="10">
        <v>2675</v>
      </c>
      <c r="B81" s="10" t="str">
        <f>VLOOKUP(A81,países!$A$4:$B$247,2,FALSE)</f>
        <v>Filipinas</v>
      </c>
      <c r="C81" s="16">
        <v>0.73742200000000002</v>
      </c>
      <c r="D81" s="16">
        <v>0.45662999999999998</v>
      </c>
      <c r="E81" s="16">
        <v>5.3865629999999998</v>
      </c>
      <c r="F81" s="16">
        <v>0.1094</v>
      </c>
      <c r="G81" s="16">
        <v>3.6878570000000002</v>
      </c>
      <c r="H81" s="16">
        <v>3.4736999999999997E-2</v>
      </c>
      <c r="I81" s="16">
        <v>3.284808</v>
      </c>
      <c r="J81" s="16">
        <v>0.76524899999999996</v>
      </c>
      <c r="K81" s="16">
        <v>0.39196799999999998</v>
      </c>
      <c r="L81" s="16">
        <v>0.23755399999999999</v>
      </c>
      <c r="M81" s="16"/>
      <c r="P81" s="11"/>
      <c r="Q81" s="11"/>
    </row>
    <row r="82" spans="1:17" x14ac:dyDescent="0.25">
      <c r="A82" s="10">
        <v>2714</v>
      </c>
      <c r="B82" s="10" t="str">
        <f>VLOOKUP(A82,países!$A$4:$B$247,2,FALSE)</f>
        <v>Finlandia</v>
      </c>
      <c r="C82" s="16">
        <v>3.5473590000000002</v>
      </c>
      <c r="D82" s="16">
        <v>3.5795360000000001</v>
      </c>
      <c r="E82" s="16">
        <v>0.92825899999999995</v>
      </c>
      <c r="F82" s="16">
        <v>3.1552850000000001</v>
      </c>
      <c r="G82" s="16">
        <v>0</v>
      </c>
      <c r="H82" s="16">
        <v>8.7135000000000004E-2</v>
      </c>
      <c r="I82" s="16">
        <v>5.8765999999999999E-2</v>
      </c>
      <c r="J82" s="16">
        <v>0.216007</v>
      </c>
      <c r="K82" s="16">
        <v>2.3635E-2</v>
      </c>
      <c r="L82" s="16">
        <v>0.24446999999999999</v>
      </c>
      <c r="M82" s="16"/>
      <c r="P82" s="11"/>
      <c r="Q82" s="11"/>
    </row>
    <row r="83" spans="1:17" x14ac:dyDescent="0.25">
      <c r="A83" s="10">
        <v>2754</v>
      </c>
      <c r="B83" s="10" t="str">
        <f>VLOOKUP(A83,países!$A$4:$B$247,2,FALSE)</f>
        <v>Francia</v>
      </c>
      <c r="C83" s="16">
        <v>49.929310000000001</v>
      </c>
      <c r="D83" s="16">
        <v>58.172373999999998</v>
      </c>
      <c r="E83" s="16">
        <v>53.377147000000001</v>
      </c>
      <c r="F83" s="16">
        <v>33.566991999999999</v>
      </c>
      <c r="G83" s="16">
        <v>31.877390999999999</v>
      </c>
      <c r="H83" s="16">
        <v>30.157921999999999</v>
      </c>
      <c r="I83" s="16">
        <v>56.742421</v>
      </c>
      <c r="J83" s="16">
        <v>43.620302000000002</v>
      </c>
      <c r="K83" s="16">
        <v>48.264977999999999</v>
      </c>
      <c r="L83" s="16">
        <v>23.135573999999998</v>
      </c>
      <c r="M83" s="16"/>
      <c r="P83" s="11"/>
      <c r="Q83" s="11"/>
    </row>
    <row r="84" spans="1:17" x14ac:dyDescent="0.25">
      <c r="A84" s="10">
        <v>2817</v>
      </c>
      <c r="B84" s="10" t="str">
        <f>VLOOKUP(A84,países!$A$4:$B$247,2,FALSE)</f>
        <v>Gabón</v>
      </c>
      <c r="C84" s="16">
        <v>0</v>
      </c>
      <c r="D84" s="16">
        <v>4.2347999999999997E-2</v>
      </c>
      <c r="E84" s="16">
        <v>0</v>
      </c>
      <c r="F84" s="16">
        <v>0</v>
      </c>
      <c r="G84" s="16">
        <v>0</v>
      </c>
      <c r="H84" s="16">
        <v>1.2983E-2</v>
      </c>
      <c r="I84" s="16">
        <v>0</v>
      </c>
      <c r="J84" s="16">
        <v>5.8840000000000003E-3</v>
      </c>
      <c r="K84" s="16">
        <v>6.2179999999999996E-3</v>
      </c>
      <c r="L84" s="16">
        <v>0</v>
      </c>
      <c r="M84" s="16"/>
      <c r="P84" s="11"/>
      <c r="Q84" s="11"/>
    </row>
    <row r="85" spans="1:17" x14ac:dyDescent="0.25">
      <c r="A85" s="26">
        <v>2857</v>
      </c>
      <c r="B85" s="10" t="str">
        <f>VLOOKUP(A85,países!$A$4:$B$247,2,FALSE)</f>
        <v>Gambia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/>
      <c r="P85" s="11"/>
      <c r="Q85" s="11"/>
    </row>
    <row r="86" spans="1:17" x14ac:dyDescent="0.25">
      <c r="A86" s="10">
        <v>2876</v>
      </c>
      <c r="B86" s="10" t="str">
        <f>VLOOKUP(A86,países!$A$4:$B$247,2,FALSE)</f>
        <v>Georgia</v>
      </c>
      <c r="C86" s="16">
        <v>0</v>
      </c>
      <c r="D86" s="16">
        <v>0</v>
      </c>
      <c r="E86" s="16">
        <v>2.9750000000000002E-3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/>
      <c r="P86" s="11"/>
      <c r="Q86" s="11"/>
    </row>
    <row r="87" spans="1:17" x14ac:dyDescent="0.25">
      <c r="A87" s="10">
        <v>2897</v>
      </c>
      <c r="B87" s="10" t="str">
        <f>VLOOKUP(A87,países!$A$4:$B$247,2,FALSE)</f>
        <v>Ghana</v>
      </c>
      <c r="C87" s="16">
        <v>0</v>
      </c>
      <c r="D87" s="16">
        <v>0</v>
      </c>
      <c r="E87" s="16">
        <v>0.122</v>
      </c>
      <c r="F87" s="16">
        <v>0</v>
      </c>
      <c r="G87" s="16">
        <v>2.2089999999999999E-2</v>
      </c>
      <c r="H87" s="16">
        <v>8.9426880000000004</v>
      </c>
      <c r="I87" s="16">
        <v>20.239742</v>
      </c>
      <c r="J87" s="16">
        <v>10.378185</v>
      </c>
      <c r="K87" s="16">
        <v>7.8250000000000004E-3</v>
      </c>
      <c r="L87" s="16">
        <v>0</v>
      </c>
      <c r="M87" s="16"/>
      <c r="P87" s="11"/>
      <c r="Q87" s="11"/>
    </row>
    <row r="88" spans="1:17" x14ac:dyDescent="0.25">
      <c r="A88" s="5">
        <v>2934</v>
      </c>
      <c r="B88" s="4" t="s">
        <v>90</v>
      </c>
      <c r="C88" s="16">
        <v>0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2.3389999999999999E-3</v>
      </c>
      <c r="K88" s="16">
        <v>0</v>
      </c>
      <c r="L88" s="16">
        <v>0</v>
      </c>
      <c r="M88" s="75"/>
      <c r="P88" s="11"/>
      <c r="Q88" s="11"/>
    </row>
    <row r="89" spans="1:17" x14ac:dyDescent="0.25">
      <c r="A89" s="10">
        <v>2972</v>
      </c>
      <c r="B89" s="10" t="str">
        <f>VLOOKUP(A89,países!$A$4:$B$247,2,FALSE)</f>
        <v>Granada</v>
      </c>
      <c r="C89" s="16">
        <v>1.1327179999999999</v>
      </c>
      <c r="D89" s="16">
        <v>1.0393749999999999</v>
      </c>
      <c r="E89" s="16">
        <v>1.184661</v>
      </c>
      <c r="F89" s="16">
        <v>0.904304</v>
      </c>
      <c r="G89" s="16">
        <v>1.6196600000000001</v>
      </c>
      <c r="H89" s="16">
        <v>0.76427</v>
      </c>
      <c r="I89" s="16">
        <v>2.050827</v>
      </c>
      <c r="J89" s="16">
        <v>2.738327</v>
      </c>
      <c r="K89" s="16">
        <v>1.2613049999999999</v>
      </c>
      <c r="L89" s="16">
        <v>1.4579219999999999</v>
      </c>
      <c r="M89" s="16"/>
      <c r="P89" s="11"/>
      <c r="Q89" s="11"/>
    </row>
    <row r="90" spans="1:17" x14ac:dyDescent="0.25">
      <c r="A90" s="10">
        <v>3014</v>
      </c>
      <c r="B90" s="10" t="str">
        <f>VLOOKUP(A90,países!$A$4:$B$247,2,FALSE)</f>
        <v>Grecia</v>
      </c>
      <c r="C90" s="16">
        <v>3.8683149999999999</v>
      </c>
      <c r="D90" s="16">
        <v>1.655373</v>
      </c>
      <c r="E90" s="16">
        <v>2.288983</v>
      </c>
      <c r="F90" s="16">
        <v>7.0124449999999996</v>
      </c>
      <c r="G90" s="16">
        <v>6.2159709999999997</v>
      </c>
      <c r="H90" s="16">
        <v>8.5223790000000008</v>
      </c>
      <c r="I90" s="16">
        <v>10.823955</v>
      </c>
      <c r="J90" s="16">
        <v>16.714556999999999</v>
      </c>
      <c r="K90" s="16">
        <v>4.2732890000000001</v>
      </c>
      <c r="L90" s="16">
        <v>1.3462270000000001</v>
      </c>
      <c r="M90" s="16"/>
      <c r="P90" s="11"/>
      <c r="Q90" s="11"/>
    </row>
    <row r="91" spans="1:17" x14ac:dyDescent="0.25">
      <c r="A91" s="10">
        <v>3092</v>
      </c>
      <c r="B91" s="10" t="str">
        <f>VLOOKUP(A91,países!$A$4:$B$247,2,FALSE)</f>
        <v>Guadalupe</v>
      </c>
      <c r="C91" s="16">
        <v>9.3436160000000008</v>
      </c>
      <c r="D91" s="16">
        <v>7.1434749999999996</v>
      </c>
      <c r="E91" s="16">
        <v>11.734127000000001</v>
      </c>
      <c r="F91" s="16">
        <v>4.6894270000000002</v>
      </c>
      <c r="G91" s="16">
        <v>3.9835989999999999</v>
      </c>
      <c r="H91" s="16">
        <v>7.4727199999999998</v>
      </c>
      <c r="I91" s="16">
        <v>5.5228299999999999</v>
      </c>
      <c r="J91" s="16">
        <v>1.6123179999999999</v>
      </c>
      <c r="K91" s="16">
        <v>2.80965</v>
      </c>
      <c r="L91" s="16">
        <v>1.1901999999999999</v>
      </c>
      <c r="M91" s="16"/>
      <c r="P91" s="11"/>
      <c r="Q91" s="11"/>
    </row>
    <row r="92" spans="1:17" x14ac:dyDescent="0.25">
      <c r="A92" s="10">
        <v>3172</v>
      </c>
      <c r="B92" s="10" t="str">
        <f>VLOOKUP(A92,países!$A$4:$B$247,2,FALSE)</f>
        <v>Guatemala</v>
      </c>
      <c r="C92" s="16">
        <v>29.402676</v>
      </c>
      <c r="D92" s="16">
        <v>25.291445</v>
      </c>
      <c r="E92" s="16">
        <v>42.476215000000003</v>
      </c>
      <c r="F92" s="16">
        <v>56.341762000000003</v>
      </c>
      <c r="G92" s="16">
        <v>60.268599000000002</v>
      </c>
      <c r="H92" s="16">
        <v>48.086599</v>
      </c>
      <c r="I92" s="16">
        <v>37.388143999999997</v>
      </c>
      <c r="J92" s="16">
        <v>36.797223000000002</v>
      </c>
      <c r="K92" s="16">
        <v>39.170409999999997</v>
      </c>
      <c r="L92" s="16">
        <v>27.422664999999999</v>
      </c>
      <c r="M92" s="16"/>
      <c r="P92" s="11"/>
      <c r="Q92" s="11"/>
    </row>
    <row r="93" spans="1:17" x14ac:dyDescent="0.25">
      <c r="A93" s="10">
        <v>3138</v>
      </c>
      <c r="B93" s="10" t="s">
        <v>275</v>
      </c>
      <c r="C93" s="16">
        <v>0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3.7331999999999997E-2</v>
      </c>
      <c r="L93" s="16">
        <v>0</v>
      </c>
      <c r="M93" s="4"/>
      <c r="N93" s="4"/>
      <c r="O93"/>
      <c r="P93"/>
      <c r="Q93"/>
    </row>
    <row r="94" spans="1:17" x14ac:dyDescent="0.25">
      <c r="A94" s="10">
        <v>3253</v>
      </c>
      <c r="B94" s="10" t="str">
        <f>VLOOKUP(A94,países!$A$4:$B$247,2,FALSE)</f>
        <v>Guyana Francesa</v>
      </c>
      <c r="C94" s="16">
        <v>1.031785</v>
      </c>
      <c r="D94" s="16">
        <v>1.1342030000000001</v>
      </c>
      <c r="E94" s="16">
        <v>1.1159589999999999</v>
      </c>
      <c r="F94" s="16">
        <v>0.95485100000000001</v>
      </c>
      <c r="G94" s="16">
        <v>0.20635700000000001</v>
      </c>
      <c r="H94" s="16">
        <v>1.9591000000000001E-2</v>
      </c>
      <c r="I94" s="16">
        <v>0.13980999999999999</v>
      </c>
      <c r="J94" s="16">
        <v>4.7809999999999998E-2</v>
      </c>
      <c r="K94" s="16">
        <v>0.32938400000000001</v>
      </c>
      <c r="L94" s="16">
        <v>0</v>
      </c>
      <c r="M94" s="16"/>
      <c r="P94" s="11"/>
      <c r="Q94" s="11"/>
    </row>
    <row r="95" spans="1:17" x14ac:dyDescent="0.25">
      <c r="A95" s="10">
        <v>3297</v>
      </c>
      <c r="B95" s="10" t="str">
        <f>VLOOKUP(A95,países!$A$4:$B$247,2,FALSE)</f>
        <v>Guinea</v>
      </c>
      <c r="C95" s="16">
        <v>0</v>
      </c>
      <c r="D95" s="16">
        <v>6.6499999999999997E-3</v>
      </c>
      <c r="E95" s="16">
        <v>0</v>
      </c>
      <c r="F95" s="16">
        <v>0</v>
      </c>
      <c r="G95" s="16">
        <v>0</v>
      </c>
      <c r="H95" s="16">
        <v>0</v>
      </c>
      <c r="I95" s="16">
        <v>5.1764999999999999E-2</v>
      </c>
      <c r="J95" s="16">
        <v>4.8999999999999998E-5</v>
      </c>
      <c r="K95" s="16">
        <v>1.4633999999999999E-2</v>
      </c>
      <c r="L95" s="16">
        <v>1.2527999999999999E-2</v>
      </c>
      <c r="M95" s="16"/>
      <c r="P95" s="11"/>
      <c r="Q95" s="11"/>
    </row>
    <row r="96" spans="1:17" x14ac:dyDescent="0.25">
      <c r="A96" s="10">
        <v>3317</v>
      </c>
      <c r="B96" s="10" t="str">
        <f>VLOOKUP(A96,países!$A$4:$B$247,2,FALSE)</f>
        <v>Guinea Ecuatorial</v>
      </c>
      <c r="C96" s="16">
        <v>0</v>
      </c>
      <c r="D96" s="16">
        <v>1.2126E-2</v>
      </c>
      <c r="E96" s="16">
        <v>0</v>
      </c>
      <c r="F96" s="16">
        <v>5.7499999999999999E-3</v>
      </c>
      <c r="G96" s="16">
        <v>0</v>
      </c>
      <c r="H96" s="16">
        <v>0</v>
      </c>
      <c r="I96" s="16">
        <v>4.202E-3</v>
      </c>
      <c r="J96" s="16">
        <v>0</v>
      </c>
      <c r="K96" s="16">
        <v>1.5303000000000001E-2</v>
      </c>
      <c r="L96" s="16">
        <v>0</v>
      </c>
      <c r="M96" s="16"/>
      <c r="P96" s="11"/>
      <c r="Q96" s="11"/>
    </row>
    <row r="97" spans="1:17" x14ac:dyDescent="0.25">
      <c r="A97" s="10">
        <v>3373</v>
      </c>
      <c r="B97" s="10" t="str">
        <f>VLOOKUP(A97,países!$A$4:$B$247,2,FALSE)</f>
        <v>Guyana</v>
      </c>
      <c r="C97" s="16">
        <v>6.5380050000000001</v>
      </c>
      <c r="D97" s="16">
        <v>7.5256249999999998</v>
      </c>
      <c r="E97" s="16">
        <v>8.0603680000000004</v>
      </c>
      <c r="F97" s="16">
        <v>8.0321639999999999</v>
      </c>
      <c r="G97" s="16">
        <v>8.0170940000000002</v>
      </c>
      <c r="H97" s="16">
        <v>6.0388830000000002</v>
      </c>
      <c r="I97" s="16">
        <v>7.950018</v>
      </c>
      <c r="J97" s="16">
        <v>5.5139170000000002</v>
      </c>
      <c r="K97" s="16">
        <v>5.1678829999999998</v>
      </c>
      <c r="L97" s="16">
        <v>6.4213449999999996</v>
      </c>
      <c r="M97" s="16"/>
      <c r="P97" s="11"/>
      <c r="Q97" s="11"/>
    </row>
    <row r="98" spans="1:17" x14ac:dyDescent="0.25">
      <c r="A98" s="10">
        <v>3412</v>
      </c>
      <c r="B98" s="10" t="str">
        <f>VLOOKUP(A98,países!$A$4:$B$247,2,FALSE)</f>
        <v>Haití</v>
      </c>
      <c r="C98" s="16">
        <v>11.110402000000001</v>
      </c>
      <c r="D98" s="16">
        <v>12.699574999999999</v>
      </c>
      <c r="E98" s="16">
        <v>14.566131</v>
      </c>
      <c r="F98" s="16">
        <v>10.860118</v>
      </c>
      <c r="G98" s="16">
        <v>13.478339999999999</v>
      </c>
      <c r="H98" s="16">
        <v>14.34538</v>
      </c>
      <c r="I98" s="16">
        <v>14.411662</v>
      </c>
      <c r="J98" s="16">
        <v>6.3436219999999999</v>
      </c>
      <c r="K98" s="16">
        <v>8.2887470000000008</v>
      </c>
      <c r="L98" s="16">
        <v>3.546392</v>
      </c>
      <c r="M98" s="16"/>
      <c r="P98" s="11"/>
      <c r="Q98" s="11"/>
    </row>
    <row r="99" spans="1:17" x14ac:dyDescent="0.25">
      <c r="A99" s="10">
        <v>3452</v>
      </c>
      <c r="B99" s="10" t="str">
        <f>VLOOKUP(A99,países!$A$4:$B$247,2,FALSE)</f>
        <v>Honduras</v>
      </c>
      <c r="C99" s="16">
        <v>4.9776999999999996</v>
      </c>
      <c r="D99" s="16">
        <v>13.163016000000001</v>
      </c>
      <c r="E99" s="16">
        <v>20.169792000000001</v>
      </c>
      <c r="F99" s="16">
        <v>18.199524</v>
      </c>
      <c r="G99" s="16">
        <v>17.035122999999999</v>
      </c>
      <c r="H99" s="16">
        <v>11.455155</v>
      </c>
      <c r="I99" s="16">
        <v>14.049600999999999</v>
      </c>
      <c r="J99" s="16">
        <v>16.474838999999999</v>
      </c>
      <c r="K99" s="16">
        <v>15.396932</v>
      </c>
      <c r="L99" s="16">
        <v>15.771121000000001</v>
      </c>
      <c r="M99" s="16"/>
      <c r="P99" s="11"/>
      <c r="Q99" s="11"/>
    </row>
    <row r="100" spans="1:17" x14ac:dyDescent="0.25">
      <c r="A100" s="10">
        <v>3515</v>
      </c>
      <c r="B100" s="10" t="str">
        <f>VLOOKUP(A100,países!$A$4:$B$247,2,FALSE)</f>
        <v>Hong Kong</v>
      </c>
      <c r="C100" s="16">
        <v>6.4653109999999998</v>
      </c>
      <c r="D100" s="16">
        <v>5.3968280000000002</v>
      </c>
      <c r="E100" s="16">
        <v>1.6561600000000001</v>
      </c>
      <c r="F100" s="16">
        <v>1.440518</v>
      </c>
      <c r="G100" s="16">
        <v>3.9117639999999998</v>
      </c>
      <c r="H100" s="16">
        <v>5.7610380000000001</v>
      </c>
      <c r="I100" s="16">
        <v>5.9286120000000002</v>
      </c>
      <c r="J100" s="16">
        <v>9.1909559999999999</v>
      </c>
      <c r="K100" s="16">
        <v>10.70513</v>
      </c>
      <c r="L100" s="16">
        <v>1.5897159999999999</v>
      </c>
      <c r="M100" s="16"/>
      <c r="P100" s="11"/>
      <c r="Q100" s="11"/>
    </row>
    <row r="101" spans="1:17" x14ac:dyDescent="0.25">
      <c r="A101" s="10">
        <v>3554</v>
      </c>
      <c r="B101" s="10" t="str">
        <f>VLOOKUP(A101,países!$A$4:$B$247,2,FALSE)</f>
        <v>Hungría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6.3199999999999997E-4</v>
      </c>
      <c r="I101" s="16">
        <v>0.179398</v>
      </c>
      <c r="J101" s="16">
        <v>0.15638199999999999</v>
      </c>
      <c r="K101" s="16">
        <v>0.186557</v>
      </c>
      <c r="L101" s="16">
        <v>4.2351E-2</v>
      </c>
      <c r="M101" s="16"/>
      <c r="P101" s="11"/>
      <c r="Q101" s="11"/>
    </row>
    <row r="102" spans="1:17" x14ac:dyDescent="0.25">
      <c r="A102" s="10">
        <v>3615</v>
      </c>
      <c r="B102" s="10" t="str">
        <f>VLOOKUP(A102,países!$A$4:$B$247,2,FALSE)</f>
        <v>India</v>
      </c>
      <c r="C102" s="16">
        <v>5.8364209999999996</v>
      </c>
      <c r="D102" s="16">
        <v>5.0998830000000002</v>
      </c>
      <c r="E102" s="16">
        <v>2.7936909999999999</v>
      </c>
      <c r="F102" s="16">
        <v>3.4706790000000001</v>
      </c>
      <c r="G102" s="16">
        <v>3.3946450000000001</v>
      </c>
      <c r="H102" s="16">
        <v>10.421032</v>
      </c>
      <c r="I102" s="16">
        <v>4.0945239999999998</v>
      </c>
      <c r="J102" s="16">
        <v>2.7646500000000001</v>
      </c>
      <c r="K102" s="16">
        <v>4.3704099999999997</v>
      </c>
      <c r="L102" s="16">
        <v>3.3488850000000001</v>
      </c>
      <c r="M102" s="16"/>
      <c r="P102" s="11"/>
      <c r="Q102" s="11"/>
    </row>
    <row r="103" spans="1:17" x14ac:dyDescent="0.25">
      <c r="A103" s="10">
        <v>3655</v>
      </c>
      <c r="B103" s="10" t="str">
        <f>VLOOKUP(A103,países!$A$4:$B$247,2,FALSE)</f>
        <v>Indonesia</v>
      </c>
      <c r="C103" s="16">
        <v>1.8690290000000001</v>
      </c>
      <c r="D103" s="16">
        <v>0.91724399999999995</v>
      </c>
      <c r="E103" s="16">
        <v>0.26883600000000002</v>
      </c>
      <c r="F103" s="16">
        <v>1.2216089999999999</v>
      </c>
      <c r="G103" s="16">
        <v>7.3201000000000002E-2</v>
      </c>
      <c r="H103" s="16">
        <v>0.17307800000000001</v>
      </c>
      <c r="I103" s="16">
        <v>3.8478479999999999</v>
      </c>
      <c r="J103" s="16">
        <v>2.7582100000000001</v>
      </c>
      <c r="K103" s="16">
        <v>0.55302099999999998</v>
      </c>
      <c r="L103" s="16">
        <v>3.5904240000000001</v>
      </c>
      <c r="M103" s="16"/>
      <c r="P103" s="11"/>
      <c r="Q103" s="11"/>
    </row>
    <row r="104" spans="1:17" x14ac:dyDescent="0.25">
      <c r="A104" s="10">
        <v>3695</v>
      </c>
      <c r="B104" s="10" t="str">
        <f>VLOOKUP(A104,países!$A$4:$B$247,2,FALSE)</f>
        <v>Irak</v>
      </c>
      <c r="C104" s="16">
        <v>0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1.1E-4</v>
      </c>
      <c r="M104" s="16"/>
      <c r="P104" s="11"/>
      <c r="Q104" s="11"/>
    </row>
    <row r="105" spans="1:17" x14ac:dyDescent="0.25">
      <c r="A105" s="10">
        <v>3725</v>
      </c>
      <c r="B105" s="10" t="str">
        <f>VLOOKUP(A105,países!$A$4:$B$247,2,FALSE)</f>
        <v>Irán</v>
      </c>
      <c r="C105" s="16">
        <v>0</v>
      </c>
      <c r="D105" s="16">
        <v>0</v>
      </c>
      <c r="E105" s="16">
        <v>5.4749980000000003</v>
      </c>
      <c r="F105" s="16">
        <v>5.7858349999999996</v>
      </c>
      <c r="G105" s="16">
        <v>0</v>
      </c>
      <c r="H105" s="16">
        <v>0</v>
      </c>
      <c r="I105" s="16">
        <v>4.0410000000000003E-3</v>
      </c>
      <c r="J105" s="16">
        <v>9.8367999999999997E-2</v>
      </c>
      <c r="K105" s="16">
        <v>5.2283000000000003E-2</v>
      </c>
      <c r="L105" s="16">
        <v>0.684114</v>
      </c>
      <c r="M105" s="16"/>
      <c r="P105" s="11"/>
      <c r="Q105" s="11"/>
    </row>
    <row r="106" spans="1:17" x14ac:dyDescent="0.25">
      <c r="A106" s="10">
        <v>3754</v>
      </c>
      <c r="B106" s="10" t="str">
        <f>VLOOKUP(A106,países!$A$4:$B$247,2,FALSE)</f>
        <v>Irlanda</v>
      </c>
      <c r="C106" s="16">
        <v>0.63919599999999999</v>
      </c>
      <c r="D106" s="16">
        <v>3.5265999999999999E-2</v>
      </c>
      <c r="E106" s="16">
        <v>0.21653600000000001</v>
      </c>
      <c r="F106" s="16">
        <v>2.0772249999999999</v>
      </c>
      <c r="G106" s="16">
        <v>5.7869760000000001</v>
      </c>
      <c r="H106" s="16">
        <v>4.4482299999999997</v>
      </c>
      <c r="I106" s="16">
        <v>5.1201840000000001</v>
      </c>
      <c r="J106" s="16">
        <v>0.50376100000000001</v>
      </c>
      <c r="K106" s="16">
        <v>1.678993</v>
      </c>
      <c r="L106" s="16">
        <v>0.33607799999999999</v>
      </c>
      <c r="M106" s="16"/>
      <c r="P106" s="11"/>
      <c r="Q106" s="11"/>
    </row>
    <row r="107" spans="1:17" x14ac:dyDescent="0.25">
      <c r="A107" s="10">
        <v>3794</v>
      </c>
      <c r="B107" s="10" t="str">
        <f>VLOOKUP(A107,países!$A$4:$B$247,2,FALSE)</f>
        <v>Islandia</v>
      </c>
      <c r="C107" s="16">
        <v>0</v>
      </c>
      <c r="D107" s="16">
        <v>0</v>
      </c>
      <c r="E107" s="16">
        <v>0</v>
      </c>
      <c r="F107" s="16">
        <v>4.8366870000000004</v>
      </c>
      <c r="G107" s="16">
        <v>0</v>
      </c>
      <c r="H107" s="16">
        <v>4.7252359999999998</v>
      </c>
      <c r="I107" s="16">
        <v>4.760777</v>
      </c>
      <c r="J107" s="16">
        <v>0</v>
      </c>
      <c r="K107" s="16">
        <v>6.6039999999999996E-3</v>
      </c>
      <c r="L107" s="16">
        <v>0</v>
      </c>
      <c r="M107" s="16"/>
      <c r="P107" s="11"/>
      <c r="Q107" s="11"/>
    </row>
    <row r="108" spans="1:17" x14ac:dyDescent="0.25">
      <c r="A108" s="10">
        <v>3835</v>
      </c>
      <c r="B108" s="10" t="str">
        <f>VLOOKUP(A108,países!$A$4:$B$247,2,FALSE)</f>
        <v>Israel</v>
      </c>
      <c r="C108" s="16">
        <v>1.4833970000000001</v>
      </c>
      <c r="D108" s="16">
        <v>0.47164299999999998</v>
      </c>
      <c r="E108" s="16">
        <v>2.1548240000000001</v>
      </c>
      <c r="F108" s="16">
        <v>0.64619800000000005</v>
      </c>
      <c r="G108" s="16">
        <v>1.5792980000000001</v>
      </c>
      <c r="H108" s="16">
        <v>1.0020119999999999</v>
      </c>
      <c r="I108" s="16">
        <v>1.1467020000000001</v>
      </c>
      <c r="J108" s="16">
        <v>4.9323199999999998</v>
      </c>
      <c r="K108" s="16">
        <v>0.74015500000000001</v>
      </c>
      <c r="L108" s="16">
        <v>0.74474600000000002</v>
      </c>
      <c r="M108" s="16"/>
      <c r="P108" s="11"/>
      <c r="Q108" s="11"/>
    </row>
    <row r="109" spans="1:17" x14ac:dyDescent="0.25">
      <c r="A109" s="10">
        <v>3864</v>
      </c>
      <c r="B109" s="10" t="str">
        <f>VLOOKUP(A109,países!$A$4:$B$247,2,FALSE)</f>
        <v>Italia</v>
      </c>
      <c r="C109" s="16">
        <v>93.119373999999993</v>
      </c>
      <c r="D109" s="16">
        <v>85.105064999999996</v>
      </c>
      <c r="E109" s="16">
        <v>82.015343000000001</v>
      </c>
      <c r="F109" s="16">
        <v>81.261272000000005</v>
      </c>
      <c r="G109" s="16">
        <v>87.627525000000006</v>
      </c>
      <c r="H109" s="16">
        <v>103.485659</v>
      </c>
      <c r="I109" s="16">
        <v>169.41466199999999</v>
      </c>
      <c r="J109" s="16">
        <v>141.12712300000001</v>
      </c>
      <c r="K109" s="16">
        <v>82.995562000000007</v>
      </c>
      <c r="L109" s="16">
        <v>81.217575999999994</v>
      </c>
      <c r="M109" s="16"/>
      <c r="P109" s="11"/>
      <c r="Q109" s="11"/>
    </row>
    <row r="110" spans="1:17" x14ac:dyDescent="0.25">
      <c r="A110" s="10">
        <v>3912</v>
      </c>
      <c r="B110" s="10" t="str">
        <f>VLOOKUP(A110,países!$A$4:$B$247,2,FALSE)</f>
        <v>Jamaica</v>
      </c>
      <c r="C110" s="16">
        <v>10.545662</v>
      </c>
      <c r="D110" s="16">
        <v>8.1658899999999992</v>
      </c>
      <c r="E110" s="16">
        <v>11.434678999999999</v>
      </c>
      <c r="F110" s="16">
        <v>9.0259099999999997</v>
      </c>
      <c r="G110" s="16">
        <v>10.451703999999999</v>
      </c>
      <c r="H110" s="16">
        <v>13.062372999999999</v>
      </c>
      <c r="I110" s="16">
        <v>12.760673000000001</v>
      </c>
      <c r="J110" s="16">
        <v>15.211244000000001</v>
      </c>
      <c r="K110" s="16">
        <v>12.033087999999999</v>
      </c>
      <c r="L110" s="16">
        <v>8.1013549999999999</v>
      </c>
      <c r="M110" s="16"/>
      <c r="P110" s="11"/>
      <c r="Q110" s="11"/>
    </row>
    <row r="111" spans="1:17" x14ac:dyDescent="0.25">
      <c r="A111" s="10">
        <v>3955</v>
      </c>
      <c r="B111" s="10" t="str">
        <f>VLOOKUP(A111,países!$A$4:$B$247,2,FALSE)</f>
        <v>Johnston  Islas</v>
      </c>
      <c r="C111" s="16">
        <v>0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/>
      <c r="P111" s="11"/>
      <c r="Q111" s="11"/>
    </row>
    <row r="112" spans="1:17" x14ac:dyDescent="0.25">
      <c r="A112" s="10">
        <v>3995</v>
      </c>
      <c r="B112" s="10" t="str">
        <f>VLOOKUP(A112,países!$A$4:$B$247,2,FALSE)</f>
        <v>Japón</v>
      </c>
      <c r="C112" s="16">
        <v>292.77536099999998</v>
      </c>
      <c r="D112" s="16">
        <v>144.938086</v>
      </c>
      <c r="E112" s="16">
        <v>219.78535199999999</v>
      </c>
      <c r="F112" s="16">
        <v>184.31343000000001</v>
      </c>
      <c r="G112" s="16">
        <v>200.947419</v>
      </c>
      <c r="H112" s="16">
        <v>219.976339</v>
      </c>
      <c r="I112" s="16">
        <v>142.852373</v>
      </c>
      <c r="J112" s="16">
        <v>28.961963000000001</v>
      </c>
      <c r="K112" s="16">
        <v>125.71419</v>
      </c>
      <c r="L112" s="16">
        <v>142.03570199999999</v>
      </c>
      <c r="M112" s="16"/>
      <c r="P112" s="11"/>
      <c r="Q112" s="11"/>
    </row>
    <row r="113" spans="1:17" x14ac:dyDescent="0.25">
      <c r="A113" s="10">
        <v>4035</v>
      </c>
      <c r="B113" s="10" t="str">
        <f>VLOOKUP(A113,países!$A$4:$B$247,2,FALSE)</f>
        <v>Jordania</v>
      </c>
      <c r="C113" s="16">
        <v>0</v>
      </c>
      <c r="D113" s="16">
        <v>0</v>
      </c>
      <c r="E113" s="16">
        <v>0.1416</v>
      </c>
      <c r="F113" s="16">
        <v>0.20912500000000001</v>
      </c>
      <c r="G113" s="16">
        <v>5.9042999999999998E-2</v>
      </c>
      <c r="H113" s="16">
        <v>0.31606699999999999</v>
      </c>
      <c r="I113" s="16">
        <v>5.9650000000000002E-2</v>
      </c>
      <c r="J113" s="16">
        <v>1.12E-4</v>
      </c>
      <c r="K113" s="16">
        <v>3.5156E-2</v>
      </c>
      <c r="L113" s="16">
        <v>0</v>
      </c>
      <c r="M113" s="16"/>
      <c r="P113" s="11"/>
      <c r="Q113" s="11"/>
    </row>
    <row r="114" spans="1:17" x14ac:dyDescent="0.25">
      <c r="A114" s="10">
        <v>4066</v>
      </c>
      <c r="B114" s="10" t="str">
        <f>VLOOKUP(A114,países!$A$4:$B$247,2,FALSE)</f>
        <v>Kazakstan</v>
      </c>
      <c r="C114" s="16">
        <v>0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3.1359999999999999E-3</v>
      </c>
      <c r="L114" s="16">
        <v>0</v>
      </c>
      <c r="M114" s="16"/>
      <c r="P114" s="11"/>
      <c r="Q114" s="11"/>
    </row>
    <row r="115" spans="1:17" x14ac:dyDescent="0.25">
      <c r="A115" s="10">
        <v>4107</v>
      </c>
      <c r="B115" s="10" t="str">
        <f>VLOOKUP(A115,países!$A$4:$B$247,2,FALSE)</f>
        <v>Kenia</v>
      </c>
      <c r="C115" s="16">
        <v>0</v>
      </c>
      <c r="D115" s="16">
        <v>0</v>
      </c>
      <c r="E115" s="16">
        <v>0</v>
      </c>
      <c r="F115" s="16">
        <v>0</v>
      </c>
      <c r="G115" s="16">
        <v>1.9944E-2</v>
      </c>
      <c r="H115" s="16">
        <v>3.1983999999999999E-2</v>
      </c>
      <c r="I115" s="16">
        <v>3.5283000000000002E-2</v>
      </c>
      <c r="J115" s="16">
        <v>0</v>
      </c>
      <c r="K115" s="16">
        <v>5.2297999999999997E-2</v>
      </c>
      <c r="L115" s="16">
        <v>6.3650999999999999E-2</v>
      </c>
      <c r="M115" s="16"/>
      <c r="P115" s="11"/>
      <c r="Q115" s="11"/>
    </row>
    <row r="116" spans="1:17" x14ac:dyDescent="0.25">
      <c r="A116" s="10">
        <v>4118</v>
      </c>
      <c r="B116" s="10" t="str">
        <f>VLOOKUP(A116,países!$A$4:$B$247,2,FALSE)</f>
        <v>Kiribati</v>
      </c>
      <c r="C116" s="16">
        <v>3.0112E-2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/>
      <c r="P116" s="11"/>
      <c r="Q116" s="11"/>
    </row>
    <row r="117" spans="1:17" x14ac:dyDescent="0.25">
      <c r="A117" s="10">
        <v>4135</v>
      </c>
      <c r="B117" s="10" t="str">
        <f>VLOOKUP(A117,países!$A$4:$B$247,2,FALSE)</f>
        <v>Kuwait</v>
      </c>
      <c r="C117" s="16">
        <v>0</v>
      </c>
      <c r="D117" s="16">
        <v>0</v>
      </c>
      <c r="E117" s="16">
        <v>3.5708999999999998E-2</v>
      </c>
      <c r="F117" s="16">
        <v>0</v>
      </c>
      <c r="G117" s="16">
        <v>0</v>
      </c>
      <c r="H117" s="16">
        <v>0</v>
      </c>
      <c r="I117" s="16">
        <v>6.2909999999999994E-2</v>
      </c>
      <c r="J117" s="16">
        <v>9.3003000000000002E-2</v>
      </c>
      <c r="K117" s="16">
        <v>8.7285000000000001E-2</v>
      </c>
      <c r="L117" s="16">
        <v>0.140185</v>
      </c>
      <c r="M117" s="16"/>
      <c r="P117" s="11"/>
      <c r="Q117" s="11"/>
    </row>
    <row r="118" spans="1:17" x14ac:dyDescent="0.25">
      <c r="A118" s="26">
        <v>4205</v>
      </c>
      <c r="B118" s="10" t="str">
        <f>VLOOKUP(A118,países!$A$4:$B$247,2,FALSE)</f>
        <v xml:space="preserve">Laos, Reino de </v>
      </c>
      <c r="C118" s="16">
        <v>0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/>
      <c r="P118" s="11"/>
      <c r="Q118" s="11"/>
    </row>
    <row r="119" spans="1:17" x14ac:dyDescent="0.25">
      <c r="A119" s="10">
        <v>4296</v>
      </c>
      <c r="B119" s="10" t="str">
        <f>VLOOKUP(A119,países!$A$4:$B$247,2,FALSE)</f>
        <v>Letonia</v>
      </c>
      <c r="C119" s="16">
        <v>0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1.2067E-2</v>
      </c>
      <c r="M119" s="16"/>
      <c r="P119" s="11"/>
      <c r="Q119" s="11"/>
    </row>
    <row r="120" spans="1:17" x14ac:dyDescent="0.25">
      <c r="A120" s="10">
        <v>4315</v>
      </c>
      <c r="B120" s="10" t="str">
        <f>VLOOKUP(A120,países!$A$4:$B$247,2,FALSE)</f>
        <v>Líbano</v>
      </c>
      <c r="C120" s="16">
        <v>2.2096040000000001</v>
      </c>
      <c r="D120" s="16">
        <v>4.6425000000000001E-2</v>
      </c>
      <c r="E120" s="16">
        <v>2.3505000000000002E-2</v>
      </c>
      <c r="F120" s="16">
        <v>5.8887000000000002E-2</v>
      </c>
      <c r="G120" s="16">
        <v>0</v>
      </c>
      <c r="H120" s="16">
        <v>3.4893E-2</v>
      </c>
      <c r="I120" s="16">
        <v>5.4422999999999999E-2</v>
      </c>
      <c r="J120" s="16">
        <v>0.32440400000000003</v>
      </c>
      <c r="K120" s="16">
        <v>1.016E-3</v>
      </c>
      <c r="L120" s="16">
        <v>4.3305000000000003E-2</v>
      </c>
      <c r="M120" s="16"/>
      <c r="P120" s="11"/>
      <c r="Q120" s="11"/>
    </row>
    <row r="121" spans="1:17" x14ac:dyDescent="0.25">
      <c r="A121" s="10">
        <v>4347</v>
      </c>
      <c r="B121" s="10" t="str">
        <f>VLOOKUP(A121,países!$A$4:$B$247,2,FALSE)</f>
        <v>Liberia</v>
      </c>
      <c r="C121" s="16">
        <v>0</v>
      </c>
      <c r="D121" s="16">
        <v>0</v>
      </c>
      <c r="E121" s="16">
        <v>0</v>
      </c>
      <c r="F121" s="16">
        <v>0</v>
      </c>
      <c r="G121" s="16">
        <v>4.1010999999999999E-2</v>
      </c>
      <c r="H121" s="16">
        <v>1.4305999999999999E-2</v>
      </c>
      <c r="I121" s="16">
        <v>0</v>
      </c>
      <c r="J121" s="16">
        <v>0</v>
      </c>
      <c r="K121" s="16">
        <v>0</v>
      </c>
      <c r="L121" s="16">
        <v>0</v>
      </c>
      <c r="M121" s="16"/>
      <c r="P121" s="11"/>
      <c r="Q121" s="11"/>
    </row>
    <row r="122" spans="1:17" x14ac:dyDescent="0.25">
      <c r="A122" s="10">
        <v>4387</v>
      </c>
      <c r="B122" s="10" t="str">
        <f>VLOOKUP(A122,países!$A$4:$B$247,2,FALSE)</f>
        <v>Libia</v>
      </c>
      <c r="C122" s="16">
        <v>0</v>
      </c>
      <c r="D122" s="16">
        <v>4.7942450000000001</v>
      </c>
      <c r="E122" s="16">
        <v>0</v>
      </c>
      <c r="F122" s="16">
        <v>0</v>
      </c>
      <c r="G122" s="16">
        <v>0</v>
      </c>
      <c r="H122" s="16">
        <v>0</v>
      </c>
      <c r="I122" s="16">
        <v>0.51800000000000002</v>
      </c>
      <c r="J122" s="16">
        <v>8.4499999999999992E-3</v>
      </c>
      <c r="K122" s="16">
        <v>3.8560000000000001E-3</v>
      </c>
      <c r="L122" s="16">
        <v>0</v>
      </c>
      <c r="M122" s="16"/>
      <c r="P122" s="11"/>
      <c r="Q122" s="11"/>
    </row>
    <row r="123" spans="1:17" x14ac:dyDescent="0.25">
      <c r="A123" s="10">
        <v>4436</v>
      </c>
      <c r="B123" s="10" t="str">
        <f>VLOOKUP(A123,países!$A$4:$B$247,2,FALSE)</f>
        <v>Lituania</v>
      </c>
      <c r="C123" s="16">
        <v>0</v>
      </c>
      <c r="D123" s="16">
        <v>0.32072800000000001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2.343E-3</v>
      </c>
      <c r="K123" s="16">
        <v>5.8699999999999996E-4</v>
      </c>
      <c r="L123" s="16">
        <v>8.0000000000000004E-4</v>
      </c>
      <c r="M123" s="16"/>
      <c r="P123" s="11"/>
      <c r="Q123" s="11"/>
    </row>
    <row r="124" spans="1:17" x14ac:dyDescent="0.25">
      <c r="A124" s="10">
        <v>4475</v>
      </c>
      <c r="B124" s="10" t="str">
        <f>VLOOKUP(A124,países!$A$4:$B$247,2,FALSE)</f>
        <v>Macao</v>
      </c>
      <c r="C124" s="16">
        <v>0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/>
      <c r="P124" s="11"/>
      <c r="Q124" s="11"/>
    </row>
    <row r="125" spans="1:17" x14ac:dyDescent="0.25">
      <c r="A125" s="10">
        <v>4484</v>
      </c>
      <c r="B125" s="10" t="str">
        <f>VLOOKUP(A125,países!$A$4:$B$247,2,FALSE)</f>
        <v>Macedonia</v>
      </c>
      <c r="C125" s="16">
        <v>0</v>
      </c>
      <c r="D125" s="16">
        <v>0</v>
      </c>
      <c r="E125" s="16">
        <v>0</v>
      </c>
      <c r="F125" s="16">
        <v>0</v>
      </c>
      <c r="G125" s="16">
        <v>0</v>
      </c>
      <c r="H125" s="16">
        <v>1.7600000000000001E-3</v>
      </c>
      <c r="I125" s="16">
        <v>0</v>
      </c>
      <c r="J125" s="16">
        <v>0</v>
      </c>
      <c r="K125" s="16">
        <v>0</v>
      </c>
      <c r="L125" s="16">
        <v>0</v>
      </c>
      <c r="M125" s="16"/>
      <c r="P125" s="11"/>
      <c r="Q125" s="11"/>
    </row>
    <row r="126" spans="1:17" x14ac:dyDescent="0.25">
      <c r="A126" s="10">
        <v>4507</v>
      </c>
      <c r="B126" s="10" t="str">
        <f>VLOOKUP(A126,países!$A$4:$B$247,2,FALSE)</f>
        <v>Madagascar</v>
      </c>
      <c r="C126" s="16">
        <v>0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1.2527999999999999E-2</v>
      </c>
      <c r="L126" s="16">
        <v>0</v>
      </c>
      <c r="M126" s="16"/>
      <c r="P126" s="11"/>
      <c r="Q126" s="11"/>
    </row>
    <row r="127" spans="1:17" x14ac:dyDescent="0.25">
      <c r="A127" s="10">
        <v>4555</v>
      </c>
      <c r="B127" s="10" t="str">
        <f>VLOOKUP(A127,países!$A$4:$B$247,2,FALSE)</f>
        <v>Malasia</v>
      </c>
      <c r="C127" s="16">
        <v>0.478825</v>
      </c>
      <c r="D127" s="16">
        <v>1.4803230000000001</v>
      </c>
      <c r="E127" s="16">
        <v>1.1382000000000001</v>
      </c>
      <c r="F127" s="16">
        <v>0.41997499999999999</v>
      </c>
      <c r="G127" s="16">
        <v>0.63768000000000002</v>
      </c>
      <c r="H127" s="16">
        <v>1.20563</v>
      </c>
      <c r="I127" s="16">
        <v>1.1849749999999999</v>
      </c>
      <c r="J127" s="16">
        <v>0.65847699999999998</v>
      </c>
      <c r="K127" s="16">
        <v>1.9562740000000001</v>
      </c>
      <c r="L127" s="16">
        <v>0.59991700000000003</v>
      </c>
      <c r="M127" s="16"/>
      <c r="P127" s="11"/>
      <c r="Q127" s="11"/>
    </row>
    <row r="128" spans="1:17" x14ac:dyDescent="0.25">
      <c r="A128" s="26">
        <v>4587</v>
      </c>
      <c r="B128" s="10" t="str">
        <f>VLOOKUP(A128,países!$A$4:$B$247,2,FALSE)</f>
        <v>Malawi</v>
      </c>
      <c r="C128" s="16">
        <v>0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/>
      <c r="P128" s="11"/>
      <c r="Q128" s="11"/>
    </row>
    <row r="129" spans="1:17" x14ac:dyDescent="0.25">
      <c r="A129" s="10">
        <v>4615</v>
      </c>
      <c r="B129" s="10" t="str">
        <f>VLOOKUP(A129,países!$A$4:$B$247,2,FALSE)</f>
        <v>Maldiva</v>
      </c>
      <c r="C129" s="16">
        <v>0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/>
      <c r="P129" s="11"/>
      <c r="Q129" s="11"/>
    </row>
    <row r="130" spans="1:17" x14ac:dyDescent="0.25">
      <c r="A130" s="26">
        <v>4647</v>
      </c>
      <c r="B130" s="10" t="str">
        <f>VLOOKUP(A130,países!$A$4:$B$247,2,FALSE)</f>
        <v>Malí</v>
      </c>
      <c r="C130" s="16">
        <v>0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/>
      <c r="P130" s="11"/>
      <c r="Q130" s="11"/>
    </row>
    <row r="131" spans="1:17" x14ac:dyDescent="0.25">
      <c r="A131" s="10">
        <v>4674</v>
      </c>
      <c r="B131" s="10" t="str">
        <f>VLOOKUP(A131,países!$A$4:$B$247,2,FALSE)</f>
        <v>Malta</v>
      </c>
      <c r="C131" s="16">
        <v>0</v>
      </c>
      <c r="D131" s="16">
        <v>0</v>
      </c>
      <c r="E131" s="16">
        <v>1.0625000000000001E-2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/>
      <c r="P131" s="11"/>
      <c r="Q131" s="11"/>
    </row>
    <row r="132" spans="1:17" x14ac:dyDescent="0.25">
      <c r="A132" s="10">
        <v>4747</v>
      </c>
      <c r="B132" s="10" t="str">
        <f>VLOOKUP(A132,países!$A$4:$B$247,2,FALSE)</f>
        <v>Marruecos</v>
      </c>
      <c r="C132" s="16">
        <v>1.0685E-2</v>
      </c>
      <c r="D132" s="16">
        <v>0</v>
      </c>
      <c r="E132" s="16">
        <v>1.103E-3</v>
      </c>
      <c r="F132" s="16">
        <v>0.22891600000000001</v>
      </c>
      <c r="G132" s="16">
        <v>4.8106999999999997E-2</v>
      </c>
      <c r="H132" s="16">
        <v>8.8571999999999998E-2</v>
      </c>
      <c r="I132" s="16">
        <v>3.671608</v>
      </c>
      <c r="J132" s="16">
        <v>2.5351430000000001</v>
      </c>
      <c r="K132" s="16">
        <v>3.696097</v>
      </c>
      <c r="L132" s="16">
        <v>1.606994</v>
      </c>
      <c r="M132" s="16"/>
      <c r="P132" s="11"/>
      <c r="Q132" s="11"/>
    </row>
    <row r="133" spans="1:17" customFormat="1" x14ac:dyDescent="0.25">
      <c r="A133" s="10">
        <v>4772</v>
      </c>
      <c r="B133" s="10" t="str">
        <f>VLOOKUP(A133,países!$A$4:$B$247,2,FALSE)</f>
        <v>Martinica</v>
      </c>
      <c r="C133" s="16">
        <v>5.1367010000000004</v>
      </c>
      <c r="D133" s="16">
        <v>9.3769240000000007</v>
      </c>
      <c r="E133" s="16">
        <v>6.7026830000000004</v>
      </c>
      <c r="F133" s="16">
        <v>5.7212550000000002</v>
      </c>
      <c r="G133" s="16">
        <v>3.3203559999999999</v>
      </c>
      <c r="H133" s="16">
        <v>7.3684960000000004</v>
      </c>
      <c r="I133" s="16">
        <v>5.9365019999999999</v>
      </c>
      <c r="J133" s="16">
        <v>1.808359</v>
      </c>
      <c r="K133" s="16">
        <v>2.9873720000000001</v>
      </c>
      <c r="L133" s="16">
        <v>1.391214</v>
      </c>
      <c r="M133" s="16"/>
      <c r="N133" s="7"/>
      <c r="O133" s="11"/>
      <c r="P133" s="11"/>
      <c r="Q133" s="11"/>
    </row>
    <row r="134" spans="1:17" x14ac:dyDescent="0.25">
      <c r="A134" s="4">
        <v>4857</v>
      </c>
      <c r="B134" s="10" t="str">
        <f>VLOOKUP(A134,países!$A$4:$B$247,2,FALSE)</f>
        <v>Mauricio y Dep</v>
      </c>
      <c r="C134" s="16">
        <v>0</v>
      </c>
      <c r="D134" s="16">
        <v>0</v>
      </c>
      <c r="E134" s="16">
        <v>0</v>
      </c>
      <c r="F134" s="16">
        <v>0</v>
      </c>
      <c r="G134" s="16">
        <v>0</v>
      </c>
      <c r="H134" s="16">
        <v>5.4920000000000004E-3</v>
      </c>
      <c r="I134" s="16">
        <v>0</v>
      </c>
      <c r="J134" s="16">
        <v>7.9050000000000006E-3</v>
      </c>
      <c r="K134" s="16">
        <v>2.7927E-2</v>
      </c>
      <c r="L134" s="16">
        <v>0</v>
      </c>
      <c r="M134" s="16"/>
      <c r="P134" s="11"/>
      <c r="Q134" s="11"/>
    </row>
    <row r="135" spans="1:17" x14ac:dyDescent="0.25">
      <c r="A135" s="26">
        <v>4887</v>
      </c>
      <c r="B135" s="10" t="str">
        <f>VLOOKUP(A135,países!$A$4:$B$247,2,FALSE)</f>
        <v>Mauritania</v>
      </c>
      <c r="C135" s="16">
        <v>0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0.379494</v>
      </c>
      <c r="K135" s="16">
        <v>1.3767E-2</v>
      </c>
      <c r="L135" s="16">
        <v>0</v>
      </c>
      <c r="M135" s="16"/>
      <c r="P135" s="11"/>
      <c r="Q135" s="11"/>
    </row>
    <row r="136" spans="1:17" x14ac:dyDescent="0.25">
      <c r="A136" s="10">
        <v>4931</v>
      </c>
      <c r="B136" s="10" t="str">
        <f>VLOOKUP(A136,países!$A$4:$B$247,2,FALSE)</f>
        <v>México</v>
      </c>
      <c r="C136" s="16">
        <v>172.67201299999999</v>
      </c>
      <c r="D136" s="16">
        <v>139.291946</v>
      </c>
      <c r="E136" s="16">
        <v>185.08849000000001</v>
      </c>
      <c r="F136" s="16">
        <v>203.775249</v>
      </c>
      <c r="G136" s="16">
        <v>171.95355900000001</v>
      </c>
      <c r="H136" s="16">
        <v>273.57271200000002</v>
      </c>
      <c r="I136" s="16">
        <v>275.368765</v>
      </c>
      <c r="J136" s="16">
        <v>262.36122699999999</v>
      </c>
      <c r="K136" s="16">
        <v>338.459925</v>
      </c>
      <c r="L136" s="16">
        <v>300.87228499999998</v>
      </c>
      <c r="M136" s="16"/>
      <c r="P136" s="11"/>
      <c r="Q136" s="11"/>
    </row>
    <row r="137" spans="1:17" x14ac:dyDescent="0.25">
      <c r="A137" s="26">
        <v>4975</v>
      </c>
      <c r="B137" s="10" t="str">
        <f>VLOOKUP(A137,países!$A$4:$B$247,2,FALSE)</f>
        <v>Mongolia</v>
      </c>
      <c r="C137" s="16">
        <v>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/>
      <c r="P137" s="11"/>
      <c r="Q137" s="11"/>
    </row>
    <row r="138" spans="1:17" x14ac:dyDescent="0.25">
      <c r="A138" s="26">
        <v>4984</v>
      </c>
      <c r="B138" s="10" t="str">
        <f>VLOOKUP(A138,países!$A$4:$B$247,2,FALSE)</f>
        <v>No Identificado</v>
      </c>
      <c r="C138" s="16">
        <v>0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/>
      <c r="P138" s="11"/>
      <c r="Q138" s="11"/>
    </row>
    <row r="139" spans="1:17" x14ac:dyDescent="0.25">
      <c r="A139" s="10">
        <v>5012</v>
      </c>
      <c r="B139" s="10" t="str">
        <f>VLOOKUP(A139,países!$A$4:$B$247,2,FALSE)</f>
        <v>Montserrat</v>
      </c>
      <c r="C139" s="16">
        <v>0</v>
      </c>
      <c r="D139" s="16">
        <v>0</v>
      </c>
      <c r="E139" s="16">
        <v>2.882E-3</v>
      </c>
      <c r="F139" s="16">
        <v>0</v>
      </c>
      <c r="G139" s="16">
        <v>2.8791000000000001E-2</v>
      </c>
      <c r="H139" s="16">
        <v>0</v>
      </c>
      <c r="I139" s="16">
        <v>0.26640999999999998</v>
      </c>
      <c r="J139" s="16">
        <v>0</v>
      </c>
      <c r="K139" s="16">
        <v>0</v>
      </c>
      <c r="L139" s="16">
        <v>0</v>
      </c>
      <c r="M139" s="16"/>
      <c r="P139" s="11"/>
      <c r="Q139" s="11"/>
    </row>
    <row r="140" spans="1:17" x14ac:dyDescent="0.25">
      <c r="A140" s="10">
        <v>5057</v>
      </c>
      <c r="B140" s="10" t="str">
        <f>VLOOKUP(A140,países!$A$4:$B$247,2,FALSE)</f>
        <v>Mozambique</v>
      </c>
      <c r="C140" s="16">
        <v>0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1.7520000000000001E-3</v>
      </c>
      <c r="L140" s="16">
        <v>0</v>
      </c>
      <c r="M140" s="16"/>
      <c r="P140" s="11"/>
      <c r="Q140" s="11"/>
    </row>
    <row r="141" spans="1:17" x14ac:dyDescent="0.25">
      <c r="A141" s="10">
        <v>5077</v>
      </c>
      <c r="B141" s="10" t="str">
        <f>VLOOKUP(A141,países!$A$4:$B$247,2,FALSE)</f>
        <v>Namibia</v>
      </c>
      <c r="C141" s="16">
        <v>0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5.2264999999999999E-2</v>
      </c>
      <c r="L141" s="16">
        <v>0</v>
      </c>
      <c r="M141" s="16"/>
      <c r="P141" s="11"/>
      <c r="Q141" s="11"/>
    </row>
    <row r="142" spans="1:17" x14ac:dyDescent="0.25">
      <c r="A142" s="10">
        <v>5175</v>
      </c>
      <c r="B142" s="10" t="str">
        <f>VLOOKUP(A142,países!$A$4:$B$247,2,FALSE)</f>
        <v>Nepal</v>
      </c>
      <c r="C142" s="16">
        <v>0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/>
      <c r="P142" s="11"/>
      <c r="Q142" s="11"/>
    </row>
    <row r="143" spans="1:17" x14ac:dyDescent="0.25">
      <c r="A143" s="10">
        <v>5212</v>
      </c>
      <c r="B143" s="10" t="str">
        <f>VLOOKUP(A143,países!$A$4:$B$247,2,FALSE)</f>
        <v>Nicaragua</v>
      </c>
      <c r="C143" s="16">
        <v>3.5177480000000001</v>
      </c>
      <c r="D143" s="16">
        <v>5.5600849999999999</v>
      </c>
      <c r="E143" s="16">
        <v>3.7075480000000001</v>
      </c>
      <c r="F143" s="16">
        <v>4.6185780000000003</v>
      </c>
      <c r="G143" s="16">
        <v>5.3931040000000001</v>
      </c>
      <c r="H143" s="16">
        <v>3.5759530000000002</v>
      </c>
      <c r="I143" s="16">
        <v>3.928102</v>
      </c>
      <c r="J143" s="16">
        <v>6.5307510000000004</v>
      </c>
      <c r="K143" s="16">
        <v>5.1236449999999998</v>
      </c>
      <c r="L143" s="16">
        <v>1.7116750000000001</v>
      </c>
      <c r="M143" s="16"/>
      <c r="P143" s="11"/>
      <c r="Q143" s="11"/>
    </row>
    <row r="144" spans="1:17" x14ac:dyDescent="0.25">
      <c r="A144" s="26">
        <v>5257</v>
      </c>
      <c r="B144" s="10" t="str">
        <f>VLOOKUP(A144,países!$A$4:$B$247,2,FALSE)</f>
        <v>Níger</v>
      </c>
      <c r="C144" s="16">
        <v>0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/>
      <c r="P144" s="11"/>
      <c r="Q144" s="11"/>
    </row>
    <row r="145" spans="1:17" x14ac:dyDescent="0.25">
      <c r="A145" s="10">
        <v>5287</v>
      </c>
      <c r="B145" s="10" t="str">
        <f>VLOOKUP(A145,países!$A$4:$B$247,2,FALSE)</f>
        <v>Nigeria</v>
      </c>
      <c r="C145" s="16">
        <v>2.8912789999999999</v>
      </c>
      <c r="D145" s="16">
        <v>1.8988320000000001</v>
      </c>
      <c r="E145" s="16">
        <v>3.5074709999999998</v>
      </c>
      <c r="F145" s="16">
        <v>3.2181000000000001E-2</v>
      </c>
      <c r="G145" s="16">
        <v>0.113733</v>
      </c>
      <c r="H145" s="16">
        <v>0.38653700000000002</v>
      </c>
      <c r="I145" s="16">
        <v>6.3936289999999998</v>
      </c>
      <c r="J145" s="16">
        <v>4.2189220000000001</v>
      </c>
      <c r="K145" s="16">
        <v>3.3124410000000002</v>
      </c>
      <c r="L145" s="16">
        <v>0.22825500000000001</v>
      </c>
      <c r="M145" s="16"/>
      <c r="P145" s="11"/>
      <c r="Q145" s="11"/>
    </row>
    <row r="146" spans="1:17" x14ac:dyDescent="0.25">
      <c r="A146" s="10">
        <v>5358</v>
      </c>
      <c r="B146" s="10" t="str">
        <f>VLOOKUP(A146,países!$A$4:$B$247,2,FALSE)</f>
        <v>Islas  Norfolk</v>
      </c>
      <c r="C146" s="16">
        <v>0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/>
      <c r="P146" s="11"/>
      <c r="Q146" s="11"/>
    </row>
    <row r="147" spans="1:17" x14ac:dyDescent="0.25">
      <c r="A147" s="10">
        <v>5384</v>
      </c>
      <c r="B147" s="10" t="str">
        <f>VLOOKUP(A147,países!$A$4:$B$247,2,FALSE)</f>
        <v>Noruega</v>
      </c>
      <c r="C147" s="16">
        <v>10.535168000000001</v>
      </c>
      <c r="D147" s="16">
        <v>21.564979999999998</v>
      </c>
      <c r="E147" s="16">
        <v>38.633029000000001</v>
      </c>
      <c r="F147" s="16">
        <v>55.953299000000001</v>
      </c>
      <c r="G147" s="16">
        <v>21.488229</v>
      </c>
      <c r="H147" s="16">
        <v>20.097263000000002</v>
      </c>
      <c r="I147" s="16">
        <v>18.152536000000001</v>
      </c>
      <c r="J147" s="16">
        <v>12.994396999999999</v>
      </c>
      <c r="K147" s="16">
        <v>14.943626</v>
      </c>
      <c r="L147" s="16">
        <v>4.8697920000000003</v>
      </c>
      <c r="M147" s="16"/>
      <c r="P147" s="11"/>
      <c r="Q147" s="11"/>
    </row>
    <row r="148" spans="1:17" x14ac:dyDescent="0.25">
      <c r="A148" s="26">
        <v>5428</v>
      </c>
      <c r="B148" s="10" t="str">
        <f>VLOOKUP(A148,países!$A$4:$B$247,2,FALSE)</f>
        <v>Nueva Calcedonia</v>
      </c>
      <c r="C148" s="16">
        <v>0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5.4289999999999998E-3</v>
      </c>
      <c r="M148" s="16"/>
      <c r="P148" s="11"/>
      <c r="Q148" s="11"/>
    </row>
    <row r="149" spans="1:17" x14ac:dyDescent="0.25">
      <c r="A149" s="10">
        <v>5458</v>
      </c>
      <c r="B149" s="10" t="str">
        <f>VLOOKUP(A149,países!$A$4:$B$247,2,FALSE)</f>
        <v>Nueva Guinea</v>
      </c>
      <c r="C149" s="16">
        <v>0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/>
      <c r="P149" s="11"/>
      <c r="Q149" s="11"/>
    </row>
    <row r="150" spans="1:17" x14ac:dyDescent="0.25">
      <c r="A150" s="10">
        <v>5488</v>
      </c>
      <c r="B150" s="10" t="str">
        <f>VLOOKUP(A150,países!$A$4:$B$247,2,FALSE)</f>
        <v>Nueva Zelandia</v>
      </c>
      <c r="C150" s="16">
        <v>0</v>
      </c>
      <c r="D150" s="16">
        <v>4.1799999999999997E-2</v>
      </c>
      <c r="E150" s="16">
        <v>1.2489999999999999E-2</v>
      </c>
      <c r="F150" s="16">
        <v>0.33601300000000001</v>
      </c>
      <c r="G150" s="16">
        <v>0.262131</v>
      </c>
      <c r="H150" s="16">
        <v>3.4799999999999998E-2</v>
      </c>
      <c r="I150" s="16">
        <v>0.204123</v>
      </c>
      <c r="J150" s="16">
        <v>0.170964</v>
      </c>
      <c r="K150" s="16">
        <v>0.66963899999999998</v>
      </c>
      <c r="L150" s="16">
        <v>6.5917000000000003E-2</v>
      </c>
      <c r="M150" s="16"/>
      <c r="P150" s="11"/>
      <c r="Q150" s="11"/>
    </row>
    <row r="151" spans="1:17" x14ac:dyDescent="0.25">
      <c r="A151" s="26">
        <v>5518</v>
      </c>
      <c r="B151" s="10" t="str">
        <f>VLOOKUP(A151,países!$A$4:$B$247,2,FALSE)</f>
        <v>Nueva Hebridas</v>
      </c>
      <c r="C151" s="16">
        <v>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/>
      <c r="P151" s="11"/>
      <c r="Q151" s="11"/>
    </row>
    <row r="152" spans="1:17" x14ac:dyDescent="0.25">
      <c r="A152" s="10">
        <v>5565</v>
      </c>
      <c r="B152" s="10" t="str">
        <f>VLOOKUP(A152,países!$A$4:$B$247,2,FALSE)</f>
        <v>Omán</v>
      </c>
      <c r="C152" s="16">
        <v>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0.32431599999999999</v>
      </c>
      <c r="K152" s="16">
        <v>5.1529999999999996E-3</v>
      </c>
      <c r="L152" s="16">
        <v>8.2140000000000008E-3</v>
      </c>
      <c r="M152" s="16"/>
      <c r="P152" s="11"/>
      <c r="Q152" s="11"/>
    </row>
    <row r="153" spans="1:17" x14ac:dyDescent="0.25">
      <c r="A153" s="10">
        <v>5575</v>
      </c>
      <c r="B153" s="10" t="str">
        <f>VLOOKUP(A153,países!$A$4:$B$247,2,FALSE)</f>
        <v>Se/Orios de Abu Dhab</v>
      </c>
      <c r="C153" s="16">
        <v>0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/>
      <c r="P153" s="11"/>
      <c r="Q153" s="11"/>
    </row>
    <row r="154" spans="1:17" x14ac:dyDescent="0.25">
      <c r="A154" s="10">
        <v>5734</v>
      </c>
      <c r="B154" s="10" t="str">
        <f>VLOOKUP(A154,países!$A$4:$B$247,2,FALSE)</f>
        <v>Holanda</v>
      </c>
      <c r="C154" s="16">
        <v>218.326415</v>
      </c>
      <c r="D154" s="16">
        <v>289.375046</v>
      </c>
      <c r="E154" s="16">
        <v>193.258388</v>
      </c>
      <c r="F154" s="16">
        <v>134.03892500000001</v>
      </c>
      <c r="G154" s="16">
        <v>84.599101000000005</v>
      </c>
      <c r="H154" s="16">
        <v>142.743101</v>
      </c>
      <c r="I154" s="16">
        <v>142.28724099999999</v>
      </c>
      <c r="J154" s="16">
        <v>260.460712</v>
      </c>
      <c r="K154" s="16">
        <v>219.32036500000001</v>
      </c>
      <c r="L154" s="16">
        <v>188.733824</v>
      </c>
      <c r="M154" s="16"/>
      <c r="P154" s="11"/>
      <c r="Q154" s="11"/>
    </row>
    <row r="155" spans="1:17" x14ac:dyDescent="0.25">
      <c r="A155" s="10">
        <v>5765</v>
      </c>
      <c r="B155" s="10" t="str">
        <f>VLOOKUP(A155,países!$A$4:$B$247,2,FALSE)</f>
        <v>Pakistán</v>
      </c>
      <c r="C155" s="16">
        <v>0</v>
      </c>
      <c r="D155" s="16">
        <v>9.4784999999999994E-2</v>
      </c>
      <c r="E155" s="16">
        <v>5.4456999999999998E-2</v>
      </c>
      <c r="F155" s="16">
        <v>3.0311999999999999E-2</v>
      </c>
      <c r="G155" s="16">
        <v>0.47460799999999997</v>
      </c>
      <c r="H155" s="16">
        <v>1.227174</v>
      </c>
      <c r="I155" s="16">
        <v>1.336697</v>
      </c>
      <c r="J155" s="16">
        <v>4.2166160000000001</v>
      </c>
      <c r="K155" s="16">
        <v>0.97794099999999995</v>
      </c>
      <c r="L155" s="16">
        <v>0.33577899999999999</v>
      </c>
      <c r="M155" s="16"/>
      <c r="P155" s="11"/>
      <c r="Q155" s="11"/>
    </row>
    <row r="156" spans="1:17" x14ac:dyDescent="0.25">
      <c r="A156" s="10">
        <v>5802</v>
      </c>
      <c r="B156" s="10" t="str">
        <f>VLOOKUP(A156,países!$A$4:$B$247,2,FALSE)</f>
        <v>Panamá (Excluye Canal)</v>
      </c>
      <c r="C156" s="16">
        <v>14.668564999999999</v>
      </c>
      <c r="D156" s="16">
        <v>34.631833</v>
      </c>
      <c r="E156" s="16">
        <v>40.465333999999999</v>
      </c>
      <c r="F156" s="16">
        <v>40.404929000000003</v>
      </c>
      <c r="G156" s="16">
        <v>34.803818</v>
      </c>
      <c r="H156" s="16">
        <v>32.235525000000003</v>
      </c>
      <c r="I156" s="16">
        <v>55.185701000000002</v>
      </c>
      <c r="J156" s="16">
        <v>41.111656000000004</v>
      </c>
      <c r="K156" s="16">
        <v>33.653264999999998</v>
      </c>
      <c r="L156" s="16">
        <v>21.729433</v>
      </c>
      <c r="M156" s="16"/>
      <c r="P156" s="11"/>
      <c r="Q156" s="11"/>
    </row>
    <row r="157" spans="1:17" x14ac:dyDescent="0.25">
      <c r="A157" s="10">
        <v>5838</v>
      </c>
      <c r="B157" s="10" t="str">
        <f>VLOOKUP(A157,países!$A$4:$B$247,2,FALSE)</f>
        <v>Territorio de Papua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/>
      <c r="P157" s="11"/>
      <c r="Q157" s="11"/>
    </row>
    <row r="158" spans="1:17" x14ac:dyDescent="0.25">
      <c r="A158" s="10">
        <v>5863</v>
      </c>
      <c r="B158" s="10" t="str">
        <f>VLOOKUP(A158,países!$A$4:$B$247,2,FALSE)</f>
        <v>Paraguay</v>
      </c>
      <c r="C158" s="16">
        <v>0.83471499999999998</v>
      </c>
      <c r="D158" s="16">
        <v>1.6636059999999999</v>
      </c>
      <c r="E158" s="16">
        <v>2.3544079999999998</v>
      </c>
      <c r="F158" s="16">
        <v>4.3409529999999998</v>
      </c>
      <c r="G158" s="16">
        <v>0.75594899999999998</v>
      </c>
      <c r="H158" s="16">
        <v>2.4667469999999998</v>
      </c>
      <c r="I158" s="16">
        <v>2.9629850000000002</v>
      </c>
      <c r="J158" s="16">
        <v>3.6705390000000002</v>
      </c>
      <c r="K158" s="16">
        <v>4.6690950000000004</v>
      </c>
      <c r="L158" s="16">
        <v>1.0293319999999999</v>
      </c>
      <c r="M158" s="16"/>
      <c r="P158" s="11"/>
      <c r="Q158" s="11"/>
    </row>
    <row r="159" spans="1:17" x14ac:dyDescent="0.25">
      <c r="A159" s="10">
        <v>5893</v>
      </c>
      <c r="B159" s="10" t="str">
        <f>VLOOKUP(A159,países!$A$4:$B$247,2,FALSE)</f>
        <v>Perú</v>
      </c>
      <c r="C159" s="16">
        <v>134.344336</v>
      </c>
      <c r="D159" s="16">
        <v>147.80963800000001</v>
      </c>
      <c r="E159" s="16">
        <v>177.68090799999999</v>
      </c>
      <c r="F159" s="16">
        <v>140.89103800000001</v>
      </c>
      <c r="G159" s="16">
        <v>138.43999400000001</v>
      </c>
      <c r="H159" s="16">
        <v>138.94881599999999</v>
      </c>
      <c r="I159" s="16">
        <v>124.220929</v>
      </c>
      <c r="J159" s="16">
        <v>111.259334</v>
      </c>
      <c r="K159" s="16">
        <v>79.189879000000005</v>
      </c>
      <c r="L159" s="16">
        <v>84.616009000000005</v>
      </c>
      <c r="M159" s="16"/>
      <c r="P159" s="11"/>
      <c r="Q159" s="11"/>
    </row>
    <row r="160" spans="1:17" x14ac:dyDescent="0.25">
      <c r="A160" s="10">
        <v>5998</v>
      </c>
      <c r="B160" s="10" t="str">
        <f>VLOOKUP(A160,países!$A$4:$B$247,2,FALSE)</f>
        <v>Polinesia Francesa</v>
      </c>
      <c r="C160" s="16">
        <v>0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4.1918999999999998E-2</v>
      </c>
      <c r="J160" s="16">
        <v>0</v>
      </c>
      <c r="K160" s="16">
        <v>0</v>
      </c>
      <c r="L160" s="16">
        <v>0</v>
      </c>
      <c r="M160" s="16"/>
      <c r="P160" s="11"/>
      <c r="Q160" s="11"/>
    </row>
    <row r="161" spans="1:17" x14ac:dyDescent="0.25">
      <c r="A161" s="10">
        <v>6034</v>
      </c>
      <c r="B161" s="10" t="str">
        <f>VLOOKUP(A161,países!$A$4:$B$247,2,FALSE)</f>
        <v>Polonia</v>
      </c>
      <c r="C161" s="16">
        <v>0.51066100000000003</v>
      </c>
      <c r="D161" s="16">
        <v>6.7948999999999996E-2</v>
      </c>
      <c r="E161" s="16">
        <v>4.9639000000000003E-2</v>
      </c>
      <c r="F161" s="16">
        <v>9.3673000000000006E-2</v>
      </c>
      <c r="G161" s="16">
        <v>0</v>
      </c>
      <c r="H161" s="16">
        <v>0.125719</v>
      </c>
      <c r="I161" s="16">
        <v>5.5452000000000001E-2</v>
      </c>
      <c r="J161" s="16">
        <v>2.7747999999999998E-2</v>
      </c>
      <c r="K161" s="16">
        <v>8.822E-3</v>
      </c>
      <c r="L161" s="16">
        <v>2.1831E-2</v>
      </c>
      <c r="M161" s="16"/>
      <c r="P161" s="11"/>
      <c r="Q161" s="11"/>
    </row>
    <row r="162" spans="1:17" x14ac:dyDescent="0.25">
      <c r="A162" s="10">
        <v>6074</v>
      </c>
      <c r="B162" s="10" t="str">
        <f>VLOOKUP(A162,países!$A$4:$B$247,2,FALSE)</f>
        <v>Portugal</v>
      </c>
      <c r="C162" s="16">
        <v>33.862473999999999</v>
      </c>
      <c r="D162" s="16">
        <v>18.045763000000001</v>
      </c>
      <c r="E162" s="16">
        <v>14.127029</v>
      </c>
      <c r="F162" s="16">
        <v>10.957322</v>
      </c>
      <c r="G162" s="16">
        <v>13.808439999999999</v>
      </c>
      <c r="H162" s="16">
        <v>6.741549</v>
      </c>
      <c r="I162" s="16">
        <v>10.015731000000001</v>
      </c>
      <c r="J162" s="16">
        <v>12.658080999999999</v>
      </c>
      <c r="K162" s="16">
        <v>8.2119309999999999</v>
      </c>
      <c r="L162" s="16">
        <v>5.1641880000000002</v>
      </c>
      <c r="M162" s="16"/>
      <c r="P162" s="11"/>
      <c r="Q162" s="11"/>
    </row>
    <row r="163" spans="1:17" x14ac:dyDescent="0.25">
      <c r="A163" s="10">
        <v>6112</v>
      </c>
      <c r="B163" s="10" t="str">
        <f>VLOOKUP(A163,países!$A$4:$B$247,2,FALSE)</f>
        <v>Puerto Rico</v>
      </c>
      <c r="C163" s="16">
        <v>63.211081</v>
      </c>
      <c r="D163" s="16">
        <v>86.885130000000004</v>
      </c>
      <c r="E163" s="16">
        <v>94.392780000000002</v>
      </c>
      <c r="F163" s="16">
        <v>79.533861000000002</v>
      </c>
      <c r="G163" s="16">
        <v>72.657274999999998</v>
      </c>
      <c r="H163" s="16">
        <v>84.414125999999996</v>
      </c>
      <c r="I163" s="16">
        <v>66.789669000000004</v>
      </c>
      <c r="J163" s="16">
        <v>48.177644999999998</v>
      </c>
      <c r="K163" s="16">
        <v>41.040154999999999</v>
      </c>
      <c r="L163" s="16">
        <v>37.860723999999998</v>
      </c>
      <c r="M163" s="16"/>
      <c r="P163" s="11"/>
      <c r="Q163" s="11"/>
    </row>
    <row r="164" spans="1:17" x14ac:dyDescent="0.25">
      <c r="A164" s="10">
        <v>6185</v>
      </c>
      <c r="B164" s="10" t="str">
        <f>VLOOKUP(A164,países!$A$4:$B$247,2,FALSE)</f>
        <v>Qatar</v>
      </c>
      <c r="C164" s="16">
        <v>0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4.3988610000000001</v>
      </c>
      <c r="J164" s="16">
        <v>4.5362</v>
      </c>
      <c r="K164" s="16">
        <v>20.156983</v>
      </c>
      <c r="L164" s="16">
        <v>0.115588</v>
      </c>
      <c r="M164" s="16"/>
      <c r="P164" s="11"/>
      <c r="Q164" s="11"/>
    </row>
    <row r="165" spans="1:17" x14ac:dyDescent="0.25">
      <c r="A165" s="10">
        <v>6284</v>
      </c>
      <c r="B165" s="10" t="str">
        <f>VLOOKUP(A165,países!$A$4:$B$247,2,FALSE)</f>
        <v>Reino Unido</v>
      </c>
      <c r="C165" s="16">
        <v>134.95538199999999</v>
      </c>
      <c r="D165" s="16">
        <v>142.54814500000001</v>
      </c>
      <c r="E165" s="16">
        <v>33.590637999999998</v>
      </c>
      <c r="F165" s="16">
        <v>292.70482099999998</v>
      </c>
      <c r="G165" s="16">
        <v>46.911060999999997</v>
      </c>
      <c r="H165" s="16">
        <v>43.241970000000002</v>
      </c>
      <c r="I165" s="16">
        <v>97.018153999999996</v>
      </c>
      <c r="J165" s="16">
        <v>23.770354999999999</v>
      </c>
      <c r="K165" s="16">
        <v>31.014191</v>
      </c>
      <c r="L165" s="16">
        <v>42.738705000000003</v>
      </c>
      <c r="M165" s="16"/>
      <c r="P165" s="11"/>
      <c r="Q165" s="11"/>
    </row>
    <row r="166" spans="1:17" x14ac:dyDescent="0.25">
      <c r="A166" s="10">
        <v>6407</v>
      </c>
      <c r="B166" s="10" t="str">
        <f>VLOOKUP(A166,países!$A$4:$B$247,2,FALSE)</f>
        <v>Rep. Centro Africana</v>
      </c>
      <c r="C166" s="16">
        <v>0</v>
      </c>
      <c r="D166" s="16">
        <v>0.50624999999999998</v>
      </c>
      <c r="E166" s="16">
        <v>0</v>
      </c>
      <c r="F166" s="16">
        <v>2.5507999999999999E-2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/>
      <c r="P166" s="11"/>
      <c r="Q166" s="11"/>
    </row>
    <row r="167" spans="1:17" x14ac:dyDescent="0.25">
      <c r="A167" s="10">
        <v>6444</v>
      </c>
      <c r="B167" s="10" t="str">
        <f>VLOOKUP(A167,países!$A$4:$B$247,2,FALSE)</f>
        <v>República Checa</v>
      </c>
      <c r="C167" s="16">
        <v>0</v>
      </c>
      <c r="D167" s="16">
        <v>2.8199999999999999E-2</v>
      </c>
      <c r="E167" s="16">
        <v>1.073E-2</v>
      </c>
      <c r="F167" s="16">
        <v>1.5839999999999999E-3</v>
      </c>
      <c r="G167" s="16">
        <v>7.5157000000000002E-2</v>
      </c>
      <c r="H167" s="16">
        <v>2.0676E-2</v>
      </c>
      <c r="I167" s="16">
        <v>5.6649999999999999E-2</v>
      </c>
      <c r="J167" s="16">
        <v>8.6452000000000001E-2</v>
      </c>
      <c r="K167" s="16">
        <v>9.6100000000000005E-3</v>
      </c>
      <c r="L167" s="16">
        <v>1.1087E-2</v>
      </c>
      <c r="M167" s="16"/>
      <c r="P167" s="11"/>
      <c r="Q167" s="11"/>
    </row>
    <row r="168" spans="1:17" x14ac:dyDescent="0.25">
      <c r="A168" s="10">
        <v>6472</v>
      </c>
      <c r="B168" s="10" t="str">
        <f>VLOOKUP(A168,países!$A$4:$B$247,2,FALSE)</f>
        <v>República Dominicana</v>
      </c>
      <c r="C168" s="16">
        <v>51.210738999999997</v>
      </c>
      <c r="D168" s="16">
        <v>69.455393000000001</v>
      </c>
      <c r="E168" s="16">
        <v>49.991447000000001</v>
      </c>
      <c r="F168" s="16">
        <v>69.615291999999997</v>
      </c>
      <c r="G168" s="16">
        <v>73.347162999999995</v>
      </c>
      <c r="H168" s="16">
        <v>74.935496999999998</v>
      </c>
      <c r="I168" s="16">
        <v>91.873242000000005</v>
      </c>
      <c r="J168" s="16">
        <v>75.393056999999999</v>
      </c>
      <c r="K168" s="16">
        <v>60.993690999999998</v>
      </c>
      <c r="L168" s="16">
        <v>59.613585</v>
      </c>
      <c r="M168" s="16"/>
      <c r="P168" s="11"/>
      <c r="Q168" s="11"/>
    </row>
    <row r="169" spans="1:17" x14ac:dyDescent="0.25">
      <c r="A169" s="4">
        <v>6607</v>
      </c>
      <c r="B169" s="10" t="str">
        <f>VLOOKUP(A169,países!$A$4:$B$247,2,FALSE)</f>
        <v>Reunión, Islas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/>
      <c r="P169" s="11"/>
      <c r="Q169" s="11"/>
    </row>
    <row r="170" spans="1:17" x14ac:dyDescent="0.25">
      <c r="A170" s="10">
        <v>6657</v>
      </c>
      <c r="B170" s="10" t="str">
        <f>VLOOKUP(A170,países!$A$4:$B$247,2,FALSE)</f>
        <v>Zimbabwe (Rodhesia)</v>
      </c>
      <c r="C170" s="16">
        <v>9.9579000000000001E-2</v>
      </c>
      <c r="D170" s="16">
        <v>0.13722999999999999</v>
      </c>
      <c r="E170" s="16">
        <v>0</v>
      </c>
      <c r="F170" s="16">
        <v>2.1648000000000001E-2</v>
      </c>
      <c r="G170" s="16">
        <v>0</v>
      </c>
      <c r="H170" s="16">
        <v>0</v>
      </c>
      <c r="I170" s="16">
        <v>0.30449999999999999</v>
      </c>
      <c r="J170" s="16">
        <v>1.235E-3</v>
      </c>
      <c r="K170" s="16">
        <v>0</v>
      </c>
      <c r="L170" s="16">
        <v>0</v>
      </c>
      <c r="M170" s="16"/>
      <c r="P170" s="11"/>
      <c r="Q170" s="11"/>
    </row>
    <row r="171" spans="1:17" x14ac:dyDescent="0.25">
      <c r="A171" s="10">
        <v>6704</v>
      </c>
      <c r="B171" s="10" t="str">
        <f>VLOOKUP(A171,países!$A$4:$B$247,2,FALSE)</f>
        <v>Rumania</v>
      </c>
      <c r="C171" s="16">
        <v>3.3638000000000001E-2</v>
      </c>
      <c r="D171" s="16">
        <v>1.5018999999999999E-2</v>
      </c>
      <c r="E171" s="16">
        <v>0</v>
      </c>
      <c r="F171" s="16">
        <v>3.2751999999999999</v>
      </c>
      <c r="G171" s="16">
        <v>1.5378000000000001</v>
      </c>
      <c r="H171" s="16">
        <v>1.1009260000000001</v>
      </c>
      <c r="I171" s="16">
        <v>0</v>
      </c>
      <c r="J171" s="16">
        <v>6.1011000000000003E-2</v>
      </c>
      <c r="K171" s="16">
        <v>0.50505100000000003</v>
      </c>
      <c r="L171" s="16">
        <v>4.8596269999999997</v>
      </c>
      <c r="M171" s="16"/>
      <c r="P171" s="11"/>
      <c r="Q171" s="11"/>
    </row>
    <row r="172" spans="1:17" x14ac:dyDescent="0.25">
      <c r="A172" s="26">
        <v>6757</v>
      </c>
      <c r="B172" s="10" t="str">
        <f>VLOOKUP(A172,países!$A$4:$B$247,2,FALSE)</f>
        <v>Ruanda</v>
      </c>
      <c r="C172" s="16">
        <v>0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/>
      <c r="P172" s="11"/>
      <c r="Q172" s="11"/>
    </row>
    <row r="173" spans="1:17" x14ac:dyDescent="0.25">
      <c r="A173" s="10">
        <v>6766</v>
      </c>
      <c r="B173" s="10" t="str">
        <f>VLOOKUP(A173,países!$A$4:$B$247,2,FALSE)</f>
        <v>Rusia</v>
      </c>
      <c r="C173" s="16">
        <v>41.940525000000001</v>
      </c>
      <c r="D173" s="16">
        <v>14.146364</v>
      </c>
      <c r="E173" s="16">
        <v>28.918334999999999</v>
      </c>
      <c r="F173" s="16">
        <v>8.5818100000000008</v>
      </c>
      <c r="G173" s="16">
        <v>11.742718999999999</v>
      </c>
      <c r="H173" s="16">
        <v>41.366796000000001</v>
      </c>
      <c r="I173" s="16">
        <v>23.108158</v>
      </c>
      <c r="J173" s="16">
        <v>21.524519999999999</v>
      </c>
      <c r="K173" s="16">
        <v>23.048535000000001</v>
      </c>
      <c r="L173" s="16">
        <v>16.244229000000001</v>
      </c>
      <c r="M173" s="16"/>
      <c r="P173" s="11"/>
      <c r="Q173" s="11"/>
    </row>
    <row r="174" spans="1:17" x14ac:dyDescent="0.25">
      <c r="A174" s="10">
        <v>6792</v>
      </c>
      <c r="B174" s="10" t="str">
        <f>VLOOKUP(A174,países!$A$4:$B$247,2,FALSE)</f>
        <v>Saba</v>
      </c>
      <c r="C174" s="16">
        <v>6.9969999999999997E-3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/>
      <c r="P174" s="11"/>
      <c r="Q174" s="11"/>
    </row>
    <row r="175" spans="1:17" x14ac:dyDescent="0.25">
      <c r="A175" s="10">
        <v>6857</v>
      </c>
      <c r="B175" s="10" t="str">
        <f>VLOOKUP(A175,países!$A$4:$B$247,2,FALSE)</f>
        <v>Sahara Español</v>
      </c>
      <c r="C175" s="16">
        <v>0</v>
      </c>
      <c r="D175" s="16">
        <v>0</v>
      </c>
      <c r="E175" s="16">
        <v>0</v>
      </c>
      <c r="F175" s="16">
        <v>0</v>
      </c>
      <c r="G175" s="16">
        <v>2.7E-4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/>
      <c r="P175" s="11"/>
      <c r="Q175" s="11"/>
    </row>
    <row r="176" spans="1:17" x14ac:dyDescent="0.25">
      <c r="A176" s="10">
        <v>6952</v>
      </c>
      <c r="B176" s="10" t="str">
        <f>VLOOKUP(A176,países!$A$4:$B$247,2,FALSE)</f>
        <v>San Cristóbal Nieves</v>
      </c>
      <c r="C176" s="16">
        <v>0.21775900000000001</v>
      </c>
      <c r="D176" s="16">
        <v>2.7702000000000001E-2</v>
      </c>
      <c r="E176" s="16">
        <v>5.7930000000000004E-3</v>
      </c>
      <c r="F176" s="16">
        <v>2.6512999999999998E-2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/>
      <c r="P176" s="11"/>
      <c r="Q176" s="11"/>
    </row>
    <row r="177" spans="1:17" x14ac:dyDescent="0.25">
      <c r="A177" s="10">
        <v>6992</v>
      </c>
      <c r="B177" s="10" t="str">
        <f>VLOOKUP(A177,países!$A$4:$B$247,2,FALSE)</f>
        <v>San Martín Isla</v>
      </c>
      <c r="C177" s="16">
        <v>2.2280419999999999</v>
      </c>
      <c r="D177" s="16">
        <v>7.8680779999999997</v>
      </c>
      <c r="E177" s="16">
        <v>10.071137999999999</v>
      </c>
      <c r="F177" s="16">
        <v>2.633359</v>
      </c>
      <c r="G177" s="16">
        <v>2.0245920000000002</v>
      </c>
      <c r="H177" s="16">
        <v>2.3414199999999998</v>
      </c>
      <c r="I177" s="16">
        <v>2.6809769999999999</v>
      </c>
      <c r="J177" s="16">
        <v>1.1577379999999999</v>
      </c>
      <c r="K177" s="16">
        <v>2.4779179999999998</v>
      </c>
      <c r="L177" s="16">
        <v>3.3126530000000001</v>
      </c>
      <c r="M177" s="16"/>
      <c r="P177" s="11"/>
      <c r="Q177" s="11"/>
    </row>
    <row r="178" spans="1:17" x14ac:dyDescent="0.25">
      <c r="A178" s="10">
        <v>7001</v>
      </c>
      <c r="B178" s="10" t="str">
        <f>VLOOKUP(A178,países!$A$4:$B$247,2,FALSE)</f>
        <v>Langlade  Miquelon y San Pedro  Islas</v>
      </c>
      <c r="C178" s="16">
        <v>0</v>
      </c>
      <c r="D178" s="16">
        <v>0</v>
      </c>
      <c r="E178" s="16">
        <v>2.9696E-2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/>
      <c r="P178" s="11"/>
      <c r="Q178" s="11"/>
    </row>
    <row r="179" spans="1:17" x14ac:dyDescent="0.25">
      <c r="A179" s="10">
        <v>7052</v>
      </c>
      <c r="B179" s="10" t="str">
        <f>VLOOKUP(A179,países!$A$4:$B$247,2,FALSE)</f>
        <v>San Vicente</v>
      </c>
      <c r="C179" s="16">
        <v>0.49338199999999999</v>
      </c>
      <c r="D179" s="16">
        <v>0.67969199999999996</v>
      </c>
      <c r="E179" s="16">
        <v>0.569295</v>
      </c>
      <c r="F179" s="16">
        <v>0.49226999999999999</v>
      </c>
      <c r="G179" s="16">
        <v>0.55910400000000005</v>
      </c>
      <c r="H179" s="16">
        <v>0.87740499999999999</v>
      </c>
      <c r="I179" s="16">
        <v>0.88356400000000002</v>
      </c>
      <c r="J179" s="16">
        <v>0.94792600000000005</v>
      </c>
      <c r="K179" s="16">
        <v>1.20662</v>
      </c>
      <c r="L179" s="16">
        <v>0.32647599999999999</v>
      </c>
      <c r="M179" s="16"/>
      <c r="P179" s="11"/>
      <c r="Q179" s="11"/>
    </row>
    <row r="180" spans="1:17" x14ac:dyDescent="0.25">
      <c r="A180" s="26">
        <v>7107</v>
      </c>
      <c r="B180" s="10" t="str">
        <f>VLOOKUP(A180,países!$A$4:$B$247,2,FALSE)</f>
        <v>Santa Elena</v>
      </c>
      <c r="C180" s="16">
        <v>0</v>
      </c>
      <c r="D180" s="16">
        <v>0</v>
      </c>
      <c r="E180" s="16">
        <v>0</v>
      </c>
      <c r="F180" s="16">
        <v>0</v>
      </c>
      <c r="G180" s="16">
        <v>6.6933000000000006E-2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/>
      <c r="P180" s="11"/>
      <c r="Q180" s="11"/>
    </row>
    <row r="181" spans="1:17" x14ac:dyDescent="0.25">
      <c r="A181" s="10">
        <v>7152</v>
      </c>
      <c r="B181" s="10" t="str">
        <f>VLOOKUP(A181,países!$A$4:$B$247,2,FALSE)</f>
        <v>Santa Lucia</v>
      </c>
      <c r="C181" s="16">
        <v>0.52255300000000005</v>
      </c>
      <c r="D181" s="16">
        <v>1.190814</v>
      </c>
      <c r="E181" s="16">
        <v>1.544489</v>
      </c>
      <c r="F181" s="16">
        <v>1.2942089999999999</v>
      </c>
      <c r="G181" s="16">
        <v>1.058524</v>
      </c>
      <c r="H181" s="16">
        <v>10.447077</v>
      </c>
      <c r="I181" s="16">
        <v>52.137411999999998</v>
      </c>
      <c r="J181" s="16">
        <v>17.759198999999999</v>
      </c>
      <c r="K181" s="16">
        <v>17.252365999999999</v>
      </c>
      <c r="L181" s="16">
        <v>1.0026740000000001</v>
      </c>
      <c r="M181" s="16"/>
      <c r="P181" s="11"/>
      <c r="Q181" s="11"/>
    </row>
    <row r="182" spans="1:17" x14ac:dyDescent="0.25">
      <c r="A182" s="10">
        <v>7207</v>
      </c>
      <c r="B182" s="10" t="str">
        <f>VLOOKUP(A182,países!$A$4:$B$247,2,FALSE)</f>
        <v xml:space="preserve">Santo Tome </v>
      </c>
      <c r="C182" s="16">
        <v>0</v>
      </c>
      <c r="D182" s="16">
        <v>0.15959999999999999</v>
      </c>
      <c r="E182" s="16">
        <v>0</v>
      </c>
      <c r="F182" s="16">
        <v>4.4125999999999999E-2</v>
      </c>
      <c r="G182" s="16">
        <v>0</v>
      </c>
      <c r="H182" s="16">
        <v>6.4007999999999995E-2</v>
      </c>
      <c r="I182" s="16">
        <v>0</v>
      </c>
      <c r="J182" s="16">
        <v>0.32935700000000001</v>
      </c>
      <c r="K182" s="16">
        <v>0.28465299999999999</v>
      </c>
      <c r="L182" s="16">
        <v>0.32549499999999998</v>
      </c>
      <c r="M182" s="16"/>
      <c r="P182" s="11"/>
      <c r="Q182" s="11"/>
    </row>
    <row r="183" spans="1:17" x14ac:dyDescent="0.25">
      <c r="A183" s="10">
        <v>7287</v>
      </c>
      <c r="B183" s="10" t="str">
        <f>VLOOKUP(A183,países!$A$4:$B$247,2,FALSE)</f>
        <v>Senegal</v>
      </c>
      <c r="C183" s="16">
        <v>0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1.3291000000000001E-2</v>
      </c>
      <c r="K183" s="16">
        <v>0</v>
      </c>
      <c r="L183" s="16">
        <v>7.1400000000000005E-2</v>
      </c>
      <c r="M183" s="16"/>
      <c r="P183" s="11"/>
      <c r="Q183" s="11"/>
    </row>
    <row r="184" spans="1:17" x14ac:dyDescent="0.25">
      <c r="A184" s="10">
        <v>7415</v>
      </c>
      <c r="B184" s="10" t="str">
        <f>VLOOKUP(A184,países!$A$4:$B$247,2,FALSE)</f>
        <v>Singapur</v>
      </c>
      <c r="C184" s="16">
        <v>0.538242</v>
      </c>
      <c r="D184" s="16">
        <v>6.8047829999999996</v>
      </c>
      <c r="E184" s="16">
        <v>3.6716470000000001</v>
      </c>
      <c r="F184" s="16">
        <v>1.402088</v>
      </c>
      <c r="G184" s="16">
        <v>0.80951499999999998</v>
      </c>
      <c r="H184" s="16">
        <v>1.129256</v>
      </c>
      <c r="I184" s="16">
        <v>3.5316399999999999</v>
      </c>
      <c r="J184" s="16">
        <v>2.0918999999999999</v>
      </c>
      <c r="K184" s="16">
        <v>0.69156099999999998</v>
      </c>
      <c r="L184" s="16">
        <v>0.96617900000000001</v>
      </c>
      <c r="M184" s="16"/>
      <c r="P184" s="11"/>
      <c r="Q184" s="11"/>
    </row>
    <row r="185" spans="1:17" x14ac:dyDescent="0.25">
      <c r="A185" s="10">
        <v>7445</v>
      </c>
      <c r="B185" s="10" t="str">
        <f>VLOOKUP(A185,países!$A$4:$B$247,2,FALSE)</f>
        <v>Siria</v>
      </c>
      <c r="C185" s="16">
        <v>3.3984E-2</v>
      </c>
      <c r="D185" s="16">
        <v>8.3887000000000003E-2</v>
      </c>
      <c r="E185" s="16">
        <v>0</v>
      </c>
      <c r="F185" s="16">
        <v>1.0525E-2</v>
      </c>
      <c r="G185" s="16">
        <v>0</v>
      </c>
      <c r="H185" s="16">
        <v>8.1400000000000005E-4</v>
      </c>
      <c r="I185" s="16">
        <v>6.2509999999999996E-3</v>
      </c>
      <c r="J185" s="16">
        <v>1.525434</v>
      </c>
      <c r="K185" s="16">
        <v>3.3994000000000003E-2</v>
      </c>
      <c r="L185" s="16">
        <v>3.2159E-2</v>
      </c>
      <c r="M185" s="16"/>
      <c r="P185" s="11"/>
      <c r="Q185" s="11"/>
    </row>
    <row r="186" spans="1:17" x14ac:dyDescent="0.25">
      <c r="A186" s="26">
        <v>7487</v>
      </c>
      <c r="B186" s="10" t="str">
        <f>VLOOKUP(A186,países!$A$4:$B$247,2,FALSE)</f>
        <v>Somalia</v>
      </c>
      <c r="C186" s="16">
        <v>0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/>
      <c r="P186" s="11"/>
      <c r="Q186" s="11"/>
    </row>
    <row r="187" spans="1:17" x14ac:dyDescent="0.25">
      <c r="A187" s="10">
        <v>7505</v>
      </c>
      <c r="B187" s="10" t="str">
        <f>VLOOKUP(A187,países!$A$4:$B$247,2,FALSE)</f>
        <v>Sry Lanka</v>
      </c>
      <c r="C187" s="16">
        <v>0</v>
      </c>
      <c r="D187" s="16">
        <v>0</v>
      </c>
      <c r="E187" s="16">
        <v>0.14474999999999999</v>
      </c>
      <c r="F187" s="16">
        <v>0</v>
      </c>
      <c r="G187" s="16">
        <v>0</v>
      </c>
      <c r="H187" s="16">
        <v>0.247311</v>
      </c>
      <c r="I187" s="16">
        <v>7.4771000000000004E-2</v>
      </c>
      <c r="J187" s="16">
        <v>0.320741</v>
      </c>
      <c r="K187" s="16">
        <v>0.76068000000000002</v>
      </c>
      <c r="L187" s="16">
        <v>2.6307000000000001E-2</v>
      </c>
      <c r="M187" s="16"/>
      <c r="P187" s="11"/>
      <c r="Q187" s="11"/>
    </row>
    <row r="188" spans="1:17" x14ac:dyDescent="0.25">
      <c r="A188" s="10">
        <v>7567</v>
      </c>
      <c r="B188" s="10" t="str">
        <f>VLOOKUP(A188,países!$A$4:$B$247,2,FALSE)</f>
        <v>Sudáfrica</v>
      </c>
      <c r="C188" s="16">
        <v>0.93473300000000004</v>
      </c>
      <c r="D188" s="16">
        <v>5.3984259999999997</v>
      </c>
      <c r="E188" s="16">
        <v>0.62957799999999997</v>
      </c>
      <c r="F188" s="16">
        <v>0.90324499999999996</v>
      </c>
      <c r="G188" s="16">
        <v>2.4715120000000002</v>
      </c>
      <c r="H188" s="16">
        <v>2.190995</v>
      </c>
      <c r="I188" s="16">
        <v>0.351827</v>
      </c>
      <c r="J188" s="16">
        <v>0.446467</v>
      </c>
      <c r="K188" s="16">
        <v>0.486099</v>
      </c>
      <c r="L188" s="16">
        <v>1.046387</v>
      </c>
      <c r="M188" s="16"/>
      <c r="P188" s="11"/>
      <c r="Q188" s="11"/>
    </row>
    <row r="189" spans="1:17" x14ac:dyDescent="0.25">
      <c r="A189" s="10">
        <v>7597</v>
      </c>
      <c r="B189" s="10" t="str">
        <f>VLOOKUP(A189,países!$A$4:$B$247,2,FALSE)</f>
        <v>Sudan</v>
      </c>
      <c r="C189" s="16">
        <v>0</v>
      </c>
      <c r="D189" s="16">
        <v>0</v>
      </c>
      <c r="E189" s="16">
        <v>0</v>
      </c>
      <c r="F189" s="16">
        <v>0</v>
      </c>
      <c r="G189" s="16">
        <v>5.9017E-2</v>
      </c>
      <c r="H189" s="16">
        <v>0</v>
      </c>
      <c r="I189" s="16">
        <v>0</v>
      </c>
      <c r="J189" s="16">
        <v>0</v>
      </c>
      <c r="K189" s="16">
        <v>6.8000000000000005E-2</v>
      </c>
      <c r="L189" s="16">
        <v>2.5971000000000001E-2</v>
      </c>
      <c r="M189" s="16"/>
      <c r="P189" s="11"/>
      <c r="Q189" s="11"/>
    </row>
    <row r="190" spans="1:17" x14ac:dyDescent="0.25">
      <c r="A190" s="10">
        <v>7644</v>
      </c>
      <c r="B190" s="10" t="str">
        <f>VLOOKUP(A190,países!$A$4:$B$247,2,FALSE)</f>
        <v>Suecia</v>
      </c>
      <c r="C190" s="16">
        <v>4.3210119999999996</v>
      </c>
      <c r="D190" s="16">
        <v>5.3638019999999997</v>
      </c>
      <c r="E190" s="16">
        <v>7.0578399999999997</v>
      </c>
      <c r="F190" s="16">
        <v>9.3635029999999997</v>
      </c>
      <c r="G190" s="16">
        <v>1.740167</v>
      </c>
      <c r="H190" s="16">
        <v>7.0651450000000002</v>
      </c>
      <c r="I190" s="16">
        <v>15.332303</v>
      </c>
      <c r="J190" s="16">
        <v>13.940398999999999</v>
      </c>
      <c r="K190" s="16">
        <v>11.268340999999999</v>
      </c>
      <c r="L190" s="16">
        <v>0.78698400000000002</v>
      </c>
      <c r="M190" s="16"/>
      <c r="P190" s="11"/>
      <c r="Q190" s="11"/>
    </row>
    <row r="191" spans="1:17" x14ac:dyDescent="0.25">
      <c r="A191" s="10">
        <v>7674</v>
      </c>
      <c r="B191" s="10" t="str">
        <f>VLOOKUP(A191,países!$A$4:$B$247,2,FALSE)</f>
        <v>Suiza</v>
      </c>
      <c r="C191" s="16">
        <v>8.7305229999999998</v>
      </c>
      <c r="D191" s="16">
        <v>29.406915999999999</v>
      </c>
      <c r="E191" s="16">
        <v>1.2577959999999999</v>
      </c>
      <c r="F191" s="16">
        <v>0.58746100000000001</v>
      </c>
      <c r="G191" s="16">
        <v>4.0701890000000001</v>
      </c>
      <c r="H191" s="16">
        <v>27.753543000000001</v>
      </c>
      <c r="I191" s="16">
        <v>43.533216000000003</v>
      </c>
      <c r="J191" s="16">
        <v>47.648429999999998</v>
      </c>
      <c r="K191" s="16">
        <v>40.975135999999999</v>
      </c>
      <c r="L191" s="16">
        <v>46.569673000000002</v>
      </c>
      <c r="M191" s="16"/>
      <c r="P191" s="11"/>
      <c r="Q191" s="11"/>
    </row>
    <row r="192" spans="1:17" x14ac:dyDescent="0.25">
      <c r="A192" s="10">
        <v>7703</v>
      </c>
      <c r="B192" s="10" t="str">
        <f>VLOOKUP(A192,países!$A$4:$B$247,2,FALSE)</f>
        <v>Surinam</v>
      </c>
      <c r="C192" s="16">
        <v>2.1540560000000002</v>
      </c>
      <c r="D192" s="16">
        <v>2.8355610000000002</v>
      </c>
      <c r="E192" s="16">
        <v>3.9990130000000002</v>
      </c>
      <c r="F192" s="16">
        <v>6.0510149999999996</v>
      </c>
      <c r="G192" s="16">
        <v>1.5091680000000001</v>
      </c>
      <c r="H192" s="16">
        <v>1.8891640000000001</v>
      </c>
      <c r="I192" s="16">
        <v>1.218313</v>
      </c>
      <c r="J192" s="16">
        <v>1.2319819999999999</v>
      </c>
      <c r="K192" s="16">
        <v>1.1365229999999999</v>
      </c>
      <c r="L192" s="16">
        <v>1.1103099999999999</v>
      </c>
      <c r="M192" s="16"/>
      <c r="P192" s="11"/>
      <c r="Q192" s="11"/>
    </row>
    <row r="193" spans="1:17" x14ac:dyDescent="0.25">
      <c r="A193" s="10">
        <v>7737</v>
      </c>
      <c r="B193" s="10" t="str">
        <f>VLOOKUP(A193,países!$A$4:$B$247,2,FALSE)</f>
        <v>Swazilandia</v>
      </c>
      <c r="C193" s="16">
        <v>0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/>
      <c r="P193" s="11"/>
      <c r="Q193" s="11"/>
    </row>
    <row r="194" spans="1:17" x14ac:dyDescent="0.25">
      <c r="A194" s="10">
        <v>7765</v>
      </c>
      <c r="B194" s="10" t="str">
        <f>VLOOKUP(A194,países!$A$4:$B$247,2,FALSE)</f>
        <v>Tailandia</v>
      </c>
      <c r="C194" s="16">
        <v>1.677678</v>
      </c>
      <c r="D194" s="16">
        <v>3.413983</v>
      </c>
      <c r="E194" s="16">
        <v>7.8071000000000002E-2</v>
      </c>
      <c r="F194" s="16">
        <v>6.4023329999999996</v>
      </c>
      <c r="G194" s="16">
        <v>5.3361840000000003</v>
      </c>
      <c r="H194" s="16">
        <v>4.6555460000000002</v>
      </c>
      <c r="I194" s="16">
        <v>7.4247719999999999</v>
      </c>
      <c r="J194" s="16">
        <v>2.264284</v>
      </c>
      <c r="K194" s="16">
        <v>1.3897139999999999</v>
      </c>
      <c r="L194" s="16">
        <v>1.7667269999999999</v>
      </c>
      <c r="M194" s="16"/>
      <c r="P194" s="11"/>
      <c r="Q194" s="11"/>
    </row>
    <row r="195" spans="1:17" x14ac:dyDescent="0.25">
      <c r="A195" s="10">
        <v>7807</v>
      </c>
      <c r="B195" s="10" t="str">
        <f>VLOOKUP(A195,países!$A$4:$B$247,2,FALSE)</f>
        <v>Tanzania</v>
      </c>
      <c r="C195" s="16">
        <v>0</v>
      </c>
      <c r="D195" s="16">
        <v>0</v>
      </c>
      <c r="E195" s="16">
        <v>0</v>
      </c>
      <c r="F195" s="16">
        <v>0</v>
      </c>
      <c r="G195" s="16">
        <v>6.9155999999999995E-2</v>
      </c>
      <c r="H195" s="16">
        <v>0.12545600000000001</v>
      </c>
      <c r="I195" s="16">
        <v>0</v>
      </c>
      <c r="J195" s="16">
        <v>2.0184920000000002</v>
      </c>
      <c r="K195" s="16">
        <v>2.6211999999999999E-2</v>
      </c>
      <c r="L195" s="16">
        <v>0</v>
      </c>
      <c r="M195" s="16"/>
      <c r="P195" s="11"/>
      <c r="Q195" s="11"/>
    </row>
    <row r="196" spans="1:17" x14ac:dyDescent="0.25">
      <c r="A196" s="26">
        <v>8007</v>
      </c>
      <c r="B196" s="10" t="str">
        <f>VLOOKUP(A196,países!$A$4:$B$247,2,FALSE)</f>
        <v>Togo</v>
      </c>
      <c r="C196" s="16">
        <v>0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/>
      <c r="P196" s="11"/>
      <c r="Q196" s="11"/>
    </row>
    <row r="197" spans="1:17" x14ac:dyDescent="0.25">
      <c r="A197" s="10">
        <v>8152</v>
      </c>
      <c r="B197" s="10" t="str">
        <f>VLOOKUP(A197,países!$A$4:$B$247,2,FALSE)</f>
        <v>Trinidad y Tobago</v>
      </c>
      <c r="C197" s="16">
        <v>27.773128</v>
      </c>
      <c r="D197" s="16">
        <v>26.718253000000001</v>
      </c>
      <c r="E197" s="16">
        <v>38.984966</v>
      </c>
      <c r="F197" s="16">
        <v>38.385258</v>
      </c>
      <c r="G197" s="16">
        <v>32.579734999999999</v>
      </c>
      <c r="H197" s="16">
        <v>43.035511</v>
      </c>
      <c r="I197" s="16">
        <v>41.700094</v>
      </c>
      <c r="J197" s="16">
        <v>50.958531000000001</v>
      </c>
      <c r="K197" s="16">
        <v>173.115758</v>
      </c>
      <c r="L197" s="16">
        <v>39.080499000000003</v>
      </c>
      <c r="M197" s="16"/>
      <c r="P197" s="11"/>
      <c r="Q197" s="11"/>
    </row>
    <row r="198" spans="1:17" x14ac:dyDescent="0.25">
      <c r="A198" s="10">
        <v>8207</v>
      </c>
      <c r="B198" s="10" t="str">
        <f>VLOOKUP(A198,países!$A$4:$B$247,2,FALSE)</f>
        <v>Túnez</v>
      </c>
      <c r="C198" s="16">
        <v>0</v>
      </c>
      <c r="D198" s="16">
        <v>0</v>
      </c>
      <c r="E198" s="16">
        <v>0</v>
      </c>
      <c r="F198" s="16">
        <v>2.9600000000000001E-2</v>
      </c>
      <c r="G198" s="16">
        <v>0</v>
      </c>
      <c r="H198" s="16">
        <v>0</v>
      </c>
      <c r="I198" s="16">
        <v>9.5399999999999999E-3</v>
      </c>
      <c r="J198" s="16">
        <v>0.12906599999999999</v>
      </c>
      <c r="K198" s="16">
        <v>5.1999999999999995E-4</v>
      </c>
      <c r="L198" s="16">
        <v>2.1222999999999999E-2</v>
      </c>
      <c r="M198" s="16"/>
      <c r="P198" s="11"/>
      <c r="Q198" s="11"/>
    </row>
    <row r="199" spans="1:17" x14ac:dyDescent="0.25">
      <c r="A199" s="10">
        <v>8232</v>
      </c>
      <c r="B199" s="10" t="str">
        <f>VLOOKUP(A199,países!$A$4:$B$247,2,FALSE)</f>
        <v>Caicos y Turcas Isla</v>
      </c>
      <c r="C199" s="16">
        <v>7.5444999999999998E-2</v>
      </c>
      <c r="D199" s="16">
        <v>0</v>
      </c>
      <c r="E199" s="16">
        <v>0</v>
      </c>
      <c r="F199" s="16">
        <v>0</v>
      </c>
      <c r="G199" s="16">
        <v>0.143205</v>
      </c>
      <c r="H199" s="16">
        <v>0.29233300000000001</v>
      </c>
      <c r="I199" s="16">
        <v>0.26149</v>
      </c>
      <c r="J199" s="16">
        <v>0.474304</v>
      </c>
      <c r="K199" s="16">
        <v>0.24387200000000001</v>
      </c>
      <c r="L199" s="16">
        <v>0.29362199999999999</v>
      </c>
      <c r="M199" s="16"/>
      <c r="P199" s="11"/>
      <c r="Q199" s="11"/>
    </row>
    <row r="200" spans="1:17" x14ac:dyDescent="0.25">
      <c r="A200" s="10">
        <v>8275</v>
      </c>
      <c r="B200" s="10" t="str">
        <f>VLOOKUP(A200,países!$A$4:$B$247,2,FALSE)</f>
        <v>Turquía</v>
      </c>
      <c r="C200" s="16">
        <v>0.66118500000000002</v>
      </c>
      <c r="D200" s="16">
        <v>8.2307229999999993</v>
      </c>
      <c r="E200" s="16">
        <v>0.103237</v>
      </c>
      <c r="F200" s="16">
        <v>4.5433969999999997</v>
      </c>
      <c r="G200" s="16">
        <v>0.83196499999999995</v>
      </c>
      <c r="H200" s="16">
        <v>2.0828519999999999</v>
      </c>
      <c r="I200" s="16">
        <v>0.71522699999999995</v>
      </c>
      <c r="J200" s="16">
        <v>1.793679</v>
      </c>
      <c r="K200" s="16">
        <v>1.1254960000000001</v>
      </c>
      <c r="L200" s="16">
        <v>1.191732</v>
      </c>
      <c r="M200" s="16"/>
      <c r="P200" s="11"/>
      <c r="Q200" s="11"/>
    </row>
    <row r="201" spans="1:17" x14ac:dyDescent="0.25">
      <c r="A201" s="10">
        <v>8306</v>
      </c>
      <c r="B201" s="10" t="str">
        <f>VLOOKUP(A201,países!$A$4:$B$247,2,FALSE)</f>
        <v>Ucrania</v>
      </c>
      <c r="C201" s="16">
        <v>0</v>
      </c>
      <c r="D201" s="16">
        <v>0</v>
      </c>
      <c r="E201" s="16">
        <v>8.9160000000000003E-2</v>
      </c>
      <c r="F201" s="16">
        <v>0</v>
      </c>
      <c r="G201" s="16">
        <v>0</v>
      </c>
      <c r="H201" s="16">
        <v>0</v>
      </c>
      <c r="I201" s="16">
        <v>4.3723599999999996</v>
      </c>
      <c r="J201" s="16">
        <v>0.60256699999999996</v>
      </c>
      <c r="K201" s="16">
        <v>2.5488E-2</v>
      </c>
      <c r="L201" s="16">
        <v>1.33E-3</v>
      </c>
      <c r="M201" s="16"/>
      <c r="P201" s="11"/>
      <c r="Q201" s="11"/>
    </row>
    <row r="202" spans="1:17" x14ac:dyDescent="0.25">
      <c r="A202" s="10">
        <v>8337</v>
      </c>
      <c r="B202" s="10" t="str">
        <f>VLOOKUP(A202,países!$A$4:$B$247,2,FALSE)</f>
        <v>Uganda</v>
      </c>
      <c r="C202" s="16">
        <v>0</v>
      </c>
      <c r="D202" s="16">
        <v>0</v>
      </c>
      <c r="E202" s="16">
        <v>2.5000000000000001E-5</v>
      </c>
      <c r="F202" s="16">
        <v>0</v>
      </c>
      <c r="G202" s="16">
        <v>0</v>
      </c>
      <c r="H202" s="16">
        <v>0</v>
      </c>
      <c r="I202" s="16">
        <v>0</v>
      </c>
      <c r="J202" s="16">
        <v>1.4033E-2</v>
      </c>
      <c r="K202" s="16">
        <v>0.105701</v>
      </c>
      <c r="L202" s="16">
        <v>1.1596E-2</v>
      </c>
      <c r="M202" s="16"/>
      <c r="P202" s="11"/>
      <c r="Q202" s="11"/>
    </row>
    <row r="203" spans="1:17" x14ac:dyDescent="0.25">
      <c r="A203" s="10">
        <v>8453</v>
      </c>
      <c r="B203" s="10" t="str">
        <f>VLOOKUP(A203,países!$A$4:$B$247,2,FALSE)</f>
        <v>Uruguay</v>
      </c>
      <c r="C203" s="16">
        <v>3.5169670000000002</v>
      </c>
      <c r="D203" s="16">
        <v>3.6752549999999999</v>
      </c>
      <c r="E203" s="16">
        <v>4.0829459999999997</v>
      </c>
      <c r="F203" s="16">
        <v>3.7312949999999998</v>
      </c>
      <c r="G203" s="16">
        <v>1.474221</v>
      </c>
      <c r="H203" s="16">
        <v>0.90154599999999996</v>
      </c>
      <c r="I203" s="16">
        <v>0.78742699999999999</v>
      </c>
      <c r="J203" s="16">
        <v>1.314648</v>
      </c>
      <c r="K203" s="16">
        <v>1.2130650000000001</v>
      </c>
      <c r="L203" s="16">
        <v>1.3043640000000001</v>
      </c>
      <c r="M203" s="16"/>
      <c r="P203" s="11"/>
      <c r="Q203" s="11"/>
    </row>
    <row r="204" spans="1:17" x14ac:dyDescent="0.25">
      <c r="A204" s="26">
        <v>8503</v>
      </c>
      <c r="B204" s="10" t="str">
        <f>VLOOKUP(A204,países!$A$4:$B$247,2,FALSE)</f>
        <v>Venezuela</v>
      </c>
      <c r="C204" s="16">
        <v>0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8.1710000000000005E-2</v>
      </c>
      <c r="K204" s="16">
        <v>0.119394</v>
      </c>
      <c r="L204" s="16">
        <v>4.5669999999999999E-3</v>
      </c>
      <c r="M204" s="16"/>
      <c r="P204" s="11"/>
      <c r="Q204" s="11"/>
    </row>
    <row r="205" spans="1:17" x14ac:dyDescent="0.25">
      <c r="A205" s="10">
        <v>8555</v>
      </c>
      <c r="B205" s="10" t="str">
        <f>VLOOKUP(A205,países!$A$4:$B$247,2,FALSE)</f>
        <v>Vietnam Rep. Democrática</v>
      </c>
      <c r="C205" s="16">
        <v>0</v>
      </c>
      <c r="D205" s="16">
        <v>0</v>
      </c>
      <c r="E205" s="16">
        <v>0</v>
      </c>
      <c r="F205" s="16">
        <v>0</v>
      </c>
      <c r="G205" s="16">
        <v>4.5250000000000004E-3</v>
      </c>
      <c r="H205" s="16">
        <v>1.3308E-2</v>
      </c>
      <c r="I205" s="16">
        <v>3.4709999999999998E-2</v>
      </c>
      <c r="J205" s="16">
        <v>8.5493E-2</v>
      </c>
      <c r="K205" s="16">
        <v>0.12983</v>
      </c>
      <c r="L205" s="16">
        <v>0.100677</v>
      </c>
      <c r="M205" s="16"/>
      <c r="P205" s="11"/>
      <c r="Q205" s="11"/>
    </row>
    <row r="206" spans="1:17" x14ac:dyDescent="0.25">
      <c r="A206" s="10">
        <v>8585</v>
      </c>
      <c r="B206" s="10" t="str">
        <f>VLOOKUP(A206,países!$A$4:$B$247,2,FALSE)</f>
        <v>Vietnam del Sur Rep.</v>
      </c>
      <c r="C206" s="16">
        <v>0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/>
      <c r="P206" s="11"/>
      <c r="Q206" s="11"/>
    </row>
    <row r="207" spans="1:17" x14ac:dyDescent="0.25">
      <c r="A207" s="10">
        <v>8632</v>
      </c>
      <c r="B207" s="10" t="str">
        <f>VLOOKUP(A207,países!$A$4:$B$247,2,FALSE)</f>
        <v>Islas Vírgenes (UK)</v>
      </c>
      <c r="C207" s="16">
        <v>0.70245899999999994</v>
      </c>
      <c r="D207" s="16">
        <v>0.61171900000000001</v>
      </c>
      <c r="E207" s="16">
        <v>0.68411</v>
      </c>
      <c r="F207" s="16">
        <v>1.2940069999999999</v>
      </c>
      <c r="G207" s="16">
        <v>1.676504</v>
      </c>
      <c r="H207" s="16">
        <v>0.67201599999999995</v>
      </c>
      <c r="I207" s="16">
        <v>8.6820880000000002</v>
      </c>
      <c r="J207" s="16">
        <v>0.97426599999999997</v>
      </c>
      <c r="K207" s="16">
        <v>0.69056200000000001</v>
      </c>
      <c r="L207" s="16">
        <v>0.65781699999999999</v>
      </c>
      <c r="M207" s="16"/>
      <c r="P207" s="11"/>
      <c r="Q207" s="11"/>
    </row>
    <row r="208" spans="1:17" x14ac:dyDescent="0.25">
      <c r="A208" s="10">
        <v>8662</v>
      </c>
      <c r="B208" s="10" t="str">
        <f>VLOOKUP(A208,países!$A$4:$B$247,2,FALSE)</f>
        <v>Islas Vírgenes (USA)</v>
      </c>
      <c r="C208" s="16">
        <v>1.3534729999999999</v>
      </c>
      <c r="D208" s="16">
        <v>1.8731070000000001</v>
      </c>
      <c r="E208" s="16">
        <v>2.3759299999999999</v>
      </c>
      <c r="F208" s="16">
        <v>2.438542</v>
      </c>
      <c r="G208" s="16">
        <v>0.486487</v>
      </c>
      <c r="H208" s="16">
        <v>5.7458450000000001</v>
      </c>
      <c r="I208" s="16">
        <v>27.487888000000002</v>
      </c>
      <c r="J208" s="16">
        <v>9.8984269999999999</v>
      </c>
      <c r="K208" s="16">
        <v>3.189705</v>
      </c>
      <c r="L208" s="16">
        <v>2.1827969999999999</v>
      </c>
      <c r="M208" s="16"/>
      <c r="P208" s="11"/>
      <c r="Q208" s="11"/>
    </row>
    <row r="209" spans="1:17" x14ac:dyDescent="0.25">
      <c r="A209" s="10">
        <v>8708</v>
      </c>
      <c r="B209" s="10" t="str">
        <f>VLOOKUP(A209,países!$A$4:$B$247,2,FALSE)</f>
        <v>Islas Vitti Fidji</v>
      </c>
      <c r="C209" s="16">
        <v>0</v>
      </c>
      <c r="D209" s="16">
        <v>0</v>
      </c>
      <c r="E209" s="16">
        <v>0</v>
      </c>
      <c r="F209" s="16">
        <v>0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16">
        <v>0</v>
      </c>
      <c r="M209" s="16"/>
      <c r="P209" s="11"/>
      <c r="Q209" s="11"/>
    </row>
    <row r="210" spans="1:17" x14ac:dyDescent="0.25">
      <c r="A210" s="26">
        <v>8805</v>
      </c>
      <c r="B210" s="10" t="str">
        <f>VLOOKUP(A210,países!$A$4:$B$247,2,FALSE)</f>
        <v>Yemen</v>
      </c>
      <c r="C210" s="16">
        <v>0</v>
      </c>
      <c r="D210" s="16">
        <v>0</v>
      </c>
      <c r="E210" s="16">
        <v>0</v>
      </c>
      <c r="F210" s="16">
        <v>0</v>
      </c>
      <c r="G210" s="16">
        <v>0</v>
      </c>
      <c r="H210" s="16">
        <v>0.148586</v>
      </c>
      <c r="I210" s="16">
        <v>2.8699999999999998E-4</v>
      </c>
      <c r="J210" s="16">
        <v>0</v>
      </c>
      <c r="K210" s="16">
        <v>0</v>
      </c>
      <c r="L210" s="16">
        <v>6.4999999999999997E-4</v>
      </c>
      <c r="M210" s="16"/>
      <c r="P210" s="11"/>
      <c r="Q210" s="11"/>
    </row>
    <row r="211" spans="1:17" x14ac:dyDescent="0.25">
      <c r="A211" s="10">
        <v>8854</v>
      </c>
      <c r="B211" s="10" t="str">
        <f>VLOOKUP(A211,países!$A$4:$B$247,2,FALSE)</f>
        <v>Yugoslavia</v>
      </c>
      <c r="C211" s="16">
        <v>0</v>
      </c>
      <c r="D211" s="16">
        <v>2.2345950000000001</v>
      </c>
      <c r="E211" s="16">
        <v>1.8829999999999999E-3</v>
      </c>
      <c r="F211" s="16">
        <v>0</v>
      </c>
      <c r="G211" s="16">
        <v>1.8322480000000001</v>
      </c>
      <c r="H211" s="16">
        <v>1.1597040000000001</v>
      </c>
      <c r="I211" s="16">
        <v>1.825305</v>
      </c>
      <c r="J211" s="16">
        <v>8.8489999999999992E-3</v>
      </c>
      <c r="K211" s="16">
        <v>4.3800000000000002E-4</v>
      </c>
      <c r="L211" s="16">
        <v>4.1237000000000003E-2</v>
      </c>
      <c r="M211" s="16"/>
      <c r="P211" s="11"/>
      <c r="Q211" s="11"/>
    </row>
    <row r="212" spans="1:17" x14ac:dyDescent="0.25">
      <c r="A212" s="26">
        <v>8887</v>
      </c>
      <c r="B212" s="10" t="str">
        <f>VLOOKUP(A212,países!$A$4:$B$247,2,FALSE)</f>
        <v>Congo (Zaire), República Democrática del</v>
      </c>
      <c r="C212" s="16">
        <v>0</v>
      </c>
      <c r="D212" s="16">
        <v>0</v>
      </c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  <c r="M212" s="16"/>
      <c r="P212" s="11"/>
      <c r="Q212" s="11"/>
    </row>
    <row r="213" spans="1:17" x14ac:dyDescent="0.25">
      <c r="A213" s="10">
        <v>8907</v>
      </c>
      <c r="B213" s="10" t="str">
        <f>VLOOKUP(A213,países!$A$4:$B$247,2,FALSE)</f>
        <v>Zambia</v>
      </c>
      <c r="C213" s="16">
        <v>5.6620000000000004E-3</v>
      </c>
      <c r="D213" s="16">
        <v>0</v>
      </c>
      <c r="E213" s="16">
        <v>3.64E-3</v>
      </c>
      <c r="F213" s="16">
        <v>5.441E-2</v>
      </c>
      <c r="G213" s="16">
        <v>9.5579999999999998E-2</v>
      </c>
      <c r="H213" s="16">
        <v>5.1659999999999998E-2</v>
      </c>
      <c r="I213" s="16">
        <v>0</v>
      </c>
      <c r="J213" s="16">
        <v>0</v>
      </c>
      <c r="K213" s="16">
        <v>0</v>
      </c>
      <c r="L213" s="16">
        <v>0</v>
      </c>
      <c r="M213" s="16"/>
      <c r="P213" s="11"/>
      <c r="Q213" s="11"/>
    </row>
    <row r="214" spans="1:17" x14ac:dyDescent="0.25">
      <c r="A214" s="10">
        <v>8952</v>
      </c>
      <c r="B214" s="10" t="str">
        <f>VLOOKUP(A214,países!$A$4:$B$247,2,FALSE)</f>
        <v>Balboa y Cristóbal</v>
      </c>
      <c r="C214" s="16">
        <v>0</v>
      </c>
      <c r="D214" s="16">
        <v>0</v>
      </c>
      <c r="E214" s="16">
        <v>0</v>
      </c>
      <c r="F214" s="16">
        <v>0</v>
      </c>
      <c r="G214" s="16">
        <v>0</v>
      </c>
      <c r="H214" s="16">
        <v>0</v>
      </c>
      <c r="I214" s="16">
        <v>0</v>
      </c>
      <c r="J214" s="16">
        <v>0</v>
      </c>
      <c r="K214" s="16">
        <v>0</v>
      </c>
      <c r="L214" s="16">
        <v>0</v>
      </c>
      <c r="M214" s="16"/>
      <c r="P214" s="11"/>
      <c r="Q214" s="11"/>
    </row>
    <row r="215" spans="1:17" x14ac:dyDescent="0.25">
      <c r="A215" s="10">
        <v>909902</v>
      </c>
      <c r="B215" s="10" t="str">
        <f>VLOOKUP(A215,países!$A$4:$B$247,2,FALSE)</f>
        <v>Resto África</v>
      </c>
      <c r="C215" s="16">
        <v>0</v>
      </c>
      <c r="D215" s="16">
        <v>0</v>
      </c>
      <c r="E215" s="16">
        <v>0</v>
      </c>
      <c r="F215" s="16">
        <v>0</v>
      </c>
      <c r="G215" s="16">
        <v>0</v>
      </c>
      <c r="H215" s="16">
        <v>0</v>
      </c>
      <c r="I215" s="16">
        <v>0</v>
      </c>
      <c r="J215" s="16">
        <v>0</v>
      </c>
      <c r="K215" s="16">
        <v>0</v>
      </c>
      <c r="L215" s="16">
        <v>0</v>
      </c>
      <c r="M215" s="16"/>
      <c r="P215" s="11"/>
      <c r="Q215" s="11"/>
    </row>
    <row r="216" spans="1:17" x14ac:dyDescent="0.25">
      <c r="A216" s="10">
        <v>909903</v>
      </c>
      <c r="B216" s="10" t="str">
        <f>VLOOKUP(A216,países!$A$4:$B$247,2,FALSE)</f>
        <v>Resto América</v>
      </c>
      <c r="C216" s="16">
        <v>0</v>
      </c>
      <c r="D216" s="16">
        <v>0</v>
      </c>
      <c r="E216" s="16">
        <v>0</v>
      </c>
      <c r="F216" s="16">
        <v>0</v>
      </c>
      <c r="G216" s="16">
        <v>0</v>
      </c>
      <c r="H216" s="16">
        <v>0</v>
      </c>
      <c r="I216" s="16">
        <v>0</v>
      </c>
      <c r="J216" s="16">
        <v>0</v>
      </c>
      <c r="K216" s="16">
        <v>0</v>
      </c>
      <c r="L216" s="16">
        <v>0</v>
      </c>
      <c r="M216" s="16"/>
      <c r="P216" s="11"/>
      <c r="Q216" s="11"/>
    </row>
    <row r="217" spans="1:17" x14ac:dyDescent="0.25">
      <c r="A217" s="10">
        <v>909904</v>
      </c>
      <c r="B217" s="10" t="str">
        <f>VLOOKUP(A217,países!$A$4:$B$247,2,FALSE)</f>
        <v>Otros Caribe</v>
      </c>
      <c r="C217" s="16">
        <v>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>
        <v>0</v>
      </c>
      <c r="K217" s="16">
        <v>0</v>
      </c>
      <c r="L217" s="16">
        <v>0</v>
      </c>
      <c r="M217" s="16"/>
      <c r="P217" s="11"/>
      <c r="Q217" s="11"/>
    </row>
    <row r="218" spans="1:17" x14ac:dyDescent="0.25">
      <c r="A218" s="10">
        <v>909905</v>
      </c>
      <c r="B218" s="10" t="str">
        <f>VLOOKUP(A218,países!$A$4:$B$247,2,FALSE)</f>
        <v>Costa de Marfil</v>
      </c>
      <c r="C218" s="16">
        <v>0</v>
      </c>
      <c r="D218" s="16">
        <v>0</v>
      </c>
      <c r="E218" s="16">
        <v>0</v>
      </c>
      <c r="F218" s="16">
        <v>0</v>
      </c>
      <c r="G218" s="16">
        <v>0</v>
      </c>
      <c r="H218" s="16">
        <v>0</v>
      </c>
      <c r="I218" s="16">
        <v>0</v>
      </c>
      <c r="J218" s="16">
        <v>0</v>
      </c>
      <c r="K218" s="16">
        <v>0</v>
      </c>
      <c r="L218" s="16">
        <v>0</v>
      </c>
      <c r="M218" s="16"/>
      <c r="P218" s="11"/>
      <c r="Q218" s="11"/>
    </row>
    <row r="219" spans="1:17" x14ac:dyDescent="0.25">
      <c r="A219" s="10">
        <v>909906</v>
      </c>
      <c r="B219" s="10" t="str">
        <f>VLOOKUP(A219,países!$A$4:$B$247,2,FALSE)</f>
        <v>Guayana Holandesa</v>
      </c>
      <c r="C219" s="16">
        <v>0</v>
      </c>
      <c r="D219" s="16">
        <v>0</v>
      </c>
      <c r="E219" s="16">
        <v>0</v>
      </c>
      <c r="F219" s="16">
        <v>0</v>
      </c>
      <c r="G219" s="16">
        <v>0</v>
      </c>
      <c r="H219" s="16">
        <v>0</v>
      </c>
      <c r="I219" s="16">
        <v>0</v>
      </c>
      <c r="J219" s="16">
        <v>0</v>
      </c>
      <c r="K219" s="16">
        <v>0</v>
      </c>
      <c r="L219" s="16">
        <v>0</v>
      </c>
      <c r="M219" s="16"/>
      <c r="P219" s="11"/>
      <c r="Q219" s="11"/>
    </row>
    <row r="220" spans="1:17" x14ac:dyDescent="0.25">
      <c r="A220" s="10">
        <v>909907</v>
      </c>
      <c r="B220" s="10" t="str">
        <f>VLOOKUP(A220,países!$A$4:$B$247,2,FALSE)</f>
        <v>Isla Roda</v>
      </c>
      <c r="C220" s="16">
        <v>0</v>
      </c>
      <c r="D220" s="16">
        <v>0</v>
      </c>
      <c r="E220" s="16">
        <v>0</v>
      </c>
      <c r="F220" s="16">
        <v>0</v>
      </c>
      <c r="G220" s="16">
        <v>0</v>
      </c>
      <c r="H220" s="16">
        <v>0</v>
      </c>
      <c r="I220" s="16">
        <v>0</v>
      </c>
      <c r="J220" s="16">
        <v>0</v>
      </c>
      <c r="K220" s="16">
        <v>0</v>
      </c>
      <c r="L220" s="16">
        <v>0</v>
      </c>
      <c r="M220" s="16"/>
      <c r="P220" s="11"/>
      <c r="Q220" s="11"/>
    </row>
    <row r="221" spans="1:17" x14ac:dyDescent="0.25">
      <c r="A221" s="10">
        <v>909911</v>
      </c>
      <c r="B221" s="10" t="str">
        <f>VLOOKUP(A221,países!$A$4:$B$247,2,FALSE)</f>
        <v>Mediterráneo</v>
      </c>
      <c r="C221" s="16">
        <v>0</v>
      </c>
      <c r="D221" s="16">
        <v>0</v>
      </c>
      <c r="E221" s="16">
        <v>0</v>
      </c>
      <c r="F221" s="16">
        <v>0</v>
      </c>
      <c r="G221" s="16">
        <v>0</v>
      </c>
      <c r="H221" s="16">
        <v>0</v>
      </c>
      <c r="I221" s="16">
        <v>0</v>
      </c>
      <c r="J221" s="16">
        <v>0</v>
      </c>
      <c r="K221" s="16">
        <v>0</v>
      </c>
      <c r="L221" s="16">
        <v>0</v>
      </c>
      <c r="M221" s="16"/>
      <c r="P221" s="11"/>
      <c r="Q221" s="11"/>
    </row>
    <row r="222" spans="1:17" x14ac:dyDescent="0.25">
      <c r="A222" s="10">
        <v>909912</v>
      </c>
      <c r="B222" s="10" t="str">
        <f>VLOOKUP(A222,países!$A$4:$B$247,2,FALSE)</f>
        <v>Norte de Europa</v>
      </c>
      <c r="C222" s="16">
        <v>0</v>
      </c>
      <c r="D222" s="16">
        <v>0</v>
      </c>
      <c r="E222" s="16">
        <v>0</v>
      </c>
      <c r="F222" s="16">
        <v>0</v>
      </c>
      <c r="G222" s="16">
        <v>0</v>
      </c>
      <c r="H222" s="16">
        <v>0</v>
      </c>
      <c r="I222" s="16">
        <v>0</v>
      </c>
      <c r="J222" s="16">
        <v>0</v>
      </c>
      <c r="K222" s="16">
        <v>0</v>
      </c>
      <c r="L222" s="16">
        <v>0</v>
      </c>
      <c r="M222" s="16"/>
      <c r="P222" s="11"/>
      <c r="Q222" s="11"/>
    </row>
    <row r="223" spans="1:17" x14ac:dyDescent="0.25">
      <c r="A223" s="10">
        <v>909915</v>
      </c>
      <c r="B223" s="10" t="str">
        <f>VLOOKUP(A223,países!$A$4:$B$247,2,FALSE)</f>
        <v>San Eustaquio</v>
      </c>
      <c r="C223" s="16">
        <v>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0</v>
      </c>
      <c r="J223" s="16">
        <v>0</v>
      </c>
      <c r="K223" s="16">
        <v>0</v>
      </c>
      <c r="L223" s="16">
        <v>0</v>
      </c>
      <c r="M223" s="16"/>
      <c r="P223" s="11"/>
      <c r="Q223" s="11"/>
    </row>
    <row r="224" spans="1:17" customFormat="1" x14ac:dyDescent="0.25">
      <c r="A224" s="4">
        <v>909916</v>
      </c>
      <c r="B224" s="10" t="str">
        <f>VLOOKUP(A224,países!$A$4:$B$247,2,FALSE)</f>
        <v>Resto Antillas Francesas</v>
      </c>
      <c r="C224" s="16">
        <v>0</v>
      </c>
      <c r="D224" s="16">
        <v>0</v>
      </c>
      <c r="E224" s="16">
        <v>0</v>
      </c>
      <c r="F224" s="16">
        <v>0</v>
      </c>
      <c r="G224" s="16">
        <v>0</v>
      </c>
      <c r="H224" s="16">
        <v>0</v>
      </c>
      <c r="I224" s="16">
        <v>0</v>
      </c>
      <c r="J224" s="16">
        <v>0</v>
      </c>
      <c r="K224" s="16">
        <v>0</v>
      </c>
      <c r="L224" s="16">
        <v>0</v>
      </c>
      <c r="M224" s="16"/>
      <c r="N224" s="7"/>
      <c r="O224" s="11"/>
      <c r="P224" s="11"/>
      <c r="Q224" s="11"/>
    </row>
    <row r="225" spans="1:17" customFormat="1" x14ac:dyDescent="0.25">
      <c r="A225" s="4">
        <v>909917</v>
      </c>
      <c r="B225" s="10" t="str">
        <f>VLOOKUP(A225,países!$A$4:$B$247,2,FALSE)</f>
        <v>Resto Antillas Holandesas</v>
      </c>
      <c r="C225" s="16">
        <v>0</v>
      </c>
      <c r="D225" s="16">
        <v>0</v>
      </c>
      <c r="E225" s="16">
        <v>0</v>
      </c>
      <c r="F225" s="16">
        <v>0</v>
      </c>
      <c r="G225" s="16">
        <v>0</v>
      </c>
      <c r="H225" s="16">
        <v>0</v>
      </c>
      <c r="I225" s="16">
        <v>0</v>
      </c>
      <c r="J225" s="16">
        <v>0</v>
      </c>
      <c r="K225" s="16">
        <v>0</v>
      </c>
      <c r="L225" s="16">
        <v>0</v>
      </c>
      <c r="M225" s="16"/>
      <c r="N225" s="4"/>
    </row>
    <row r="226" spans="1:17" x14ac:dyDescent="0.25">
      <c r="A226" s="4">
        <v>909918</v>
      </c>
      <c r="B226" s="4" t="s">
        <v>225</v>
      </c>
      <c r="C226" s="16">
        <v>0</v>
      </c>
      <c r="D226" s="16">
        <v>0</v>
      </c>
      <c r="E226" s="16">
        <v>0</v>
      </c>
      <c r="F226" s="16">
        <v>0</v>
      </c>
      <c r="G226" s="16">
        <v>0</v>
      </c>
      <c r="H226" s="16">
        <v>0</v>
      </c>
      <c r="I226" s="16">
        <v>0</v>
      </c>
      <c r="J226" s="16">
        <v>0</v>
      </c>
      <c r="K226" s="16">
        <v>0</v>
      </c>
      <c r="L226" s="16">
        <v>0</v>
      </c>
      <c r="M226" s="16"/>
      <c r="P226" s="11"/>
      <c r="Q226" s="11"/>
    </row>
    <row r="227" spans="1:17" x14ac:dyDescent="0.25">
      <c r="A227" s="4">
        <v>919901</v>
      </c>
      <c r="B227" s="10" t="str">
        <f>VLOOKUP(A227,países!$A$4:$B$247,2,FALSE)</f>
        <v>ALCA</v>
      </c>
      <c r="C227" s="7">
        <f t="shared" ref="C227:J227" si="0">SUM(C251:C283)</f>
        <v>3194.5457399999991</v>
      </c>
      <c r="D227" s="7">
        <f t="shared" si="0"/>
        <v>3309.1567400000004</v>
      </c>
      <c r="E227" s="7">
        <f t="shared" si="0"/>
        <v>3587.7150900000001</v>
      </c>
      <c r="F227" s="7">
        <f t="shared" si="0"/>
        <v>3576.6734550000001</v>
      </c>
      <c r="G227" s="7">
        <f t="shared" si="0"/>
        <v>2850.3809319999996</v>
      </c>
      <c r="H227" s="7">
        <f t="shared" si="0"/>
        <v>3647.3266390000017</v>
      </c>
      <c r="I227" s="7">
        <f t="shared" si="0"/>
        <v>4461.2682999999997</v>
      </c>
      <c r="J227" s="7">
        <f t="shared" si="0"/>
        <v>4335.07366</v>
      </c>
      <c r="K227" s="7">
        <f>SUM(K251:K283)</f>
        <v>4054.5548710000007</v>
      </c>
      <c r="L227" s="7">
        <f>SUM(L251:L283)</f>
        <v>3993.4749900000006</v>
      </c>
    </row>
    <row r="228" spans="1:17" x14ac:dyDescent="0.25">
      <c r="A228" s="4">
        <v>919902</v>
      </c>
      <c r="B228" s="10" t="str">
        <f>VLOOKUP(A228,países!$A$4:$B$247,2,FALSE)</f>
        <v>ALADI</v>
      </c>
      <c r="C228" s="7">
        <f t="shared" ref="C228:J228" si="1">SUM(C286:C296)</f>
        <v>2003.8789229999998</v>
      </c>
      <c r="D228" s="7">
        <f t="shared" si="1"/>
        <v>1863.3230140000003</v>
      </c>
      <c r="E228" s="7">
        <f t="shared" si="1"/>
        <v>2051.1763290000004</v>
      </c>
      <c r="F228" s="7">
        <f t="shared" si="1"/>
        <v>2084.3624599999998</v>
      </c>
      <c r="G228" s="7">
        <f t="shared" si="1"/>
        <v>1268.4978210000002</v>
      </c>
      <c r="H228" s="7">
        <f t="shared" si="1"/>
        <v>1516.6321390000003</v>
      </c>
      <c r="I228" s="7">
        <f t="shared" si="1"/>
        <v>1656.2869679999999</v>
      </c>
      <c r="J228" s="7">
        <f t="shared" si="1"/>
        <v>1524.0435240000002</v>
      </c>
      <c r="K228" s="7">
        <f>SUM(K286:K296)</f>
        <v>1412.012598</v>
      </c>
      <c r="L228" s="7">
        <f>SUM(L286:L296)</f>
        <v>1544.982489</v>
      </c>
    </row>
    <row r="229" spans="1:17" x14ac:dyDescent="0.25">
      <c r="A229" s="4">
        <v>919903</v>
      </c>
      <c r="B229" s="10" t="str">
        <f>VLOOKUP(A229,países!$A$4:$B$247,2,FALSE)</f>
        <v>TLC</v>
      </c>
      <c r="C229" s="7">
        <f t="shared" ref="C229:J229" si="2">SUM(C299:C301)</f>
        <v>1168.6772449999999</v>
      </c>
      <c r="D229" s="7">
        <f t="shared" si="2"/>
        <v>1360.073142</v>
      </c>
      <c r="E229" s="7">
        <f t="shared" si="2"/>
        <v>1417.3009980000002</v>
      </c>
      <c r="F229" s="7">
        <f t="shared" si="2"/>
        <v>1383.294476</v>
      </c>
      <c r="G229" s="7">
        <f t="shared" si="2"/>
        <v>1440.8368050000001</v>
      </c>
      <c r="H229" s="7">
        <f t="shared" si="2"/>
        <v>2077.6828970000001</v>
      </c>
      <c r="I229" s="7">
        <f t="shared" si="2"/>
        <v>2686.0592360000001</v>
      </c>
      <c r="J229" s="7">
        <f t="shared" si="2"/>
        <v>2703.9498829999998</v>
      </c>
      <c r="K229" s="7">
        <f>SUM(K299:K301)</f>
        <v>2545.3712989999999</v>
      </c>
      <c r="L229" s="7">
        <f>SUM(L299:L301)</f>
        <v>2570.8559299999997</v>
      </c>
    </row>
    <row r="230" spans="1:17" x14ac:dyDescent="0.25">
      <c r="A230" s="4">
        <v>919904</v>
      </c>
      <c r="B230" s="10" t="str">
        <f>VLOOKUP(A230,países!$A$4:$B$247,2,FALSE)</f>
        <v>G-3</v>
      </c>
      <c r="C230" s="7">
        <f t="shared" ref="C230:J230" si="3">SUM(C304:C305)</f>
        <v>1490.3863230000002</v>
      </c>
      <c r="D230" s="7">
        <f t="shared" si="3"/>
        <v>1291.462667</v>
      </c>
      <c r="E230" s="7">
        <f t="shared" si="3"/>
        <v>1420.8191120000001</v>
      </c>
      <c r="F230" s="7">
        <f t="shared" si="3"/>
        <v>1493.3423809999999</v>
      </c>
      <c r="G230" s="7">
        <f t="shared" si="3"/>
        <v>843.01903000000004</v>
      </c>
      <c r="H230" s="7">
        <f t="shared" si="3"/>
        <v>1015.0858830000001</v>
      </c>
      <c r="I230" s="7">
        <f t="shared" si="3"/>
        <v>1013.5197559999999</v>
      </c>
      <c r="J230" s="7">
        <f t="shared" si="3"/>
        <v>967.16785600000003</v>
      </c>
      <c r="K230" s="7">
        <f>SUM(K304:K305)</f>
        <v>965.29917699999999</v>
      </c>
      <c r="L230" s="7">
        <f>SUM(L304:L305)</f>
        <v>1028.4865</v>
      </c>
    </row>
    <row r="231" spans="1:17" x14ac:dyDescent="0.25">
      <c r="A231" s="4">
        <v>919905</v>
      </c>
      <c r="B231" s="10" t="str">
        <f>VLOOKUP(A231,países!$A$4:$B$247,2,FALSE)</f>
        <v>MCCA</v>
      </c>
      <c r="C231" s="7">
        <f t="shared" ref="C231:J231" si="4">SUM(C308:C311)</f>
        <v>49.243570999999996</v>
      </c>
      <c r="D231" s="7">
        <f t="shared" si="4"/>
        <v>53.582293</v>
      </c>
      <c r="E231" s="7">
        <f t="shared" si="4"/>
        <v>79.371639000000016</v>
      </c>
      <c r="F231" s="7">
        <f t="shared" si="4"/>
        <v>93.036320000000003</v>
      </c>
      <c r="G231" s="7">
        <f t="shared" si="4"/>
        <v>90.654995999999997</v>
      </c>
      <c r="H231" s="7">
        <f t="shared" si="4"/>
        <v>77.496690999999998</v>
      </c>
      <c r="I231" s="7">
        <f t="shared" si="4"/>
        <v>62.666485000000002</v>
      </c>
      <c r="J231" s="7">
        <f t="shared" si="4"/>
        <v>75.550865999999999</v>
      </c>
      <c r="K231" s="7">
        <f>SUM(K308:K311)</f>
        <v>73.773523999999995</v>
      </c>
      <c r="L231" s="7">
        <f>SUM(L308:L311)</f>
        <v>55.692245</v>
      </c>
    </row>
    <row r="232" spans="1:17" x14ac:dyDescent="0.25">
      <c r="A232" s="4">
        <v>919906</v>
      </c>
      <c r="B232" s="10" t="str">
        <f>VLOOKUP(A232,países!$A$4:$B$247,2,FALSE)</f>
        <v>CAN</v>
      </c>
      <c r="C232" s="7">
        <f t="shared" ref="C232:J232" si="5">SUM(C314:C317)</f>
        <v>1600.8512680000003</v>
      </c>
      <c r="D232" s="7">
        <f t="shared" si="5"/>
        <v>1445.865902</v>
      </c>
      <c r="E232" s="7">
        <f t="shared" si="5"/>
        <v>1599.8431590000002</v>
      </c>
      <c r="F232" s="7">
        <f t="shared" si="5"/>
        <v>1605.9809889999999</v>
      </c>
      <c r="G232" s="7">
        <f t="shared" si="5"/>
        <v>890.62193900000011</v>
      </c>
      <c r="H232" s="7">
        <f t="shared" si="5"/>
        <v>1026.127743</v>
      </c>
      <c r="I232" s="7">
        <f t="shared" si="5"/>
        <v>1053.0014510000001</v>
      </c>
      <c r="J232" s="7">
        <f t="shared" si="5"/>
        <v>1033.0905250000001</v>
      </c>
      <c r="K232" s="7">
        <f>SUM(K314:K317)</f>
        <v>886.37457099999995</v>
      </c>
      <c r="L232" s="7">
        <f>SUM(L314:L317)</f>
        <v>1008.913383</v>
      </c>
    </row>
    <row r="233" spans="1:17" x14ac:dyDescent="0.25">
      <c r="A233" s="4">
        <v>919907</v>
      </c>
      <c r="B233" s="10" t="str">
        <f>VLOOKUP(A233,países!$A$4:$B$247,2,FALSE)</f>
        <v>Mercosur</v>
      </c>
      <c r="C233" s="7">
        <f t="shared" ref="C233:J233" si="6">SUM(C320:C323)</f>
        <v>126.325416</v>
      </c>
      <c r="D233" s="7">
        <f t="shared" si="6"/>
        <v>161.36672399999998</v>
      </c>
      <c r="E233" s="7">
        <f t="shared" si="6"/>
        <v>169.16960600000002</v>
      </c>
      <c r="F233" s="7">
        <f t="shared" si="6"/>
        <v>166.28313500000002</v>
      </c>
      <c r="G233" s="7">
        <f t="shared" si="6"/>
        <v>104.277799</v>
      </c>
      <c r="H233" s="7">
        <f t="shared" si="6"/>
        <v>142.348265</v>
      </c>
      <c r="I233" s="7">
        <f t="shared" si="6"/>
        <v>228.30224100000001</v>
      </c>
      <c r="J233" s="7">
        <f t="shared" si="6"/>
        <v>151.88814299999999</v>
      </c>
      <c r="K233" s="7">
        <f>SUM(K320:K323)</f>
        <v>133.39166800000001</v>
      </c>
      <c r="L233" s="7">
        <f>SUM(L320:L323)</f>
        <v>113.95339800000001</v>
      </c>
    </row>
    <row r="234" spans="1:17" x14ac:dyDescent="0.25">
      <c r="A234" s="4">
        <v>919908</v>
      </c>
      <c r="B234" s="10" t="str">
        <f>VLOOKUP(A234,países!$A$4:$B$247,2,FALSE)</f>
        <v>Unión Europea</v>
      </c>
      <c r="C234" s="7">
        <f t="shared" ref="C234:J234" si="7">SUM(C326:C339)</f>
        <v>619.60334499999999</v>
      </c>
      <c r="D234" s="7">
        <f t="shared" si="7"/>
        <v>736.13877099999991</v>
      </c>
      <c r="E234" s="7">
        <f t="shared" si="7"/>
        <v>546.81458600000008</v>
      </c>
      <c r="F234" s="7">
        <f t="shared" si="7"/>
        <v>736.31354699999997</v>
      </c>
      <c r="G234" s="7">
        <f t="shared" si="7"/>
        <v>451.84822000000003</v>
      </c>
      <c r="H234" s="7">
        <f t="shared" si="7"/>
        <v>524.02149300000008</v>
      </c>
      <c r="I234" s="7">
        <f t="shared" si="7"/>
        <v>714.62869499999999</v>
      </c>
      <c r="J234" s="7">
        <f t="shared" si="7"/>
        <v>675.53803599999992</v>
      </c>
      <c r="K234" s="7">
        <f>SUM(K326:K339)</f>
        <v>575.40309000000002</v>
      </c>
      <c r="L234" s="7">
        <f>SUM(L326:L339)</f>
        <v>491.74019399999997</v>
      </c>
    </row>
    <row r="235" spans="1:17" customFormat="1" x14ac:dyDescent="0.25">
      <c r="A235" s="4">
        <v>919909</v>
      </c>
      <c r="B235" s="10" t="str">
        <f>VLOOKUP(A235,países!$A$4:$B$247,2,FALSE)</f>
        <v>Caribe Resto</v>
      </c>
      <c r="C235" s="29">
        <f t="shared" ref="C235:J235" si="8">SUM(C342:C360)</f>
        <v>121.24956699999998</v>
      </c>
      <c r="D235" s="29">
        <f t="shared" si="8"/>
        <v>128.09372899999997</v>
      </c>
      <c r="E235" s="29">
        <f t="shared" si="8"/>
        <v>163.47545500000004</v>
      </c>
      <c r="F235" s="29">
        <f t="shared" si="8"/>
        <v>170.788501</v>
      </c>
      <c r="G235" s="29">
        <f t="shared" si="8"/>
        <v>69.70575199999999</v>
      </c>
      <c r="H235" s="29">
        <f t="shared" si="8"/>
        <v>95.792248999999998</v>
      </c>
      <c r="I235" s="29">
        <f t="shared" si="8"/>
        <v>124.75242299999999</v>
      </c>
      <c r="J235" s="29">
        <f t="shared" si="8"/>
        <v>100.98688600000001</v>
      </c>
      <c r="K235" s="29">
        <f>SUM(K342:K360)</f>
        <v>113.981315</v>
      </c>
      <c r="L235" s="29">
        <f>SUM(L342:L360)</f>
        <v>114.27681699999999</v>
      </c>
      <c r="M235" s="29"/>
      <c r="N235" s="29"/>
      <c r="O235" s="21"/>
    </row>
    <row r="236" spans="1:17" x14ac:dyDescent="0.25">
      <c r="A236" s="4">
        <v>919910</v>
      </c>
      <c r="B236" s="10" t="str">
        <f>VLOOKUP(A236,países!$A$4:$B$247,2,FALSE)</f>
        <v>Caricom</v>
      </c>
      <c r="C236" s="7">
        <f t="shared" ref="C236:J236" si="9">SUM(C363:C377)</f>
        <v>70.035797000000002</v>
      </c>
      <c r="D236" s="7">
        <f t="shared" si="9"/>
        <v>68.564425999999997</v>
      </c>
      <c r="E236" s="7">
        <f t="shared" si="9"/>
        <v>86.447082999999992</v>
      </c>
      <c r="F236" s="7">
        <f t="shared" si="9"/>
        <v>82.296341000000012</v>
      </c>
      <c r="G236" s="7">
        <f t="shared" si="9"/>
        <v>74.814831999999996</v>
      </c>
      <c r="H236" s="7">
        <f t="shared" si="9"/>
        <v>95.575798000000006</v>
      </c>
      <c r="I236" s="7">
        <f t="shared" si="9"/>
        <v>147.24760599999999</v>
      </c>
      <c r="J236" s="7">
        <f t="shared" si="9"/>
        <v>133.823251</v>
      </c>
      <c r="K236" s="7">
        <f>SUM(K363:K377)</f>
        <v>225.657658</v>
      </c>
      <c r="L236" s="7">
        <f>SUM(L363:L377)</f>
        <v>65.631942000000009</v>
      </c>
    </row>
    <row r="237" spans="1:17" x14ac:dyDescent="0.25">
      <c r="A237" s="4">
        <v>919911</v>
      </c>
      <c r="B237" s="10" t="str">
        <f>VLOOKUP(A237,países!$A$4:$B$247,2,FALSE)</f>
        <v>OPEP</v>
      </c>
      <c r="C237" s="7">
        <f t="shared" ref="C237:J237" si="10">SUM(C380:C389)</f>
        <v>6.1481149999999998</v>
      </c>
      <c r="D237" s="7">
        <f t="shared" si="10"/>
        <v>8.176501</v>
      </c>
      <c r="E237" s="7">
        <f t="shared" si="10"/>
        <v>10.733753</v>
      </c>
      <c r="F237" s="7">
        <f t="shared" si="10"/>
        <v>8.1731709999999982</v>
      </c>
      <c r="G237" s="7">
        <f t="shared" si="10"/>
        <v>2.933093</v>
      </c>
      <c r="H237" s="7">
        <f t="shared" si="10"/>
        <v>1.1948409999999998</v>
      </c>
      <c r="I237" s="7">
        <f t="shared" si="10"/>
        <v>17.120376</v>
      </c>
      <c r="J237" s="7">
        <f t="shared" si="10"/>
        <v>36.279213999999996</v>
      </c>
      <c r="K237" s="7">
        <f>SUM(K380:K389)</f>
        <v>26.543127000000002</v>
      </c>
      <c r="L237" s="7">
        <f>SUM(L380:L389)</f>
        <v>8.2187880000000018</v>
      </c>
    </row>
    <row r="238" spans="1:17" customFormat="1" x14ac:dyDescent="0.25">
      <c r="A238" s="4">
        <v>919912</v>
      </c>
      <c r="B238" s="10" t="str">
        <f>VLOOKUP(A238,países!$A$4:$B$247,2,FALSE)</f>
        <v>Africa</v>
      </c>
      <c r="C238" s="29">
        <f t="shared" ref="C238:J238" si="11">SUM(C392:C431)</f>
        <v>7.2756699999999999</v>
      </c>
      <c r="D238" s="29">
        <f t="shared" si="11"/>
        <v>10.711203000000001</v>
      </c>
      <c r="E238" s="29">
        <f t="shared" si="11"/>
        <v>10.912623</v>
      </c>
      <c r="F238" s="29">
        <f t="shared" si="11"/>
        <v>3.8450519999999995</v>
      </c>
      <c r="G238" s="29">
        <f t="shared" si="11"/>
        <v>6.9694459999999996</v>
      </c>
      <c r="H238" s="29">
        <f t="shared" si="11"/>
        <v>11.995695999999999</v>
      </c>
      <c r="I238" s="29">
        <f t="shared" si="11"/>
        <v>32.318241999999998</v>
      </c>
      <c r="J238" s="29">
        <f t="shared" si="11"/>
        <v>26.366989000000007</v>
      </c>
      <c r="K238" s="29">
        <f>SUM(K392:K431)</f>
        <v>12.932479999999996</v>
      </c>
      <c r="L238" s="29">
        <f>SUM(L392:L431)</f>
        <v>23.784786</v>
      </c>
      <c r="M238" s="29"/>
      <c r="N238" s="29"/>
      <c r="O238" s="21"/>
    </row>
    <row r="239" spans="1:17" customFormat="1" x14ac:dyDescent="0.25">
      <c r="A239" s="4">
        <v>919913</v>
      </c>
      <c r="B239" s="10" t="str">
        <f>VLOOKUP(A239,países!$A$4:$B$247,2,FALSE)</f>
        <v>Asia</v>
      </c>
      <c r="C239" s="29">
        <f t="shared" ref="C239:J239" si="12">SUM(C434:C473)</f>
        <v>411.7425639999999</v>
      </c>
      <c r="D239" s="29">
        <f t="shared" si="12"/>
        <v>232.67282900000001</v>
      </c>
      <c r="E239" s="29">
        <f t="shared" si="12"/>
        <v>310.42297500000001</v>
      </c>
      <c r="F239" s="29">
        <f t="shared" si="12"/>
        <v>246.64402299999998</v>
      </c>
      <c r="G239" s="29">
        <f t="shared" si="12"/>
        <v>261.89275799999996</v>
      </c>
      <c r="H239" s="29">
        <f t="shared" si="12"/>
        <v>342.41978599999999</v>
      </c>
      <c r="I239" s="29">
        <f t="shared" si="12"/>
        <v>254.115342</v>
      </c>
      <c r="J239" s="29">
        <f t="shared" si="12"/>
        <v>204.06250400000002</v>
      </c>
      <c r="K239" s="29">
        <f>SUM(K434:K473)</f>
        <v>405.34108200000003</v>
      </c>
      <c r="L239" s="29">
        <f>SUM(L434:L473)</f>
        <v>365.36278800000002</v>
      </c>
      <c r="M239" s="29"/>
      <c r="N239" s="29"/>
      <c r="O239" s="21"/>
    </row>
    <row r="240" spans="1:17" customFormat="1" x14ac:dyDescent="0.25">
      <c r="A240" s="4">
        <v>919914</v>
      </c>
      <c r="B240" s="4" t="s">
        <v>240</v>
      </c>
      <c r="C240" s="29">
        <f t="shared" ref="C240:J240" si="13">SUM(C479:C496)</f>
        <v>1839.235864</v>
      </c>
      <c r="D240" s="29">
        <f t="shared" si="13"/>
        <v>1701.1007140000002</v>
      </c>
      <c r="E240" s="29">
        <f t="shared" si="13"/>
        <v>1867.9645560000001</v>
      </c>
      <c r="F240" s="29">
        <f t="shared" si="13"/>
        <v>1903.478852</v>
      </c>
      <c r="G240" s="29">
        <f t="shared" si="13"/>
        <v>1191.667369</v>
      </c>
      <c r="H240" s="29">
        <f t="shared" si="13"/>
        <v>1383.0820240000003</v>
      </c>
      <c r="I240" s="29">
        <f t="shared" si="13"/>
        <v>1475.2114549999997</v>
      </c>
      <c r="J240" s="29">
        <f t="shared" si="13"/>
        <v>1320.5633929999999</v>
      </c>
      <c r="K240" s="29">
        <f>SUM(K479:K496)</f>
        <v>1239.8493190000002</v>
      </c>
      <c r="L240" s="29">
        <f>SUM(L479:L496)</f>
        <v>1302.6725100000003</v>
      </c>
      <c r="M240" s="29"/>
      <c r="N240" s="4"/>
    </row>
    <row r="241" spans="1:14" customFormat="1" x14ac:dyDescent="0.25">
      <c r="A241" s="4">
        <v>919915</v>
      </c>
      <c r="B241" s="4" t="s">
        <v>241</v>
      </c>
      <c r="C241" s="29">
        <f t="shared" ref="C241:J241" si="14">SUM(C500:C504)</f>
        <v>8.1842749999999995</v>
      </c>
      <c r="D241" s="29">
        <f t="shared" si="14"/>
        <v>7.4974500000000006</v>
      </c>
      <c r="E241" s="29">
        <f t="shared" si="14"/>
        <v>9.8204750000000001</v>
      </c>
      <c r="F241" s="29">
        <f t="shared" si="14"/>
        <v>10.898098000000001</v>
      </c>
      <c r="G241" s="29">
        <f t="shared" si="14"/>
        <v>4.1055260000000002</v>
      </c>
      <c r="H241" s="29">
        <f t="shared" si="14"/>
        <v>12.047051</v>
      </c>
      <c r="I241" s="29">
        <f t="shared" si="14"/>
        <v>9.2061589999999995</v>
      </c>
      <c r="J241" s="29">
        <f t="shared" si="14"/>
        <v>6.6004459999999998</v>
      </c>
      <c r="K241" s="29">
        <f>SUM(K500:K504)</f>
        <v>7.6926680000000003</v>
      </c>
      <c r="L241" s="29">
        <f>SUM(L500:L504)</f>
        <v>8.2496469999999995</v>
      </c>
      <c r="M241" s="29"/>
      <c r="N241" s="4"/>
    </row>
    <row r="242" spans="1:14" customFormat="1" x14ac:dyDescent="0.25">
      <c r="A242" s="4">
        <v>919916</v>
      </c>
      <c r="B242" s="4" t="s">
        <v>242</v>
      </c>
      <c r="C242" s="29">
        <f t="shared" ref="C242:J242" si="15">SUM(C507:C512)</f>
        <v>7.2593230000000002</v>
      </c>
      <c r="D242" s="29">
        <f t="shared" si="15"/>
        <v>5.2789580000000003</v>
      </c>
      <c r="E242" s="29">
        <f t="shared" si="15"/>
        <v>10.389049</v>
      </c>
      <c r="F242" s="29">
        <f t="shared" si="15"/>
        <v>3.2829069999999998</v>
      </c>
      <c r="G242" s="29">
        <f t="shared" si="15"/>
        <v>6.6032849999999996</v>
      </c>
      <c r="H242" s="29">
        <f t="shared" si="15"/>
        <v>2.6865399999999999</v>
      </c>
      <c r="I242" s="29">
        <f t="shared" si="15"/>
        <v>7.7213959999999995</v>
      </c>
      <c r="J242" s="29">
        <f t="shared" si="15"/>
        <v>8.2988700000000009</v>
      </c>
      <c r="K242" s="29">
        <f>SUM(K507:K512)</f>
        <v>4.2811570000000003</v>
      </c>
      <c r="L242" s="29">
        <f>SUM(L507:L512)</f>
        <v>22.026670000000003</v>
      </c>
      <c r="M242" s="29"/>
      <c r="N242" s="4"/>
    </row>
    <row r="243" spans="1:14" customFormat="1" x14ac:dyDescent="0.25">
      <c r="A243" s="4">
        <v>919917</v>
      </c>
      <c r="B243" s="4" t="s">
        <v>243</v>
      </c>
      <c r="C243" s="29">
        <f t="shared" ref="C243:J243" si="16">SUM(C515:C521)</f>
        <v>1823.7922659999999</v>
      </c>
      <c r="D243" s="29">
        <f t="shared" si="16"/>
        <v>1688.324306</v>
      </c>
      <c r="E243" s="29">
        <f t="shared" si="16"/>
        <v>1847.7550320000003</v>
      </c>
      <c r="F243" s="29">
        <f t="shared" si="16"/>
        <v>1889.297847</v>
      </c>
      <c r="G243" s="29">
        <f t="shared" si="16"/>
        <v>1180.958558</v>
      </c>
      <c r="H243" s="29">
        <f t="shared" si="16"/>
        <v>1368.3484330000001</v>
      </c>
      <c r="I243" s="29">
        <f t="shared" si="16"/>
        <v>1458.2838999999999</v>
      </c>
      <c r="J243" s="29">
        <f t="shared" si="16"/>
        <v>1305.6640770000001</v>
      </c>
      <c r="K243" s="29">
        <f>SUM(K515:K521)</f>
        <v>1227.8754939999999</v>
      </c>
      <c r="L243" s="29">
        <f>SUM(L515:L521)</f>
        <v>1272.396193</v>
      </c>
      <c r="M243" s="29"/>
      <c r="N243" s="4"/>
    </row>
    <row r="244" spans="1:14" x14ac:dyDescent="0.25">
      <c r="A244" s="4">
        <v>999999</v>
      </c>
      <c r="B244" s="10" t="str">
        <f>VLOOKUP(A244,países!$A$4:$B$247,2,FALSE)</f>
        <v>Mundo</v>
      </c>
      <c r="C244" s="7">
        <f t="shared" ref="C244:J244" si="17">SUM(C4:C226)</f>
        <v>4486.9809509999986</v>
      </c>
      <c r="D244" s="7">
        <f t="shared" si="17"/>
        <v>4615.2796040000012</v>
      </c>
      <c r="E244" s="7">
        <f t="shared" si="17"/>
        <v>4800.9133210000045</v>
      </c>
      <c r="F244" s="7">
        <f t="shared" si="17"/>
        <v>4913.6043839999975</v>
      </c>
      <c r="G244" s="7">
        <f t="shared" si="17"/>
        <v>3767.9079199999996</v>
      </c>
      <c r="H244" s="7">
        <f t="shared" si="17"/>
        <v>4787.5968020000037</v>
      </c>
      <c r="I244" s="7">
        <f t="shared" si="17"/>
        <v>5758.7627229999998</v>
      </c>
      <c r="J244" s="7">
        <f t="shared" si="17"/>
        <v>5471.4318470000026</v>
      </c>
      <c r="K244" s="7">
        <f>SUM(K4:K226)</f>
        <v>5281.8235249999989</v>
      </c>
      <c r="L244" s="7">
        <f>SUM(L4:L226)</f>
        <v>5171.9492940000018</v>
      </c>
    </row>
    <row r="245" spans="1:14" x14ac:dyDescent="0.25">
      <c r="I245" s="10"/>
      <c r="J245" s="10"/>
      <c r="K245" s="10"/>
      <c r="L245" s="10"/>
      <c r="M245" s="10"/>
    </row>
    <row r="246" spans="1:14" x14ac:dyDescent="0.25">
      <c r="B246" s="26" t="s">
        <v>280</v>
      </c>
      <c r="I246" s="10"/>
      <c r="J246" s="10"/>
      <c r="K246" s="10"/>
      <c r="L246" s="10"/>
      <c r="M246" s="10"/>
    </row>
    <row r="247" spans="1:14" x14ac:dyDescent="0.25">
      <c r="B247" s="10" t="s">
        <v>289</v>
      </c>
      <c r="I247" s="10"/>
      <c r="J247" s="10"/>
      <c r="K247" s="10"/>
      <c r="L247" s="10"/>
      <c r="M247" s="10"/>
    </row>
    <row r="248" spans="1:14" x14ac:dyDescent="0.25">
      <c r="A248" s="4"/>
      <c r="B248" s="10" t="s">
        <v>250</v>
      </c>
      <c r="I248" s="10"/>
      <c r="J248" s="10"/>
      <c r="K248" s="10"/>
      <c r="L248" s="10"/>
      <c r="M248" s="10"/>
    </row>
    <row r="249" spans="1:14" x14ac:dyDescent="0.25">
      <c r="A249" s="4"/>
      <c r="B249" s="4"/>
      <c r="I249" s="10"/>
      <c r="J249" s="10"/>
      <c r="K249" s="10"/>
      <c r="L249" s="10"/>
      <c r="M249" s="10"/>
    </row>
    <row r="250" spans="1:14" x14ac:dyDescent="0.25">
      <c r="A250" s="4">
        <v>919901</v>
      </c>
      <c r="B250" s="26" t="str">
        <f>VLOOKUP(A250,países!$A$4:$B$247,2,FALSE)</f>
        <v>ALCA</v>
      </c>
      <c r="I250" s="10"/>
      <c r="J250" s="10"/>
      <c r="K250" s="10"/>
      <c r="L250" s="10"/>
      <c r="M250" s="10"/>
    </row>
    <row r="251" spans="1:14" x14ac:dyDescent="0.25">
      <c r="A251" s="4">
        <v>432</v>
      </c>
      <c r="B251" s="10" t="str">
        <f>VLOOKUP(A251,países!$A$4:$B$247,2,FALSE)</f>
        <v>Antigua</v>
      </c>
      <c r="C251" s="29">
        <f t="shared" ref="C251:C283" si="18">VLOOKUP($B251,$B$4:$H$226,2,FALSE)</f>
        <v>0.321548</v>
      </c>
      <c r="D251" s="29">
        <f t="shared" ref="D251:D283" si="19">VLOOKUP($B251,$B$4:$H$226,3,FALSE)</f>
        <v>0.27080900000000002</v>
      </c>
      <c r="E251" s="29">
        <f t="shared" ref="E251:E283" si="20">VLOOKUP($B251,$B$4:$H$226,4,FALSE)</f>
        <v>0.22453799999999999</v>
      </c>
      <c r="F251" s="29">
        <f t="shared" ref="F251:F283" si="21">VLOOKUP($B251,$B$4:$H$226,5,FALSE)</f>
        <v>8.6704000000000003E-2</v>
      </c>
      <c r="G251" s="29">
        <f t="shared" ref="G251:G283" si="22">VLOOKUP($B251,$B$4:$H$226,6,FALSE)</f>
        <v>0.69316699999999998</v>
      </c>
      <c r="H251" s="29">
        <f t="shared" ref="H251:H283" si="23">VLOOKUP($B251,$B$4:$H$226,7,FALSE)</f>
        <v>0.15676399999999999</v>
      </c>
      <c r="I251" s="29">
        <f t="shared" ref="I251:I283" si="24">VLOOKUP($B251,$B$4:$I$226,8,FALSE)</f>
        <v>5.3741729999999999</v>
      </c>
      <c r="J251" s="29">
        <f t="shared" ref="J251:J283" si="25">VLOOKUP($B251,$B$4:$Z$226,9,FALSE)</f>
        <v>0.17641499999999999</v>
      </c>
      <c r="K251" s="29">
        <f>VLOOKUP($B251,$B$4:$Z$226,10,FALSE)</f>
        <v>0.953318</v>
      </c>
      <c r="L251" s="29">
        <f>VLOOKUP($B251,$B$4:$Z$226,11,FALSE)</f>
        <v>1.2758940000000001</v>
      </c>
      <c r="M251" s="29"/>
    </row>
    <row r="252" spans="1:14" x14ac:dyDescent="0.25">
      <c r="A252" s="4">
        <v>633</v>
      </c>
      <c r="B252" s="10" t="str">
        <f>VLOOKUP(A252,países!$A$4:$B$247,2,FALSE)</f>
        <v>Argentina</v>
      </c>
      <c r="C252" s="29">
        <f t="shared" si="18"/>
        <v>14.700753000000001</v>
      </c>
      <c r="D252" s="29">
        <f t="shared" si="19"/>
        <v>16.444354000000001</v>
      </c>
      <c r="E252" s="29">
        <f t="shared" si="20"/>
        <v>20.887584</v>
      </c>
      <c r="F252" s="29">
        <f t="shared" si="21"/>
        <v>19.77233</v>
      </c>
      <c r="G252" s="29">
        <f t="shared" si="22"/>
        <v>13.161792</v>
      </c>
      <c r="H252" s="29">
        <f t="shared" si="23"/>
        <v>15.510344999999999</v>
      </c>
      <c r="I252" s="29">
        <f t="shared" si="24"/>
        <v>22.75535</v>
      </c>
      <c r="J252" s="29">
        <f t="shared" si="25"/>
        <v>7.1751430000000003</v>
      </c>
      <c r="K252" s="29">
        <f t="shared" ref="K252:K315" si="26">VLOOKUP($B252,$B$4:$Z$226,10,FALSE)</f>
        <v>9.3922290000000004</v>
      </c>
      <c r="L252" s="29">
        <f t="shared" ref="L252:L315" si="27">VLOOKUP($B252,$B$4:$Z$226,11,FALSE)</f>
        <v>11.552154</v>
      </c>
      <c r="M252" s="29"/>
    </row>
    <row r="253" spans="1:14" x14ac:dyDescent="0.25">
      <c r="A253" s="4">
        <v>772</v>
      </c>
      <c r="B253" s="10" t="str">
        <f>VLOOKUP(A253,países!$A$4:$B$247,2,FALSE)</f>
        <v>Bahamas</v>
      </c>
      <c r="C253" s="29">
        <f t="shared" si="18"/>
        <v>3.6893050000000001</v>
      </c>
      <c r="D253" s="29">
        <f t="shared" si="19"/>
        <v>1.4170780000000001</v>
      </c>
      <c r="E253" s="29">
        <f t="shared" si="20"/>
        <v>1.421076</v>
      </c>
      <c r="F253" s="29">
        <f t="shared" si="21"/>
        <v>1.2349699999999999</v>
      </c>
      <c r="G253" s="29">
        <f t="shared" si="22"/>
        <v>1.5437559999999999</v>
      </c>
      <c r="H253" s="29">
        <f t="shared" si="23"/>
        <v>1.8900250000000001</v>
      </c>
      <c r="I253" s="29">
        <f t="shared" si="24"/>
        <v>3.9684569999999999</v>
      </c>
      <c r="J253" s="29">
        <f t="shared" si="25"/>
        <v>29.598903</v>
      </c>
      <c r="K253" s="29">
        <f t="shared" si="26"/>
        <v>3.3756249999999999</v>
      </c>
      <c r="L253" s="29">
        <f t="shared" si="27"/>
        <v>1.662471</v>
      </c>
      <c r="M253" s="29"/>
    </row>
    <row r="254" spans="1:14" x14ac:dyDescent="0.25">
      <c r="A254" s="4">
        <v>832</v>
      </c>
      <c r="B254" s="10" t="str">
        <f>VLOOKUP(A254,países!$A$4:$B$247,2,FALSE)</f>
        <v>Barbados</v>
      </c>
      <c r="C254" s="29">
        <f t="shared" si="18"/>
        <v>4.7146179999999998</v>
      </c>
      <c r="D254" s="29">
        <f t="shared" si="19"/>
        <v>5.3061660000000002</v>
      </c>
      <c r="E254" s="29">
        <f t="shared" si="20"/>
        <v>3.409627</v>
      </c>
      <c r="F254" s="29">
        <f t="shared" si="21"/>
        <v>5.0044329999999997</v>
      </c>
      <c r="G254" s="29">
        <f t="shared" si="22"/>
        <v>2.4609580000000002</v>
      </c>
      <c r="H254" s="29">
        <f t="shared" si="23"/>
        <v>1.7103379999999999</v>
      </c>
      <c r="I254" s="29">
        <f t="shared" si="24"/>
        <v>1.6449130000000001</v>
      </c>
      <c r="J254" s="29">
        <f t="shared" si="25"/>
        <v>1.3755949999999999</v>
      </c>
      <c r="K254" s="29">
        <f t="shared" si="26"/>
        <v>0.380693</v>
      </c>
      <c r="L254" s="29">
        <f t="shared" si="27"/>
        <v>0.47793200000000002</v>
      </c>
      <c r="M254" s="29"/>
    </row>
    <row r="255" spans="1:14" x14ac:dyDescent="0.25">
      <c r="A255" s="4">
        <v>882</v>
      </c>
      <c r="B255" s="10" t="str">
        <f>VLOOKUP(A255,países!$A$4:$B$247,2,FALSE)</f>
        <v>Belice</v>
      </c>
      <c r="C255" s="29">
        <f t="shared" si="18"/>
        <v>9.0242000000000003E-2</v>
      </c>
      <c r="D255" s="29">
        <f t="shared" si="19"/>
        <v>0.21609500000000001</v>
      </c>
      <c r="E255" s="29">
        <f t="shared" si="20"/>
        <v>0.33580100000000002</v>
      </c>
      <c r="F255" s="29">
        <f t="shared" si="21"/>
        <v>0.23327999999999999</v>
      </c>
      <c r="G255" s="29">
        <f t="shared" si="22"/>
        <v>0.23383399999999999</v>
      </c>
      <c r="H255" s="29">
        <f t="shared" si="23"/>
        <v>0.17669000000000001</v>
      </c>
      <c r="I255" s="29">
        <f t="shared" si="24"/>
        <v>0.163466</v>
      </c>
      <c r="J255" s="29">
        <f t="shared" si="25"/>
        <v>0.132912</v>
      </c>
      <c r="K255" s="29">
        <f t="shared" si="26"/>
        <v>0.88735200000000003</v>
      </c>
      <c r="L255" s="29">
        <f t="shared" si="27"/>
        <v>0.329484</v>
      </c>
      <c r="M255" s="29"/>
    </row>
    <row r="256" spans="1:14" x14ac:dyDescent="0.25">
      <c r="A256" s="4">
        <v>973</v>
      </c>
      <c r="B256" s="10" t="str">
        <f>VLOOKUP(A256,países!$A$4:$B$247,2,FALSE)</f>
        <v>Bolivia</v>
      </c>
      <c r="C256" s="29">
        <f t="shared" si="18"/>
        <v>8.1798749999999991</v>
      </c>
      <c r="D256" s="29">
        <f t="shared" si="19"/>
        <v>3.964181</v>
      </c>
      <c r="E256" s="29">
        <f t="shared" si="20"/>
        <v>3.9124340000000002</v>
      </c>
      <c r="F256" s="29">
        <f t="shared" si="21"/>
        <v>3.3422649999999998</v>
      </c>
      <c r="G256" s="29">
        <f t="shared" si="22"/>
        <v>1.5195369999999999</v>
      </c>
      <c r="H256" s="29">
        <f t="shared" si="23"/>
        <v>2.9474119999999999</v>
      </c>
      <c r="I256" s="29">
        <f t="shared" si="24"/>
        <v>2.2374360000000002</v>
      </c>
      <c r="J256" s="29">
        <f t="shared" si="25"/>
        <v>3.5644140000000002</v>
      </c>
      <c r="K256" s="29">
        <f t="shared" si="26"/>
        <v>4.1555010000000001</v>
      </c>
      <c r="L256" s="29">
        <f t="shared" si="27"/>
        <v>3.2667120000000001</v>
      </c>
      <c r="M256" s="29"/>
    </row>
    <row r="257" spans="1:13" x14ac:dyDescent="0.25">
      <c r="A257" s="4">
        <v>1053</v>
      </c>
      <c r="B257" s="10" t="str">
        <f>VLOOKUP(A257,países!$A$4:$B$247,2,FALSE)</f>
        <v>Brasil</v>
      </c>
      <c r="C257" s="29">
        <f t="shared" si="18"/>
        <v>107.272981</v>
      </c>
      <c r="D257" s="29">
        <f t="shared" si="19"/>
        <v>139.58350899999999</v>
      </c>
      <c r="E257" s="29">
        <f t="shared" si="20"/>
        <v>141.84466800000001</v>
      </c>
      <c r="F257" s="29">
        <f t="shared" si="21"/>
        <v>138.438557</v>
      </c>
      <c r="G257" s="29">
        <f t="shared" si="22"/>
        <v>88.885836999999995</v>
      </c>
      <c r="H257" s="29">
        <f t="shared" si="23"/>
        <v>123.469627</v>
      </c>
      <c r="I257" s="29">
        <f t="shared" si="24"/>
        <v>201.79647900000001</v>
      </c>
      <c r="J257" s="29">
        <f t="shared" si="25"/>
        <v>139.727813</v>
      </c>
      <c r="K257" s="29">
        <f t="shared" si="26"/>
        <v>118.117279</v>
      </c>
      <c r="L257" s="29">
        <f t="shared" si="27"/>
        <v>100.067548</v>
      </c>
      <c r="M257" s="29"/>
    </row>
    <row r="258" spans="1:13" x14ac:dyDescent="0.25">
      <c r="A258" s="4">
        <v>1491</v>
      </c>
      <c r="B258" s="10" t="str">
        <f>VLOOKUP(A258,países!$A$4:$B$247,2,FALSE)</f>
        <v>Canadá</v>
      </c>
      <c r="C258" s="29">
        <f t="shared" si="18"/>
        <v>20.096516999999999</v>
      </c>
      <c r="D258" s="29">
        <f t="shared" si="19"/>
        <v>31.710844000000002</v>
      </c>
      <c r="E258" s="29">
        <f t="shared" si="20"/>
        <v>42.653013999999999</v>
      </c>
      <c r="F258" s="29">
        <f t="shared" si="21"/>
        <v>39.657096000000003</v>
      </c>
      <c r="G258" s="29">
        <f t="shared" si="22"/>
        <v>14.566943</v>
      </c>
      <c r="H258" s="29">
        <f t="shared" si="23"/>
        <v>44.674376000000002</v>
      </c>
      <c r="I258" s="29">
        <f t="shared" si="24"/>
        <v>57.996200000000002</v>
      </c>
      <c r="J258" s="29">
        <f t="shared" si="25"/>
        <v>70.992223999999993</v>
      </c>
      <c r="K258" s="29">
        <f t="shared" si="26"/>
        <v>67.969361000000006</v>
      </c>
      <c r="L258" s="29">
        <f t="shared" si="27"/>
        <v>90.189527999999996</v>
      </c>
      <c r="M258" s="29"/>
    </row>
    <row r="259" spans="1:13" x14ac:dyDescent="0.25">
      <c r="A259" s="4">
        <v>1693</v>
      </c>
      <c r="B259" s="10" t="str">
        <f>VLOOKUP(A259,países!$A$4:$B$247,2,FALSE)</f>
        <v>Colombia</v>
      </c>
      <c r="C259" s="29">
        <f t="shared" si="18"/>
        <v>1317.7143100000001</v>
      </c>
      <c r="D259" s="29">
        <f t="shared" si="19"/>
        <v>1152.170721</v>
      </c>
      <c r="E259" s="29">
        <f t="shared" si="20"/>
        <v>1235.730622</v>
      </c>
      <c r="F259" s="29">
        <f t="shared" si="21"/>
        <v>1289.5671319999999</v>
      </c>
      <c r="G259" s="29">
        <f t="shared" si="22"/>
        <v>671.065471</v>
      </c>
      <c r="H259" s="29">
        <f t="shared" si="23"/>
        <v>741.51317100000006</v>
      </c>
      <c r="I259" s="29">
        <f t="shared" si="24"/>
        <v>738.15099099999998</v>
      </c>
      <c r="J259" s="29">
        <f t="shared" si="25"/>
        <v>704.80662900000004</v>
      </c>
      <c r="K259" s="29">
        <f t="shared" si="26"/>
        <v>626.83925199999999</v>
      </c>
      <c r="L259" s="29">
        <f t="shared" si="27"/>
        <v>727.61421499999994</v>
      </c>
      <c r="M259" s="29"/>
    </row>
    <row r="260" spans="1:13" x14ac:dyDescent="0.25">
      <c r="A260" s="4">
        <v>1962</v>
      </c>
      <c r="B260" s="10" t="str">
        <f>VLOOKUP(A260,países!$A$4:$B$247,2,FALSE)</f>
        <v>Costa Rica</v>
      </c>
      <c r="C260" s="29">
        <f t="shared" si="18"/>
        <v>46.990927999999997</v>
      </c>
      <c r="D260" s="29">
        <f t="shared" si="19"/>
        <v>30.758779000000001</v>
      </c>
      <c r="E260" s="29">
        <f t="shared" si="20"/>
        <v>70.040625000000006</v>
      </c>
      <c r="F260" s="29">
        <f t="shared" si="21"/>
        <v>47.934342000000001</v>
      </c>
      <c r="G260" s="29">
        <f t="shared" si="22"/>
        <v>54.052169999999997</v>
      </c>
      <c r="H260" s="29">
        <f t="shared" si="23"/>
        <v>58.652833999999999</v>
      </c>
      <c r="I260" s="29">
        <f t="shared" si="24"/>
        <v>53.968035</v>
      </c>
      <c r="J260" s="29">
        <f t="shared" si="25"/>
        <v>55.143591999999998</v>
      </c>
      <c r="K260" s="29">
        <f t="shared" si="26"/>
        <v>51.495353000000001</v>
      </c>
      <c r="L260" s="29">
        <f t="shared" si="27"/>
        <v>57.512447000000002</v>
      </c>
      <c r="M260" s="29"/>
    </row>
    <row r="261" spans="1:13" x14ac:dyDescent="0.25">
      <c r="A261" s="4">
        <v>2113</v>
      </c>
      <c r="B261" s="10" t="str">
        <f>VLOOKUP(A261,países!$A$4:$B$247,2,FALSE)</f>
        <v>Chile</v>
      </c>
      <c r="C261" s="29">
        <f t="shared" si="18"/>
        <v>66.542210999999995</v>
      </c>
      <c r="D261" s="29">
        <f t="shared" si="19"/>
        <v>84.858248000000003</v>
      </c>
      <c r="E261" s="29">
        <f t="shared" si="20"/>
        <v>75.088081000000003</v>
      </c>
      <c r="F261" s="29">
        <f t="shared" si="21"/>
        <v>87.827630999999997</v>
      </c>
      <c r="G261" s="29">
        <f t="shared" si="22"/>
        <v>87.000201000000004</v>
      </c>
      <c r="H261" s="29">
        <f t="shared" si="23"/>
        <v>62.271388999999999</v>
      </c>
      <c r="I261" s="29">
        <f t="shared" si="24"/>
        <v>83.230712999999994</v>
      </c>
      <c r="J261" s="29">
        <f t="shared" si="25"/>
        <v>65.122686999999999</v>
      </c>
      <c r="K261" s="29">
        <f t="shared" si="26"/>
        <v>43.843842000000002</v>
      </c>
      <c r="L261" s="29">
        <f t="shared" si="27"/>
        <v>39.572626999999997</v>
      </c>
      <c r="M261" s="29"/>
    </row>
    <row r="262" spans="1:13" x14ac:dyDescent="0.25">
      <c r="A262" s="4">
        <v>2352</v>
      </c>
      <c r="B262" s="10" t="str">
        <f>VLOOKUP(A262,países!$A$4:$B$247,2,FALSE)</f>
        <v>Dominica</v>
      </c>
      <c r="C262" s="29">
        <f t="shared" si="18"/>
        <v>0.73241900000000004</v>
      </c>
      <c r="D262" s="29">
        <f t="shared" si="19"/>
        <v>0.47179100000000002</v>
      </c>
      <c r="E262" s="29">
        <f t="shared" si="20"/>
        <v>0.70376399999999995</v>
      </c>
      <c r="F262" s="29">
        <f t="shared" si="21"/>
        <v>0.66519300000000003</v>
      </c>
      <c r="G262" s="29">
        <f t="shared" si="22"/>
        <v>0.58099699999999999</v>
      </c>
      <c r="H262" s="29">
        <f t="shared" si="23"/>
        <v>1.181918</v>
      </c>
      <c r="I262" s="29">
        <f t="shared" si="24"/>
        <v>2.7176239999999998</v>
      </c>
      <c r="J262" s="29">
        <f t="shared" si="25"/>
        <v>1.834678</v>
      </c>
      <c r="K262" s="29">
        <f t="shared" si="26"/>
        <v>0.59838000000000002</v>
      </c>
      <c r="L262" s="29">
        <f t="shared" si="27"/>
        <v>0.83918800000000005</v>
      </c>
      <c r="M262" s="29"/>
    </row>
    <row r="263" spans="1:13" x14ac:dyDescent="0.25">
      <c r="A263" s="4">
        <v>2393</v>
      </c>
      <c r="B263" s="10" t="str">
        <f>VLOOKUP(A263,países!$A$4:$B$247,2,FALSE)</f>
        <v>Ecuador</v>
      </c>
      <c r="C263" s="29">
        <f t="shared" si="18"/>
        <v>140.61274700000001</v>
      </c>
      <c r="D263" s="29">
        <f t="shared" si="19"/>
        <v>141.92136199999999</v>
      </c>
      <c r="E263" s="29">
        <f t="shared" si="20"/>
        <v>182.519195</v>
      </c>
      <c r="F263" s="29">
        <f t="shared" si="21"/>
        <v>172.180554</v>
      </c>
      <c r="G263" s="29">
        <f t="shared" si="22"/>
        <v>79.596936999999997</v>
      </c>
      <c r="H263" s="29">
        <f t="shared" si="23"/>
        <v>142.718344</v>
      </c>
      <c r="I263" s="29">
        <f t="shared" si="24"/>
        <v>188.39209500000001</v>
      </c>
      <c r="J263" s="29">
        <f t="shared" si="25"/>
        <v>213.460148</v>
      </c>
      <c r="K263" s="29">
        <f t="shared" si="26"/>
        <v>176.18993900000001</v>
      </c>
      <c r="L263" s="29">
        <f t="shared" si="27"/>
        <v>193.41644700000001</v>
      </c>
      <c r="M263" s="29"/>
    </row>
    <row r="264" spans="1:13" x14ac:dyDescent="0.25">
      <c r="A264" s="4">
        <v>2422</v>
      </c>
      <c r="B264" s="10" t="str">
        <f>VLOOKUP(A264,países!$A$4:$B$247,2,FALSE)</f>
        <v>El Salvador</v>
      </c>
      <c r="C264" s="29">
        <f t="shared" si="18"/>
        <v>11.345447</v>
      </c>
      <c r="D264" s="29">
        <f t="shared" si="19"/>
        <v>9.5677470000000007</v>
      </c>
      <c r="E264" s="29">
        <f t="shared" si="20"/>
        <v>13.018084</v>
      </c>
      <c r="F264" s="29">
        <f t="shared" si="21"/>
        <v>13.876455999999999</v>
      </c>
      <c r="G264" s="29">
        <f t="shared" si="22"/>
        <v>7.95817</v>
      </c>
      <c r="H264" s="29">
        <f t="shared" si="23"/>
        <v>14.378984000000001</v>
      </c>
      <c r="I264" s="29">
        <f t="shared" si="24"/>
        <v>7.3006380000000002</v>
      </c>
      <c r="J264" s="29">
        <f t="shared" si="25"/>
        <v>15.748053000000001</v>
      </c>
      <c r="K264" s="29">
        <f t="shared" si="26"/>
        <v>14.082537</v>
      </c>
      <c r="L264" s="29">
        <f t="shared" si="27"/>
        <v>10.786784000000001</v>
      </c>
      <c r="M264" s="29"/>
    </row>
    <row r="265" spans="1:13" x14ac:dyDescent="0.25">
      <c r="A265" s="4">
        <v>2491</v>
      </c>
      <c r="B265" s="10" t="str">
        <f>VLOOKUP(A265,países!$A$4:$B$247,2,FALSE)</f>
        <v>Estados Unidos</v>
      </c>
      <c r="C265" s="29">
        <f t="shared" si="18"/>
        <v>975.90871500000003</v>
      </c>
      <c r="D265" s="29">
        <f t="shared" si="19"/>
        <v>1189.070352</v>
      </c>
      <c r="E265" s="29">
        <f t="shared" si="20"/>
        <v>1189.5594940000001</v>
      </c>
      <c r="F265" s="29">
        <f t="shared" si="21"/>
        <v>1139.8621310000001</v>
      </c>
      <c r="G265" s="29">
        <f t="shared" si="22"/>
        <v>1254.3163030000001</v>
      </c>
      <c r="H265" s="29">
        <f t="shared" si="23"/>
        <v>1759.4358090000001</v>
      </c>
      <c r="I265" s="29">
        <f t="shared" si="24"/>
        <v>2352.6942709999998</v>
      </c>
      <c r="J265" s="29">
        <f t="shared" si="25"/>
        <v>2370.5964319999998</v>
      </c>
      <c r="K265" s="29">
        <f t="shared" si="26"/>
        <v>2138.9420129999999</v>
      </c>
      <c r="L265" s="29">
        <f t="shared" si="27"/>
        <v>2179.7941169999999</v>
      </c>
      <c r="M265" s="29"/>
    </row>
    <row r="266" spans="1:13" x14ac:dyDescent="0.25">
      <c r="A266" s="4">
        <v>2972</v>
      </c>
      <c r="B266" s="10" t="str">
        <f>VLOOKUP(A266,países!$A$4:$B$247,2,FALSE)</f>
        <v>Granada</v>
      </c>
      <c r="C266" s="29">
        <f t="shared" si="18"/>
        <v>1.1327179999999999</v>
      </c>
      <c r="D266" s="29">
        <f t="shared" si="19"/>
        <v>1.0393749999999999</v>
      </c>
      <c r="E266" s="29">
        <f t="shared" si="20"/>
        <v>1.184661</v>
      </c>
      <c r="F266" s="29">
        <f t="shared" si="21"/>
        <v>0.904304</v>
      </c>
      <c r="G266" s="29">
        <f t="shared" si="22"/>
        <v>1.6196600000000001</v>
      </c>
      <c r="H266" s="29">
        <f t="shared" si="23"/>
        <v>0.76427</v>
      </c>
      <c r="I266" s="29">
        <f t="shared" si="24"/>
        <v>2.050827</v>
      </c>
      <c r="J266" s="29">
        <f t="shared" si="25"/>
        <v>2.738327</v>
      </c>
      <c r="K266" s="29">
        <f t="shared" si="26"/>
        <v>1.2613049999999999</v>
      </c>
      <c r="L266" s="29">
        <f t="shared" si="27"/>
        <v>1.4579219999999999</v>
      </c>
      <c r="M266" s="29"/>
    </row>
    <row r="267" spans="1:13" x14ac:dyDescent="0.25">
      <c r="A267" s="4">
        <v>3172</v>
      </c>
      <c r="B267" s="10" t="str">
        <f>VLOOKUP(A267,países!$A$4:$B$247,2,FALSE)</f>
        <v>Guatemala</v>
      </c>
      <c r="C267" s="29">
        <f t="shared" si="18"/>
        <v>29.402676</v>
      </c>
      <c r="D267" s="29">
        <f t="shared" si="19"/>
        <v>25.291445</v>
      </c>
      <c r="E267" s="29">
        <f t="shared" si="20"/>
        <v>42.476215000000003</v>
      </c>
      <c r="F267" s="29">
        <f t="shared" si="21"/>
        <v>56.341762000000003</v>
      </c>
      <c r="G267" s="29">
        <f t="shared" si="22"/>
        <v>60.268599000000002</v>
      </c>
      <c r="H267" s="29">
        <f t="shared" si="23"/>
        <v>48.086599</v>
      </c>
      <c r="I267" s="29">
        <f t="shared" si="24"/>
        <v>37.388143999999997</v>
      </c>
      <c r="J267" s="29">
        <f t="shared" si="25"/>
        <v>36.797223000000002</v>
      </c>
      <c r="K267" s="29">
        <f t="shared" si="26"/>
        <v>39.170409999999997</v>
      </c>
      <c r="L267" s="29">
        <f t="shared" si="27"/>
        <v>27.422664999999999</v>
      </c>
      <c r="M267" s="29"/>
    </row>
    <row r="268" spans="1:13" x14ac:dyDescent="0.25">
      <c r="A268" s="4">
        <v>3373</v>
      </c>
      <c r="B268" s="10" t="str">
        <f>VLOOKUP(A268,países!$A$4:$B$247,2,FALSE)</f>
        <v>Guyana</v>
      </c>
      <c r="C268" s="29">
        <f t="shared" si="18"/>
        <v>6.5380050000000001</v>
      </c>
      <c r="D268" s="29">
        <f t="shared" si="19"/>
        <v>7.5256249999999998</v>
      </c>
      <c r="E268" s="29">
        <f t="shared" si="20"/>
        <v>8.0603680000000004</v>
      </c>
      <c r="F268" s="29">
        <f t="shared" si="21"/>
        <v>8.0321639999999999</v>
      </c>
      <c r="G268" s="29">
        <f t="shared" si="22"/>
        <v>8.0170940000000002</v>
      </c>
      <c r="H268" s="29">
        <f t="shared" si="23"/>
        <v>6.0388830000000002</v>
      </c>
      <c r="I268" s="29">
        <f t="shared" si="24"/>
        <v>7.950018</v>
      </c>
      <c r="J268" s="29">
        <f t="shared" si="25"/>
        <v>5.5139170000000002</v>
      </c>
      <c r="K268" s="29">
        <f t="shared" si="26"/>
        <v>5.1678829999999998</v>
      </c>
      <c r="L268" s="29">
        <f t="shared" si="27"/>
        <v>6.4213449999999996</v>
      </c>
      <c r="M268" s="29"/>
    </row>
    <row r="269" spans="1:13" x14ac:dyDescent="0.25">
      <c r="A269" s="4">
        <v>3412</v>
      </c>
      <c r="B269" s="10" t="str">
        <f>VLOOKUP(A269,países!$A$4:$B$247,2,FALSE)</f>
        <v>Haití</v>
      </c>
      <c r="C269" s="29">
        <f t="shared" si="18"/>
        <v>11.110402000000001</v>
      </c>
      <c r="D269" s="29">
        <f t="shared" si="19"/>
        <v>12.699574999999999</v>
      </c>
      <c r="E269" s="29">
        <f t="shared" si="20"/>
        <v>14.566131</v>
      </c>
      <c r="F269" s="29">
        <f t="shared" si="21"/>
        <v>10.860118</v>
      </c>
      <c r="G269" s="29">
        <f t="shared" si="22"/>
        <v>13.478339999999999</v>
      </c>
      <c r="H269" s="29">
        <f t="shared" si="23"/>
        <v>14.34538</v>
      </c>
      <c r="I269" s="29">
        <f t="shared" si="24"/>
        <v>14.411662</v>
      </c>
      <c r="J269" s="29">
        <f t="shared" si="25"/>
        <v>6.3436219999999999</v>
      </c>
      <c r="K269" s="29">
        <f t="shared" si="26"/>
        <v>8.2887470000000008</v>
      </c>
      <c r="L269" s="29">
        <f t="shared" si="27"/>
        <v>3.546392</v>
      </c>
      <c r="M269" s="29"/>
    </row>
    <row r="270" spans="1:13" x14ac:dyDescent="0.25">
      <c r="A270" s="4">
        <v>3452</v>
      </c>
      <c r="B270" s="10" t="str">
        <f>VLOOKUP(A270,países!$A$4:$B$247,2,FALSE)</f>
        <v>Honduras</v>
      </c>
      <c r="C270" s="29">
        <f t="shared" si="18"/>
        <v>4.9776999999999996</v>
      </c>
      <c r="D270" s="29">
        <f t="shared" si="19"/>
        <v>13.163016000000001</v>
      </c>
      <c r="E270" s="29">
        <f t="shared" si="20"/>
        <v>20.169792000000001</v>
      </c>
      <c r="F270" s="29">
        <f t="shared" si="21"/>
        <v>18.199524</v>
      </c>
      <c r="G270" s="29">
        <f t="shared" si="22"/>
        <v>17.035122999999999</v>
      </c>
      <c r="H270" s="29">
        <f t="shared" si="23"/>
        <v>11.455155</v>
      </c>
      <c r="I270" s="29">
        <f t="shared" si="24"/>
        <v>14.049600999999999</v>
      </c>
      <c r="J270" s="29">
        <f t="shared" si="25"/>
        <v>16.474838999999999</v>
      </c>
      <c r="K270" s="29">
        <f t="shared" si="26"/>
        <v>15.396932</v>
      </c>
      <c r="L270" s="29">
        <f t="shared" si="27"/>
        <v>15.771121000000001</v>
      </c>
      <c r="M270" s="29"/>
    </row>
    <row r="271" spans="1:13" x14ac:dyDescent="0.25">
      <c r="A271" s="4">
        <v>3912</v>
      </c>
      <c r="B271" s="10" t="str">
        <f>VLOOKUP(A271,países!$A$4:$B$247,2,FALSE)</f>
        <v>Jamaica</v>
      </c>
      <c r="C271" s="29">
        <f t="shared" si="18"/>
        <v>10.545662</v>
      </c>
      <c r="D271" s="29">
        <f t="shared" si="19"/>
        <v>8.1658899999999992</v>
      </c>
      <c r="E271" s="29">
        <f t="shared" si="20"/>
        <v>11.434678999999999</v>
      </c>
      <c r="F271" s="29">
        <f t="shared" si="21"/>
        <v>9.0259099999999997</v>
      </c>
      <c r="G271" s="29">
        <f t="shared" si="22"/>
        <v>10.451703999999999</v>
      </c>
      <c r="H271" s="29">
        <f t="shared" si="23"/>
        <v>13.062372999999999</v>
      </c>
      <c r="I271" s="29">
        <f t="shared" si="24"/>
        <v>12.760673000000001</v>
      </c>
      <c r="J271" s="29">
        <f t="shared" si="25"/>
        <v>15.211244000000001</v>
      </c>
      <c r="K271" s="29">
        <f t="shared" si="26"/>
        <v>12.033087999999999</v>
      </c>
      <c r="L271" s="29">
        <f t="shared" si="27"/>
        <v>8.1013549999999999</v>
      </c>
      <c r="M271" s="29"/>
    </row>
    <row r="272" spans="1:13" x14ac:dyDescent="0.25">
      <c r="A272" s="4">
        <v>4931</v>
      </c>
      <c r="B272" s="10" t="str">
        <f>VLOOKUP(A272,países!$A$4:$B$247,2,FALSE)</f>
        <v>México</v>
      </c>
      <c r="C272" s="29">
        <f t="shared" si="18"/>
        <v>172.67201299999999</v>
      </c>
      <c r="D272" s="29">
        <f t="shared" si="19"/>
        <v>139.291946</v>
      </c>
      <c r="E272" s="29">
        <f t="shared" si="20"/>
        <v>185.08849000000001</v>
      </c>
      <c r="F272" s="29">
        <f t="shared" si="21"/>
        <v>203.775249</v>
      </c>
      <c r="G272" s="29">
        <f t="shared" si="22"/>
        <v>171.95355900000001</v>
      </c>
      <c r="H272" s="29">
        <f t="shared" si="23"/>
        <v>273.57271200000002</v>
      </c>
      <c r="I272" s="29">
        <f t="shared" si="24"/>
        <v>275.368765</v>
      </c>
      <c r="J272" s="29">
        <f t="shared" si="25"/>
        <v>262.36122699999999</v>
      </c>
      <c r="K272" s="29">
        <f t="shared" si="26"/>
        <v>338.459925</v>
      </c>
      <c r="L272" s="29">
        <f t="shared" si="27"/>
        <v>300.87228499999998</v>
      </c>
      <c r="M272" s="29"/>
    </row>
    <row r="273" spans="1:13" x14ac:dyDescent="0.25">
      <c r="A273" s="4">
        <v>5212</v>
      </c>
      <c r="B273" s="10" t="str">
        <f>VLOOKUP(A273,países!$A$4:$B$247,2,FALSE)</f>
        <v>Nicaragua</v>
      </c>
      <c r="C273" s="29">
        <f t="shared" si="18"/>
        <v>3.5177480000000001</v>
      </c>
      <c r="D273" s="29">
        <f t="shared" si="19"/>
        <v>5.5600849999999999</v>
      </c>
      <c r="E273" s="29">
        <f t="shared" si="20"/>
        <v>3.7075480000000001</v>
      </c>
      <c r="F273" s="29">
        <f t="shared" si="21"/>
        <v>4.6185780000000003</v>
      </c>
      <c r="G273" s="29">
        <f t="shared" si="22"/>
        <v>5.3931040000000001</v>
      </c>
      <c r="H273" s="29">
        <f t="shared" si="23"/>
        <v>3.5759530000000002</v>
      </c>
      <c r="I273" s="29">
        <f t="shared" si="24"/>
        <v>3.928102</v>
      </c>
      <c r="J273" s="29">
        <f t="shared" si="25"/>
        <v>6.5307510000000004</v>
      </c>
      <c r="K273" s="29">
        <f t="shared" si="26"/>
        <v>5.1236449999999998</v>
      </c>
      <c r="L273" s="29">
        <f t="shared" si="27"/>
        <v>1.7116750000000001</v>
      </c>
      <c r="M273" s="29"/>
    </row>
    <row r="274" spans="1:13" x14ac:dyDescent="0.25">
      <c r="A274" s="4">
        <v>5802</v>
      </c>
      <c r="B274" s="10" t="str">
        <f>VLOOKUP(A274,países!$A$4:$B$247,2,FALSE)</f>
        <v>Panamá (Excluye Canal)</v>
      </c>
      <c r="C274" s="29">
        <f t="shared" si="18"/>
        <v>14.668564999999999</v>
      </c>
      <c r="D274" s="29">
        <f t="shared" si="19"/>
        <v>34.631833</v>
      </c>
      <c r="E274" s="29">
        <f t="shared" si="20"/>
        <v>40.465333999999999</v>
      </c>
      <c r="F274" s="29">
        <f t="shared" si="21"/>
        <v>40.404929000000003</v>
      </c>
      <c r="G274" s="29">
        <f t="shared" si="22"/>
        <v>34.803818</v>
      </c>
      <c r="H274" s="29">
        <f t="shared" si="23"/>
        <v>32.235525000000003</v>
      </c>
      <c r="I274" s="29">
        <f t="shared" si="24"/>
        <v>55.185701000000002</v>
      </c>
      <c r="J274" s="29">
        <f t="shared" si="25"/>
        <v>41.111656000000004</v>
      </c>
      <c r="K274" s="29">
        <f t="shared" si="26"/>
        <v>33.653264999999998</v>
      </c>
      <c r="L274" s="29">
        <f t="shared" si="27"/>
        <v>21.729433</v>
      </c>
      <c r="M274" s="29"/>
    </row>
    <row r="275" spans="1:13" x14ac:dyDescent="0.25">
      <c r="A275" s="4">
        <v>5863</v>
      </c>
      <c r="B275" s="10" t="str">
        <f>VLOOKUP(A275,países!$A$4:$B$247,2,FALSE)</f>
        <v>Paraguay</v>
      </c>
      <c r="C275" s="29">
        <f t="shared" si="18"/>
        <v>0.83471499999999998</v>
      </c>
      <c r="D275" s="29">
        <f t="shared" si="19"/>
        <v>1.6636059999999999</v>
      </c>
      <c r="E275" s="29">
        <f t="shared" si="20"/>
        <v>2.3544079999999998</v>
      </c>
      <c r="F275" s="29">
        <f t="shared" si="21"/>
        <v>4.3409529999999998</v>
      </c>
      <c r="G275" s="29">
        <f t="shared" si="22"/>
        <v>0.75594899999999998</v>
      </c>
      <c r="H275" s="29">
        <f t="shared" si="23"/>
        <v>2.4667469999999998</v>
      </c>
      <c r="I275" s="29">
        <f t="shared" si="24"/>
        <v>2.9629850000000002</v>
      </c>
      <c r="J275" s="29">
        <f t="shared" si="25"/>
        <v>3.6705390000000002</v>
      </c>
      <c r="K275" s="29">
        <f t="shared" si="26"/>
        <v>4.6690950000000004</v>
      </c>
      <c r="L275" s="29">
        <f t="shared" si="27"/>
        <v>1.0293319999999999</v>
      </c>
      <c r="M275" s="29"/>
    </row>
    <row r="276" spans="1:13" x14ac:dyDescent="0.25">
      <c r="A276" s="4">
        <v>5893</v>
      </c>
      <c r="B276" s="10" t="str">
        <f>VLOOKUP(A276,países!$A$4:$B$247,2,FALSE)</f>
        <v>Perú</v>
      </c>
      <c r="C276" s="29">
        <f t="shared" si="18"/>
        <v>134.344336</v>
      </c>
      <c r="D276" s="29">
        <f t="shared" si="19"/>
        <v>147.80963800000001</v>
      </c>
      <c r="E276" s="29">
        <f t="shared" si="20"/>
        <v>177.68090799999999</v>
      </c>
      <c r="F276" s="29">
        <f t="shared" si="21"/>
        <v>140.89103800000001</v>
      </c>
      <c r="G276" s="29">
        <f t="shared" si="22"/>
        <v>138.43999400000001</v>
      </c>
      <c r="H276" s="29">
        <f t="shared" si="23"/>
        <v>138.94881599999999</v>
      </c>
      <c r="I276" s="29">
        <f t="shared" si="24"/>
        <v>124.220929</v>
      </c>
      <c r="J276" s="29">
        <f t="shared" si="25"/>
        <v>111.259334</v>
      </c>
      <c r="K276" s="29">
        <f t="shared" si="26"/>
        <v>79.189879000000005</v>
      </c>
      <c r="L276" s="29">
        <f t="shared" si="27"/>
        <v>84.616009000000005</v>
      </c>
      <c r="M276" s="29"/>
    </row>
    <row r="277" spans="1:13" x14ac:dyDescent="0.25">
      <c r="A277" s="4">
        <v>6472</v>
      </c>
      <c r="B277" s="10" t="str">
        <f>VLOOKUP(A277,países!$A$4:$B$247,2,FALSE)</f>
        <v>República Dominicana</v>
      </c>
      <c r="C277" s="29">
        <f t="shared" si="18"/>
        <v>51.210738999999997</v>
      </c>
      <c r="D277" s="29">
        <f t="shared" si="19"/>
        <v>69.455393000000001</v>
      </c>
      <c r="E277" s="29">
        <f t="shared" si="20"/>
        <v>49.991447000000001</v>
      </c>
      <c r="F277" s="29">
        <f t="shared" si="21"/>
        <v>69.615291999999997</v>
      </c>
      <c r="G277" s="29">
        <f t="shared" si="22"/>
        <v>73.347162999999995</v>
      </c>
      <c r="H277" s="29">
        <f t="shared" si="23"/>
        <v>74.935496999999998</v>
      </c>
      <c r="I277" s="29">
        <f t="shared" si="24"/>
        <v>91.873242000000005</v>
      </c>
      <c r="J277" s="29">
        <f t="shared" si="25"/>
        <v>75.393056999999999</v>
      </c>
      <c r="K277" s="29">
        <f t="shared" si="26"/>
        <v>60.993690999999998</v>
      </c>
      <c r="L277" s="29">
        <f t="shared" si="27"/>
        <v>59.613585</v>
      </c>
      <c r="M277" s="29"/>
    </row>
    <row r="278" spans="1:13" x14ac:dyDescent="0.25">
      <c r="A278" s="4">
        <v>6952</v>
      </c>
      <c r="B278" s="10" t="str">
        <f>VLOOKUP(A278,países!$A$4:$B$247,2,FALSE)</f>
        <v>San Cristóbal Nieves</v>
      </c>
      <c r="C278" s="29">
        <f t="shared" si="18"/>
        <v>0.21775900000000001</v>
      </c>
      <c r="D278" s="29">
        <f t="shared" si="19"/>
        <v>2.7702000000000001E-2</v>
      </c>
      <c r="E278" s="29">
        <f t="shared" si="20"/>
        <v>5.7930000000000004E-3</v>
      </c>
      <c r="F278" s="29">
        <f t="shared" si="21"/>
        <v>2.6512999999999998E-2</v>
      </c>
      <c r="G278" s="29">
        <f t="shared" si="22"/>
        <v>0</v>
      </c>
      <c r="H278" s="29">
        <f t="shared" si="23"/>
        <v>0</v>
      </c>
      <c r="I278" s="29">
        <f t="shared" si="24"/>
        <v>0</v>
      </c>
      <c r="J278" s="29">
        <f t="shared" si="25"/>
        <v>0</v>
      </c>
      <c r="K278" s="29">
        <f t="shared" si="26"/>
        <v>0</v>
      </c>
      <c r="L278" s="29">
        <f t="shared" si="27"/>
        <v>0</v>
      </c>
      <c r="M278" s="29"/>
    </row>
    <row r="279" spans="1:13" x14ac:dyDescent="0.25">
      <c r="A279" s="4">
        <v>7052</v>
      </c>
      <c r="B279" s="10" t="str">
        <f>VLOOKUP(A279,países!$A$4:$B$247,2,FALSE)</f>
        <v>San Vicente</v>
      </c>
      <c r="C279" s="29">
        <f t="shared" si="18"/>
        <v>0.49338199999999999</v>
      </c>
      <c r="D279" s="29">
        <f t="shared" si="19"/>
        <v>0.67969199999999996</v>
      </c>
      <c r="E279" s="29">
        <f t="shared" si="20"/>
        <v>0.569295</v>
      </c>
      <c r="F279" s="29">
        <f t="shared" si="21"/>
        <v>0.49226999999999999</v>
      </c>
      <c r="G279" s="29">
        <f t="shared" si="22"/>
        <v>0.55910400000000005</v>
      </c>
      <c r="H279" s="29">
        <f t="shared" si="23"/>
        <v>0.87740499999999999</v>
      </c>
      <c r="I279" s="29">
        <f t="shared" si="24"/>
        <v>0.88356400000000002</v>
      </c>
      <c r="J279" s="29">
        <f t="shared" si="25"/>
        <v>0.94792600000000005</v>
      </c>
      <c r="K279" s="29">
        <f t="shared" si="26"/>
        <v>1.20662</v>
      </c>
      <c r="L279" s="29">
        <f t="shared" si="27"/>
        <v>0.32647599999999999</v>
      </c>
      <c r="M279" s="29"/>
    </row>
    <row r="280" spans="1:13" x14ac:dyDescent="0.25">
      <c r="A280" s="4">
        <v>7152</v>
      </c>
      <c r="B280" s="10" t="str">
        <f>VLOOKUP(A280,países!$A$4:$B$247,2,FALSE)</f>
        <v>Santa Lucia</v>
      </c>
      <c r="C280" s="29">
        <f t="shared" si="18"/>
        <v>0.52255300000000005</v>
      </c>
      <c r="D280" s="29">
        <f t="shared" si="19"/>
        <v>1.190814</v>
      </c>
      <c r="E280" s="29">
        <f t="shared" si="20"/>
        <v>1.544489</v>
      </c>
      <c r="F280" s="29">
        <f t="shared" si="21"/>
        <v>1.2942089999999999</v>
      </c>
      <c r="G280" s="29">
        <f t="shared" si="22"/>
        <v>1.058524</v>
      </c>
      <c r="H280" s="29">
        <f t="shared" si="23"/>
        <v>10.447077</v>
      </c>
      <c r="I280" s="29">
        <f t="shared" si="24"/>
        <v>52.137411999999998</v>
      </c>
      <c r="J280" s="29">
        <f t="shared" si="25"/>
        <v>17.759198999999999</v>
      </c>
      <c r="K280" s="29">
        <f t="shared" si="26"/>
        <v>17.252365999999999</v>
      </c>
      <c r="L280" s="29">
        <f t="shared" si="27"/>
        <v>1.0026740000000001</v>
      </c>
      <c r="M280" s="29"/>
    </row>
    <row r="281" spans="1:13" x14ac:dyDescent="0.25">
      <c r="A281" s="4">
        <v>7703</v>
      </c>
      <c r="B281" s="10" t="str">
        <f>VLOOKUP(A281,países!$A$4:$B$247,2,FALSE)</f>
        <v>Surinam</v>
      </c>
      <c r="C281" s="29">
        <f t="shared" si="18"/>
        <v>2.1540560000000002</v>
      </c>
      <c r="D281" s="29">
        <f t="shared" si="19"/>
        <v>2.8355610000000002</v>
      </c>
      <c r="E281" s="29">
        <f t="shared" si="20"/>
        <v>3.9990130000000002</v>
      </c>
      <c r="F281" s="29">
        <f t="shared" si="21"/>
        <v>6.0510149999999996</v>
      </c>
      <c r="G281" s="29">
        <f t="shared" si="22"/>
        <v>1.5091680000000001</v>
      </c>
      <c r="H281" s="29">
        <f t="shared" si="23"/>
        <v>1.8891640000000001</v>
      </c>
      <c r="I281" s="29">
        <f t="shared" si="24"/>
        <v>1.218313</v>
      </c>
      <c r="J281" s="29">
        <f t="shared" si="25"/>
        <v>1.2319819999999999</v>
      </c>
      <c r="K281" s="29">
        <f t="shared" si="26"/>
        <v>1.1365229999999999</v>
      </c>
      <c r="L281" s="29">
        <f t="shared" si="27"/>
        <v>1.1103099999999999</v>
      </c>
      <c r="M281" s="29"/>
    </row>
    <row r="282" spans="1:13" x14ac:dyDescent="0.25">
      <c r="A282" s="4">
        <v>8152</v>
      </c>
      <c r="B282" s="10" t="str">
        <f>VLOOKUP(A282,países!$A$4:$B$247,2,FALSE)</f>
        <v>Trinidad y Tobago</v>
      </c>
      <c r="C282" s="29">
        <f t="shared" si="18"/>
        <v>27.773128</v>
      </c>
      <c r="D282" s="29">
        <f t="shared" si="19"/>
        <v>26.718253000000001</v>
      </c>
      <c r="E282" s="29">
        <f t="shared" si="20"/>
        <v>38.984966</v>
      </c>
      <c r="F282" s="29">
        <f t="shared" si="21"/>
        <v>38.385258</v>
      </c>
      <c r="G282" s="29">
        <f t="shared" si="22"/>
        <v>32.579734999999999</v>
      </c>
      <c r="H282" s="29">
        <f t="shared" si="23"/>
        <v>43.035511</v>
      </c>
      <c r="I282" s="29">
        <f t="shared" si="24"/>
        <v>41.700094</v>
      </c>
      <c r="J282" s="29">
        <f t="shared" si="25"/>
        <v>50.958531000000001</v>
      </c>
      <c r="K282" s="29">
        <f t="shared" si="26"/>
        <v>173.115758</v>
      </c>
      <c r="L282" s="29">
        <f t="shared" si="27"/>
        <v>39.080499000000003</v>
      </c>
      <c r="M282" s="29"/>
    </row>
    <row r="283" spans="1:13" x14ac:dyDescent="0.25">
      <c r="A283" s="4">
        <v>8453</v>
      </c>
      <c r="B283" s="10" t="str">
        <f>VLOOKUP(A283,países!$A$4:$B$247,2,FALSE)</f>
        <v>Uruguay</v>
      </c>
      <c r="C283" s="29">
        <f t="shared" si="18"/>
        <v>3.5169670000000002</v>
      </c>
      <c r="D283" s="29">
        <f t="shared" si="19"/>
        <v>3.6752549999999999</v>
      </c>
      <c r="E283" s="29">
        <f t="shared" si="20"/>
        <v>4.0829459999999997</v>
      </c>
      <c r="F283" s="29">
        <f t="shared" si="21"/>
        <v>3.7312949999999998</v>
      </c>
      <c r="G283" s="29">
        <f t="shared" si="22"/>
        <v>1.474221</v>
      </c>
      <c r="H283" s="29">
        <f t="shared" si="23"/>
        <v>0.90154599999999996</v>
      </c>
      <c r="I283" s="29">
        <f t="shared" si="24"/>
        <v>0.78742699999999999</v>
      </c>
      <c r="J283" s="29">
        <f t="shared" si="25"/>
        <v>1.314648</v>
      </c>
      <c r="K283" s="29">
        <f t="shared" si="26"/>
        <v>1.2130650000000001</v>
      </c>
      <c r="L283" s="29">
        <f t="shared" si="27"/>
        <v>1.3043640000000001</v>
      </c>
      <c r="M283" s="29"/>
    </row>
    <row r="284" spans="1:13" x14ac:dyDescent="0.25">
      <c r="A284" s="4"/>
      <c r="B284" s="4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</row>
    <row r="285" spans="1:13" x14ac:dyDescent="0.25">
      <c r="A285" s="4">
        <v>919902</v>
      </c>
      <c r="B285" s="26" t="str">
        <f>VLOOKUP(A285,países!$A$4:$B$247,2,FALSE)</f>
        <v>ALADI</v>
      </c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</row>
    <row r="286" spans="1:13" x14ac:dyDescent="0.25">
      <c r="A286" s="4">
        <v>633</v>
      </c>
      <c r="B286" s="10" t="str">
        <f>VLOOKUP(A286,países!$A$4:$B$247,2,FALSE)</f>
        <v>Argentina</v>
      </c>
      <c r="C286" s="29">
        <f t="shared" ref="C286:C296" si="28">VLOOKUP($B286,$B$4:$H$226,2,FALSE)</f>
        <v>14.700753000000001</v>
      </c>
      <c r="D286" s="29">
        <f t="shared" ref="D286:D296" si="29">VLOOKUP($B286,$B$4:$H$226,3,FALSE)</f>
        <v>16.444354000000001</v>
      </c>
      <c r="E286" s="29">
        <f t="shared" ref="E286:E296" si="30">VLOOKUP($B286,$B$4:$H$226,4,FALSE)</f>
        <v>20.887584</v>
      </c>
      <c r="F286" s="29">
        <f t="shared" ref="F286:F296" si="31">VLOOKUP($B286,$B$4:$H$226,5,FALSE)</f>
        <v>19.77233</v>
      </c>
      <c r="G286" s="29">
        <f t="shared" ref="G286:G296" si="32">VLOOKUP($B286,$B$4:$H$226,6,FALSE)</f>
        <v>13.161792</v>
      </c>
      <c r="H286" s="29">
        <f t="shared" ref="H286:H296" si="33">VLOOKUP($B286,$B$4:$H$226,7,FALSE)</f>
        <v>15.510344999999999</v>
      </c>
      <c r="I286" s="29">
        <f t="shared" ref="I286:I296" si="34">VLOOKUP($B286,$B$4:$I$226,8,FALSE)</f>
        <v>22.75535</v>
      </c>
      <c r="J286" s="29">
        <f t="shared" ref="J286:J296" si="35">VLOOKUP($B286,$B$4:$Z$226,9,FALSE)</f>
        <v>7.1751430000000003</v>
      </c>
      <c r="K286" s="29">
        <f t="shared" si="26"/>
        <v>9.3922290000000004</v>
      </c>
      <c r="L286" s="29">
        <f t="shared" si="27"/>
        <v>11.552154</v>
      </c>
      <c r="M286" s="29"/>
    </row>
    <row r="287" spans="1:13" x14ac:dyDescent="0.25">
      <c r="A287" s="4">
        <v>973</v>
      </c>
      <c r="B287" s="10" t="str">
        <f>VLOOKUP(A287,países!$A$4:$B$247,2,FALSE)</f>
        <v>Bolivia</v>
      </c>
      <c r="C287" s="29">
        <f t="shared" si="28"/>
        <v>8.1798749999999991</v>
      </c>
      <c r="D287" s="29">
        <f t="shared" si="29"/>
        <v>3.964181</v>
      </c>
      <c r="E287" s="29">
        <f t="shared" si="30"/>
        <v>3.9124340000000002</v>
      </c>
      <c r="F287" s="29">
        <f t="shared" si="31"/>
        <v>3.3422649999999998</v>
      </c>
      <c r="G287" s="29">
        <f t="shared" si="32"/>
        <v>1.5195369999999999</v>
      </c>
      <c r="H287" s="29">
        <f t="shared" si="33"/>
        <v>2.9474119999999999</v>
      </c>
      <c r="I287" s="29">
        <f t="shared" si="34"/>
        <v>2.2374360000000002</v>
      </c>
      <c r="J287" s="29">
        <f t="shared" si="35"/>
        <v>3.5644140000000002</v>
      </c>
      <c r="K287" s="29">
        <f t="shared" si="26"/>
        <v>4.1555010000000001</v>
      </c>
      <c r="L287" s="29">
        <f t="shared" si="27"/>
        <v>3.2667120000000001</v>
      </c>
      <c r="M287" s="29"/>
    </row>
    <row r="288" spans="1:13" x14ac:dyDescent="0.25">
      <c r="A288" s="4">
        <v>1053</v>
      </c>
      <c r="B288" s="10" t="str">
        <f>VLOOKUP(A288,países!$A$4:$B$247,2,FALSE)</f>
        <v>Brasil</v>
      </c>
      <c r="C288" s="29">
        <f t="shared" si="28"/>
        <v>107.272981</v>
      </c>
      <c r="D288" s="29">
        <f t="shared" si="29"/>
        <v>139.58350899999999</v>
      </c>
      <c r="E288" s="29">
        <f t="shared" si="30"/>
        <v>141.84466800000001</v>
      </c>
      <c r="F288" s="29">
        <f t="shared" si="31"/>
        <v>138.438557</v>
      </c>
      <c r="G288" s="29">
        <f t="shared" si="32"/>
        <v>88.885836999999995</v>
      </c>
      <c r="H288" s="29">
        <f t="shared" si="33"/>
        <v>123.469627</v>
      </c>
      <c r="I288" s="29">
        <f t="shared" si="34"/>
        <v>201.79647900000001</v>
      </c>
      <c r="J288" s="29">
        <f t="shared" si="35"/>
        <v>139.727813</v>
      </c>
      <c r="K288" s="29">
        <f t="shared" si="26"/>
        <v>118.117279</v>
      </c>
      <c r="L288" s="29">
        <f t="shared" si="27"/>
        <v>100.067548</v>
      </c>
      <c r="M288" s="29"/>
    </row>
    <row r="289" spans="1:13" x14ac:dyDescent="0.25">
      <c r="A289" s="4">
        <v>1693</v>
      </c>
      <c r="B289" s="10" t="str">
        <f>VLOOKUP(A289,países!$A$4:$B$247,2,FALSE)</f>
        <v>Colombia</v>
      </c>
      <c r="C289" s="29">
        <f t="shared" si="28"/>
        <v>1317.7143100000001</v>
      </c>
      <c r="D289" s="29">
        <f t="shared" si="29"/>
        <v>1152.170721</v>
      </c>
      <c r="E289" s="29">
        <f t="shared" si="30"/>
        <v>1235.730622</v>
      </c>
      <c r="F289" s="29">
        <f t="shared" si="31"/>
        <v>1289.5671319999999</v>
      </c>
      <c r="G289" s="29">
        <f t="shared" si="32"/>
        <v>671.065471</v>
      </c>
      <c r="H289" s="29">
        <f t="shared" si="33"/>
        <v>741.51317100000006</v>
      </c>
      <c r="I289" s="29">
        <f t="shared" si="34"/>
        <v>738.15099099999998</v>
      </c>
      <c r="J289" s="29">
        <f t="shared" si="35"/>
        <v>704.80662900000004</v>
      </c>
      <c r="K289" s="29">
        <f t="shared" si="26"/>
        <v>626.83925199999999</v>
      </c>
      <c r="L289" s="29">
        <f t="shared" si="27"/>
        <v>727.61421499999994</v>
      </c>
      <c r="M289" s="29"/>
    </row>
    <row r="290" spans="1:13" x14ac:dyDescent="0.25">
      <c r="A290" s="4">
        <v>2113</v>
      </c>
      <c r="B290" s="10" t="str">
        <f>VLOOKUP(A290,países!$A$4:$B$247,2,FALSE)</f>
        <v>Chile</v>
      </c>
      <c r="C290" s="29">
        <f t="shared" si="28"/>
        <v>66.542210999999995</v>
      </c>
      <c r="D290" s="29">
        <f t="shared" si="29"/>
        <v>84.858248000000003</v>
      </c>
      <c r="E290" s="29">
        <f t="shared" si="30"/>
        <v>75.088081000000003</v>
      </c>
      <c r="F290" s="29">
        <f t="shared" si="31"/>
        <v>87.827630999999997</v>
      </c>
      <c r="G290" s="29">
        <f t="shared" si="32"/>
        <v>87.000201000000004</v>
      </c>
      <c r="H290" s="29">
        <f t="shared" si="33"/>
        <v>62.271388999999999</v>
      </c>
      <c r="I290" s="29">
        <f t="shared" si="34"/>
        <v>83.230712999999994</v>
      </c>
      <c r="J290" s="29">
        <f t="shared" si="35"/>
        <v>65.122686999999999</v>
      </c>
      <c r="K290" s="29">
        <f t="shared" si="26"/>
        <v>43.843842000000002</v>
      </c>
      <c r="L290" s="29">
        <f t="shared" si="27"/>
        <v>39.572626999999997</v>
      </c>
      <c r="M290" s="29"/>
    </row>
    <row r="291" spans="1:13" x14ac:dyDescent="0.25">
      <c r="A291" s="4">
        <v>2393</v>
      </c>
      <c r="B291" s="10" t="str">
        <f>VLOOKUP(A291,países!$A$4:$B$247,2,FALSE)</f>
        <v>Ecuador</v>
      </c>
      <c r="C291" s="29">
        <f t="shared" si="28"/>
        <v>140.61274700000001</v>
      </c>
      <c r="D291" s="29">
        <f t="shared" si="29"/>
        <v>141.92136199999999</v>
      </c>
      <c r="E291" s="29">
        <f t="shared" si="30"/>
        <v>182.519195</v>
      </c>
      <c r="F291" s="29">
        <f t="shared" si="31"/>
        <v>172.180554</v>
      </c>
      <c r="G291" s="29">
        <f t="shared" si="32"/>
        <v>79.596936999999997</v>
      </c>
      <c r="H291" s="29">
        <f t="shared" si="33"/>
        <v>142.718344</v>
      </c>
      <c r="I291" s="29">
        <f t="shared" si="34"/>
        <v>188.39209500000001</v>
      </c>
      <c r="J291" s="29">
        <f t="shared" si="35"/>
        <v>213.460148</v>
      </c>
      <c r="K291" s="29">
        <f t="shared" si="26"/>
        <v>176.18993900000001</v>
      </c>
      <c r="L291" s="29">
        <f t="shared" si="27"/>
        <v>193.41644700000001</v>
      </c>
      <c r="M291" s="29"/>
    </row>
    <row r="292" spans="1:13" x14ac:dyDescent="0.25">
      <c r="A292" s="4">
        <v>4931</v>
      </c>
      <c r="B292" s="10" t="str">
        <f>VLOOKUP(A292,países!$A$4:$B$247,2,FALSE)</f>
        <v>México</v>
      </c>
      <c r="C292" s="29">
        <f t="shared" si="28"/>
        <v>172.67201299999999</v>
      </c>
      <c r="D292" s="29">
        <f t="shared" si="29"/>
        <v>139.291946</v>
      </c>
      <c r="E292" s="29">
        <f t="shared" si="30"/>
        <v>185.08849000000001</v>
      </c>
      <c r="F292" s="29">
        <f t="shared" si="31"/>
        <v>203.775249</v>
      </c>
      <c r="G292" s="29">
        <f t="shared" si="32"/>
        <v>171.95355900000001</v>
      </c>
      <c r="H292" s="29">
        <f t="shared" si="33"/>
        <v>273.57271200000002</v>
      </c>
      <c r="I292" s="29">
        <f t="shared" si="34"/>
        <v>275.368765</v>
      </c>
      <c r="J292" s="29">
        <f t="shared" si="35"/>
        <v>262.36122699999999</v>
      </c>
      <c r="K292" s="29">
        <f t="shared" si="26"/>
        <v>338.459925</v>
      </c>
      <c r="L292" s="29">
        <f t="shared" si="27"/>
        <v>300.87228499999998</v>
      </c>
      <c r="M292" s="29"/>
    </row>
    <row r="293" spans="1:13" x14ac:dyDescent="0.25">
      <c r="A293" s="4">
        <v>5863</v>
      </c>
      <c r="B293" s="10" t="str">
        <f>VLOOKUP(A293,países!$A$4:$B$247,2,FALSE)</f>
        <v>Paraguay</v>
      </c>
      <c r="C293" s="29">
        <f t="shared" si="28"/>
        <v>0.83471499999999998</v>
      </c>
      <c r="D293" s="29">
        <f t="shared" si="29"/>
        <v>1.6636059999999999</v>
      </c>
      <c r="E293" s="29">
        <f t="shared" si="30"/>
        <v>2.3544079999999998</v>
      </c>
      <c r="F293" s="29">
        <f t="shared" si="31"/>
        <v>4.3409529999999998</v>
      </c>
      <c r="G293" s="29">
        <f t="shared" si="32"/>
        <v>0.75594899999999998</v>
      </c>
      <c r="H293" s="29">
        <f t="shared" si="33"/>
        <v>2.4667469999999998</v>
      </c>
      <c r="I293" s="29">
        <f t="shared" si="34"/>
        <v>2.9629850000000002</v>
      </c>
      <c r="J293" s="29">
        <f t="shared" si="35"/>
        <v>3.6705390000000002</v>
      </c>
      <c r="K293" s="29">
        <f t="shared" si="26"/>
        <v>4.6690950000000004</v>
      </c>
      <c r="L293" s="29">
        <f t="shared" si="27"/>
        <v>1.0293319999999999</v>
      </c>
      <c r="M293" s="29"/>
    </row>
    <row r="294" spans="1:13" x14ac:dyDescent="0.25">
      <c r="A294" s="4">
        <v>5893</v>
      </c>
      <c r="B294" s="10" t="str">
        <f>VLOOKUP(A294,países!$A$4:$B$247,2,FALSE)</f>
        <v>Perú</v>
      </c>
      <c r="C294" s="29">
        <f t="shared" si="28"/>
        <v>134.344336</v>
      </c>
      <c r="D294" s="29">
        <f t="shared" si="29"/>
        <v>147.80963800000001</v>
      </c>
      <c r="E294" s="29">
        <f t="shared" si="30"/>
        <v>177.68090799999999</v>
      </c>
      <c r="F294" s="29">
        <f t="shared" si="31"/>
        <v>140.89103800000001</v>
      </c>
      <c r="G294" s="29">
        <f t="shared" si="32"/>
        <v>138.43999400000001</v>
      </c>
      <c r="H294" s="29">
        <f t="shared" si="33"/>
        <v>138.94881599999999</v>
      </c>
      <c r="I294" s="29">
        <f t="shared" si="34"/>
        <v>124.220929</v>
      </c>
      <c r="J294" s="29">
        <f t="shared" si="35"/>
        <v>111.259334</v>
      </c>
      <c r="K294" s="29">
        <f t="shared" si="26"/>
        <v>79.189879000000005</v>
      </c>
      <c r="L294" s="29">
        <f t="shared" si="27"/>
        <v>84.616009000000005</v>
      </c>
      <c r="M294" s="29"/>
    </row>
    <row r="295" spans="1:13" x14ac:dyDescent="0.25">
      <c r="A295" s="4">
        <v>1992</v>
      </c>
      <c r="B295" s="4" t="s">
        <v>63</v>
      </c>
      <c r="C295" s="29">
        <f t="shared" si="28"/>
        <v>37.488014999999997</v>
      </c>
      <c r="D295" s="29">
        <f t="shared" si="29"/>
        <v>31.940194000000002</v>
      </c>
      <c r="E295" s="29">
        <f t="shared" si="30"/>
        <v>21.986992999999998</v>
      </c>
      <c r="F295" s="29">
        <f t="shared" si="31"/>
        <v>20.495456000000001</v>
      </c>
      <c r="G295" s="29">
        <f t="shared" si="32"/>
        <v>14.644323</v>
      </c>
      <c r="H295" s="29">
        <f t="shared" si="33"/>
        <v>12.31203</v>
      </c>
      <c r="I295" s="29">
        <f t="shared" si="34"/>
        <v>16.383797999999999</v>
      </c>
      <c r="J295" s="29">
        <f t="shared" si="35"/>
        <v>11.580942</v>
      </c>
      <c r="K295" s="29">
        <f t="shared" si="26"/>
        <v>9.9425919999999994</v>
      </c>
      <c r="L295" s="29">
        <f t="shared" si="27"/>
        <v>81.670795999999996</v>
      </c>
      <c r="M295" s="29"/>
    </row>
    <row r="296" spans="1:13" x14ac:dyDescent="0.25">
      <c r="A296" s="4">
        <v>8453</v>
      </c>
      <c r="B296" s="10" t="str">
        <f>VLOOKUP(A296,países!$A$4:$B$247,2,FALSE)</f>
        <v>Uruguay</v>
      </c>
      <c r="C296" s="29">
        <f t="shared" si="28"/>
        <v>3.5169670000000002</v>
      </c>
      <c r="D296" s="29">
        <f t="shared" si="29"/>
        <v>3.6752549999999999</v>
      </c>
      <c r="E296" s="29">
        <f t="shared" si="30"/>
        <v>4.0829459999999997</v>
      </c>
      <c r="F296" s="29">
        <f t="shared" si="31"/>
        <v>3.7312949999999998</v>
      </c>
      <c r="G296" s="29">
        <f t="shared" si="32"/>
        <v>1.474221</v>
      </c>
      <c r="H296" s="29">
        <f t="shared" si="33"/>
        <v>0.90154599999999996</v>
      </c>
      <c r="I296" s="29">
        <f t="shared" si="34"/>
        <v>0.78742699999999999</v>
      </c>
      <c r="J296" s="29">
        <f t="shared" si="35"/>
        <v>1.314648</v>
      </c>
      <c r="K296" s="29">
        <f t="shared" si="26"/>
        <v>1.2130650000000001</v>
      </c>
      <c r="L296" s="29">
        <f t="shared" si="27"/>
        <v>1.3043640000000001</v>
      </c>
      <c r="M296" s="29"/>
    </row>
    <row r="297" spans="1:13" x14ac:dyDescent="0.25">
      <c r="A297" s="4"/>
      <c r="B297" s="4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</row>
    <row r="298" spans="1:13" x14ac:dyDescent="0.25">
      <c r="A298" s="4">
        <v>919903</v>
      </c>
      <c r="B298" s="26" t="str">
        <f>VLOOKUP(A298,países!$A$4:$B$247,2,FALSE)</f>
        <v>TLC</v>
      </c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</row>
    <row r="299" spans="1:13" x14ac:dyDescent="0.25">
      <c r="A299" s="4">
        <v>1491</v>
      </c>
      <c r="B299" s="10" t="str">
        <f>VLOOKUP(A299,países!$A$4:$B$247,2,FALSE)</f>
        <v>Canadá</v>
      </c>
      <c r="C299" s="29">
        <f>VLOOKUP($B299,$B$4:$H$226,2,FALSE)</f>
        <v>20.096516999999999</v>
      </c>
      <c r="D299" s="29">
        <f>VLOOKUP($B299,$B$4:$H$226,3,FALSE)</f>
        <v>31.710844000000002</v>
      </c>
      <c r="E299" s="29">
        <f>VLOOKUP($B299,$B$4:$H$226,4,FALSE)</f>
        <v>42.653013999999999</v>
      </c>
      <c r="F299" s="29">
        <f>VLOOKUP($B299,$B$4:$H$226,5,FALSE)</f>
        <v>39.657096000000003</v>
      </c>
      <c r="G299" s="29">
        <f>VLOOKUP($B299,$B$4:$H$226,6,FALSE)</f>
        <v>14.566943</v>
      </c>
      <c r="H299" s="29">
        <f>VLOOKUP($B299,$B$4:$H$226,7,FALSE)</f>
        <v>44.674376000000002</v>
      </c>
      <c r="I299" s="29">
        <f>VLOOKUP($B299,$B$4:$I$226,8,FALSE)</f>
        <v>57.996200000000002</v>
      </c>
      <c r="J299" s="29">
        <f>VLOOKUP($B299,$B$4:$Z$226,9,FALSE)</f>
        <v>70.992223999999993</v>
      </c>
      <c r="K299" s="29">
        <f t="shared" si="26"/>
        <v>67.969361000000006</v>
      </c>
      <c r="L299" s="29">
        <f t="shared" si="27"/>
        <v>90.189527999999996</v>
      </c>
      <c r="M299" s="29"/>
    </row>
    <row r="300" spans="1:13" x14ac:dyDescent="0.25">
      <c r="A300" s="4">
        <v>2491</v>
      </c>
      <c r="B300" s="10" t="str">
        <f>VLOOKUP(A300,países!$A$4:$B$247,2,FALSE)</f>
        <v>Estados Unidos</v>
      </c>
      <c r="C300" s="29">
        <f>VLOOKUP($B300,$B$4:$H$226,2,FALSE)</f>
        <v>975.90871500000003</v>
      </c>
      <c r="D300" s="29">
        <f>VLOOKUP($B300,$B$4:$H$226,3,FALSE)</f>
        <v>1189.070352</v>
      </c>
      <c r="E300" s="29">
        <f>VLOOKUP($B300,$B$4:$H$226,4,FALSE)</f>
        <v>1189.5594940000001</v>
      </c>
      <c r="F300" s="29">
        <f>VLOOKUP($B300,$B$4:$H$226,5,FALSE)</f>
        <v>1139.8621310000001</v>
      </c>
      <c r="G300" s="29">
        <f>VLOOKUP($B300,$B$4:$H$226,6,FALSE)</f>
        <v>1254.3163030000001</v>
      </c>
      <c r="H300" s="29">
        <f>VLOOKUP($B300,$B$4:$H$226,7,FALSE)</f>
        <v>1759.4358090000001</v>
      </c>
      <c r="I300" s="29">
        <f>VLOOKUP($B300,$B$4:$I$226,8,FALSE)</f>
        <v>2352.6942709999998</v>
      </c>
      <c r="J300" s="29">
        <f>VLOOKUP($B300,$B$4:$Z$226,9,FALSE)</f>
        <v>2370.5964319999998</v>
      </c>
      <c r="K300" s="29">
        <f t="shared" si="26"/>
        <v>2138.9420129999999</v>
      </c>
      <c r="L300" s="29">
        <f t="shared" si="27"/>
        <v>2179.7941169999999</v>
      </c>
      <c r="M300" s="29"/>
    </row>
    <row r="301" spans="1:13" x14ac:dyDescent="0.25">
      <c r="A301" s="4">
        <v>4931</v>
      </c>
      <c r="B301" s="10" t="str">
        <f>VLOOKUP(A301,países!$A$4:$B$247,2,FALSE)</f>
        <v>México</v>
      </c>
      <c r="C301" s="29">
        <f>VLOOKUP($B301,$B$4:$H$226,2,FALSE)</f>
        <v>172.67201299999999</v>
      </c>
      <c r="D301" s="29">
        <f>VLOOKUP($B301,$B$4:$H$226,3,FALSE)</f>
        <v>139.291946</v>
      </c>
      <c r="E301" s="29">
        <f>VLOOKUP($B301,$B$4:$H$226,4,FALSE)</f>
        <v>185.08849000000001</v>
      </c>
      <c r="F301" s="29">
        <f>VLOOKUP($B301,$B$4:$H$226,5,FALSE)</f>
        <v>203.775249</v>
      </c>
      <c r="G301" s="29">
        <f>VLOOKUP($B301,$B$4:$H$226,6,FALSE)</f>
        <v>171.95355900000001</v>
      </c>
      <c r="H301" s="29">
        <f>VLOOKUP($B301,$B$4:$H$226,7,FALSE)</f>
        <v>273.57271200000002</v>
      </c>
      <c r="I301" s="29">
        <f>VLOOKUP($B301,$B$4:$I$226,8,FALSE)</f>
        <v>275.368765</v>
      </c>
      <c r="J301" s="29">
        <f>VLOOKUP($B301,$B$4:$Z$226,9,FALSE)</f>
        <v>262.36122699999999</v>
      </c>
      <c r="K301" s="29">
        <f t="shared" si="26"/>
        <v>338.459925</v>
      </c>
      <c r="L301" s="29">
        <f t="shared" si="27"/>
        <v>300.87228499999998</v>
      </c>
      <c r="M301" s="29"/>
    </row>
    <row r="302" spans="1:13" x14ac:dyDescent="0.25">
      <c r="A302" s="4"/>
      <c r="B302" s="4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</row>
    <row r="303" spans="1:13" x14ac:dyDescent="0.25">
      <c r="A303" s="4">
        <v>919904</v>
      </c>
      <c r="B303" s="26" t="str">
        <f>VLOOKUP(A303,países!$A$4:$B$247,2,FALSE)</f>
        <v>G-3</v>
      </c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</row>
    <row r="304" spans="1:13" x14ac:dyDescent="0.25">
      <c r="A304" s="4">
        <v>1693</v>
      </c>
      <c r="B304" s="10" t="str">
        <f>VLOOKUP(A304,países!$A$4:$B$247,2,FALSE)</f>
        <v>Colombia</v>
      </c>
      <c r="C304" s="29">
        <f>VLOOKUP($B304,$B$4:$H$226,2,FALSE)</f>
        <v>1317.7143100000001</v>
      </c>
      <c r="D304" s="29">
        <f>VLOOKUP($B304,$B$4:$H$226,3,FALSE)</f>
        <v>1152.170721</v>
      </c>
      <c r="E304" s="29">
        <f>VLOOKUP($B304,$B$4:$H$226,4,FALSE)</f>
        <v>1235.730622</v>
      </c>
      <c r="F304" s="29">
        <f>VLOOKUP($B304,$B$4:$H$226,5,FALSE)</f>
        <v>1289.5671319999999</v>
      </c>
      <c r="G304" s="29">
        <f>VLOOKUP($B304,$B$4:$H$226,6,FALSE)</f>
        <v>671.065471</v>
      </c>
      <c r="H304" s="29">
        <f>VLOOKUP($B304,$B$4:$H$226,7,FALSE)</f>
        <v>741.51317100000006</v>
      </c>
      <c r="I304" s="29">
        <f>VLOOKUP($B304,$B$4:$I$226,8,FALSE)</f>
        <v>738.15099099999998</v>
      </c>
      <c r="J304" s="29">
        <f>VLOOKUP($B304,$B$4:$Z$226,9,FALSE)</f>
        <v>704.80662900000004</v>
      </c>
      <c r="K304" s="29">
        <f t="shared" si="26"/>
        <v>626.83925199999999</v>
      </c>
      <c r="L304" s="29">
        <f t="shared" si="27"/>
        <v>727.61421499999994</v>
      </c>
      <c r="M304" s="29"/>
    </row>
    <row r="305" spans="1:13" x14ac:dyDescent="0.25">
      <c r="A305" s="4">
        <v>4931</v>
      </c>
      <c r="B305" s="10" t="str">
        <f>VLOOKUP(A305,países!$A$4:$B$247,2,FALSE)</f>
        <v>México</v>
      </c>
      <c r="C305" s="29">
        <f>VLOOKUP($B305,$B$4:$H$226,2,FALSE)</f>
        <v>172.67201299999999</v>
      </c>
      <c r="D305" s="29">
        <f>VLOOKUP($B305,$B$4:$H$226,3,FALSE)</f>
        <v>139.291946</v>
      </c>
      <c r="E305" s="29">
        <f>VLOOKUP($B305,$B$4:$H$226,4,FALSE)</f>
        <v>185.08849000000001</v>
      </c>
      <c r="F305" s="29">
        <f>VLOOKUP($B305,$B$4:$H$226,5,FALSE)</f>
        <v>203.775249</v>
      </c>
      <c r="G305" s="29">
        <f>VLOOKUP($B305,$B$4:$H$226,6,FALSE)</f>
        <v>171.95355900000001</v>
      </c>
      <c r="H305" s="29">
        <f>VLOOKUP($B305,$B$4:$H$226,7,FALSE)</f>
        <v>273.57271200000002</v>
      </c>
      <c r="I305" s="29">
        <f>VLOOKUP($B305,$B$4:$I$226,8,FALSE)</f>
        <v>275.368765</v>
      </c>
      <c r="J305" s="29">
        <f>VLOOKUP($B305,$B$4:$Z$226,9,FALSE)</f>
        <v>262.36122699999999</v>
      </c>
      <c r="K305" s="29">
        <f t="shared" si="26"/>
        <v>338.459925</v>
      </c>
      <c r="L305" s="29">
        <f t="shared" si="27"/>
        <v>300.87228499999998</v>
      </c>
      <c r="M305" s="29"/>
    </row>
    <row r="306" spans="1:13" x14ac:dyDescent="0.25">
      <c r="A306" s="4"/>
      <c r="B306" s="4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</row>
    <row r="307" spans="1:13" x14ac:dyDescent="0.25">
      <c r="A307" s="4">
        <v>919905</v>
      </c>
      <c r="B307" s="26" t="str">
        <f>VLOOKUP(A307,países!$A$4:$B$247,2,FALSE)</f>
        <v>MCCA</v>
      </c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</row>
    <row r="308" spans="1:13" x14ac:dyDescent="0.25">
      <c r="A308" s="4">
        <v>2422</v>
      </c>
      <c r="B308" s="10" t="str">
        <f>VLOOKUP(A308,países!$A$4:$B$247,2,FALSE)</f>
        <v>El Salvador</v>
      </c>
      <c r="C308" s="29">
        <f>VLOOKUP($B308,$B$4:$H$226,2,FALSE)</f>
        <v>11.345447</v>
      </c>
      <c r="D308" s="29">
        <f>VLOOKUP($B308,$B$4:$H$226,3,FALSE)</f>
        <v>9.5677470000000007</v>
      </c>
      <c r="E308" s="29">
        <f>VLOOKUP($B308,$B$4:$H$226,4,FALSE)</f>
        <v>13.018084</v>
      </c>
      <c r="F308" s="29">
        <f>VLOOKUP($B308,$B$4:$H$226,5,FALSE)</f>
        <v>13.876455999999999</v>
      </c>
      <c r="G308" s="29">
        <f>VLOOKUP($B308,$B$4:$H$226,6,FALSE)</f>
        <v>7.95817</v>
      </c>
      <c r="H308" s="29">
        <f>VLOOKUP($B308,$B$4:$H$226,7,FALSE)</f>
        <v>14.378984000000001</v>
      </c>
      <c r="I308" s="29">
        <f>VLOOKUP($B308,$B$4:$I$226,8,FALSE)</f>
        <v>7.3006380000000002</v>
      </c>
      <c r="J308" s="29">
        <f>VLOOKUP($B308,$B$4:$Z$226,9,FALSE)</f>
        <v>15.748053000000001</v>
      </c>
      <c r="K308" s="29">
        <f t="shared" si="26"/>
        <v>14.082537</v>
      </c>
      <c r="L308" s="29">
        <f t="shared" si="27"/>
        <v>10.786784000000001</v>
      </c>
      <c r="M308" s="29"/>
    </row>
    <row r="309" spans="1:13" x14ac:dyDescent="0.25">
      <c r="A309" s="4">
        <v>3172</v>
      </c>
      <c r="B309" s="10" t="str">
        <f>VLOOKUP(A309,países!$A$4:$B$247,2,FALSE)</f>
        <v>Guatemala</v>
      </c>
      <c r="C309" s="29">
        <f>VLOOKUP($B309,$B$4:$H$226,2,FALSE)</f>
        <v>29.402676</v>
      </c>
      <c r="D309" s="29">
        <f>VLOOKUP($B309,$B$4:$H$226,3,FALSE)</f>
        <v>25.291445</v>
      </c>
      <c r="E309" s="29">
        <f>VLOOKUP($B309,$B$4:$H$226,4,FALSE)</f>
        <v>42.476215000000003</v>
      </c>
      <c r="F309" s="29">
        <f>VLOOKUP($B309,$B$4:$H$226,5,FALSE)</f>
        <v>56.341762000000003</v>
      </c>
      <c r="G309" s="29">
        <f>VLOOKUP($B309,$B$4:$H$226,6,FALSE)</f>
        <v>60.268599000000002</v>
      </c>
      <c r="H309" s="29">
        <f>VLOOKUP($B309,$B$4:$H$226,7,FALSE)</f>
        <v>48.086599</v>
      </c>
      <c r="I309" s="29">
        <f>VLOOKUP($B309,$B$4:$I$226,8,FALSE)</f>
        <v>37.388143999999997</v>
      </c>
      <c r="J309" s="29">
        <f>VLOOKUP($B309,$B$4:$Z$226,9,FALSE)</f>
        <v>36.797223000000002</v>
      </c>
      <c r="K309" s="29">
        <f t="shared" si="26"/>
        <v>39.170409999999997</v>
      </c>
      <c r="L309" s="29">
        <f t="shared" si="27"/>
        <v>27.422664999999999</v>
      </c>
      <c r="M309" s="29"/>
    </row>
    <row r="310" spans="1:13" x14ac:dyDescent="0.25">
      <c r="A310" s="4">
        <v>3452</v>
      </c>
      <c r="B310" s="10" t="str">
        <f>VLOOKUP(A310,países!$A$4:$B$247,2,FALSE)</f>
        <v>Honduras</v>
      </c>
      <c r="C310" s="29">
        <f>VLOOKUP($B310,$B$4:$H$226,2,FALSE)</f>
        <v>4.9776999999999996</v>
      </c>
      <c r="D310" s="29">
        <f>VLOOKUP($B310,$B$4:$H$226,3,FALSE)</f>
        <v>13.163016000000001</v>
      </c>
      <c r="E310" s="29">
        <f>VLOOKUP($B310,$B$4:$H$226,4,FALSE)</f>
        <v>20.169792000000001</v>
      </c>
      <c r="F310" s="29">
        <f>VLOOKUP($B310,$B$4:$H$226,5,FALSE)</f>
        <v>18.199524</v>
      </c>
      <c r="G310" s="29">
        <f>VLOOKUP($B310,$B$4:$H$226,6,FALSE)</f>
        <v>17.035122999999999</v>
      </c>
      <c r="H310" s="29">
        <f>VLOOKUP($B310,$B$4:$H$226,7,FALSE)</f>
        <v>11.455155</v>
      </c>
      <c r="I310" s="29">
        <f>VLOOKUP($B310,$B$4:$I$226,8,FALSE)</f>
        <v>14.049600999999999</v>
      </c>
      <c r="J310" s="29">
        <f>VLOOKUP($B310,$B$4:$Z$226,9,FALSE)</f>
        <v>16.474838999999999</v>
      </c>
      <c r="K310" s="29">
        <f t="shared" si="26"/>
        <v>15.396932</v>
      </c>
      <c r="L310" s="29">
        <f t="shared" si="27"/>
        <v>15.771121000000001</v>
      </c>
      <c r="M310" s="29"/>
    </row>
    <row r="311" spans="1:13" x14ac:dyDescent="0.25">
      <c r="A311" s="4">
        <v>5212</v>
      </c>
      <c r="B311" s="10" t="str">
        <f>VLOOKUP(A311,países!$A$4:$B$247,2,FALSE)</f>
        <v>Nicaragua</v>
      </c>
      <c r="C311" s="29">
        <f>VLOOKUP($B311,$B$4:$H$226,2,FALSE)</f>
        <v>3.5177480000000001</v>
      </c>
      <c r="D311" s="29">
        <f>VLOOKUP($B311,$B$4:$H$226,3,FALSE)</f>
        <v>5.5600849999999999</v>
      </c>
      <c r="E311" s="29">
        <f>VLOOKUP($B311,$B$4:$H$226,4,FALSE)</f>
        <v>3.7075480000000001</v>
      </c>
      <c r="F311" s="29">
        <f>VLOOKUP($B311,$B$4:$H$226,5,FALSE)</f>
        <v>4.6185780000000003</v>
      </c>
      <c r="G311" s="29">
        <f>VLOOKUP($B311,$B$4:$H$226,6,FALSE)</f>
        <v>5.3931040000000001</v>
      </c>
      <c r="H311" s="29">
        <f>VLOOKUP($B311,$B$4:$H$226,7,FALSE)</f>
        <v>3.5759530000000002</v>
      </c>
      <c r="I311" s="29">
        <f>VLOOKUP($B311,$B$4:$I$226,8,FALSE)</f>
        <v>3.928102</v>
      </c>
      <c r="J311" s="29">
        <f>VLOOKUP($B311,$B$4:$Z$226,9,FALSE)</f>
        <v>6.5307510000000004</v>
      </c>
      <c r="K311" s="29">
        <f t="shared" si="26"/>
        <v>5.1236449999999998</v>
      </c>
      <c r="L311" s="29">
        <f t="shared" si="27"/>
        <v>1.7116750000000001</v>
      </c>
      <c r="M311" s="29"/>
    </row>
    <row r="312" spans="1:13" x14ac:dyDescent="0.25">
      <c r="A312" s="4"/>
      <c r="B312" s="4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</row>
    <row r="313" spans="1:13" x14ac:dyDescent="0.25">
      <c r="A313" s="4">
        <v>919906</v>
      </c>
      <c r="B313" s="26" t="str">
        <f>VLOOKUP(A313,países!$A$4:$B$247,2,FALSE)</f>
        <v>CAN</v>
      </c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</row>
    <row r="314" spans="1:13" x14ac:dyDescent="0.25">
      <c r="A314" s="4">
        <v>973</v>
      </c>
      <c r="B314" s="10" t="str">
        <f>VLOOKUP(A314,países!$A$4:$B$247,2,FALSE)</f>
        <v>Bolivia</v>
      </c>
      <c r="C314" s="29">
        <f>VLOOKUP($B314,$B$4:$H$226,2,FALSE)</f>
        <v>8.1798749999999991</v>
      </c>
      <c r="D314" s="29">
        <f>VLOOKUP($B314,$B$4:$H$226,3,FALSE)</f>
        <v>3.964181</v>
      </c>
      <c r="E314" s="29">
        <f>VLOOKUP($B314,$B$4:$H$226,4,FALSE)</f>
        <v>3.9124340000000002</v>
      </c>
      <c r="F314" s="29">
        <f>VLOOKUP($B314,$B$4:$H$226,5,FALSE)</f>
        <v>3.3422649999999998</v>
      </c>
      <c r="G314" s="29">
        <f>VLOOKUP($B314,$B$4:$H$226,6,FALSE)</f>
        <v>1.5195369999999999</v>
      </c>
      <c r="H314" s="29">
        <f>VLOOKUP($B314,$B$4:$H$226,7,FALSE)</f>
        <v>2.9474119999999999</v>
      </c>
      <c r="I314" s="29">
        <f>VLOOKUP($B314,$B$4:$I$226,8,FALSE)</f>
        <v>2.2374360000000002</v>
      </c>
      <c r="J314" s="29">
        <f>VLOOKUP($B314,$B$4:$Z$226,9,FALSE)</f>
        <v>3.5644140000000002</v>
      </c>
      <c r="K314" s="29">
        <f t="shared" si="26"/>
        <v>4.1555010000000001</v>
      </c>
      <c r="L314" s="29">
        <f t="shared" si="27"/>
        <v>3.2667120000000001</v>
      </c>
      <c r="M314" s="29"/>
    </row>
    <row r="315" spans="1:13" x14ac:dyDescent="0.25">
      <c r="A315" s="4">
        <v>1693</v>
      </c>
      <c r="B315" s="10" t="str">
        <f>VLOOKUP(A315,países!$A$4:$B$247,2,FALSE)</f>
        <v>Colombia</v>
      </c>
      <c r="C315" s="29">
        <f>VLOOKUP($B315,$B$4:$H$226,2,FALSE)</f>
        <v>1317.7143100000001</v>
      </c>
      <c r="D315" s="29">
        <f>VLOOKUP($B315,$B$4:$H$226,3,FALSE)</f>
        <v>1152.170721</v>
      </c>
      <c r="E315" s="29">
        <f>VLOOKUP($B315,$B$4:$H$226,4,FALSE)</f>
        <v>1235.730622</v>
      </c>
      <c r="F315" s="29">
        <f>VLOOKUP($B315,$B$4:$H$226,5,FALSE)</f>
        <v>1289.5671319999999</v>
      </c>
      <c r="G315" s="29">
        <f>VLOOKUP($B315,$B$4:$H$226,6,FALSE)</f>
        <v>671.065471</v>
      </c>
      <c r="H315" s="29">
        <f>VLOOKUP($B315,$B$4:$H$226,7,FALSE)</f>
        <v>741.51317100000006</v>
      </c>
      <c r="I315" s="29">
        <f>VLOOKUP($B315,$B$4:$I$226,8,FALSE)</f>
        <v>738.15099099999998</v>
      </c>
      <c r="J315" s="29">
        <f>VLOOKUP($B315,$B$4:$Z$226,9,FALSE)</f>
        <v>704.80662900000004</v>
      </c>
      <c r="K315" s="29">
        <f t="shared" si="26"/>
        <v>626.83925199999999</v>
      </c>
      <c r="L315" s="29">
        <f t="shared" si="27"/>
        <v>727.61421499999994</v>
      </c>
      <c r="M315" s="29"/>
    </row>
    <row r="316" spans="1:13" x14ac:dyDescent="0.25">
      <c r="A316" s="4">
        <v>2393</v>
      </c>
      <c r="B316" s="10" t="str">
        <f>VLOOKUP(A316,países!$A$4:$B$247,2,FALSE)</f>
        <v>Ecuador</v>
      </c>
      <c r="C316" s="29">
        <f>VLOOKUP($B316,$B$4:$H$226,2,FALSE)</f>
        <v>140.61274700000001</v>
      </c>
      <c r="D316" s="29">
        <f>VLOOKUP($B316,$B$4:$H$226,3,FALSE)</f>
        <v>141.92136199999999</v>
      </c>
      <c r="E316" s="29">
        <f>VLOOKUP($B316,$B$4:$H$226,4,FALSE)</f>
        <v>182.519195</v>
      </c>
      <c r="F316" s="29">
        <f>VLOOKUP($B316,$B$4:$H$226,5,FALSE)</f>
        <v>172.180554</v>
      </c>
      <c r="G316" s="29">
        <f>VLOOKUP($B316,$B$4:$H$226,6,FALSE)</f>
        <v>79.596936999999997</v>
      </c>
      <c r="H316" s="29">
        <f>VLOOKUP($B316,$B$4:$H$226,7,FALSE)</f>
        <v>142.718344</v>
      </c>
      <c r="I316" s="29">
        <f>VLOOKUP($B316,$B$4:$I$226,8,FALSE)</f>
        <v>188.39209500000001</v>
      </c>
      <c r="J316" s="29">
        <f>VLOOKUP($B316,$B$4:$Z$226,9,FALSE)</f>
        <v>213.460148</v>
      </c>
      <c r="K316" s="29">
        <f t="shared" ref="K316:K377" si="36">VLOOKUP($B316,$B$4:$Z$226,10,FALSE)</f>
        <v>176.18993900000001</v>
      </c>
      <c r="L316" s="29">
        <f t="shared" ref="L316:L377" si="37">VLOOKUP($B316,$B$4:$Z$226,11,FALSE)</f>
        <v>193.41644700000001</v>
      </c>
      <c r="M316" s="29"/>
    </row>
    <row r="317" spans="1:13" x14ac:dyDescent="0.25">
      <c r="A317" s="4">
        <v>5893</v>
      </c>
      <c r="B317" s="10" t="str">
        <f>VLOOKUP(A317,países!$A$4:$B$247,2,FALSE)</f>
        <v>Perú</v>
      </c>
      <c r="C317" s="29">
        <f>VLOOKUP($B317,$B$4:$H$226,2,FALSE)</f>
        <v>134.344336</v>
      </c>
      <c r="D317" s="29">
        <f>VLOOKUP($B317,$B$4:$H$226,3,FALSE)</f>
        <v>147.80963800000001</v>
      </c>
      <c r="E317" s="29">
        <f>VLOOKUP($B317,$B$4:$H$226,4,FALSE)</f>
        <v>177.68090799999999</v>
      </c>
      <c r="F317" s="29">
        <f>VLOOKUP($B317,$B$4:$H$226,5,FALSE)</f>
        <v>140.89103800000001</v>
      </c>
      <c r="G317" s="29">
        <f>VLOOKUP($B317,$B$4:$H$226,6,FALSE)</f>
        <v>138.43999400000001</v>
      </c>
      <c r="H317" s="29">
        <f>VLOOKUP($B317,$B$4:$H$226,7,FALSE)</f>
        <v>138.94881599999999</v>
      </c>
      <c r="I317" s="29">
        <f>VLOOKUP($B317,$B$4:$I$226,8,FALSE)</f>
        <v>124.220929</v>
      </c>
      <c r="J317" s="29">
        <f>VLOOKUP($B317,$B$4:$Z$226,9,FALSE)</f>
        <v>111.259334</v>
      </c>
      <c r="K317" s="29">
        <f t="shared" si="36"/>
        <v>79.189879000000005</v>
      </c>
      <c r="L317" s="29">
        <f t="shared" si="37"/>
        <v>84.616009000000005</v>
      </c>
      <c r="M317" s="29"/>
    </row>
    <row r="318" spans="1:13" x14ac:dyDescent="0.25">
      <c r="A318" s="4"/>
      <c r="B318" s="4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</row>
    <row r="319" spans="1:13" x14ac:dyDescent="0.25">
      <c r="A319" s="4">
        <v>919907</v>
      </c>
      <c r="B319" s="26" t="str">
        <f>VLOOKUP(A319,países!$A$4:$B$247,2,FALSE)</f>
        <v>Mercosur</v>
      </c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</row>
    <row r="320" spans="1:13" x14ac:dyDescent="0.25">
      <c r="A320" s="4">
        <v>633</v>
      </c>
      <c r="B320" s="10" t="str">
        <f>VLOOKUP(A320,países!$A$4:$B$247,2,FALSE)</f>
        <v>Argentina</v>
      </c>
      <c r="C320" s="29">
        <f>VLOOKUP($B320,$B$4:$H$226,2,FALSE)</f>
        <v>14.700753000000001</v>
      </c>
      <c r="D320" s="29">
        <f>VLOOKUP($B320,$B$4:$H$226,3,FALSE)</f>
        <v>16.444354000000001</v>
      </c>
      <c r="E320" s="29">
        <f>VLOOKUP($B320,$B$4:$H$226,4,FALSE)</f>
        <v>20.887584</v>
      </c>
      <c r="F320" s="29">
        <f>VLOOKUP($B320,$B$4:$H$226,5,FALSE)</f>
        <v>19.77233</v>
      </c>
      <c r="G320" s="29">
        <f>VLOOKUP($B320,$B$4:$H$226,6,FALSE)</f>
        <v>13.161792</v>
      </c>
      <c r="H320" s="29">
        <f>VLOOKUP($B320,$B$4:$H$226,7,FALSE)</f>
        <v>15.510344999999999</v>
      </c>
      <c r="I320" s="29">
        <f>VLOOKUP($B320,$B$4:$I$226,8,FALSE)</f>
        <v>22.75535</v>
      </c>
      <c r="J320" s="29">
        <f>VLOOKUP($B320,$B$4:$Z$226,9,FALSE)</f>
        <v>7.1751430000000003</v>
      </c>
      <c r="K320" s="29">
        <f t="shared" si="36"/>
        <v>9.3922290000000004</v>
      </c>
      <c r="L320" s="29">
        <f t="shared" si="37"/>
        <v>11.552154</v>
      </c>
      <c r="M320" s="29"/>
    </row>
    <row r="321" spans="1:13" x14ac:dyDescent="0.25">
      <c r="A321" s="4">
        <v>1053</v>
      </c>
      <c r="B321" s="10" t="str">
        <f>VLOOKUP(A321,países!$A$4:$B$247,2,FALSE)</f>
        <v>Brasil</v>
      </c>
      <c r="C321" s="29">
        <f>VLOOKUP($B321,$B$4:$H$226,2,FALSE)</f>
        <v>107.272981</v>
      </c>
      <c r="D321" s="29">
        <f>VLOOKUP($B321,$B$4:$H$226,3,FALSE)</f>
        <v>139.58350899999999</v>
      </c>
      <c r="E321" s="29">
        <f>VLOOKUP($B321,$B$4:$H$226,4,FALSE)</f>
        <v>141.84466800000001</v>
      </c>
      <c r="F321" s="29">
        <f>VLOOKUP($B321,$B$4:$H$226,5,FALSE)</f>
        <v>138.438557</v>
      </c>
      <c r="G321" s="29">
        <f>VLOOKUP($B321,$B$4:$H$226,6,FALSE)</f>
        <v>88.885836999999995</v>
      </c>
      <c r="H321" s="29">
        <f>VLOOKUP($B321,$B$4:$H$226,7,FALSE)</f>
        <v>123.469627</v>
      </c>
      <c r="I321" s="29">
        <f>VLOOKUP($B321,$B$4:$I$226,8,FALSE)</f>
        <v>201.79647900000001</v>
      </c>
      <c r="J321" s="29">
        <f>VLOOKUP($B321,$B$4:$Z$226,9,FALSE)</f>
        <v>139.727813</v>
      </c>
      <c r="K321" s="29">
        <f t="shared" si="36"/>
        <v>118.117279</v>
      </c>
      <c r="L321" s="29">
        <f t="shared" si="37"/>
        <v>100.067548</v>
      </c>
      <c r="M321" s="29"/>
    </row>
    <row r="322" spans="1:13" x14ac:dyDescent="0.25">
      <c r="A322" s="4">
        <v>5863</v>
      </c>
      <c r="B322" s="10" t="str">
        <f>VLOOKUP(A322,países!$A$4:$B$247,2,FALSE)</f>
        <v>Paraguay</v>
      </c>
      <c r="C322" s="29">
        <f>VLOOKUP($B322,$B$4:$H$226,2,FALSE)</f>
        <v>0.83471499999999998</v>
      </c>
      <c r="D322" s="29">
        <f>VLOOKUP($B322,$B$4:$H$226,3,FALSE)</f>
        <v>1.6636059999999999</v>
      </c>
      <c r="E322" s="29">
        <f>VLOOKUP($B322,$B$4:$H$226,4,FALSE)</f>
        <v>2.3544079999999998</v>
      </c>
      <c r="F322" s="29">
        <f>VLOOKUP($B322,$B$4:$H$226,5,FALSE)</f>
        <v>4.3409529999999998</v>
      </c>
      <c r="G322" s="29">
        <f>VLOOKUP($B322,$B$4:$H$226,6,FALSE)</f>
        <v>0.75594899999999998</v>
      </c>
      <c r="H322" s="29">
        <f>VLOOKUP($B322,$B$4:$H$226,7,FALSE)</f>
        <v>2.4667469999999998</v>
      </c>
      <c r="I322" s="29">
        <f>VLOOKUP($B322,$B$4:$I$226,8,FALSE)</f>
        <v>2.9629850000000002</v>
      </c>
      <c r="J322" s="29">
        <f>VLOOKUP($B322,$B$4:$Z$226,9,FALSE)</f>
        <v>3.6705390000000002</v>
      </c>
      <c r="K322" s="29">
        <f t="shared" si="36"/>
        <v>4.6690950000000004</v>
      </c>
      <c r="L322" s="29">
        <f t="shared" si="37"/>
        <v>1.0293319999999999</v>
      </c>
      <c r="M322" s="29"/>
    </row>
    <row r="323" spans="1:13" x14ac:dyDescent="0.25">
      <c r="A323" s="4">
        <v>8453</v>
      </c>
      <c r="B323" s="10" t="str">
        <f>VLOOKUP(A323,países!$A$4:$B$247,2,FALSE)</f>
        <v>Uruguay</v>
      </c>
      <c r="C323" s="29">
        <f>VLOOKUP($B323,$B$4:$H$226,2,FALSE)</f>
        <v>3.5169670000000002</v>
      </c>
      <c r="D323" s="29">
        <f>VLOOKUP($B323,$B$4:$H$226,3,FALSE)</f>
        <v>3.6752549999999999</v>
      </c>
      <c r="E323" s="29">
        <f>VLOOKUP($B323,$B$4:$H$226,4,FALSE)</f>
        <v>4.0829459999999997</v>
      </c>
      <c r="F323" s="29">
        <f>VLOOKUP($B323,$B$4:$H$226,5,FALSE)</f>
        <v>3.7312949999999998</v>
      </c>
      <c r="G323" s="29">
        <f>VLOOKUP($B323,$B$4:$H$226,6,FALSE)</f>
        <v>1.474221</v>
      </c>
      <c r="H323" s="29">
        <f>VLOOKUP($B323,$B$4:$H$226,7,FALSE)</f>
        <v>0.90154599999999996</v>
      </c>
      <c r="I323" s="29">
        <f>VLOOKUP($B323,$B$4:$I$226,8,FALSE)</f>
        <v>0.78742699999999999</v>
      </c>
      <c r="J323" s="29">
        <f>VLOOKUP($B323,$B$4:$Z$226,9,FALSE)</f>
        <v>1.314648</v>
      </c>
      <c r="K323" s="29">
        <f t="shared" si="36"/>
        <v>1.2130650000000001</v>
      </c>
      <c r="L323" s="29">
        <f t="shared" si="37"/>
        <v>1.3043640000000001</v>
      </c>
      <c r="M323" s="29"/>
    </row>
    <row r="324" spans="1:13" x14ac:dyDescent="0.25">
      <c r="A324" s="4"/>
      <c r="B324" s="4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</row>
    <row r="325" spans="1:13" x14ac:dyDescent="0.25">
      <c r="A325" s="4">
        <v>919908</v>
      </c>
      <c r="B325" s="26" t="str">
        <f>VLOOKUP(A325,países!$A$4:$B$247,2,FALSE)</f>
        <v>Unión Europea</v>
      </c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</row>
    <row r="326" spans="1:13" x14ac:dyDescent="0.25">
      <c r="A326" s="4">
        <v>234</v>
      </c>
      <c r="B326" s="10" t="str">
        <f>VLOOKUP(A326,países!$A$4:$B$247,2,FALSE)</f>
        <v>Alemania</v>
      </c>
      <c r="C326" s="29">
        <f t="shared" ref="C326:C339" si="38">VLOOKUP($B326,$B$4:$H$226,2,FALSE)</f>
        <v>24.720305</v>
      </c>
      <c r="D326" s="29">
        <f t="shared" ref="D326:D339" si="39">VLOOKUP($B326,$B$4:$H$226,3,FALSE)</f>
        <v>28.137025999999999</v>
      </c>
      <c r="E326" s="29">
        <f t="shared" ref="E326:E339" si="40">VLOOKUP($B326,$B$4:$H$226,4,FALSE)</f>
        <v>39.357337999999999</v>
      </c>
      <c r="F326" s="29">
        <f t="shared" ref="F326:F339" si="41">VLOOKUP($B326,$B$4:$H$226,5,FALSE)</f>
        <v>32.713673999999997</v>
      </c>
      <c r="G326" s="29">
        <f t="shared" ref="G326:G339" si="42">VLOOKUP($B326,$B$4:$H$226,6,FALSE)</f>
        <v>23.966470999999999</v>
      </c>
      <c r="H326" s="29">
        <f t="shared" ref="H326:H339" si="43">VLOOKUP($B326,$B$4:$H$226,7,FALSE)</f>
        <v>30.867211999999999</v>
      </c>
      <c r="I326" s="29">
        <f t="shared" ref="I326:I339" si="44">VLOOKUP($B326,$B$4:$I$226,8,FALSE)</f>
        <v>50.355547000000001</v>
      </c>
      <c r="J326" s="29">
        <f t="shared" ref="J326:J339" si="45">VLOOKUP($B326,$B$4:$Z$226,9,FALSE)</f>
        <v>20.371464</v>
      </c>
      <c r="K326" s="29">
        <f t="shared" si="36"/>
        <v>17.485488</v>
      </c>
      <c r="L326" s="29">
        <f t="shared" si="37"/>
        <v>19.177855000000001</v>
      </c>
      <c r="M326" s="29"/>
    </row>
    <row r="327" spans="1:13" x14ac:dyDescent="0.25">
      <c r="A327" s="4">
        <v>724</v>
      </c>
      <c r="B327" s="10" t="str">
        <f>VLOOKUP(A327,países!$A$4:$B$247,2,FALSE)</f>
        <v>Austria</v>
      </c>
      <c r="C327" s="29">
        <f t="shared" si="38"/>
        <v>1.343048</v>
      </c>
      <c r="D327" s="29">
        <f t="shared" si="39"/>
        <v>0.242979</v>
      </c>
      <c r="E327" s="29">
        <f t="shared" si="40"/>
        <v>0.66211100000000001</v>
      </c>
      <c r="F327" s="29">
        <f t="shared" si="41"/>
        <v>0.14227400000000001</v>
      </c>
      <c r="G327" s="29">
        <f t="shared" si="42"/>
        <v>0.111551</v>
      </c>
      <c r="H327" s="29">
        <f t="shared" si="43"/>
        <v>9.2829999999999996E-2</v>
      </c>
      <c r="I327" s="29">
        <f t="shared" si="44"/>
        <v>5.927E-3</v>
      </c>
      <c r="J327" s="29">
        <f t="shared" si="45"/>
        <v>1.8957000000000002E-2</v>
      </c>
      <c r="K327" s="29">
        <f t="shared" si="36"/>
        <v>4.6223E-2</v>
      </c>
      <c r="L327" s="29">
        <f t="shared" si="37"/>
        <v>3.5455E-2</v>
      </c>
      <c r="M327" s="29"/>
    </row>
    <row r="328" spans="1:13" x14ac:dyDescent="0.25">
      <c r="A328" s="4">
        <v>874</v>
      </c>
      <c r="B328" s="10" t="str">
        <f>VLOOKUP(A328,países!$A$4:$B$247,2,FALSE)</f>
        <v>Bélgica-Luxemburgo</v>
      </c>
      <c r="C328" s="29">
        <f t="shared" si="38"/>
        <v>18.427403000000002</v>
      </c>
      <c r="D328" s="29">
        <f t="shared" si="39"/>
        <v>35.399770000000004</v>
      </c>
      <c r="E328" s="29">
        <f t="shared" si="40"/>
        <v>36.519350000000003</v>
      </c>
      <c r="F328" s="29">
        <f t="shared" si="41"/>
        <v>23.210843000000001</v>
      </c>
      <c r="G328" s="29">
        <f t="shared" si="42"/>
        <v>35.251114999999999</v>
      </c>
      <c r="H328" s="29">
        <f t="shared" si="43"/>
        <v>11.768338</v>
      </c>
      <c r="I328" s="29">
        <f t="shared" si="44"/>
        <v>27.737574000000002</v>
      </c>
      <c r="J328" s="29">
        <f t="shared" si="45"/>
        <v>25.902494000000001</v>
      </c>
      <c r="K328" s="29">
        <f t="shared" si="36"/>
        <v>26.906402</v>
      </c>
      <c r="L328" s="29">
        <f t="shared" si="37"/>
        <v>16.972460999999999</v>
      </c>
      <c r="M328" s="29"/>
    </row>
    <row r="329" spans="1:13" x14ac:dyDescent="0.25">
      <c r="A329" s="4">
        <v>2324</v>
      </c>
      <c r="B329" s="10" t="str">
        <f>VLOOKUP(A329,países!$A$4:$B$247,2,FALSE)</f>
        <v>Dinamarca</v>
      </c>
      <c r="C329" s="29">
        <f t="shared" si="38"/>
        <v>0.17515700000000001</v>
      </c>
      <c r="D329" s="29">
        <f t="shared" si="39"/>
        <v>0.18417600000000001</v>
      </c>
      <c r="E329" s="29">
        <f t="shared" si="40"/>
        <v>3.2746529999999998</v>
      </c>
      <c r="F329" s="29">
        <f t="shared" si="41"/>
        <v>1.1037349999999999</v>
      </c>
      <c r="G329" s="29">
        <f t="shared" si="42"/>
        <v>0.79327000000000003</v>
      </c>
      <c r="H329" s="29">
        <f t="shared" si="43"/>
        <v>1.169281</v>
      </c>
      <c r="I329" s="29">
        <f t="shared" si="44"/>
        <v>0.54933799999999999</v>
      </c>
      <c r="J329" s="29">
        <f t="shared" si="45"/>
        <v>2.418609</v>
      </c>
      <c r="K329" s="29">
        <f t="shared" si="36"/>
        <v>2.2947069999999998</v>
      </c>
      <c r="L329" s="29">
        <f t="shared" si="37"/>
        <v>0.93053900000000001</v>
      </c>
      <c r="M329" s="29"/>
    </row>
    <row r="330" spans="1:13" x14ac:dyDescent="0.25">
      <c r="A330" s="4">
        <v>2454</v>
      </c>
      <c r="B330" s="10" t="str">
        <f>VLOOKUP(A330,países!$A$4:$B$247,2,FALSE)</f>
        <v>España</v>
      </c>
      <c r="C330" s="29">
        <f t="shared" si="38"/>
        <v>32.368594999999999</v>
      </c>
      <c r="D330" s="29">
        <f t="shared" si="39"/>
        <v>68.294449999999998</v>
      </c>
      <c r="E330" s="29">
        <f t="shared" si="40"/>
        <v>80.140970999999993</v>
      </c>
      <c r="F330" s="29">
        <f t="shared" si="41"/>
        <v>105.00523099999999</v>
      </c>
      <c r="G330" s="29">
        <f t="shared" si="42"/>
        <v>113.159181</v>
      </c>
      <c r="H330" s="29">
        <f t="shared" si="43"/>
        <v>133.630742</v>
      </c>
      <c r="I330" s="29">
        <f t="shared" si="44"/>
        <v>129.16689199999999</v>
      </c>
      <c r="J330" s="29">
        <f t="shared" si="45"/>
        <v>113.81521499999999</v>
      </c>
      <c r="K330" s="29">
        <f t="shared" si="36"/>
        <v>121.618985</v>
      </c>
      <c r="L330" s="29">
        <f t="shared" si="37"/>
        <v>110.920258</v>
      </c>
      <c r="M330" s="29"/>
    </row>
    <row r="331" spans="1:13" x14ac:dyDescent="0.25">
      <c r="A331" s="4">
        <v>2714</v>
      </c>
      <c r="B331" s="10" t="str">
        <f>VLOOKUP(A331,países!$A$4:$B$247,2,FALSE)</f>
        <v>Finlandia</v>
      </c>
      <c r="C331" s="29">
        <f t="shared" si="38"/>
        <v>3.5473590000000002</v>
      </c>
      <c r="D331" s="29">
        <f t="shared" si="39"/>
        <v>3.5795360000000001</v>
      </c>
      <c r="E331" s="29">
        <f t="shared" si="40"/>
        <v>0.92825899999999995</v>
      </c>
      <c r="F331" s="29">
        <f t="shared" si="41"/>
        <v>3.1552850000000001</v>
      </c>
      <c r="G331" s="29">
        <f t="shared" si="42"/>
        <v>0</v>
      </c>
      <c r="H331" s="29">
        <f t="shared" si="43"/>
        <v>8.7135000000000004E-2</v>
      </c>
      <c r="I331" s="29">
        <f t="shared" si="44"/>
        <v>5.8765999999999999E-2</v>
      </c>
      <c r="J331" s="29">
        <f t="shared" si="45"/>
        <v>0.216007</v>
      </c>
      <c r="K331" s="29">
        <f t="shared" si="36"/>
        <v>2.3635E-2</v>
      </c>
      <c r="L331" s="29">
        <f t="shared" si="37"/>
        <v>0.24446999999999999</v>
      </c>
      <c r="M331" s="29"/>
    </row>
    <row r="332" spans="1:13" x14ac:dyDescent="0.25">
      <c r="A332" s="4">
        <v>2754</v>
      </c>
      <c r="B332" s="10" t="str">
        <f>VLOOKUP(A332,países!$A$4:$B$247,2,FALSE)</f>
        <v>Francia</v>
      </c>
      <c r="C332" s="29">
        <f t="shared" si="38"/>
        <v>49.929310000000001</v>
      </c>
      <c r="D332" s="29">
        <f t="shared" si="39"/>
        <v>58.172373999999998</v>
      </c>
      <c r="E332" s="29">
        <f t="shared" si="40"/>
        <v>53.377147000000001</v>
      </c>
      <c r="F332" s="29">
        <f t="shared" si="41"/>
        <v>33.566991999999999</v>
      </c>
      <c r="G332" s="29">
        <f t="shared" si="42"/>
        <v>31.877390999999999</v>
      </c>
      <c r="H332" s="29">
        <f t="shared" si="43"/>
        <v>30.157921999999999</v>
      </c>
      <c r="I332" s="29">
        <f t="shared" si="44"/>
        <v>56.742421</v>
      </c>
      <c r="J332" s="29">
        <f t="shared" si="45"/>
        <v>43.620302000000002</v>
      </c>
      <c r="K332" s="29">
        <f t="shared" si="36"/>
        <v>48.264977999999999</v>
      </c>
      <c r="L332" s="29">
        <f t="shared" si="37"/>
        <v>23.135573999999998</v>
      </c>
      <c r="M332" s="29"/>
    </row>
    <row r="333" spans="1:13" x14ac:dyDescent="0.25">
      <c r="A333" s="4">
        <v>3014</v>
      </c>
      <c r="B333" s="10" t="str">
        <f>VLOOKUP(A333,países!$A$4:$B$247,2,FALSE)</f>
        <v>Grecia</v>
      </c>
      <c r="C333" s="29">
        <f t="shared" si="38"/>
        <v>3.8683149999999999</v>
      </c>
      <c r="D333" s="29">
        <f t="shared" si="39"/>
        <v>1.655373</v>
      </c>
      <c r="E333" s="29">
        <f t="shared" si="40"/>
        <v>2.288983</v>
      </c>
      <c r="F333" s="29">
        <f t="shared" si="41"/>
        <v>7.0124449999999996</v>
      </c>
      <c r="G333" s="29">
        <f t="shared" si="42"/>
        <v>6.2159709999999997</v>
      </c>
      <c r="H333" s="29">
        <f t="shared" si="43"/>
        <v>8.5223790000000008</v>
      </c>
      <c r="I333" s="29">
        <f t="shared" si="44"/>
        <v>10.823955</v>
      </c>
      <c r="J333" s="29">
        <f t="shared" si="45"/>
        <v>16.714556999999999</v>
      </c>
      <c r="K333" s="29">
        <f t="shared" si="36"/>
        <v>4.2732890000000001</v>
      </c>
      <c r="L333" s="29">
        <f t="shared" si="37"/>
        <v>1.3462270000000001</v>
      </c>
      <c r="M333" s="29"/>
    </row>
    <row r="334" spans="1:13" x14ac:dyDescent="0.25">
      <c r="A334" s="4">
        <v>3754</v>
      </c>
      <c r="B334" s="10" t="str">
        <f>VLOOKUP(A334,países!$A$4:$B$247,2,FALSE)</f>
        <v>Irlanda</v>
      </c>
      <c r="C334" s="29">
        <f t="shared" si="38"/>
        <v>0.63919599999999999</v>
      </c>
      <c r="D334" s="29">
        <f t="shared" si="39"/>
        <v>3.5265999999999999E-2</v>
      </c>
      <c r="E334" s="29">
        <f t="shared" si="40"/>
        <v>0.21653600000000001</v>
      </c>
      <c r="F334" s="29">
        <f t="shared" si="41"/>
        <v>2.0772249999999999</v>
      </c>
      <c r="G334" s="29">
        <f t="shared" si="42"/>
        <v>5.7869760000000001</v>
      </c>
      <c r="H334" s="29">
        <f t="shared" si="43"/>
        <v>4.4482299999999997</v>
      </c>
      <c r="I334" s="29">
        <f t="shared" si="44"/>
        <v>5.1201840000000001</v>
      </c>
      <c r="J334" s="29">
        <f t="shared" si="45"/>
        <v>0.50376100000000001</v>
      </c>
      <c r="K334" s="29">
        <f t="shared" si="36"/>
        <v>1.678993</v>
      </c>
      <c r="L334" s="29">
        <f t="shared" si="37"/>
        <v>0.33607799999999999</v>
      </c>
      <c r="M334" s="29"/>
    </row>
    <row r="335" spans="1:13" x14ac:dyDescent="0.25">
      <c r="A335" s="4">
        <v>3864</v>
      </c>
      <c r="B335" s="10" t="str">
        <f>VLOOKUP(A335,países!$A$4:$B$247,2,FALSE)</f>
        <v>Italia</v>
      </c>
      <c r="C335" s="29">
        <f t="shared" si="38"/>
        <v>93.119373999999993</v>
      </c>
      <c r="D335" s="29">
        <f t="shared" si="39"/>
        <v>85.105064999999996</v>
      </c>
      <c r="E335" s="29">
        <f t="shared" si="40"/>
        <v>82.015343000000001</v>
      </c>
      <c r="F335" s="29">
        <f t="shared" si="41"/>
        <v>81.261272000000005</v>
      </c>
      <c r="G335" s="29">
        <f t="shared" si="42"/>
        <v>87.627525000000006</v>
      </c>
      <c r="H335" s="29">
        <f t="shared" si="43"/>
        <v>103.485659</v>
      </c>
      <c r="I335" s="29">
        <f t="shared" si="44"/>
        <v>169.41466199999999</v>
      </c>
      <c r="J335" s="29">
        <f t="shared" si="45"/>
        <v>141.12712300000001</v>
      </c>
      <c r="K335" s="29">
        <f t="shared" si="36"/>
        <v>82.995562000000007</v>
      </c>
      <c r="L335" s="29">
        <f t="shared" si="37"/>
        <v>81.217575999999994</v>
      </c>
      <c r="M335" s="29"/>
    </row>
    <row r="336" spans="1:13" x14ac:dyDescent="0.25">
      <c r="A336" s="4">
        <v>5734</v>
      </c>
      <c r="B336" s="10" t="str">
        <f>VLOOKUP(A336,países!$A$4:$B$247,2,FALSE)</f>
        <v>Holanda</v>
      </c>
      <c r="C336" s="29">
        <f t="shared" si="38"/>
        <v>218.326415</v>
      </c>
      <c r="D336" s="29">
        <f t="shared" si="39"/>
        <v>289.375046</v>
      </c>
      <c r="E336" s="29">
        <f t="shared" si="40"/>
        <v>193.258388</v>
      </c>
      <c r="F336" s="29">
        <f t="shared" si="41"/>
        <v>134.03892500000001</v>
      </c>
      <c r="G336" s="29">
        <f t="shared" si="42"/>
        <v>84.599101000000005</v>
      </c>
      <c r="H336" s="29">
        <f t="shared" si="43"/>
        <v>142.743101</v>
      </c>
      <c r="I336" s="29">
        <f t="shared" si="44"/>
        <v>142.28724099999999</v>
      </c>
      <c r="J336" s="29">
        <f t="shared" si="45"/>
        <v>260.460712</v>
      </c>
      <c r="K336" s="29">
        <f t="shared" si="36"/>
        <v>219.32036500000001</v>
      </c>
      <c r="L336" s="29">
        <f t="shared" si="37"/>
        <v>188.733824</v>
      </c>
      <c r="M336" s="29"/>
    </row>
    <row r="337" spans="1:15" x14ac:dyDescent="0.25">
      <c r="A337" s="4">
        <v>6074</v>
      </c>
      <c r="B337" s="10" t="str">
        <f>VLOOKUP(A337,países!$A$4:$B$247,2,FALSE)</f>
        <v>Portugal</v>
      </c>
      <c r="C337" s="29">
        <f t="shared" si="38"/>
        <v>33.862473999999999</v>
      </c>
      <c r="D337" s="29">
        <f t="shared" si="39"/>
        <v>18.045763000000001</v>
      </c>
      <c r="E337" s="29">
        <f t="shared" si="40"/>
        <v>14.127029</v>
      </c>
      <c r="F337" s="29">
        <f t="shared" si="41"/>
        <v>10.957322</v>
      </c>
      <c r="G337" s="29">
        <f t="shared" si="42"/>
        <v>13.808439999999999</v>
      </c>
      <c r="H337" s="29">
        <f t="shared" si="43"/>
        <v>6.741549</v>
      </c>
      <c r="I337" s="29">
        <f t="shared" si="44"/>
        <v>10.015731000000001</v>
      </c>
      <c r="J337" s="29">
        <f t="shared" si="45"/>
        <v>12.658080999999999</v>
      </c>
      <c r="K337" s="29">
        <f t="shared" si="36"/>
        <v>8.2119309999999999</v>
      </c>
      <c r="L337" s="29">
        <f t="shared" si="37"/>
        <v>5.1641880000000002</v>
      </c>
      <c r="M337" s="29"/>
    </row>
    <row r="338" spans="1:15" x14ac:dyDescent="0.25">
      <c r="A338" s="4">
        <v>6284</v>
      </c>
      <c r="B338" s="10" t="str">
        <f>VLOOKUP(A338,países!$A$4:$B$247,2,FALSE)</f>
        <v>Reino Unido</v>
      </c>
      <c r="C338" s="29">
        <f t="shared" si="38"/>
        <v>134.95538199999999</v>
      </c>
      <c r="D338" s="29">
        <f t="shared" si="39"/>
        <v>142.54814500000001</v>
      </c>
      <c r="E338" s="29">
        <f t="shared" si="40"/>
        <v>33.590637999999998</v>
      </c>
      <c r="F338" s="29">
        <f t="shared" si="41"/>
        <v>292.70482099999998</v>
      </c>
      <c r="G338" s="29">
        <f t="shared" si="42"/>
        <v>46.911060999999997</v>
      </c>
      <c r="H338" s="29">
        <f t="shared" si="43"/>
        <v>43.241970000000002</v>
      </c>
      <c r="I338" s="29">
        <f t="shared" si="44"/>
        <v>97.018153999999996</v>
      </c>
      <c r="J338" s="29">
        <f t="shared" si="45"/>
        <v>23.770354999999999</v>
      </c>
      <c r="K338" s="29">
        <f t="shared" si="36"/>
        <v>31.014191</v>
      </c>
      <c r="L338" s="29">
        <f t="shared" si="37"/>
        <v>42.738705000000003</v>
      </c>
      <c r="M338" s="29"/>
    </row>
    <row r="339" spans="1:15" x14ac:dyDescent="0.25">
      <c r="A339" s="4">
        <v>7644</v>
      </c>
      <c r="B339" s="10" t="str">
        <f>VLOOKUP(A339,países!$A$4:$B$247,2,FALSE)</f>
        <v>Suecia</v>
      </c>
      <c r="C339" s="29">
        <f t="shared" si="38"/>
        <v>4.3210119999999996</v>
      </c>
      <c r="D339" s="29">
        <f t="shared" si="39"/>
        <v>5.3638019999999997</v>
      </c>
      <c r="E339" s="29">
        <f t="shared" si="40"/>
        <v>7.0578399999999997</v>
      </c>
      <c r="F339" s="29">
        <f t="shared" si="41"/>
        <v>9.3635029999999997</v>
      </c>
      <c r="G339" s="29">
        <f t="shared" si="42"/>
        <v>1.740167</v>
      </c>
      <c r="H339" s="29">
        <f t="shared" si="43"/>
        <v>7.0651450000000002</v>
      </c>
      <c r="I339" s="29">
        <f t="shared" si="44"/>
        <v>15.332303</v>
      </c>
      <c r="J339" s="29">
        <f t="shared" si="45"/>
        <v>13.940398999999999</v>
      </c>
      <c r="K339" s="29">
        <f t="shared" si="36"/>
        <v>11.268340999999999</v>
      </c>
      <c r="L339" s="29">
        <f t="shared" si="37"/>
        <v>0.78698400000000002</v>
      </c>
      <c r="M339" s="29"/>
    </row>
    <row r="340" spans="1:15" x14ac:dyDescent="0.25">
      <c r="A340" s="4"/>
      <c r="B340" s="4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</row>
    <row r="341" spans="1:15" customFormat="1" x14ac:dyDescent="0.25">
      <c r="A341" s="4">
        <v>919909</v>
      </c>
      <c r="B341" s="26" t="str">
        <f>VLOOKUP(A341,países!$A$4:$B$247,2,FALSE)</f>
        <v>Caribe Resto</v>
      </c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1"/>
    </row>
    <row r="342" spans="1:15" customFormat="1" x14ac:dyDescent="0.25">
      <c r="A342" s="4">
        <v>272</v>
      </c>
      <c r="B342" s="10" t="str">
        <f>VLOOKUP(A342,países!$A$4:$B$247,2,FALSE)</f>
        <v>Aruba</v>
      </c>
      <c r="C342" s="29">
        <f t="shared" ref="C342:C360" si="46">VLOOKUP($B342,$B$4:$H$226,2,FALSE)</f>
        <v>85.462406000000001</v>
      </c>
      <c r="D342" s="29">
        <f t="shared" ref="D342:D360" si="47">VLOOKUP($B342,$B$4:$H$226,3,FALSE)</f>
        <v>83.408418999999995</v>
      </c>
      <c r="E342" s="29">
        <f t="shared" ref="E342:E360" si="48">VLOOKUP($B342,$B$4:$H$226,4,FALSE)</f>
        <v>116.04832</v>
      </c>
      <c r="F342" s="29">
        <f t="shared" ref="F342:F360" si="49">VLOOKUP($B342,$B$4:$H$226,5,FALSE)</f>
        <v>133.22972300000001</v>
      </c>
      <c r="G342" s="29">
        <f t="shared" ref="G342:G360" si="50">VLOOKUP($B342,$B$4:$H$226,6,FALSE)</f>
        <v>25.793991999999999</v>
      </c>
      <c r="H342" s="29">
        <f t="shared" ref="H342:H360" si="51">VLOOKUP($B342,$B$4:$H$226,7,FALSE)</f>
        <v>18.452470999999999</v>
      </c>
      <c r="I342" s="29">
        <f t="shared" ref="I342:I360" si="52">VLOOKUP($B342,$B$4:$I$226,8,FALSE)</f>
        <v>17.881910000000001</v>
      </c>
      <c r="J342" s="29">
        <f t="shared" ref="J342:J360" si="53">VLOOKUP($B342,$B$4:$Z$226,9,FALSE)</f>
        <v>20.725584000000001</v>
      </c>
      <c r="K342" s="29">
        <f t="shared" si="36"/>
        <v>37.748970999999997</v>
      </c>
      <c r="L342" s="29">
        <f t="shared" si="37"/>
        <v>21.948633000000001</v>
      </c>
      <c r="M342" s="29"/>
      <c r="N342" s="29"/>
      <c r="O342" s="21"/>
    </row>
    <row r="343" spans="1:15" customFormat="1" x14ac:dyDescent="0.25">
      <c r="A343" s="4">
        <v>472</v>
      </c>
      <c r="B343" s="10" t="str">
        <f>VLOOKUP(A343,países!$A$4:$B$247,2,FALSE)</f>
        <v>Antillas Holandesas</v>
      </c>
      <c r="C343" s="29">
        <f t="shared" si="46"/>
        <v>5.441E-2</v>
      </c>
      <c r="D343" s="29">
        <f t="shared" si="47"/>
        <v>12.885781</v>
      </c>
      <c r="E343" s="29">
        <f t="shared" si="48"/>
        <v>0</v>
      </c>
      <c r="F343" s="29">
        <f t="shared" si="49"/>
        <v>0</v>
      </c>
      <c r="G343" s="29">
        <f t="shared" si="50"/>
        <v>5.7556999999999997E-2</v>
      </c>
      <c r="H343" s="29">
        <f t="shared" si="51"/>
        <v>6.2833990000000002</v>
      </c>
      <c r="I343" s="29">
        <f t="shared" si="52"/>
        <v>2.004089</v>
      </c>
      <c r="J343" s="29">
        <f t="shared" si="53"/>
        <v>20.178773</v>
      </c>
      <c r="K343" s="29">
        <f t="shared" si="36"/>
        <v>12.782429</v>
      </c>
      <c r="L343" s="29">
        <f t="shared" si="37"/>
        <v>33.360934999999998</v>
      </c>
      <c r="M343" s="29"/>
      <c r="N343" s="29"/>
      <c r="O343" s="21"/>
    </row>
    <row r="344" spans="1:15" customFormat="1" x14ac:dyDescent="0.25">
      <c r="A344" s="4">
        <v>512</v>
      </c>
      <c r="B344" s="10" t="str">
        <f>VLOOKUP(A344,países!$A$4:$B$247,2,FALSE)</f>
        <v>San  Eustoquio</v>
      </c>
      <c r="C344" s="29">
        <f t="shared" si="46"/>
        <v>0</v>
      </c>
      <c r="D344" s="29">
        <f t="shared" si="47"/>
        <v>0</v>
      </c>
      <c r="E344" s="29">
        <f t="shared" si="48"/>
        <v>0</v>
      </c>
      <c r="F344" s="29">
        <f t="shared" si="49"/>
        <v>0</v>
      </c>
      <c r="G344" s="29">
        <f t="shared" si="50"/>
        <v>0</v>
      </c>
      <c r="H344" s="29">
        <f t="shared" si="51"/>
        <v>3.4153000000000003E-2</v>
      </c>
      <c r="I344" s="29">
        <f t="shared" si="52"/>
        <v>6.8300000000000001E-3</v>
      </c>
      <c r="J344" s="29">
        <f t="shared" si="53"/>
        <v>4.974634</v>
      </c>
      <c r="K344" s="29">
        <f t="shared" si="36"/>
        <v>0</v>
      </c>
      <c r="L344" s="29">
        <f t="shared" si="37"/>
        <v>0</v>
      </c>
      <c r="M344" s="29"/>
      <c r="N344" s="29"/>
      <c r="O344" s="21"/>
    </row>
    <row r="345" spans="1:15" customFormat="1" x14ac:dyDescent="0.25">
      <c r="A345" s="4">
        <v>522</v>
      </c>
      <c r="B345" s="10" t="str">
        <f>VLOOKUP(A345,países!$A$4:$B$247,2,FALSE)</f>
        <v>San Martín del Sur</v>
      </c>
      <c r="C345" s="29">
        <f t="shared" si="46"/>
        <v>3.79E-3</v>
      </c>
      <c r="D345" s="29">
        <f t="shared" si="47"/>
        <v>0</v>
      </c>
      <c r="E345" s="29">
        <f t="shared" si="48"/>
        <v>0</v>
      </c>
      <c r="F345" s="29">
        <f t="shared" si="49"/>
        <v>0</v>
      </c>
      <c r="G345" s="29">
        <f t="shared" si="50"/>
        <v>0.108129</v>
      </c>
      <c r="H345" s="29">
        <f t="shared" si="51"/>
        <v>0.56708800000000004</v>
      </c>
      <c r="I345" s="29">
        <f t="shared" si="52"/>
        <v>4.0082E-2</v>
      </c>
      <c r="J345" s="29">
        <f t="shared" si="53"/>
        <v>9.2174000000000006E-2</v>
      </c>
      <c r="K345" s="29">
        <f t="shared" si="36"/>
        <v>3.5181999999999998E-2</v>
      </c>
      <c r="L345" s="29">
        <f t="shared" si="37"/>
        <v>8.8000999999999996E-2</v>
      </c>
      <c r="M345" s="29"/>
      <c r="N345" s="29"/>
      <c r="O345" s="21"/>
    </row>
    <row r="346" spans="1:15" customFormat="1" x14ac:dyDescent="0.25">
      <c r="A346" s="4">
        <v>902</v>
      </c>
      <c r="B346" s="10" t="str">
        <f>VLOOKUP(A346,países!$A$4:$B$247,2,FALSE)</f>
        <v>Bermudas</v>
      </c>
      <c r="C346" s="29">
        <f t="shared" si="46"/>
        <v>0.87860899999999997</v>
      </c>
      <c r="D346" s="29">
        <f t="shared" si="47"/>
        <v>0.45662599999999998</v>
      </c>
      <c r="E346" s="29">
        <f t="shared" si="48"/>
        <v>0.96854499999999999</v>
      </c>
      <c r="F346" s="29">
        <f t="shared" si="49"/>
        <v>2.0801530000000001</v>
      </c>
      <c r="G346" s="29">
        <f t="shared" si="50"/>
        <v>1.370047</v>
      </c>
      <c r="H346" s="29">
        <f t="shared" si="51"/>
        <v>0.72132499999999999</v>
      </c>
      <c r="I346" s="29">
        <f t="shared" si="52"/>
        <v>1.236337</v>
      </c>
      <c r="J346" s="29">
        <f t="shared" si="53"/>
        <v>0</v>
      </c>
      <c r="K346" s="29">
        <f t="shared" si="36"/>
        <v>1.0105</v>
      </c>
      <c r="L346" s="29">
        <f t="shared" si="37"/>
        <v>0.13663500000000001</v>
      </c>
      <c r="M346" s="29"/>
      <c r="N346" s="29"/>
      <c r="O346" s="21"/>
    </row>
    <row r="347" spans="1:15" customFormat="1" x14ac:dyDescent="0.25">
      <c r="A347" s="4">
        <v>1002</v>
      </c>
      <c r="B347" s="10" t="str">
        <f>VLOOKUP(A347,países!$A$4:$B$247,2,FALSE)</f>
        <v>Bonaire  Islas</v>
      </c>
      <c r="C347" s="29">
        <f t="shared" si="46"/>
        <v>5.5346409999999997</v>
      </c>
      <c r="D347" s="29">
        <f t="shared" si="47"/>
        <v>1.352903</v>
      </c>
      <c r="E347" s="29">
        <f t="shared" si="48"/>
        <v>1.544651</v>
      </c>
      <c r="F347" s="29">
        <f t="shared" si="49"/>
        <v>1.424107</v>
      </c>
      <c r="G347" s="29">
        <f t="shared" si="50"/>
        <v>1.737366</v>
      </c>
      <c r="H347" s="29">
        <f t="shared" si="51"/>
        <v>2.1747839999999998</v>
      </c>
      <c r="I347" s="29">
        <f t="shared" si="52"/>
        <v>14.321346999999999</v>
      </c>
      <c r="J347" s="29">
        <f t="shared" si="53"/>
        <v>5.1344830000000004</v>
      </c>
      <c r="K347" s="29">
        <f t="shared" si="36"/>
        <v>27.566026999999998</v>
      </c>
      <c r="L347" s="29">
        <f t="shared" si="37"/>
        <v>28.006571000000001</v>
      </c>
      <c r="M347" s="29"/>
      <c r="N347" s="29"/>
      <c r="O347" s="21"/>
    </row>
    <row r="348" spans="1:15" customFormat="1" x14ac:dyDescent="0.25">
      <c r="A348" s="4">
        <v>1372</v>
      </c>
      <c r="B348" s="10" t="str">
        <f>VLOOKUP(A348,países!$A$4:$B$247,2,FALSE)</f>
        <v>Caimán  Isla</v>
      </c>
      <c r="C348" s="29">
        <f t="shared" si="46"/>
        <v>2.4978E-2</v>
      </c>
      <c r="D348" s="29">
        <f t="shared" si="47"/>
        <v>9.6039999999999997E-3</v>
      </c>
      <c r="E348" s="29">
        <f t="shared" si="48"/>
        <v>1.6036000000000002E-2</v>
      </c>
      <c r="F348" s="29">
        <f t="shared" si="49"/>
        <v>1.4056000000000001E-2</v>
      </c>
      <c r="G348" s="29">
        <f t="shared" si="50"/>
        <v>0.12564600000000001</v>
      </c>
      <c r="H348" s="29">
        <f t="shared" si="51"/>
        <v>0</v>
      </c>
      <c r="I348" s="29">
        <f t="shared" si="52"/>
        <v>0.15368000000000001</v>
      </c>
      <c r="J348" s="29">
        <f t="shared" si="53"/>
        <v>0</v>
      </c>
      <c r="K348" s="29">
        <f t="shared" si="36"/>
        <v>0</v>
      </c>
      <c r="L348" s="29">
        <f t="shared" si="37"/>
        <v>0</v>
      </c>
      <c r="M348" s="29"/>
      <c r="N348" s="29"/>
      <c r="O348" s="21"/>
    </row>
    <row r="349" spans="1:15" customFormat="1" x14ac:dyDescent="0.25">
      <c r="A349" s="4">
        <v>2012</v>
      </c>
      <c r="B349" s="10" t="str">
        <f>VLOOKUP(A349,países!$A$4:$B$247,2,FALSE)</f>
        <v>Curazao  Islas</v>
      </c>
      <c r="C349" s="29">
        <f t="shared" si="46"/>
        <v>17.808743</v>
      </c>
      <c r="D349" s="29">
        <f t="shared" si="47"/>
        <v>20.352094999999998</v>
      </c>
      <c r="E349" s="29">
        <f t="shared" si="48"/>
        <v>30.07404</v>
      </c>
      <c r="F349" s="29">
        <f t="shared" si="49"/>
        <v>25.618486000000001</v>
      </c>
      <c r="G349" s="29">
        <f t="shared" si="50"/>
        <v>34.223219999999998</v>
      </c>
      <c r="H349" s="29">
        <f t="shared" si="51"/>
        <v>53.376114999999999</v>
      </c>
      <c r="I349" s="29">
        <f t="shared" si="52"/>
        <v>47.153852000000001</v>
      </c>
      <c r="J349" s="29">
        <f t="shared" si="53"/>
        <v>36.921923</v>
      </c>
      <c r="K349" s="29">
        <f t="shared" si="36"/>
        <v>27.904416999999999</v>
      </c>
      <c r="L349" s="29">
        <f t="shared" si="37"/>
        <v>26.411605999999999</v>
      </c>
      <c r="M349" s="29"/>
      <c r="N349" s="29"/>
      <c r="O349" s="21"/>
    </row>
    <row r="350" spans="1:15" customFormat="1" x14ac:dyDescent="0.25">
      <c r="A350" s="4">
        <v>2563</v>
      </c>
      <c r="B350" s="10" t="str">
        <f>VLOOKUP(A350,países!$A$4:$B$247,2,FALSE)</f>
        <v>Soledad Isla</v>
      </c>
      <c r="C350" s="29">
        <f t="shared" si="46"/>
        <v>0</v>
      </c>
      <c r="D350" s="29">
        <f t="shared" si="47"/>
        <v>0</v>
      </c>
      <c r="E350" s="29">
        <f t="shared" si="48"/>
        <v>0</v>
      </c>
      <c r="F350" s="29">
        <f t="shared" si="49"/>
        <v>0</v>
      </c>
      <c r="G350" s="29">
        <f t="shared" si="50"/>
        <v>0</v>
      </c>
      <c r="H350" s="29">
        <f t="shared" si="51"/>
        <v>0</v>
      </c>
      <c r="I350" s="29">
        <f t="shared" si="52"/>
        <v>0</v>
      </c>
      <c r="J350" s="29">
        <f t="shared" si="53"/>
        <v>0</v>
      </c>
      <c r="K350" s="29">
        <f t="shared" si="36"/>
        <v>0</v>
      </c>
      <c r="L350" s="29">
        <f t="shared" si="37"/>
        <v>0</v>
      </c>
      <c r="M350" s="29"/>
      <c r="N350" s="29"/>
      <c r="O350" s="21"/>
    </row>
    <row r="351" spans="1:15" customFormat="1" x14ac:dyDescent="0.25">
      <c r="A351" s="4">
        <v>3092</v>
      </c>
      <c r="B351" s="10" t="str">
        <f>VLOOKUP(A351,países!$A$4:$B$247,2,FALSE)</f>
        <v>Guadalupe</v>
      </c>
      <c r="C351" s="29">
        <f t="shared" si="46"/>
        <v>9.3436160000000008</v>
      </c>
      <c r="D351" s="29">
        <f t="shared" si="47"/>
        <v>7.1434749999999996</v>
      </c>
      <c r="E351" s="29">
        <f t="shared" si="48"/>
        <v>11.734127000000001</v>
      </c>
      <c r="F351" s="29">
        <f t="shared" si="49"/>
        <v>4.6894270000000002</v>
      </c>
      <c r="G351" s="29">
        <f t="shared" si="50"/>
        <v>3.9835989999999999</v>
      </c>
      <c r="H351" s="29">
        <f t="shared" si="51"/>
        <v>7.4727199999999998</v>
      </c>
      <c r="I351" s="29">
        <f t="shared" si="52"/>
        <v>5.5228299999999999</v>
      </c>
      <c r="J351" s="29">
        <f t="shared" si="53"/>
        <v>1.6123179999999999</v>
      </c>
      <c r="K351" s="29">
        <f t="shared" si="36"/>
        <v>2.80965</v>
      </c>
      <c r="L351" s="29">
        <f t="shared" si="37"/>
        <v>1.1901999999999999</v>
      </c>
      <c r="M351" s="29"/>
      <c r="N351" s="29"/>
      <c r="O351" s="21"/>
    </row>
    <row r="352" spans="1:15" customFormat="1" x14ac:dyDescent="0.25">
      <c r="A352" s="4">
        <v>6792</v>
      </c>
      <c r="B352" s="10" t="str">
        <f>VLOOKUP(A352,países!$A$4:$B$247,2,FALSE)</f>
        <v>Saba</v>
      </c>
      <c r="C352" s="29">
        <f t="shared" si="46"/>
        <v>6.9969999999999997E-3</v>
      </c>
      <c r="D352" s="29">
        <f t="shared" si="47"/>
        <v>0</v>
      </c>
      <c r="E352" s="29">
        <f t="shared" si="48"/>
        <v>0</v>
      </c>
      <c r="F352" s="29">
        <f t="shared" si="49"/>
        <v>0</v>
      </c>
      <c r="G352" s="29">
        <f t="shared" si="50"/>
        <v>0</v>
      </c>
      <c r="H352" s="29">
        <f t="shared" si="51"/>
        <v>0</v>
      </c>
      <c r="I352" s="29">
        <f t="shared" si="52"/>
        <v>0</v>
      </c>
      <c r="J352" s="29">
        <f t="shared" si="53"/>
        <v>0</v>
      </c>
      <c r="K352" s="29">
        <f t="shared" si="36"/>
        <v>0</v>
      </c>
      <c r="L352" s="29">
        <f t="shared" si="37"/>
        <v>0</v>
      </c>
      <c r="M352" s="29"/>
      <c r="N352" s="29"/>
      <c r="O352" s="21"/>
    </row>
    <row r="353" spans="1:15" customFormat="1" x14ac:dyDescent="0.25">
      <c r="A353" s="4">
        <v>7001</v>
      </c>
      <c r="B353" s="10" t="str">
        <f>VLOOKUP(A353,países!$A$4:$B$247,2,FALSE)</f>
        <v>Langlade  Miquelon y San Pedro  Islas</v>
      </c>
      <c r="C353" s="29">
        <f t="shared" si="46"/>
        <v>0</v>
      </c>
      <c r="D353" s="29">
        <f t="shared" si="47"/>
        <v>0</v>
      </c>
      <c r="E353" s="29">
        <f t="shared" si="48"/>
        <v>2.9696E-2</v>
      </c>
      <c r="F353" s="29">
        <f t="shared" si="49"/>
        <v>0</v>
      </c>
      <c r="G353" s="29">
        <f t="shared" si="50"/>
        <v>0</v>
      </c>
      <c r="H353" s="29">
        <f t="shared" si="51"/>
        <v>0</v>
      </c>
      <c r="I353" s="29">
        <f t="shared" si="52"/>
        <v>0</v>
      </c>
      <c r="J353" s="29">
        <f t="shared" si="53"/>
        <v>0</v>
      </c>
      <c r="K353" s="29">
        <f t="shared" si="36"/>
        <v>0</v>
      </c>
      <c r="L353" s="29">
        <f t="shared" si="37"/>
        <v>0</v>
      </c>
      <c r="M353" s="29"/>
      <c r="N353" s="29"/>
      <c r="O353" s="21"/>
    </row>
    <row r="354" spans="1:15" customFormat="1" x14ac:dyDescent="0.25">
      <c r="A354" s="4">
        <v>8232</v>
      </c>
      <c r="B354" s="10" t="str">
        <f>VLOOKUP(A354,países!$A$4:$B$247,2,FALSE)</f>
        <v>Caicos y Turcas Isla</v>
      </c>
      <c r="C354" s="29">
        <f t="shared" si="46"/>
        <v>7.5444999999999998E-2</v>
      </c>
      <c r="D354" s="29">
        <f t="shared" si="47"/>
        <v>0</v>
      </c>
      <c r="E354" s="29">
        <f t="shared" si="48"/>
        <v>0</v>
      </c>
      <c r="F354" s="29">
        <f t="shared" si="49"/>
        <v>0</v>
      </c>
      <c r="G354" s="29">
        <f t="shared" si="50"/>
        <v>0.143205</v>
      </c>
      <c r="H354" s="29">
        <f t="shared" si="51"/>
        <v>0.29233300000000001</v>
      </c>
      <c r="I354" s="29">
        <f t="shared" si="52"/>
        <v>0.26149</v>
      </c>
      <c r="J354" s="29">
        <f t="shared" si="53"/>
        <v>0.474304</v>
      </c>
      <c r="K354" s="29">
        <f t="shared" si="36"/>
        <v>0.24387200000000001</v>
      </c>
      <c r="L354" s="29">
        <f t="shared" si="37"/>
        <v>0.29362199999999999</v>
      </c>
      <c r="M354" s="29"/>
      <c r="N354" s="29"/>
      <c r="O354" s="21"/>
    </row>
    <row r="355" spans="1:15" customFormat="1" x14ac:dyDescent="0.25">
      <c r="A355" s="4">
        <v>8632</v>
      </c>
      <c r="B355" s="10" t="str">
        <f>VLOOKUP(A355,países!$A$4:$B$247,2,FALSE)</f>
        <v>Islas Vírgenes (UK)</v>
      </c>
      <c r="C355" s="29">
        <f t="shared" si="46"/>
        <v>0.70245899999999994</v>
      </c>
      <c r="D355" s="29">
        <f t="shared" si="47"/>
        <v>0.61171900000000001</v>
      </c>
      <c r="E355" s="29">
        <f t="shared" si="48"/>
        <v>0.68411</v>
      </c>
      <c r="F355" s="29">
        <f t="shared" si="49"/>
        <v>1.2940069999999999</v>
      </c>
      <c r="G355" s="29">
        <f t="shared" si="50"/>
        <v>1.676504</v>
      </c>
      <c r="H355" s="29">
        <f t="shared" si="51"/>
        <v>0.67201599999999995</v>
      </c>
      <c r="I355" s="29">
        <f t="shared" si="52"/>
        <v>8.6820880000000002</v>
      </c>
      <c r="J355" s="29">
        <f t="shared" si="53"/>
        <v>0.97426599999999997</v>
      </c>
      <c r="K355" s="29">
        <f t="shared" si="36"/>
        <v>0.69056200000000001</v>
      </c>
      <c r="L355" s="29">
        <f t="shared" si="37"/>
        <v>0.65781699999999999</v>
      </c>
      <c r="M355" s="29"/>
      <c r="N355" s="29"/>
      <c r="O355" s="21"/>
    </row>
    <row r="356" spans="1:15" customFormat="1" x14ac:dyDescent="0.25">
      <c r="A356" s="4">
        <v>8662</v>
      </c>
      <c r="B356" s="10" t="str">
        <f>VLOOKUP(A356,países!$A$4:$B$247,2,FALSE)</f>
        <v>Islas Vírgenes (USA)</v>
      </c>
      <c r="C356" s="29">
        <f t="shared" si="46"/>
        <v>1.3534729999999999</v>
      </c>
      <c r="D356" s="29">
        <f t="shared" si="47"/>
        <v>1.8731070000000001</v>
      </c>
      <c r="E356" s="29">
        <f t="shared" si="48"/>
        <v>2.3759299999999999</v>
      </c>
      <c r="F356" s="29">
        <f t="shared" si="49"/>
        <v>2.438542</v>
      </c>
      <c r="G356" s="29">
        <f t="shared" si="50"/>
        <v>0.486487</v>
      </c>
      <c r="H356" s="29">
        <f t="shared" si="51"/>
        <v>5.7458450000000001</v>
      </c>
      <c r="I356" s="29">
        <f t="shared" si="52"/>
        <v>27.487888000000002</v>
      </c>
      <c r="J356" s="29">
        <f t="shared" si="53"/>
        <v>9.8984269999999999</v>
      </c>
      <c r="K356" s="29">
        <f t="shared" si="36"/>
        <v>3.189705</v>
      </c>
      <c r="L356" s="29">
        <f t="shared" si="37"/>
        <v>2.1827969999999999</v>
      </c>
      <c r="M356" s="29"/>
      <c r="N356" s="29"/>
      <c r="O356" s="21"/>
    </row>
    <row r="357" spans="1:15" customFormat="1" x14ac:dyDescent="0.25">
      <c r="A357" s="4">
        <v>8952</v>
      </c>
      <c r="B357" s="10" t="str">
        <f>VLOOKUP(A357,países!$A$4:$B$247,2,FALSE)</f>
        <v>Balboa y Cristóbal</v>
      </c>
      <c r="C357" s="29">
        <f t="shared" si="46"/>
        <v>0</v>
      </c>
      <c r="D357" s="29">
        <f t="shared" si="47"/>
        <v>0</v>
      </c>
      <c r="E357" s="29">
        <f t="shared" si="48"/>
        <v>0</v>
      </c>
      <c r="F357" s="29">
        <f t="shared" si="49"/>
        <v>0</v>
      </c>
      <c r="G357" s="29">
        <f t="shared" si="50"/>
        <v>0</v>
      </c>
      <c r="H357" s="29">
        <f t="shared" si="51"/>
        <v>0</v>
      </c>
      <c r="I357" s="29">
        <f t="shared" si="52"/>
        <v>0</v>
      </c>
      <c r="J357" s="29">
        <f t="shared" si="53"/>
        <v>0</v>
      </c>
      <c r="K357" s="29">
        <f t="shared" si="36"/>
        <v>0</v>
      </c>
      <c r="L357" s="29">
        <f t="shared" si="37"/>
        <v>0</v>
      </c>
      <c r="M357" s="29"/>
      <c r="N357" s="29"/>
      <c r="O357" s="21"/>
    </row>
    <row r="358" spans="1:15" customFormat="1" x14ac:dyDescent="0.25">
      <c r="A358" s="4">
        <v>909904</v>
      </c>
      <c r="B358" s="10" t="str">
        <f>VLOOKUP(A358,países!$A$4:$B$247,2,FALSE)</f>
        <v>Otros Caribe</v>
      </c>
      <c r="C358" s="29">
        <f t="shared" si="46"/>
        <v>0</v>
      </c>
      <c r="D358" s="29">
        <f t="shared" si="47"/>
        <v>0</v>
      </c>
      <c r="E358" s="29">
        <f t="shared" si="48"/>
        <v>0</v>
      </c>
      <c r="F358" s="29">
        <f t="shared" si="49"/>
        <v>0</v>
      </c>
      <c r="G358" s="29">
        <f t="shared" si="50"/>
        <v>0</v>
      </c>
      <c r="H358" s="29">
        <f t="shared" si="51"/>
        <v>0</v>
      </c>
      <c r="I358" s="29">
        <f t="shared" si="52"/>
        <v>0</v>
      </c>
      <c r="J358" s="29">
        <f t="shared" si="53"/>
        <v>0</v>
      </c>
      <c r="K358" s="29">
        <f t="shared" si="36"/>
        <v>0</v>
      </c>
      <c r="L358" s="29">
        <f t="shared" si="37"/>
        <v>0</v>
      </c>
      <c r="M358" s="29"/>
      <c r="N358" s="29"/>
      <c r="O358" s="21"/>
    </row>
    <row r="359" spans="1:15" customFormat="1" x14ac:dyDescent="0.25">
      <c r="A359" s="4">
        <v>909916</v>
      </c>
      <c r="B359" s="10" t="str">
        <f>VLOOKUP(A359,países!$A$4:$B$247,2,FALSE)</f>
        <v>Resto Antillas Francesas</v>
      </c>
      <c r="C359" s="29">
        <f t="shared" si="46"/>
        <v>0</v>
      </c>
      <c r="D359" s="29">
        <f t="shared" si="47"/>
        <v>0</v>
      </c>
      <c r="E359" s="29">
        <f t="shared" si="48"/>
        <v>0</v>
      </c>
      <c r="F359" s="29">
        <f t="shared" si="49"/>
        <v>0</v>
      </c>
      <c r="G359" s="29">
        <f t="shared" si="50"/>
        <v>0</v>
      </c>
      <c r="H359" s="29">
        <f t="shared" si="51"/>
        <v>0</v>
      </c>
      <c r="I359" s="29">
        <f t="shared" si="52"/>
        <v>0</v>
      </c>
      <c r="J359" s="29">
        <f t="shared" si="53"/>
        <v>0</v>
      </c>
      <c r="K359" s="29">
        <f t="shared" si="36"/>
        <v>0</v>
      </c>
      <c r="L359" s="29">
        <f t="shared" si="37"/>
        <v>0</v>
      </c>
      <c r="M359" s="29"/>
      <c r="N359" s="29"/>
      <c r="O359" s="21"/>
    </row>
    <row r="360" spans="1:15" customFormat="1" x14ac:dyDescent="0.25">
      <c r="A360" s="4">
        <v>909917</v>
      </c>
      <c r="B360" s="10" t="str">
        <f>VLOOKUP(A360,países!$A$4:$B$247,2,FALSE)</f>
        <v>Resto Antillas Holandesas</v>
      </c>
      <c r="C360" s="29">
        <f t="shared" si="46"/>
        <v>0</v>
      </c>
      <c r="D360" s="29">
        <f t="shared" si="47"/>
        <v>0</v>
      </c>
      <c r="E360" s="29">
        <f t="shared" si="48"/>
        <v>0</v>
      </c>
      <c r="F360" s="29">
        <f t="shared" si="49"/>
        <v>0</v>
      </c>
      <c r="G360" s="29">
        <f t="shared" si="50"/>
        <v>0</v>
      </c>
      <c r="H360" s="29">
        <f t="shared" si="51"/>
        <v>0</v>
      </c>
      <c r="I360" s="29">
        <f t="shared" si="52"/>
        <v>0</v>
      </c>
      <c r="J360" s="29">
        <f t="shared" si="53"/>
        <v>0</v>
      </c>
      <c r="K360" s="29">
        <f t="shared" si="36"/>
        <v>0</v>
      </c>
      <c r="L360" s="29">
        <f t="shared" si="37"/>
        <v>0</v>
      </c>
      <c r="M360" s="29"/>
      <c r="N360" s="29"/>
      <c r="O360" s="21"/>
    </row>
    <row r="361" spans="1:15" x14ac:dyDescent="0.25">
      <c r="A361" s="4"/>
      <c r="B361" s="4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</row>
    <row r="362" spans="1:15" x14ac:dyDescent="0.25">
      <c r="A362" s="4">
        <v>919910</v>
      </c>
      <c r="B362" s="26" t="str">
        <f>VLOOKUP(A362,países!$A$4:$B$247,2,FALSE)</f>
        <v>Caricom</v>
      </c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</row>
    <row r="363" spans="1:15" x14ac:dyDescent="0.25">
      <c r="A363" s="4">
        <v>432</v>
      </c>
      <c r="B363" s="10" t="str">
        <f>VLOOKUP(A363,países!$A$4:$B$247,2,FALSE)</f>
        <v>Antigua</v>
      </c>
      <c r="C363" s="29">
        <f t="shared" ref="C363:C377" si="54">VLOOKUP($B363,$B$4:$H$226,2,FALSE)</f>
        <v>0.321548</v>
      </c>
      <c r="D363" s="29">
        <f t="shared" ref="D363:D377" si="55">VLOOKUP($B363,$B$4:$H$226,3,FALSE)</f>
        <v>0.27080900000000002</v>
      </c>
      <c r="E363" s="29">
        <f t="shared" ref="E363:E377" si="56">VLOOKUP($B363,$B$4:$H$226,4,FALSE)</f>
        <v>0.22453799999999999</v>
      </c>
      <c r="F363" s="29">
        <f t="shared" ref="F363:F377" si="57">VLOOKUP($B363,$B$4:$H$226,5,FALSE)</f>
        <v>8.6704000000000003E-2</v>
      </c>
      <c r="G363" s="29">
        <f t="shared" ref="G363:G377" si="58">VLOOKUP($B363,$B$4:$H$226,6,FALSE)</f>
        <v>0.69316699999999998</v>
      </c>
      <c r="H363" s="29">
        <f t="shared" ref="H363:H377" si="59">VLOOKUP($B363,$B$4:$H$226,7,FALSE)</f>
        <v>0.15676399999999999</v>
      </c>
      <c r="I363" s="29">
        <f t="shared" ref="I363:I377" si="60">VLOOKUP($B363,$B$4:$I$226,8,FALSE)</f>
        <v>5.3741729999999999</v>
      </c>
      <c r="J363" s="29">
        <f t="shared" ref="J363:J377" si="61">VLOOKUP($B363,$B$4:$Z$226,9,FALSE)</f>
        <v>0.17641499999999999</v>
      </c>
      <c r="K363" s="29">
        <f t="shared" si="36"/>
        <v>0.953318</v>
      </c>
      <c r="L363" s="29">
        <f t="shared" si="37"/>
        <v>1.2758940000000001</v>
      </c>
      <c r="M363" s="29"/>
    </row>
    <row r="364" spans="1:15" x14ac:dyDescent="0.25">
      <c r="A364" s="4">
        <v>772</v>
      </c>
      <c r="B364" s="10" t="str">
        <f>VLOOKUP(A364,países!$A$4:$B$247,2,FALSE)</f>
        <v>Bahamas</v>
      </c>
      <c r="C364" s="29">
        <f t="shared" si="54"/>
        <v>3.6893050000000001</v>
      </c>
      <c r="D364" s="29">
        <f t="shared" si="55"/>
        <v>1.4170780000000001</v>
      </c>
      <c r="E364" s="29">
        <f t="shared" si="56"/>
        <v>1.421076</v>
      </c>
      <c r="F364" s="29">
        <f t="shared" si="57"/>
        <v>1.2349699999999999</v>
      </c>
      <c r="G364" s="29">
        <f t="shared" si="58"/>
        <v>1.5437559999999999</v>
      </c>
      <c r="H364" s="29">
        <f t="shared" si="59"/>
        <v>1.8900250000000001</v>
      </c>
      <c r="I364" s="29">
        <f t="shared" si="60"/>
        <v>3.9684569999999999</v>
      </c>
      <c r="J364" s="29">
        <f t="shared" si="61"/>
        <v>29.598903</v>
      </c>
      <c r="K364" s="29">
        <f t="shared" si="36"/>
        <v>3.3756249999999999</v>
      </c>
      <c r="L364" s="29">
        <f t="shared" si="37"/>
        <v>1.662471</v>
      </c>
      <c r="M364" s="29"/>
    </row>
    <row r="365" spans="1:15" x14ac:dyDescent="0.25">
      <c r="A365" s="4">
        <v>832</v>
      </c>
      <c r="B365" s="10" t="str">
        <f>VLOOKUP(A365,países!$A$4:$B$247,2,FALSE)</f>
        <v>Barbados</v>
      </c>
      <c r="C365" s="29">
        <f t="shared" si="54"/>
        <v>4.7146179999999998</v>
      </c>
      <c r="D365" s="29">
        <f t="shared" si="55"/>
        <v>5.3061660000000002</v>
      </c>
      <c r="E365" s="29">
        <f t="shared" si="56"/>
        <v>3.409627</v>
      </c>
      <c r="F365" s="29">
        <f t="shared" si="57"/>
        <v>5.0044329999999997</v>
      </c>
      <c r="G365" s="29">
        <f t="shared" si="58"/>
        <v>2.4609580000000002</v>
      </c>
      <c r="H365" s="29">
        <f t="shared" si="59"/>
        <v>1.7103379999999999</v>
      </c>
      <c r="I365" s="29">
        <f t="shared" si="60"/>
        <v>1.6449130000000001</v>
      </c>
      <c r="J365" s="29">
        <f t="shared" si="61"/>
        <v>1.3755949999999999</v>
      </c>
      <c r="K365" s="29">
        <f t="shared" si="36"/>
        <v>0.380693</v>
      </c>
      <c r="L365" s="29">
        <f t="shared" si="37"/>
        <v>0.47793200000000002</v>
      </c>
      <c r="M365" s="29"/>
    </row>
    <row r="366" spans="1:15" x14ac:dyDescent="0.25">
      <c r="A366" s="4">
        <v>882</v>
      </c>
      <c r="B366" s="10" t="str">
        <f>VLOOKUP(A366,países!$A$4:$B$247,2,FALSE)</f>
        <v>Belice</v>
      </c>
      <c r="C366" s="29">
        <f t="shared" si="54"/>
        <v>9.0242000000000003E-2</v>
      </c>
      <c r="D366" s="29">
        <f t="shared" si="55"/>
        <v>0.21609500000000001</v>
      </c>
      <c r="E366" s="29">
        <f t="shared" si="56"/>
        <v>0.33580100000000002</v>
      </c>
      <c r="F366" s="29">
        <f t="shared" si="57"/>
        <v>0.23327999999999999</v>
      </c>
      <c r="G366" s="29">
        <f t="shared" si="58"/>
        <v>0.23383399999999999</v>
      </c>
      <c r="H366" s="29">
        <f t="shared" si="59"/>
        <v>0.17669000000000001</v>
      </c>
      <c r="I366" s="29">
        <f t="shared" si="60"/>
        <v>0.163466</v>
      </c>
      <c r="J366" s="29">
        <f t="shared" si="61"/>
        <v>0.132912</v>
      </c>
      <c r="K366" s="29">
        <f t="shared" si="36"/>
        <v>0.88735200000000003</v>
      </c>
      <c r="L366" s="29">
        <f t="shared" si="37"/>
        <v>0.329484</v>
      </c>
      <c r="M366" s="29"/>
    </row>
    <row r="367" spans="1:15" x14ac:dyDescent="0.25">
      <c r="A367" s="4">
        <v>2352</v>
      </c>
      <c r="B367" s="10" t="str">
        <f>VLOOKUP(A367,países!$A$4:$B$247,2,FALSE)</f>
        <v>Dominica</v>
      </c>
      <c r="C367" s="29">
        <f t="shared" si="54"/>
        <v>0.73241900000000004</v>
      </c>
      <c r="D367" s="29">
        <f t="shared" si="55"/>
        <v>0.47179100000000002</v>
      </c>
      <c r="E367" s="29">
        <f t="shared" si="56"/>
        <v>0.70376399999999995</v>
      </c>
      <c r="F367" s="29">
        <f t="shared" si="57"/>
        <v>0.66519300000000003</v>
      </c>
      <c r="G367" s="29">
        <f t="shared" si="58"/>
        <v>0.58099699999999999</v>
      </c>
      <c r="H367" s="29">
        <f t="shared" si="59"/>
        <v>1.181918</v>
      </c>
      <c r="I367" s="29">
        <f t="shared" si="60"/>
        <v>2.7176239999999998</v>
      </c>
      <c r="J367" s="29">
        <f t="shared" si="61"/>
        <v>1.834678</v>
      </c>
      <c r="K367" s="29">
        <f t="shared" si="36"/>
        <v>0.59838000000000002</v>
      </c>
      <c r="L367" s="29">
        <f t="shared" si="37"/>
        <v>0.83918800000000005</v>
      </c>
      <c r="M367" s="29"/>
    </row>
    <row r="368" spans="1:15" x14ac:dyDescent="0.25">
      <c r="A368" s="4">
        <v>2972</v>
      </c>
      <c r="B368" s="10" t="str">
        <f>VLOOKUP(A368,países!$A$4:$B$247,2,FALSE)</f>
        <v>Granada</v>
      </c>
      <c r="C368" s="29">
        <f t="shared" si="54"/>
        <v>1.1327179999999999</v>
      </c>
      <c r="D368" s="29">
        <f t="shared" si="55"/>
        <v>1.0393749999999999</v>
      </c>
      <c r="E368" s="29">
        <f t="shared" si="56"/>
        <v>1.184661</v>
      </c>
      <c r="F368" s="29">
        <f t="shared" si="57"/>
        <v>0.904304</v>
      </c>
      <c r="G368" s="29">
        <f t="shared" si="58"/>
        <v>1.6196600000000001</v>
      </c>
      <c r="H368" s="29">
        <f t="shared" si="59"/>
        <v>0.76427</v>
      </c>
      <c r="I368" s="29">
        <f t="shared" si="60"/>
        <v>2.050827</v>
      </c>
      <c r="J368" s="29">
        <f t="shared" si="61"/>
        <v>2.738327</v>
      </c>
      <c r="K368" s="29">
        <f t="shared" si="36"/>
        <v>1.2613049999999999</v>
      </c>
      <c r="L368" s="29">
        <f t="shared" si="37"/>
        <v>1.4579219999999999</v>
      </c>
      <c r="M368" s="29"/>
    </row>
    <row r="369" spans="1:13" x14ac:dyDescent="0.25">
      <c r="A369" s="4">
        <v>3373</v>
      </c>
      <c r="B369" s="10" t="str">
        <f>VLOOKUP(A369,países!$A$4:$B$247,2,FALSE)</f>
        <v>Guyana</v>
      </c>
      <c r="C369" s="29">
        <f t="shared" si="54"/>
        <v>6.5380050000000001</v>
      </c>
      <c r="D369" s="29">
        <f t="shared" si="55"/>
        <v>7.5256249999999998</v>
      </c>
      <c r="E369" s="29">
        <f t="shared" si="56"/>
        <v>8.0603680000000004</v>
      </c>
      <c r="F369" s="29">
        <f t="shared" si="57"/>
        <v>8.0321639999999999</v>
      </c>
      <c r="G369" s="29">
        <f t="shared" si="58"/>
        <v>8.0170940000000002</v>
      </c>
      <c r="H369" s="29">
        <f t="shared" si="59"/>
        <v>6.0388830000000002</v>
      </c>
      <c r="I369" s="29">
        <f t="shared" si="60"/>
        <v>7.950018</v>
      </c>
      <c r="J369" s="29">
        <f t="shared" si="61"/>
        <v>5.5139170000000002</v>
      </c>
      <c r="K369" s="29">
        <f t="shared" si="36"/>
        <v>5.1678829999999998</v>
      </c>
      <c r="L369" s="29">
        <f t="shared" si="37"/>
        <v>6.4213449999999996</v>
      </c>
      <c r="M369" s="29"/>
    </row>
    <row r="370" spans="1:13" x14ac:dyDescent="0.25">
      <c r="A370" s="4">
        <v>3412</v>
      </c>
      <c r="B370" s="10" t="str">
        <f>VLOOKUP(A370,países!$A$4:$B$247,2,FALSE)</f>
        <v>Haití</v>
      </c>
      <c r="C370" s="29">
        <f t="shared" si="54"/>
        <v>11.110402000000001</v>
      </c>
      <c r="D370" s="29">
        <f t="shared" si="55"/>
        <v>12.699574999999999</v>
      </c>
      <c r="E370" s="29">
        <f t="shared" si="56"/>
        <v>14.566131</v>
      </c>
      <c r="F370" s="29">
        <f t="shared" si="57"/>
        <v>10.860118</v>
      </c>
      <c r="G370" s="29">
        <f t="shared" si="58"/>
        <v>13.478339999999999</v>
      </c>
      <c r="H370" s="29">
        <f t="shared" si="59"/>
        <v>14.34538</v>
      </c>
      <c r="I370" s="29">
        <f t="shared" si="60"/>
        <v>14.411662</v>
      </c>
      <c r="J370" s="29">
        <f t="shared" si="61"/>
        <v>6.3436219999999999</v>
      </c>
      <c r="K370" s="29">
        <f t="shared" si="36"/>
        <v>8.2887470000000008</v>
      </c>
      <c r="L370" s="29">
        <f t="shared" si="37"/>
        <v>3.546392</v>
      </c>
      <c r="M370" s="29"/>
    </row>
    <row r="371" spans="1:13" x14ac:dyDescent="0.25">
      <c r="A371" s="4">
        <v>3912</v>
      </c>
      <c r="B371" s="10" t="str">
        <f>VLOOKUP(A371,países!$A$4:$B$247,2,FALSE)</f>
        <v>Jamaica</v>
      </c>
      <c r="C371" s="29">
        <f t="shared" si="54"/>
        <v>10.545662</v>
      </c>
      <c r="D371" s="29">
        <f t="shared" si="55"/>
        <v>8.1658899999999992</v>
      </c>
      <c r="E371" s="29">
        <f t="shared" si="56"/>
        <v>11.434678999999999</v>
      </c>
      <c r="F371" s="29">
        <f t="shared" si="57"/>
        <v>9.0259099999999997</v>
      </c>
      <c r="G371" s="29">
        <f t="shared" si="58"/>
        <v>10.451703999999999</v>
      </c>
      <c r="H371" s="29">
        <f t="shared" si="59"/>
        <v>13.062372999999999</v>
      </c>
      <c r="I371" s="29">
        <f t="shared" si="60"/>
        <v>12.760673000000001</v>
      </c>
      <c r="J371" s="29">
        <f t="shared" si="61"/>
        <v>15.211244000000001</v>
      </c>
      <c r="K371" s="29">
        <f t="shared" si="36"/>
        <v>12.033087999999999</v>
      </c>
      <c r="L371" s="29">
        <f t="shared" si="37"/>
        <v>8.1013549999999999</v>
      </c>
      <c r="M371" s="29"/>
    </row>
    <row r="372" spans="1:13" x14ac:dyDescent="0.25">
      <c r="A372" s="4">
        <v>5012</v>
      </c>
      <c r="B372" s="10" t="str">
        <f>VLOOKUP(A372,países!$A$4:$B$247,2,FALSE)</f>
        <v>Montserrat</v>
      </c>
      <c r="C372" s="29">
        <f t="shared" si="54"/>
        <v>0</v>
      </c>
      <c r="D372" s="29">
        <f t="shared" si="55"/>
        <v>0</v>
      </c>
      <c r="E372" s="29">
        <f t="shared" si="56"/>
        <v>2.882E-3</v>
      </c>
      <c r="F372" s="29">
        <f t="shared" si="57"/>
        <v>0</v>
      </c>
      <c r="G372" s="29">
        <f t="shared" si="58"/>
        <v>2.8791000000000001E-2</v>
      </c>
      <c r="H372" s="29">
        <f t="shared" si="59"/>
        <v>0</v>
      </c>
      <c r="I372" s="29">
        <f t="shared" si="60"/>
        <v>0.26640999999999998</v>
      </c>
      <c r="J372" s="29">
        <f t="shared" si="61"/>
        <v>0</v>
      </c>
      <c r="K372" s="29">
        <f t="shared" si="36"/>
        <v>0</v>
      </c>
      <c r="L372" s="29">
        <f t="shared" si="37"/>
        <v>0</v>
      </c>
      <c r="M372" s="29"/>
    </row>
    <row r="373" spans="1:13" x14ac:dyDescent="0.25">
      <c r="A373" s="4">
        <v>6952</v>
      </c>
      <c r="B373" s="10" t="str">
        <f>VLOOKUP(A373,países!$A$4:$B$247,2,FALSE)</f>
        <v>San Cristóbal Nieves</v>
      </c>
      <c r="C373" s="29">
        <f t="shared" si="54"/>
        <v>0.21775900000000001</v>
      </c>
      <c r="D373" s="29">
        <f t="shared" si="55"/>
        <v>2.7702000000000001E-2</v>
      </c>
      <c r="E373" s="29">
        <f t="shared" si="56"/>
        <v>5.7930000000000004E-3</v>
      </c>
      <c r="F373" s="29">
        <f t="shared" si="57"/>
        <v>2.6512999999999998E-2</v>
      </c>
      <c r="G373" s="29">
        <f t="shared" si="58"/>
        <v>0</v>
      </c>
      <c r="H373" s="29">
        <f t="shared" si="59"/>
        <v>0</v>
      </c>
      <c r="I373" s="29">
        <f t="shared" si="60"/>
        <v>0</v>
      </c>
      <c r="J373" s="29">
        <f t="shared" si="61"/>
        <v>0</v>
      </c>
      <c r="K373" s="29">
        <f t="shared" si="36"/>
        <v>0</v>
      </c>
      <c r="L373" s="29">
        <f t="shared" si="37"/>
        <v>0</v>
      </c>
      <c r="M373" s="29"/>
    </row>
    <row r="374" spans="1:13" x14ac:dyDescent="0.25">
      <c r="A374" s="4">
        <v>7052</v>
      </c>
      <c r="B374" s="10" t="str">
        <f>VLOOKUP(A374,países!$A$4:$B$247,2,FALSE)</f>
        <v>San Vicente</v>
      </c>
      <c r="C374" s="29">
        <f t="shared" si="54"/>
        <v>0.49338199999999999</v>
      </c>
      <c r="D374" s="29">
        <f t="shared" si="55"/>
        <v>0.67969199999999996</v>
      </c>
      <c r="E374" s="29">
        <f t="shared" si="56"/>
        <v>0.569295</v>
      </c>
      <c r="F374" s="29">
        <f t="shared" si="57"/>
        <v>0.49226999999999999</v>
      </c>
      <c r="G374" s="29">
        <f t="shared" si="58"/>
        <v>0.55910400000000005</v>
      </c>
      <c r="H374" s="29">
        <f t="shared" si="59"/>
        <v>0.87740499999999999</v>
      </c>
      <c r="I374" s="29">
        <f t="shared" si="60"/>
        <v>0.88356400000000002</v>
      </c>
      <c r="J374" s="29">
        <f t="shared" si="61"/>
        <v>0.94792600000000005</v>
      </c>
      <c r="K374" s="29">
        <f t="shared" si="36"/>
        <v>1.20662</v>
      </c>
      <c r="L374" s="29">
        <f t="shared" si="37"/>
        <v>0.32647599999999999</v>
      </c>
      <c r="M374" s="29"/>
    </row>
    <row r="375" spans="1:13" x14ac:dyDescent="0.25">
      <c r="A375" s="4">
        <v>7152</v>
      </c>
      <c r="B375" s="10" t="str">
        <f>VLOOKUP(A375,países!$A$4:$B$247,2,FALSE)</f>
        <v>Santa Lucia</v>
      </c>
      <c r="C375" s="29">
        <f t="shared" si="54"/>
        <v>0.52255300000000005</v>
      </c>
      <c r="D375" s="29">
        <f t="shared" si="55"/>
        <v>1.190814</v>
      </c>
      <c r="E375" s="29">
        <f t="shared" si="56"/>
        <v>1.544489</v>
      </c>
      <c r="F375" s="29">
        <f t="shared" si="57"/>
        <v>1.2942089999999999</v>
      </c>
      <c r="G375" s="29">
        <f t="shared" si="58"/>
        <v>1.058524</v>
      </c>
      <c r="H375" s="29">
        <f t="shared" si="59"/>
        <v>10.447077</v>
      </c>
      <c r="I375" s="29">
        <f t="shared" si="60"/>
        <v>52.137411999999998</v>
      </c>
      <c r="J375" s="29">
        <f t="shared" si="61"/>
        <v>17.759198999999999</v>
      </c>
      <c r="K375" s="29">
        <f t="shared" si="36"/>
        <v>17.252365999999999</v>
      </c>
      <c r="L375" s="29">
        <f t="shared" si="37"/>
        <v>1.0026740000000001</v>
      </c>
      <c r="M375" s="29"/>
    </row>
    <row r="376" spans="1:13" x14ac:dyDescent="0.25">
      <c r="A376" s="4">
        <v>7703</v>
      </c>
      <c r="B376" s="10" t="str">
        <f>VLOOKUP(A376,países!$A$4:$B$247,2,FALSE)</f>
        <v>Surinam</v>
      </c>
      <c r="C376" s="29">
        <f t="shared" si="54"/>
        <v>2.1540560000000002</v>
      </c>
      <c r="D376" s="29">
        <f t="shared" si="55"/>
        <v>2.8355610000000002</v>
      </c>
      <c r="E376" s="29">
        <f t="shared" si="56"/>
        <v>3.9990130000000002</v>
      </c>
      <c r="F376" s="29">
        <f t="shared" si="57"/>
        <v>6.0510149999999996</v>
      </c>
      <c r="G376" s="29">
        <f t="shared" si="58"/>
        <v>1.5091680000000001</v>
      </c>
      <c r="H376" s="29">
        <f t="shared" si="59"/>
        <v>1.8891640000000001</v>
      </c>
      <c r="I376" s="29">
        <f t="shared" si="60"/>
        <v>1.218313</v>
      </c>
      <c r="J376" s="29">
        <f t="shared" si="61"/>
        <v>1.2319819999999999</v>
      </c>
      <c r="K376" s="29">
        <f t="shared" si="36"/>
        <v>1.1365229999999999</v>
      </c>
      <c r="L376" s="29">
        <f t="shared" si="37"/>
        <v>1.1103099999999999</v>
      </c>
      <c r="M376" s="29"/>
    </row>
    <row r="377" spans="1:13" x14ac:dyDescent="0.25">
      <c r="A377" s="4">
        <v>8152</v>
      </c>
      <c r="B377" s="10" t="str">
        <f>VLOOKUP(A377,países!$A$4:$B$247,2,FALSE)</f>
        <v>Trinidad y Tobago</v>
      </c>
      <c r="C377" s="29">
        <f t="shared" si="54"/>
        <v>27.773128</v>
      </c>
      <c r="D377" s="29">
        <f t="shared" si="55"/>
        <v>26.718253000000001</v>
      </c>
      <c r="E377" s="29">
        <f t="shared" si="56"/>
        <v>38.984966</v>
      </c>
      <c r="F377" s="29">
        <f t="shared" si="57"/>
        <v>38.385258</v>
      </c>
      <c r="G377" s="29">
        <f t="shared" si="58"/>
        <v>32.579734999999999</v>
      </c>
      <c r="H377" s="29">
        <f t="shared" si="59"/>
        <v>43.035511</v>
      </c>
      <c r="I377" s="29">
        <f t="shared" si="60"/>
        <v>41.700094</v>
      </c>
      <c r="J377" s="29">
        <f t="shared" si="61"/>
        <v>50.958531000000001</v>
      </c>
      <c r="K377" s="29">
        <f t="shared" si="36"/>
        <v>173.115758</v>
      </c>
      <c r="L377" s="29">
        <f t="shared" si="37"/>
        <v>39.080499000000003</v>
      </c>
      <c r="M377" s="29"/>
    </row>
    <row r="378" spans="1:13" x14ac:dyDescent="0.25"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</row>
    <row r="379" spans="1:13" x14ac:dyDescent="0.25">
      <c r="A379" s="4">
        <v>919911</v>
      </c>
      <c r="B379" s="26" t="str">
        <f>VLOOKUP(A379,países!$A$4:$B$247,2,FALSE)</f>
        <v>OPEP</v>
      </c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</row>
    <row r="380" spans="1:13" x14ac:dyDescent="0.25">
      <c r="A380" s="4">
        <v>535</v>
      </c>
      <c r="B380" s="10" t="str">
        <f>VLOOKUP(A380,países!$A$4:$B$247,2,FALSE)</f>
        <v>Arabia Saudita</v>
      </c>
      <c r="C380" s="29">
        <f t="shared" ref="C380:C389" si="62">VLOOKUP($B380,$B$4:$H$226,2,FALSE)</f>
        <v>0.17157500000000001</v>
      </c>
      <c r="D380" s="29">
        <f t="shared" ref="D380:D389" si="63">VLOOKUP($B380,$B$4:$H$226,3,FALSE)</f>
        <v>0.48312899999999998</v>
      </c>
      <c r="E380" s="29">
        <f t="shared" ref="E380:E389" si="64">VLOOKUP($B380,$B$4:$H$226,4,FALSE)</f>
        <v>1.408396</v>
      </c>
      <c r="F380" s="29">
        <f t="shared" ref="F380:F389" si="65">VLOOKUP($B380,$B$4:$H$226,5,FALSE)</f>
        <v>1.108152</v>
      </c>
      <c r="G380" s="29">
        <f t="shared" ref="G380:G389" si="66">VLOOKUP($B380,$B$4:$H$226,6,FALSE)</f>
        <v>2.739655</v>
      </c>
      <c r="H380" s="29">
        <f t="shared" ref="H380:H389" si="67">VLOOKUP($B380,$B$4:$H$226,7,FALSE)</f>
        <v>0.41191800000000001</v>
      </c>
      <c r="I380" s="29">
        <f t="shared" ref="I380:I389" si="68">VLOOKUP($B380,$B$4:$I$226,8,FALSE)</f>
        <v>0.67947500000000005</v>
      </c>
      <c r="J380" s="29">
        <f t="shared" ref="J380:J389" si="69">VLOOKUP($B380,$B$4:$Z$226,9,FALSE)</f>
        <v>0.62144500000000003</v>
      </c>
      <c r="K380" s="29">
        <f t="shared" ref="K380:K443" si="70">VLOOKUP($B380,$B$4:$Z$226,10,FALSE)</f>
        <v>0.77829300000000001</v>
      </c>
      <c r="L380" s="29">
        <f t="shared" ref="L380:L443" si="71">VLOOKUP($B380,$B$4:$Z$226,11,FALSE)</f>
        <v>0.48214800000000002</v>
      </c>
      <c r="M380" s="29"/>
    </row>
    <row r="381" spans="1:13" x14ac:dyDescent="0.25">
      <c r="A381" s="4">
        <v>597</v>
      </c>
      <c r="B381" s="10" t="str">
        <f>VLOOKUP(A381,países!$A$4:$B$247,2,FALSE)</f>
        <v>Argelia</v>
      </c>
      <c r="C381" s="29">
        <f t="shared" si="62"/>
        <v>0.55846499999999999</v>
      </c>
      <c r="D381" s="29">
        <f t="shared" si="63"/>
        <v>0</v>
      </c>
      <c r="E381" s="29">
        <f t="shared" si="64"/>
        <v>2.8247000000000001E-2</v>
      </c>
      <c r="F381" s="29">
        <f t="shared" si="65"/>
        <v>0</v>
      </c>
      <c r="G381" s="29">
        <f t="shared" si="66"/>
        <v>0</v>
      </c>
      <c r="H381" s="29">
        <f t="shared" si="67"/>
        <v>1.4305999999999999E-2</v>
      </c>
      <c r="I381" s="29">
        <f t="shared" si="68"/>
        <v>1.452E-2</v>
      </c>
      <c r="J381" s="29">
        <f t="shared" si="69"/>
        <v>2.5927039999999999</v>
      </c>
      <c r="K381" s="29">
        <f t="shared" si="70"/>
        <v>6.7429999999999999E-3</v>
      </c>
      <c r="L381" s="29">
        <f t="shared" si="71"/>
        <v>5.4229999999999999E-3</v>
      </c>
      <c r="M381" s="29"/>
    </row>
    <row r="382" spans="1:13" x14ac:dyDescent="0.25">
      <c r="A382" s="4">
        <v>2445</v>
      </c>
      <c r="B382" s="10" t="str">
        <f>VLOOKUP(A382,países!$A$4:$B$247,2,FALSE)</f>
        <v>Emiratos Arabes Unidos</v>
      </c>
      <c r="C382" s="29">
        <f t="shared" si="62"/>
        <v>0.65776699999999999</v>
      </c>
      <c r="D382" s="29">
        <f t="shared" si="63"/>
        <v>8.3051E-2</v>
      </c>
      <c r="E382" s="29">
        <f t="shared" si="64"/>
        <v>1.0096000000000001E-2</v>
      </c>
      <c r="F382" s="29">
        <f t="shared" si="65"/>
        <v>2.5394E-2</v>
      </c>
      <c r="G382" s="29">
        <f t="shared" si="66"/>
        <v>6.5040000000000002E-3</v>
      </c>
      <c r="H382" s="29">
        <f t="shared" si="67"/>
        <v>0.20900199999999999</v>
      </c>
      <c r="I382" s="29">
        <f t="shared" si="68"/>
        <v>1.201092</v>
      </c>
      <c r="J382" s="29">
        <f t="shared" si="69"/>
        <v>21.351911999999999</v>
      </c>
      <c r="K382" s="29">
        <f t="shared" si="70"/>
        <v>1.592222</v>
      </c>
      <c r="L382" s="29">
        <f t="shared" si="71"/>
        <v>2.9725410000000001</v>
      </c>
      <c r="M382" s="29"/>
    </row>
    <row r="383" spans="1:13" x14ac:dyDescent="0.25">
      <c r="A383" s="4">
        <v>3655</v>
      </c>
      <c r="B383" s="10" t="str">
        <f>VLOOKUP(A383,países!$A$4:$B$247,2,FALSE)</f>
        <v>Indonesia</v>
      </c>
      <c r="C383" s="29">
        <f t="shared" si="62"/>
        <v>1.8690290000000001</v>
      </c>
      <c r="D383" s="29">
        <f t="shared" si="63"/>
        <v>0.91724399999999995</v>
      </c>
      <c r="E383" s="29">
        <f t="shared" si="64"/>
        <v>0.26883600000000002</v>
      </c>
      <c r="F383" s="29">
        <f t="shared" si="65"/>
        <v>1.2216089999999999</v>
      </c>
      <c r="G383" s="29">
        <f t="shared" si="66"/>
        <v>7.3201000000000002E-2</v>
      </c>
      <c r="H383" s="29">
        <f t="shared" si="67"/>
        <v>0.17307800000000001</v>
      </c>
      <c r="I383" s="29">
        <f t="shared" si="68"/>
        <v>3.8478479999999999</v>
      </c>
      <c r="J383" s="29">
        <f t="shared" si="69"/>
        <v>2.7582100000000001</v>
      </c>
      <c r="K383" s="29">
        <f t="shared" si="70"/>
        <v>0.55302099999999998</v>
      </c>
      <c r="L383" s="29">
        <f t="shared" si="71"/>
        <v>3.5904240000000001</v>
      </c>
      <c r="M383" s="29"/>
    </row>
    <row r="384" spans="1:13" x14ac:dyDescent="0.25">
      <c r="A384" s="4">
        <v>3695</v>
      </c>
      <c r="B384" s="10" t="str">
        <f>VLOOKUP(A384,países!$A$4:$B$247,2,FALSE)</f>
        <v>Irak</v>
      </c>
      <c r="C384" s="29">
        <f t="shared" si="62"/>
        <v>0</v>
      </c>
      <c r="D384" s="29">
        <f t="shared" si="63"/>
        <v>0</v>
      </c>
      <c r="E384" s="29">
        <f t="shared" si="64"/>
        <v>0</v>
      </c>
      <c r="F384" s="29">
        <f t="shared" si="65"/>
        <v>0</v>
      </c>
      <c r="G384" s="29">
        <f t="shared" si="66"/>
        <v>0</v>
      </c>
      <c r="H384" s="29">
        <f t="shared" si="67"/>
        <v>0</v>
      </c>
      <c r="I384" s="29">
        <f t="shared" si="68"/>
        <v>0</v>
      </c>
      <c r="J384" s="29">
        <f t="shared" si="69"/>
        <v>0</v>
      </c>
      <c r="K384" s="29">
        <f t="shared" si="70"/>
        <v>0</v>
      </c>
      <c r="L384" s="29">
        <f t="shared" si="71"/>
        <v>1.1E-4</v>
      </c>
      <c r="M384" s="29"/>
    </row>
    <row r="385" spans="1:13" x14ac:dyDescent="0.25">
      <c r="A385" s="4">
        <v>3725</v>
      </c>
      <c r="B385" s="10" t="str">
        <f>VLOOKUP(A385,países!$A$4:$B$247,2,FALSE)</f>
        <v>Irán</v>
      </c>
      <c r="C385" s="29">
        <f t="shared" si="62"/>
        <v>0</v>
      </c>
      <c r="D385" s="29">
        <f t="shared" si="63"/>
        <v>0</v>
      </c>
      <c r="E385" s="29">
        <f t="shared" si="64"/>
        <v>5.4749980000000003</v>
      </c>
      <c r="F385" s="29">
        <f t="shared" si="65"/>
        <v>5.7858349999999996</v>
      </c>
      <c r="G385" s="29">
        <f t="shared" si="66"/>
        <v>0</v>
      </c>
      <c r="H385" s="29">
        <f t="shared" si="67"/>
        <v>0</v>
      </c>
      <c r="I385" s="29">
        <f t="shared" si="68"/>
        <v>4.0410000000000003E-3</v>
      </c>
      <c r="J385" s="29">
        <f t="shared" si="69"/>
        <v>9.8367999999999997E-2</v>
      </c>
      <c r="K385" s="29">
        <f t="shared" si="70"/>
        <v>5.2283000000000003E-2</v>
      </c>
      <c r="L385" s="29">
        <f t="shared" si="71"/>
        <v>0.684114</v>
      </c>
      <c r="M385" s="29"/>
    </row>
    <row r="386" spans="1:13" x14ac:dyDescent="0.25">
      <c r="A386" s="4">
        <v>4135</v>
      </c>
      <c r="B386" s="10" t="str">
        <f>VLOOKUP(A386,países!$A$4:$B$247,2,FALSE)</f>
        <v>Kuwait</v>
      </c>
      <c r="C386" s="29">
        <f t="shared" si="62"/>
        <v>0</v>
      </c>
      <c r="D386" s="29">
        <f t="shared" si="63"/>
        <v>0</v>
      </c>
      <c r="E386" s="29">
        <f t="shared" si="64"/>
        <v>3.5708999999999998E-2</v>
      </c>
      <c r="F386" s="29">
        <f t="shared" si="65"/>
        <v>0</v>
      </c>
      <c r="G386" s="29">
        <f t="shared" si="66"/>
        <v>0</v>
      </c>
      <c r="H386" s="29">
        <f t="shared" si="67"/>
        <v>0</v>
      </c>
      <c r="I386" s="29">
        <f t="shared" si="68"/>
        <v>6.2909999999999994E-2</v>
      </c>
      <c r="J386" s="29">
        <f t="shared" si="69"/>
        <v>9.3003000000000002E-2</v>
      </c>
      <c r="K386" s="29">
        <f t="shared" si="70"/>
        <v>8.7285000000000001E-2</v>
      </c>
      <c r="L386" s="29">
        <f t="shared" si="71"/>
        <v>0.140185</v>
      </c>
      <c r="M386" s="29"/>
    </row>
    <row r="387" spans="1:13" x14ac:dyDescent="0.25">
      <c r="A387" s="4">
        <v>4387</v>
      </c>
      <c r="B387" s="10" t="str">
        <f>VLOOKUP(A387,países!$A$4:$B$247,2,FALSE)</f>
        <v>Libia</v>
      </c>
      <c r="C387" s="29">
        <f t="shared" si="62"/>
        <v>0</v>
      </c>
      <c r="D387" s="29">
        <f t="shared" si="63"/>
        <v>4.7942450000000001</v>
      </c>
      <c r="E387" s="29">
        <f t="shared" si="64"/>
        <v>0</v>
      </c>
      <c r="F387" s="29">
        <f t="shared" si="65"/>
        <v>0</v>
      </c>
      <c r="G387" s="29">
        <f t="shared" si="66"/>
        <v>0</v>
      </c>
      <c r="H387" s="29">
        <f t="shared" si="67"/>
        <v>0</v>
      </c>
      <c r="I387" s="29">
        <f t="shared" si="68"/>
        <v>0.51800000000000002</v>
      </c>
      <c r="J387" s="29">
        <f t="shared" si="69"/>
        <v>8.4499999999999992E-3</v>
      </c>
      <c r="K387" s="29">
        <f t="shared" si="70"/>
        <v>3.8560000000000001E-3</v>
      </c>
      <c r="L387" s="29">
        <f t="shared" si="71"/>
        <v>0</v>
      </c>
      <c r="M387" s="29"/>
    </row>
    <row r="388" spans="1:13" x14ac:dyDescent="0.25">
      <c r="A388" s="4">
        <v>5287</v>
      </c>
      <c r="B388" s="10" t="str">
        <f>VLOOKUP(A388,países!$A$4:$B$247,2,FALSE)</f>
        <v>Nigeria</v>
      </c>
      <c r="C388" s="29">
        <f t="shared" si="62"/>
        <v>2.8912789999999999</v>
      </c>
      <c r="D388" s="29">
        <f t="shared" si="63"/>
        <v>1.8988320000000001</v>
      </c>
      <c r="E388" s="29">
        <f t="shared" si="64"/>
        <v>3.5074709999999998</v>
      </c>
      <c r="F388" s="29">
        <f t="shared" si="65"/>
        <v>3.2181000000000001E-2</v>
      </c>
      <c r="G388" s="29">
        <f t="shared" si="66"/>
        <v>0.113733</v>
      </c>
      <c r="H388" s="29">
        <f t="shared" si="67"/>
        <v>0.38653700000000002</v>
      </c>
      <c r="I388" s="29">
        <f t="shared" si="68"/>
        <v>6.3936289999999998</v>
      </c>
      <c r="J388" s="29">
        <f t="shared" si="69"/>
        <v>4.2189220000000001</v>
      </c>
      <c r="K388" s="29">
        <f t="shared" si="70"/>
        <v>3.3124410000000002</v>
      </c>
      <c r="L388" s="29">
        <f t="shared" si="71"/>
        <v>0.22825500000000001</v>
      </c>
      <c r="M388" s="29"/>
    </row>
    <row r="389" spans="1:13" x14ac:dyDescent="0.25">
      <c r="A389" s="4">
        <v>6185</v>
      </c>
      <c r="B389" s="10" t="str">
        <f>VLOOKUP(A389,países!$A$4:$B$247,2,FALSE)</f>
        <v>Qatar</v>
      </c>
      <c r="C389" s="29">
        <f t="shared" si="62"/>
        <v>0</v>
      </c>
      <c r="D389" s="29">
        <f t="shared" si="63"/>
        <v>0</v>
      </c>
      <c r="E389" s="29">
        <f t="shared" si="64"/>
        <v>0</v>
      </c>
      <c r="F389" s="29">
        <f t="shared" si="65"/>
        <v>0</v>
      </c>
      <c r="G389" s="29">
        <f t="shared" si="66"/>
        <v>0</v>
      </c>
      <c r="H389" s="29">
        <f t="shared" si="67"/>
        <v>0</v>
      </c>
      <c r="I389" s="29">
        <f t="shared" si="68"/>
        <v>4.3988610000000001</v>
      </c>
      <c r="J389" s="29">
        <f t="shared" si="69"/>
        <v>4.5362</v>
      </c>
      <c r="K389" s="29">
        <f t="shared" si="70"/>
        <v>20.156983</v>
      </c>
      <c r="L389" s="29">
        <f t="shared" si="71"/>
        <v>0.115588</v>
      </c>
      <c r="M389" s="29"/>
    </row>
    <row r="390" spans="1:13" x14ac:dyDescent="0.25"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</row>
    <row r="391" spans="1:13" x14ac:dyDescent="0.25">
      <c r="A391" s="4">
        <v>919912</v>
      </c>
      <c r="B391" s="26" t="str">
        <f>VLOOKUP(A391,países!$A$4:$B$247,2,FALSE)</f>
        <v>Africa</v>
      </c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</row>
    <row r="392" spans="1:13" x14ac:dyDescent="0.25">
      <c r="A392" s="4">
        <v>407</v>
      </c>
      <c r="B392" s="10" t="str">
        <f>VLOOKUP(A392,países!$A$4:$B$247,2,FALSE)</f>
        <v>Angola</v>
      </c>
      <c r="C392" s="29">
        <f t="shared" ref="C392:C431" si="72">VLOOKUP($B392,$B$4:$H$226,2,FALSE)</f>
        <v>0</v>
      </c>
      <c r="D392" s="29">
        <f t="shared" ref="D392:D431" si="73">VLOOKUP($B392,$B$4:$H$226,3,FALSE)</f>
        <v>7.6102000000000003E-2</v>
      </c>
      <c r="E392" s="29">
        <f t="shared" ref="E392:E431" si="74">VLOOKUP($B392,$B$4:$H$226,4,FALSE)</f>
        <v>0</v>
      </c>
      <c r="F392" s="29">
        <f t="shared" ref="F392:F431" si="75">VLOOKUP($B392,$B$4:$H$226,5,FALSE)</f>
        <v>0</v>
      </c>
      <c r="G392" s="29">
        <f t="shared" ref="G392:G431" si="76">VLOOKUP($B392,$B$4:$H$226,6,FALSE)</f>
        <v>3.1199999999999999E-2</v>
      </c>
      <c r="H392" s="29">
        <f t="shared" ref="H392:H431" si="77">VLOOKUP($B392,$B$4:$H$226,7,FALSE)</f>
        <v>2.5884000000000001E-2</v>
      </c>
      <c r="I392" s="29">
        <f t="shared" ref="I392:I431" si="78">VLOOKUP($B392,$B$4:$I$226,8,FALSE)</f>
        <v>4.3733000000000001E-2</v>
      </c>
      <c r="J392" s="29">
        <f t="shared" ref="J392:J431" si="79">VLOOKUP($B392,$B$4:$Z$226,9,FALSE)</f>
        <v>2.8709999999999999E-2</v>
      </c>
      <c r="K392" s="29">
        <f t="shared" si="70"/>
        <v>3.6587000000000001E-2</v>
      </c>
      <c r="L392" s="29">
        <f t="shared" si="71"/>
        <v>0</v>
      </c>
      <c r="M392" s="29"/>
    </row>
    <row r="393" spans="1:13" x14ac:dyDescent="0.25">
      <c r="A393" s="4">
        <v>597</v>
      </c>
      <c r="B393" s="10" t="str">
        <f>VLOOKUP(A393,países!$A$4:$B$247,2,FALSE)</f>
        <v>Argelia</v>
      </c>
      <c r="C393" s="29">
        <f t="shared" si="72"/>
        <v>0.55846499999999999</v>
      </c>
      <c r="D393" s="29">
        <f t="shared" si="73"/>
        <v>0</v>
      </c>
      <c r="E393" s="29">
        <f t="shared" si="74"/>
        <v>2.8247000000000001E-2</v>
      </c>
      <c r="F393" s="29">
        <f t="shared" si="75"/>
        <v>0</v>
      </c>
      <c r="G393" s="29">
        <f t="shared" si="76"/>
        <v>0</v>
      </c>
      <c r="H393" s="29">
        <f t="shared" si="77"/>
        <v>1.4305999999999999E-2</v>
      </c>
      <c r="I393" s="29">
        <f t="shared" si="78"/>
        <v>1.452E-2</v>
      </c>
      <c r="J393" s="29">
        <f t="shared" si="79"/>
        <v>2.5927039999999999</v>
      </c>
      <c r="K393" s="29">
        <f t="shared" si="70"/>
        <v>6.7429999999999999E-3</v>
      </c>
      <c r="L393" s="29">
        <f t="shared" si="71"/>
        <v>5.4229999999999999E-3</v>
      </c>
      <c r="M393" s="29"/>
    </row>
    <row r="394" spans="1:13" x14ac:dyDescent="0.25">
      <c r="A394" s="4">
        <v>1017</v>
      </c>
      <c r="B394" s="10" t="str">
        <f>VLOOKUP(A394,países!$A$4:$B$247,2,FALSE)</f>
        <v>Botswana</v>
      </c>
      <c r="C394" s="29">
        <f t="shared" si="72"/>
        <v>0</v>
      </c>
      <c r="D394" s="29">
        <f t="shared" si="73"/>
        <v>0</v>
      </c>
      <c r="E394" s="29">
        <f t="shared" si="74"/>
        <v>0</v>
      </c>
      <c r="F394" s="29">
        <f t="shared" si="75"/>
        <v>0</v>
      </c>
      <c r="G394" s="29">
        <f t="shared" si="76"/>
        <v>0</v>
      </c>
      <c r="H394" s="29">
        <f t="shared" si="77"/>
        <v>0</v>
      </c>
      <c r="I394" s="29">
        <f t="shared" si="78"/>
        <v>0</v>
      </c>
      <c r="J394" s="29">
        <f t="shared" si="79"/>
        <v>0</v>
      </c>
      <c r="K394" s="29">
        <f t="shared" si="70"/>
        <v>0</v>
      </c>
      <c r="L394" s="29">
        <f t="shared" si="71"/>
        <v>0</v>
      </c>
      <c r="M394" s="29"/>
    </row>
    <row r="395" spans="1:13" x14ac:dyDescent="0.25">
      <c r="A395" s="4">
        <v>1157</v>
      </c>
      <c r="B395" s="10" t="str">
        <f>VLOOKUP(A395,países!$A$4:$B$247,2,FALSE)</f>
        <v>Burundi</v>
      </c>
      <c r="C395" s="29">
        <f t="shared" si="72"/>
        <v>0</v>
      </c>
      <c r="D395" s="29">
        <f t="shared" si="73"/>
        <v>0</v>
      </c>
      <c r="E395" s="29">
        <f t="shared" si="74"/>
        <v>0</v>
      </c>
      <c r="F395" s="29">
        <f t="shared" si="75"/>
        <v>0</v>
      </c>
      <c r="G395" s="29">
        <f t="shared" si="76"/>
        <v>0</v>
      </c>
      <c r="H395" s="29">
        <f t="shared" si="77"/>
        <v>0</v>
      </c>
      <c r="I395" s="29">
        <f t="shared" si="78"/>
        <v>0</v>
      </c>
      <c r="J395" s="29">
        <f t="shared" si="79"/>
        <v>0</v>
      </c>
      <c r="K395" s="29">
        <f t="shared" si="70"/>
        <v>0</v>
      </c>
      <c r="L395" s="29">
        <f t="shared" si="71"/>
        <v>0</v>
      </c>
      <c r="M395" s="29"/>
    </row>
    <row r="396" spans="1:13" x14ac:dyDescent="0.25">
      <c r="A396" s="4">
        <v>1457</v>
      </c>
      <c r="B396" s="10" t="str">
        <f>VLOOKUP(A396,países!$A$4:$B$247,2,FALSE)</f>
        <v>Camerún</v>
      </c>
      <c r="C396" s="29">
        <f t="shared" si="72"/>
        <v>0</v>
      </c>
      <c r="D396" s="29">
        <f t="shared" si="73"/>
        <v>0</v>
      </c>
      <c r="E396" s="29">
        <f t="shared" si="74"/>
        <v>0.39680599999999999</v>
      </c>
      <c r="F396" s="29">
        <f t="shared" si="75"/>
        <v>0.22371099999999999</v>
      </c>
      <c r="G396" s="29">
        <f t="shared" si="76"/>
        <v>0</v>
      </c>
      <c r="H396" s="29">
        <f t="shared" si="77"/>
        <v>4.7606999999999997E-2</v>
      </c>
      <c r="I396" s="29">
        <f t="shared" si="78"/>
        <v>1.0692999999999999E-2</v>
      </c>
      <c r="J396" s="29">
        <f t="shared" si="79"/>
        <v>2.1658750000000002</v>
      </c>
      <c r="K396" s="29">
        <f t="shared" si="70"/>
        <v>4.6132109999999997</v>
      </c>
      <c r="L396" s="29">
        <f t="shared" si="71"/>
        <v>2.8570000000000002E-3</v>
      </c>
      <c r="M396" s="29"/>
    </row>
    <row r="397" spans="1:13" x14ac:dyDescent="0.25">
      <c r="A397" s="4">
        <v>1777</v>
      </c>
      <c r="B397" s="10" t="str">
        <f>VLOOKUP(A397,países!$A$4:$B$247,2,FALSE)</f>
        <v>Congo</v>
      </c>
      <c r="C397" s="29">
        <f t="shared" si="72"/>
        <v>0</v>
      </c>
      <c r="D397" s="29">
        <f t="shared" si="73"/>
        <v>0</v>
      </c>
      <c r="E397" s="29">
        <f t="shared" si="74"/>
        <v>0</v>
      </c>
      <c r="F397" s="29">
        <f t="shared" si="75"/>
        <v>0</v>
      </c>
      <c r="G397" s="29">
        <f t="shared" si="76"/>
        <v>0</v>
      </c>
      <c r="H397" s="29">
        <f t="shared" si="77"/>
        <v>0</v>
      </c>
      <c r="I397" s="29">
        <f t="shared" si="78"/>
        <v>0</v>
      </c>
      <c r="J397" s="29">
        <f t="shared" si="79"/>
        <v>2.5045000000000001E-2</v>
      </c>
      <c r="K397" s="29">
        <f t="shared" si="70"/>
        <v>4.1380000000000002E-3</v>
      </c>
      <c r="L397" s="29">
        <f t="shared" si="71"/>
        <v>6.4419000000000004E-2</v>
      </c>
      <c r="M397" s="29"/>
    </row>
    <row r="398" spans="1:13" x14ac:dyDescent="0.25">
      <c r="A398" s="4">
        <v>2407</v>
      </c>
      <c r="B398" s="10" t="str">
        <f>VLOOKUP(A398,países!$A$4:$B$247,2,FALSE)</f>
        <v>Egipto</v>
      </c>
      <c r="C398" s="29">
        <f t="shared" si="72"/>
        <v>3.71</v>
      </c>
      <c r="D398" s="29">
        <f t="shared" si="73"/>
        <v>3.242896</v>
      </c>
      <c r="E398" s="29">
        <f t="shared" si="74"/>
        <v>6.8533309999999998</v>
      </c>
      <c r="F398" s="29">
        <f t="shared" si="75"/>
        <v>3.2290779999999999</v>
      </c>
      <c r="G398" s="29">
        <f t="shared" si="76"/>
        <v>6.469608</v>
      </c>
      <c r="H398" s="29">
        <f t="shared" si="77"/>
        <v>2.2537129999999999</v>
      </c>
      <c r="I398" s="29">
        <f t="shared" si="78"/>
        <v>0.973464</v>
      </c>
      <c r="J398" s="29">
        <f t="shared" si="79"/>
        <v>1.472718</v>
      </c>
      <c r="K398" s="29">
        <f t="shared" si="70"/>
        <v>0.90967500000000001</v>
      </c>
      <c r="L398" s="29">
        <f t="shared" si="71"/>
        <v>21.657941000000001</v>
      </c>
      <c r="M398" s="29"/>
    </row>
    <row r="399" spans="1:13" x14ac:dyDescent="0.25">
      <c r="A399" s="4">
        <v>2537</v>
      </c>
      <c r="B399" s="10" t="str">
        <f>VLOOKUP(A399,países!$A$4:$B$247,2,FALSE)</f>
        <v>Etiopía</v>
      </c>
      <c r="C399" s="29">
        <f t="shared" si="72"/>
        <v>0</v>
      </c>
      <c r="D399" s="29">
        <f t="shared" si="73"/>
        <v>0</v>
      </c>
      <c r="E399" s="29">
        <f t="shared" si="74"/>
        <v>0</v>
      </c>
      <c r="F399" s="29">
        <f t="shared" si="75"/>
        <v>0</v>
      </c>
      <c r="G399" s="29">
        <f t="shared" si="76"/>
        <v>0</v>
      </c>
      <c r="H399" s="29">
        <f t="shared" si="77"/>
        <v>0</v>
      </c>
      <c r="I399" s="29">
        <f t="shared" si="78"/>
        <v>0</v>
      </c>
      <c r="J399" s="29">
        <f t="shared" si="79"/>
        <v>1.4999999999999999E-4</v>
      </c>
      <c r="K399" s="29">
        <f t="shared" si="70"/>
        <v>1.1875999999999999E-2</v>
      </c>
      <c r="L399" s="29">
        <f t="shared" si="71"/>
        <v>0</v>
      </c>
      <c r="M399" s="29"/>
    </row>
    <row r="400" spans="1:13" x14ac:dyDescent="0.25">
      <c r="A400" s="4">
        <v>2817</v>
      </c>
      <c r="B400" s="10" t="str">
        <f>VLOOKUP(A400,países!$A$4:$B$247,2,FALSE)</f>
        <v>Gabón</v>
      </c>
      <c r="C400" s="29">
        <f t="shared" si="72"/>
        <v>0</v>
      </c>
      <c r="D400" s="29">
        <f t="shared" si="73"/>
        <v>4.2347999999999997E-2</v>
      </c>
      <c r="E400" s="29">
        <f t="shared" si="74"/>
        <v>0</v>
      </c>
      <c r="F400" s="29">
        <f t="shared" si="75"/>
        <v>0</v>
      </c>
      <c r="G400" s="29">
        <f t="shared" si="76"/>
        <v>0</v>
      </c>
      <c r="H400" s="29">
        <f t="shared" si="77"/>
        <v>1.2983E-2</v>
      </c>
      <c r="I400" s="29">
        <f t="shared" si="78"/>
        <v>0</v>
      </c>
      <c r="J400" s="29">
        <f t="shared" si="79"/>
        <v>5.8840000000000003E-3</v>
      </c>
      <c r="K400" s="29">
        <f t="shared" si="70"/>
        <v>6.2179999999999996E-3</v>
      </c>
      <c r="L400" s="29">
        <f t="shared" si="71"/>
        <v>0</v>
      </c>
      <c r="M400" s="29"/>
    </row>
    <row r="401" spans="1:13" x14ac:dyDescent="0.25">
      <c r="A401" s="4">
        <v>2857</v>
      </c>
      <c r="B401" s="10" t="str">
        <f>VLOOKUP(A401,países!$A$4:$B$247,2,FALSE)</f>
        <v>Gambia</v>
      </c>
      <c r="C401" s="29">
        <f t="shared" si="72"/>
        <v>0</v>
      </c>
      <c r="D401" s="29">
        <f t="shared" si="73"/>
        <v>0</v>
      </c>
      <c r="E401" s="29">
        <f t="shared" si="74"/>
        <v>0</v>
      </c>
      <c r="F401" s="29">
        <f t="shared" si="75"/>
        <v>0</v>
      </c>
      <c r="G401" s="29">
        <f t="shared" si="76"/>
        <v>0</v>
      </c>
      <c r="H401" s="29">
        <f t="shared" si="77"/>
        <v>0</v>
      </c>
      <c r="I401" s="29">
        <f t="shared" si="78"/>
        <v>0</v>
      </c>
      <c r="J401" s="29">
        <f t="shared" si="79"/>
        <v>0</v>
      </c>
      <c r="K401" s="29">
        <f t="shared" si="70"/>
        <v>0</v>
      </c>
      <c r="L401" s="29">
        <f t="shared" si="71"/>
        <v>0</v>
      </c>
      <c r="M401" s="29"/>
    </row>
    <row r="402" spans="1:13" x14ac:dyDescent="0.25">
      <c r="A402" s="4">
        <v>2897</v>
      </c>
      <c r="B402" s="10" t="str">
        <f>VLOOKUP(A402,países!$A$4:$B$247,2,FALSE)</f>
        <v>Ghana</v>
      </c>
      <c r="C402" s="29">
        <f t="shared" si="72"/>
        <v>0</v>
      </c>
      <c r="D402" s="29">
        <f t="shared" si="73"/>
        <v>0</v>
      </c>
      <c r="E402" s="29">
        <f t="shared" si="74"/>
        <v>0.122</v>
      </c>
      <c r="F402" s="29">
        <f t="shared" si="75"/>
        <v>0</v>
      </c>
      <c r="G402" s="29">
        <f t="shared" si="76"/>
        <v>2.2089999999999999E-2</v>
      </c>
      <c r="H402" s="29">
        <f t="shared" si="77"/>
        <v>8.9426880000000004</v>
      </c>
      <c r="I402" s="29">
        <f t="shared" si="78"/>
        <v>20.239742</v>
      </c>
      <c r="J402" s="29">
        <f t="shared" si="79"/>
        <v>10.378185</v>
      </c>
      <c r="K402" s="29">
        <f t="shared" si="70"/>
        <v>7.8250000000000004E-3</v>
      </c>
      <c r="L402" s="29">
        <f t="shared" si="71"/>
        <v>0</v>
      </c>
      <c r="M402" s="29"/>
    </row>
    <row r="403" spans="1:13" x14ac:dyDescent="0.25">
      <c r="A403" s="4">
        <v>3297</v>
      </c>
      <c r="B403" s="10" t="str">
        <f>VLOOKUP(A403,países!$A$4:$B$247,2,FALSE)</f>
        <v>Guinea</v>
      </c>
      <c r="C403" s="29">
        <f t="shared" si="72"/>
        <v>0</v>
      </c>
      <c r="D403" s="29">
        <f t="shared" si="73"/>
        <v>6.6499999999999997E-3</v>
      </c>
      <c r="E403" s="29">
        <f t="shared" si="74"/>
        <v>0</v>
      </c>
      <c r="F403" s="29">
        <f t="shared" si="75"/>
        <v>0</v>
      </c>
      <c r="G403" s="29">
        <f t="shared" si="76"/>
        <v>0</v>
      </c>
      <c r="H403" s="29">
        <f t="shared" si="77"/>
        <v>0</v>
      </c>
      <c r="I403" s="29">
        <f t="shared" si="78"/>
        <v>5.1764999999999999E-2</v>
      </c>
      <c r="J403" s="29">
        <f t="shared" si="79"/>
        <v>4.8999999999999998E-5</v>
      </c>
      <c r="K403" s="29">
        <f t="shared" si="70"/>
        <v>1.4633999999999999E-2</v>
      </c>
      <c r="L403" s="29">
        <f t="shared" si="71"/>
        <v>1.2527999999999999E-2</v>
      </c>
      <c r="M403" s="29"/>
    </row>
    <row r="404" spans="1:13" x14ac:dyDescent="0.25">
      <c r="A404" s="4">
        <v>3297</v>
      </c>
      <c r="B404" s="10" t="str">
        <f>VLOOKUP(A404,países!$A$4:$B$247,2,FALSE)</f>
        <v>Guinea</v>
      </c>
      <c r="C404" s="29">
        <f t="shared" si="72"/>
        <v>0</v>
      </c>
      <c r="D404" s="29">
        <f t="shared" si="73"/>
        <v>6.6499999999999997E-3</v>
      </c>
      <c r="E404" s="29">
        <f t="shared" si="74"/>
        <v>0</v>
      </c>
      <c r="F404" s="29">
        <f t="shared" si="75"/>
        <v>0</v>
      </c>
      <c r="G404" s="29">
        <f t="shared" si="76"/>
        <v>0</v>
      </c>
      <c r="H404" s="29">
        <f t="shared" si="77"/>
        <v>0</v>
      </c>
      <c r="I404" s="29">
        <f t="shared" si="78"/>
        <v>5.1764999999999999E-2</v>
      </c>
      <c r="J404" s="29">
        <f t="shared" si="79"/>
        <v>4.8999999999999998E-5</v>
      </c>
      <c r="K404" s="29">
        <f t="shared" si="70"/>
        <v>1.4633999999999999E-2</v>
      </c>
      <c r="L404" s="29">
        <f t="shared" si="71"/>
        <v>1.2527999999999999E-2</v>
      </c>
      <c r="M404" s="29"/>
    </row>
    <row r="405" spans="1:13" x14ac:dyDescent="0.25">
      <c r="A405" s="4">
        <v>4107</v>
      </c>
      <c r="B405" s="10" t="str">
        <f>VLOOKUP(A405,países!$A$4:$B$247,2,FALSE)</f>
        <v>Kenia</v>
      </c>
      <c r="C405" s="29">
        <f t="shared" si="72"/>
        <v>0</v>
      </c>
      <c r="D405" s="29">
        <f t="shared" si="73"/>
        <v>0</v>
      </c>
      <c r="E405" s="29">
        <f t="shared" si="74"/>
        <v>0</v>
      </c>
      <c r="F405" s="29">
        <f t="shared" si="75"/>
        <v>0</v>
      </c>
      <c r="G405" s="29">
        <f t="shared" si="76"/>
        <v>1.9944E-2</v>
      </c>
      <c r="H405" s="29">
        <f t="shared" si="77"/>
        <v>3.1983999999999999E-2</v>
      </c>
      <c r="I405" s="29">
        <f t="shared" si="78"/>
        <v>3.5283000000000002E-2</v>
      </c>
      <c r="J405" s="29">
        <f t="shared" si="79"/>
        <v>0</v>
      </c>
      <c r="K405" s="29">
        <f t="shared" si="70"/>
        <v>5.2297999999999997E-2</v>
      </c>
      <c r="L405" s="29">
        <f t="shared" si="71"/>
        <v>6.3650999999999999E-2</v>
      </c>
      <c r="M405" s="29"/>
    </row>
    <row r="406" spans="1:13" x14ac:dyDescent="0.25">
      <c r="A406" s="4">
        <v>4347</v>
      </c>
      <c r="B406" s="10" t="str">
        <f>VLOOKUP(A406,países!$A$4:$B$247,2,FALSE)</f>
        <v>Liberia</v>
      </c>
      <c r="C406" s="29">
        <f t="shared" si="72"/>
        <v>0</v>
      </c>
      <c r="D406" s="29">
        <f t="shared" si="73"/>
        <v>0</v>
      </c>
      <c r="E406" s="29">
        <f t="shared" si="74"/>
        <v>0</v>
      </c>
      <c r="F406" s="29">
        <f t="shared" si="75"/>
        <v>0</v>
      </c>
      <c r="G406" s="29">
        <f t="shared" si="76"/>
        <v>4.1010999999999999E-2</v>
      </c>
      <c r="H406" s="29">
        <f t="shared" si="77"/>
        <v>1.4305999999999999E-2</v>
      </c>
      <c r="I406" s="29">
        <f t="shared" si="78"/>
        <v>0</v>
      </c>
      <c r="J406" s="29">
        <f t="shared" si="79"/>
        <v>0</v>
      </c>
      <c r="K406" s="29">
        <f t="shared" si="70"/>
        <v>0</v>
      </c>
      <c r="L406" s="29">
        <f t="shared" si="71"/>
        <v>0</v>
      </c>
      <c r="M406" s="29"/>
    </row>
    <row r="407" spans="1:13" x14ac:dyDescent="0.25">
      <c r="A407" s="4">
        <v>4387</v>
      </c>
      <c r="B407" s="10" t="str">
        <f>VLOOKUP(A407,países!$A$4:$B$247,2,FALSE)</f>
        <v>Libia</v>
      </c>
      <c r="C407" s="29">
        <f t="shared" si="72"/>
        <v>0</v>
      </c>
      <c r="D407" s="29">
        <f t="shared" si="73"/>
        <v>4.7942450000000001</v>
      </c>
      <c r="E407" s="29">
        <f t="shared" si="74"/>
        <v>0</v>
      </c>
      <c r="F407" s="29">
        <f t="shared" si="75"/>
        <v>0</v>
      </c>
      <c r="G407" s="29">
        <f t="shared" si="76"/>
        <v>0</v>
      </c>
      <c r="H407" s="29">
        <f t="shared" si="77"/>
        <v>0</v>
      </c>
      <c r="I407" s="29">
        <f t="shared" si="78"/>
        <v>0.51800000000000002</v>
      </c>
      <c r="J407" s="29">
        <f t="shared" si="79"/>
        <v>8.4499999999999992E-3</v>
      </c>
      <c r="K407" s="29">
        <f t="shared" si="70"/>
        <v>3.8560000000000001E-3</v>
      </c>
      <c r="L407" s="29">
        <f t="shared" si="71"/>
        <v>0</v>
      </c>
      <c r="M407" s="29"/>
    </row>
    <row r="408" spans="1:13" x14ac:dyDescent="0.25">
      <c r="A408" s="4">
        <v>4507</v>
      </c>
      <c r="B408" s="10" t="str">
        <f>VLOOKUP(A408,países!$A$4:$B$247,2,FALSE)</f>
        <v>Madagascar</v>
      </c>
      <c r="C408" s="29">
        <f t="shared" si="72"/>
        <v>0</v>
      </c>
      <c r="D408" s="29">
        <f t="shared" si="73"/>
        <v>0</v>
      </c>
      <c r="E408" s="29">
        <f t="shared" si="74"/>
        <v>0</v>
      </c>
      <c r="F408" s="29">
        <f t="shared" si="75"/>
        <v>0</v>
      </c>
      <c r="G408" s="29">
        <f t="shared" si="76"/>
        <v>0</v>
      </c>
      <c r="H408" s="29">
        <f t="shared" si="77"/>
        <v>0</v>
      </c>
      <c r="I408" s="29">
        <f t="shared" si="78"/>
        <v>0</v>
      </c>
      <c r="J408" s="29">
        <f t="shared" si="79"/>
        <v>0</v>
      </c>
      <c r="K408" s="29">
        <f t="shared" si="70"/>
        <v>1.2527999999999999E-2</v>
      </c>
      <c r="L408" s="29">
        <f t="shared" si="71"/>
        <v>0</v>
      </c>
      <c r="M408" s="29"/>
    </row>
    <row r="409" spans="1:13" x14ac:dyDescent="0.25">
      <c r="A409" s="4">
        <v>4587</v>
      </c>
      <c r="B409" s="10" t="str">
        <f>VLOOKUP(A409,países!$A$4:$B$247,2,FALSE)</f>
        <v>Malawi</v>
      </c>
      <c r="C409" s="29">
        <f t="shared" si="72"/>
        <v>0</v>
      </c>
      <c r="D409" s="29">
        <f t="shared" si="73"/>
        <v>0</v>
      </c>
      <c r="E409" s="29">
        <f t="shared" si="74"/>
        <v>0</v>
      </c>
      <c r="F409" s="29">
        <f t="shared" si="75"/>
        <v>0</v>
      </c>
      <c r="G409" s="29">
        <f t="shared" si="76"/>
        <v>0</v>
      </c>
      <c r="H409" s="29">
        <f t="shared" si="77"/>
        <v>0</v>
      </c>
      <c r="I409" s="29">
        <f t="shared" si="78"/>
        <v>0</v>
      </c>
      <c r="J409" s="29">
        <f t="shared" si="79"/>
        <v>0</v>
      </c>
      <c r="K409" s="29">
        <f t="shared" si="70"/>
        <v>0</v>
      </c>
      <c r="L409" s="29">
        <f t="shared" si="71"/>
        <v>0</v>
      </c>
      <c r="M409" s="29"/>
    </row>
    <row r="410" spans="1:13" x14ac:dyDescent="0.25">
      <c r="A410" s="4">
        <v>4647</v>
      </c>
      <c r="B410" s="10" t="str">
        <f>VLOOKUP(A410,países!$A$4:$B$247,2,FALSE)</f>
        <v>Malí</v>
      </c>
      <c r="C410" s="29">
        <f t="shared" si="72"/>
        <v>0</v>
      </c>
      <c r="D410" s="29">
        <f t="shared" si="73"/>
        <v>0</v>
      </c>
      <c r="E410" s="29">
        <f t="shared" si="74"/>
        <v>0</v>
      </c>
      <c r="F410" s="29">
        <f t="shared" si="75"/>
        <v>0</v>
      </c>
      <c r="G410" s="29">
        <f t="shared" si="76"/>
        <v>0</v>
      </c>
      <c r="H410" s="29">
        <f t="shared" si="77"/>
        <v>0</v>
      </c>
      <c r="I410" s="29">
        <f t="shared" si="78"/>
        <v>0</v>
      </c>
      <c r="J410" s="29">
        <f t="shared" si="79"/>
        <v>0</v>
      </c>
      <c r="K410" s="29">
        <f t="shared" si="70"/>
        <v>0</v>
      </c>
      <c r="L410" s="29">
        <f t="shared" si="71"/>
        <v>0</v>
      </c>
      <c r="M410" s="29"/>
    </row>
    <row r="411" spans="1:13" x14ac:dyDescent="0.25">
      <c r="A411" s="4">
        <v>4747</v>
      </c>
      <c r="B411" s="10" t="str">
        <f>VLOOKUP(A411,países!$A$4:$B$247,2,FALSE)</f>
        <v>Marruecos</v>
      </c>
      <c r="C411" s="29">
        <f t="shared" si="72"/>
        <v>1.0685E-2</v>
      </c>
      <c r="D411" s="29">
        <f t="shared" si="73"/>
        <v>0</v>
      </c>
      <c r="E411" s="29">
        <f t="shared" si="74"/>
        <v>1.103E-3</v>
      </c>
      <c r="F411" s="29">
        <f t="shared" si="75"/>
        <v>0.22891600000000001</v>
      </c>
      <c r="G411" s="29">
        <f t="shared" si="76"/>
        <v>4.8106999999999997E-2</v>
      </c>
      <c r="H411" s="29">
        <f t="shared" si="77"/>
        <v>8.8571999999999998E-2</v>
      </c>
      <c r="I411" s="29">
        <f t="shared" si="78"/>
        <v>3.671608</v>
      </c>
      <c r="J411" s="29">
        <f t="shared" si="79"/>
        <v>2.5351430000000001</v>
      </c>
      <c r="K411" s="29">
        <f t="shared" si="70"/>
        <v>3.696097</v>
      </c>
      <c r="L411" s="29">
        <f t="shared" si="71"/>
        <v>1.606994</v>
      </c>
      <c r="M411" s="29"/>
    </row>
    <row r="412" spans="1:13" x14ac:dyDescent="0.25">
      <c r="A412" s="4">
        <v>4887</v>
      </c>
      <c r="B412" s="10" t="str">
        <f>VLOOKUP(A412,países!$A$4:$B$247,2,FALSE)</f>
        <v>Mauritania</v>
      </c>
      <c r="C412" s="29">
        <f t="shared" si="72"/>
        <v>0</v>
      </c>
      <c r="D412" s="29">
        <f t="shared" si="73"/>
        <v>0</v>
      </c>
      <c r="E412" s="29">
        <f t="shared" si="74"/>
        <v>0</v>
      </c>
      <c r="F412" s="29">
        <f t="shared" si="75"/>
        <v>0</v>
      </c>
      <c r="G412" s="29">
        <f t="shared" si="76"/>
        <v>0</v>
      </c>
      <c r="H412" s="29">
        <f t="shared" si="77"/>
        <v>0</v>
      </c>
      <c r="I412" s="29">
        <f t="shared" si="78"/>
        <v>0</v>
      </c>
      <c r="J412" s="29">
        <f t="shared" si="79"/>
        <v>0.379494</v>
      </c>
      <c r="K412" s="29">
        <f t="shared" si="70"/>
        <v>1.3767E-2</v>
      </c>
      <c r="L412" s="29">
        <f t="shared" si="71"/>
        <v>0</v>
      </c>
      <c r="M412" s="29"/>
    </row>
    <row r="413" spans="1:13" x14ac:dyDescent="0.25">
      <c r="A413" s="4">
        <v>4887</v>
      </c>
      <c r="B413" s="10" t="str">
        <f>VLOOKUP(A413,países!$A$4:$B$247,2,FALSE)</f>
        <v>Mauritania</v>
      </c>
      <c r="C413" s="29">
        <f t="shared" si="72"/>
        <v>0</v>
      </c>
      <c r="D413" s="29">
        <f t="shared" si="73"/>
        <v>0</v>
      </c>
      <c r="E413" s="29">
        <f t="shared" si="74"/>
        <v>0</v>
      </c>
      <c r="F413" s="29">
        <f t="shared" si="75"/>
        <v>0</v>
      </c>
      <c r="G413" s="29">
        <f t="shared" si="76"/>
        <v>0</v>
      </c>
      <c r="H413" s="29">
        <f t="shared" si="77"/>
        <v>0</v>
      </c>
      <c r="I413" s="29">
        <f t="shared" si="78"/>
        <v>0</v>
      </c>
      <c r="J413" s="29">
        <f t="shared" si="79"/>
        <v>0.379494</v>
      </c>
      <c r="K413" s="29">
        <f t="shared" si="70"/>
        <v>1.3767E-2</v>
      </c>
      <c r="L413" s="29">
        <f t="shared" si="71"/>
        <v>0</v>
      </c>
      <c r="M413" s="29"/>
    </row>
    <row r="414" spans="1:13" x14ac:dyDescent="0.25">
      <c r="A414" s="4">
        <v>5057</v>
      </c>
      <c r="B414" s="10" t="str">
        <f>VLOOKUP(A414,países!$A$4:$B$247,2,FALSE)</f>
        <v>Mozambique</v>
      </c>
      <c r="C414" s="29">
        <f t="shared" si="72"/>
        <v>0</v>
      </c>
      <c r="D414" s="29">
        <f t="shared" si="73"/>
        <v>0</v>
      </c>
      <c r="E414" s="29">
        <f t="shared" si="74"/>
        <v>0</v>
      </c>
      <c r="F414" s="29">
        <f t="shared" si="75"/>
        <v>0</v>
      </c>
      <c r="G414" s="29">
        <f t="shared" si="76"/>
        <v>0</v>
      </c>
      <c r="H414" s="29">
        <f t="shared" si="77"/>
        <v>0</v>
      </c>
      <c r="I414" s="29">
        <f t="shared" si="78"/>
        <v>0</v>
      </c>
      <c r="J414" s="29">
        <f t="shared" si="79"/>
        <v>0</v>
      </c>
      <c r="K414" s="29">
        <f t="shared" si="70"/>
        <v>1.7520000000000001E-3</v>
      </c>
      <c r="L414" s="29">
        <f t="shared" si="71"/>
        <v>0</v>
      </c>
      <c r="M414" s="29"/>
    </row>
    <row r="415" spans="1:13" x14ac:dyDescent="0.25">
      <c r="A415" s="4">
        <v>5257</v>
      </c>
      <c r="B415" s="10" t="str">
        <f>VLOOKUP(A415,países!$A$4:$B$247,2,FALSE)</f>
        <v>Níger</v>
      </c>
      <c r="C415" s="29">
        <f t="shared" si="72"/>
        <v>0</v>
      </c>
      <c r="D415" s="29">
        <f t="shared" si="73"/>
        <v>0</v>
      </c>
      <c r="E415" s="29">
        <f t="shared" si="74"/>
        <v>0</v>
      </c>
      <c r="F415" s="29">
        <f t="shared" si="75"/>
        <v>0</v>
      </c>
      <c r="G415" s="29">
        <f t="shared" si="76"/>
        <v>0</v>
      </c>
      <c r="H415" s="29">
        <f t="shared" si="77"/>
        <v>0</v>
      </c>
      <c r="I415" s="29">
        <f t="shared" si="78"/>
        <v>0</v>
      </c>
      <c r="J415" s="29">
        <f t="shared" si="79"/>
        <v>0</v>
      </c>
      <c r="K415" s="29">
        <f t="shared" si="70"/>
        <v>0</v>
      </c>
      <c r="L415" s="29">
        <f t="shared" si="71"/>
        <v>0</v>
      </c>
      <c r="M415" s="29"/>
    </row>
    <row r="416" spans="1:13" x14ac:dyDescent="0.25">
      <c r="A416" s="4">
        <v>5287</v>
      </c>
      <c r="B416" s="10" t="str">
        <f>VLOOKUP(A416,países!$A$4:$B$247,2,FALSE)</f>
        <v>Nigeria</v>
      </c>
      <c r="C416" s="29">
        <f t="shared" si="72"/>
        <v>2.8912789999999999</v>
      </c>
      <c r="D416" s="29">
        <f t="shared" si="73"/>
        <v>1.8988320000000001</v>
      </c>
      <c r="E416" s="29">
        <f t="shared" si="74"/>
        <v>3.5074709999999998</v>
      </c>
      <c r="F416" s="29">
        <f t="shared" si="75"/>
        <v>3.2181000000000001E-2</v>
      </c>
      <c r="G416" s="29">
        <f t="shared" si="76"/>
        <v>0.113733</v>
      </c>
      <c r="H416" s="29">
        <f t="shared" si="77"/>
        <v>0.38653700000000002</v>
      </c>
      <c r="I416" s="29">
        <f t="shared" si="78"/>
        <v>6.3936289999999998</v>
      </c>
      <c r="J416" s="29">
        <f t="shared" si="79"/>
        <v>4.2189220000000001</v>
      </c>
      <c r="K416" s="29">
        <f t="shared" si="70"/>
        <v>3.3124410000000002</v>
      </c>
      <c r="L416" s="29">
        <f t="shared" si="71"/>
        <v>0.22825500000000001</v>
      </c>
      <c r="M416" s="29"/>
    </row>
    <row r="417" spans="1:14" x14ac:dyDescent="0.25">
      <c r="A417" s="4">
        <v>6407</v>
      </c>
      <c r="B417" s="10" t="str">
        <f>VLOOKUP(A417,países!$A$4:$B$247,2,FALSE)</f>
        <v>Rep. Centro Africana</v>
      </c>
      <c r="C417" s="29">
        <f t="shared" si="72"/>
        <v>0</v>
      </c>
      <c r="D417" s="29">
        <f t="shared" si="73"/>
        <v>0.50624999999999998</v>
      </c>
      <c r="E417" s="29">
        <f t="shared" si="74"/>
        <v>0</v>
      </c>
      <c r="F417" s="29">
        <f t="shared" si="75"/>
        <v>2.5507999999999999E-2</v>
      </c>
      <c r="G417" s="29">
        <f t="shared" si="76"/>
        <v>0</v>
      </c>
      <c r="H417" s="29">
        <f t="shared" si="77"/>
        <v>0</v>
      </c>
      <c r="I417" s="29">
        <f t="shared" si="78"/>
        <v>0</v>
      </c>
      <c r="J417" s="29">
        <f t="shared" si="79"/>
        <v>0</v>
      </c>
      <c r="K417" s="29">
        <f t="shared" si="70"/>
        <v>0</v>
      </c>
      <c r="L417" s="29">
        <f t="shared" si="71"/>
        <v>0</v>
      </c>
      <c r="M417" s="29"/>
    </row>
    <row r="418" spans="1:14" x14ac:dyDescent="0.25">
      <c r="A418" s="4">
        <v>6657</v>
      </c>
      <c r="B418" s="10" t="str">
        <f>VLOOKUP(A418,países!$A$4:$B$247,2,FALSE)</f>
        <v>Zimbabwe (Rodhesia)</v>
      </c>
      <c r="C418" s="29">
        <f t="shared" si="72"/>
        <v>9.9579000000000001E-2</v>
      </c>
      <c r="D418" s="29">
        <f t="shared" si="73"/>
        <v>0.13722999999999999</v>
      </c>
      <c r="E418" s="29">
        <f t="shared" si="74"/>
        <v>0</v>
      </c>
      <c r="F418" s="29">
        <f t="shared" si="75"/>
        <v>2.1648000000000001E-2</v>
      </c>
      <c r="G418" s="29">
        <f t="shared" si="76"/>
        <v>0</v>
      </c>
      <c r="H418" s="29">
        <f t="shared" si="77"/>
        <v>0</v>
      </c>
      <c r="I418" s="29">
        <f t="shared" si="78"/>
        <v>0.30449999999999999</v>
      </c>
      <c r="J418" s="29">
        <f t="shared" si="79"/>
        <v>1.235E-3</v>
      </c>
      <c r="K418" s="29">
        <f t="shared" si="70"/>
        <v>0</v>
      </c>
      <c r="L418" s="29">
        <f t="shared" si="71"/>
        <v>0</v>
      </c>
      <c r="M418" s="29"/>
    </row>
    <row r="419" spans="1:14" x14ac:dyDescent="0.25">
      <c r="A419" s="4">
        <v>6757</v>
      </c>
      <c r="B419" s="10" t="str">
        <f>VLOOKUP(A419,países!$A$4:$B$247,2,FALSE)</f>
        <v>Ruanda</v>
      </c>
      <c r="C419" s="29">
        <f t="shared" si="72"/>
        <v>0</v>
      </c>
      <c r="D419" s="29">
        <f t="shared" si="73"/>
        <v>0</v>
      </c>
      <c r="E419" s="29">
        <f t="shared" si="74"/>
        <v>0</v>
      </c>
      <c r="F419" s="29">
        <f t="shared" si="75"/>
        <v>0</v>
      </c>
      <c r="G419" s="29">
        <f t="shared" si="76"/>
        <v>0</v>
      </c>
      <c r="H419" s="29">
        <f t="shared" si="77"/>
        <v>0</v>
      </c>
      <c r="I419" s="29">
        <f t="shared" si="78"/>
        <v>0</v>
      </c>
      <c r="J419" s="29">
        <f t="shared" si="79"/>
        <v>0</v>
      </c>
      <c r="K419" s="29">
        <f t="shared" si="70"/>
        <v>0</v>
      </c>
      <c r="L419" s="29">
        <f t="shared" si="71"/>
        <v>0</v>
      </c>
      <c r="M419" s="29"/>
    </row>
    <row r="420" spans="1:14" x14ac:dyDescent="0.25">
      <c r="A420" s="4">
        <v>7287</v>
      </c>
      <c r="B420" s="10" t="str">
        <f>VLOOKUP(A420,países!$A$4:$B$247,2,FALSE)</f>
        <v>Senegal</v>
      </c>
      <c r="C420" s="29">
        <f t="shared" si="72"/>
        <v>0</v>
      </c>
      <c r="D420" s="29">
        <f t="shared" si="73"/>
        <v>0</v>
      </c>
      <c r="E420" s="29">
        <f t="shared" si="74"/>
        <v>0</v>
      </c>
      <c r="F420" s="29">
        <f t="shared" si="75"/>
        <v>0</v>
      </c>
      <c r="G420" s="29">
        <f t="shared" si="76"/>
        <v>0</v>
      </c>
      <c r="H420" s="29">
        <f t="shared" si="77"/>
        <v>0</v>
      </c>
      <c r="I420" s="29">
        <f t="shared" si="78"/>
        <v>0</v>
      </c>
      <c r="J420" s="29">
        <f t="shared" si="79"/>
        <v>1.3291000000000001E-2</v>
      </c>
      <c r="K420" s="29">
        <f t="shared" si="70"/>
        <v>0</v>
      </c>
      <c r="L420" s="29">
        <f t="shared" si="71"/>
        <v>7.1400000000000005E-2</v>
      </c>
      <c r="M420" s="29"/>
    </row>
    <row r="421" spans="1:14" x14ac:dyDescent="0.25">
      <c r="A421" s="4">
        <v>7487</v>
      </c>
      <c r="B421" s="10" t="str">
        <f>VLOOKUP(A421,países!$A$4:$B$247,2,FALSE)</f>
        <v>Somalia</v>
      </c>
      <c r="C421" s="29">
        <f t="shared" si="72"/>
        <v>0</v>
      </c>
      <c r="D421" s="29">
        <f t="shared" si="73"/>
        <v>0</v>
      </c>
      <c r="E421" s="29">
        <f t="shared" si="74"/>
        <v>0</v>
      </c>
      <c r="F421" s="29">
        <f t="shared" si="75"/>
        <v>0</v>
      </c>
      <c r="G421" s="29">
        <f t="shared" si="76"/>
        <v>0</v>
      </c>
      <c r="H421" s="29">
        <f t="shared" si="77"/>
        <v>0</v>
      </c>
      <c r="I421" s="29">
        <f t="shared" si="78"/>
        <v>0</v>
      </c>
      <c r="J421" s="29">
        <f t="shared" si="79"/>
        <v>0</v>
      </c>
      <c r="K421" s="29">
        <f t="shared" si="70"/>
        <v>0</v>
      </c>
      <c r="L421" s="29">
        <f t="shared" si="71"/>
        <v>0</v>
      </c>
      <c r="M421" s="29"/>
    </row>
    <row r="422" spans="1:14" x14ac:dyDescent="0.25">
      <c r="A422" s="4">
        <v>7597</v>
      </c>
      <c r="B422" s="10" t="str">
        <f>VLOOKUP(A422,países!$A$4:$B$247,2,FALSE)</f>
        <v>Sudan</v>
      </c>
      <c r="C422" s="29">
        <f t="shared" si="72"/>
        <v>0</v>
      </c>
      <c r="D422" s="29">
        <f t="shared" si="73"/>
        <v>0</v>
      </c>
      <c r="E422" s="29">
        <f t="shared" si="74"/>
        <v>0</v>
      </c>
      <c r="F422" s="29">
        <f t="shared" si="75"/>
        <v>0</v>
      </c>
      <c r="G422" s="29">
        <f t="shared" si="76"/>
        <v>5.9017E-2</v>
      </c>
      <c r="H422" s="29">
        <f t="shared" si="77"/>
        <v>0</v>
      </c>
      <c r="I422" s="29">
        <f t="shared" si="78"/>
        <v>0</v>
      </c>
      <c r="J422" s="29">
        <f t="shared" si="79"/>
        <v>0</v>
      </c>
      <c r="K422" s="29">
        <f t="shared" si="70"/>
        <v>6.8000000000000005E-2</v>
      </c>
      <c r="L422" s="29">
        <f t="shared" si="71"/>
        <v>2.5971000000000001E-2</v>
      </c>
      <c r="M422" s="29"/>
    </row>
    <row r="423" spans="1:14" x14ac:dyDescent="0.25">
      <c r="A423" s="4">
        <v>7737</v>
      </c>
      <c r="B423" s="10" t="str">
        <f>VLOOKUP(A423,países!$A$4:$B$247,2,FALSE)</f>
        <v>Swazilandia</v>
      </c>
      <c r="C423" s="29">
        <f t="shared" si="72"/>
        <v>0</v>
      </c>
      <c r="D423" s="29">
        <f t="shared" si="73"/>
        <v>0</v>
      </c>
      <c r="E423" s="29">
        <f t="shared" si="74"/>
        <v>0</v>
      </c>
      <c r="F423" s="29">
        <f t="shared" si="75"/>
        <v>0</v>
      </c>
      <c r="G423" s="29">
        <f t="shared" si="76"/>
        <v>0</v>
      </c>
      <c r="H423" s="29">
        <f t="shared" si="77"/>
        <v>0</v>
      </c>
      <c r="I423" s="29">
        <f t="shared" si="78"/>
        <v>0</v>
      </c>
      <c r="J423" s="29">
        <f t="shared" si="79"/>
        <v>0</v>
      </c>
      <c r="K423" s="29">
        <f t="shared" si="70"/>
        <v>0</v>
      </c>
      <c r="L423" s="29">
        <f t="shared" si="71"/>
        <v>0</v>
      </c>
      <c r="M423" s="29"/>
    </row>
    <row r="424" spans="1:14" x14ac:dyDescent="0.25">
      <c r="A424" s="4">
        <v>7807</v>
      </c>
      <c r="B424" s="10" t="str">
        <f>VLOOKUP(A424,países!$A$4:$B$247,2,FALSE)</f>
        <v>Tanzania</v>
      </c>
      <c r="C424" s="29">
        <f t="shared" si="72"/>
        <v>0</v>
      </c>
      <c r="D424" s="29">
        <f t="shared" si="73"/>
        <v>0</v>
      </c>
      <c r="E424" s="29">
        <f t="shared" si="74"/>
        <v>0</v>
      </c>
      <c r="F424" s="29">
        <f t="shared" si="75"/>
        <v>0</v>
      </c>
      <c r="G424" s="29">
        <f t="shared" si="76"/>
        <v>6.9155999999999995E-2</v>
      </c>
      <c r="H424" s="29">
        <f t="shared" si="77"/>
        <v>0.12545600000000001</v>
      </c>
      <c r="I424" s="29">
        <f t="shared" si="78"/>
        <v>0</v>
      </c>
      <c r="J424" s="29">
        <f t="shared" si="79"/>
        <v>2.0184920000000002</v>
      </c>
      <c r="K424" s="29">
        <f t="shared" si="70"/>
        <v>2.6211999999999999E-2</v>
      </c>
      <c r="L424" s="29">
        <f t="shared" si="71"/>
        <v>0</v>
      </c>
      <c r="M424" s="29"/>
    </row>
    <row r="425" spans="1:14" x14ac:dyDescent="0.25">
      <c r="A425" s="4">
        <v>8007</v>
      </c>
      <c r="B425" s="10" t="str">
        <f>VLOOKUP(A425,países!$A$4:$B$247,2,FALSE)</f>
        <v>Togo</v>
      </c>
      <c r="C425" s="29">
        <f t="shared" si="72"/>
        <v>0</v>
      </c>
      <c r="D425" s="29">
        <f t="shared" si="73"/>
        <v>0</v>
      </c>
      <c r="E425" s="29">
        <f t="shared" si="74"/>
        <v>0</v>
      </c>
      <c r="F425" s="29">
        <f t="shared" si="75"/>
        <v>0</v>
      </c>
      <c r="G425" s="29">
        <f t="shared" si="76"/>
        <v>0</v>
      </c>
      <c r="H425" s="29">
        <f t="shared" si="77"/>
        <v>0</v>
      </c>
      <c r="I425" s="29">
        <f t="shared" si="78"/>
        <v>0</v>
      </c>
      <c r="J425" s="29">
        <f t="shared" si="79"/>
        <v>0</v>
      </c>
      <c r="K425" s="29">
        <f t="shared" si="70"/>
        <v>0</v>
      </c>
      <c r="L425" s="29">
        <f t="shared" si="71"/>
        <v>0</v>
      </c>
      <c r="M425" s="29"/>
    </row>
    <row r="426" spans="1:14" x14ac:dyDescent="0.25">
      <c r="A426" s="4">
        <v>8207</v>
      </c>
      <c r="B426" s="10" t="str">
        <f>VLOOKUP(A426,países!$A$4:$B$247,2,FALSE)</f>
        <v>Túnez</v>
      </c>
      <c r="C426" s="29">
        <f t="shared" si="72"/>
        <v>0</v>
      </c>
      <c r="D426" s="29">
        <f t="shared" si="73"/>
        <v>0</v>
      </c>
      <c r="E426" s="29">
        <f t="shared" si="74"/>
        <v>0</v>
      </c>
      <c r="F426" s="29">
        <f t="shared" si="75"/>
        <v>2.9600000000000001E-2</v>
      </c>
      <c r="G426" s="29">
        <f t="shared" si="76"/>
        <v>0</v>
      </c>
      <c r="H426" s="29">
        <f t="shared" si="77"/>
        <v>0</v>
      </c>
      <c r="I426" s="29">
        <f t="shared" si="78"/>
        <v>9.5399999999999999E-3</v>
      </c>
      <c r="J426" s="29">
        <f t="shared" si="79"/>
        <v>0.12906599999999999</v>
      </c>
      <c r="K426" s="29">
        <f t="shared" si="70"/>
        <v>5.1999999999999995E-4</v>
      </c>
      <c r="L426" s="29">
        <f t="shared" si="71"/>
        <v>2.1222999999999999E-2</v>
      </c>
      <c r="M426" s="29"/>
    </row>
    <row r="427" spans="1:14" x14ac:dyDescent="0.25">
      <c r="A427" s="4">
        <v>8337</v>
      </c>
      <c r="B427" s="10" t="str">
        <f>VLOOKUP(A427,países!$A$4:$B$247,2,FALSE)</f>
        <v>Uganda</v>
      </c>
      <c r="C427" s="29">
        <f t="shared" si="72"/>
        <v>0</v>
      </c>
      <c r="D427" s="29">
        <f t="shared" si="73"/>
        <v>0</v>
      </c>
      <c r="E427" s="29">
        <f t="shared" si="74"/>
        <v>2.5000000000000001E-5</v>
      </c>
      <c r="F427" s="29">
        <f t="shared" si="75"/>
        <v>0</v>
      </c>
      <c r="G427" s="29">
        <f t="shared" si="76"/>
        <v>0</v>
      </c>
      <c r="H427" s="29">
        <f t="shared" si="77"/>
        <v>0</v>
      </c>
      <c r="I427" s="29">
        <f t="shared" si="78"/>
        <v>0</v>
      </c>
      <c r="J427" s="29">
        <f t="shared" si="79"/>
        <v>1.4033E-2</v>
      </c>
      <c r="K427" s="29">
        <f t="shared" si="70"/>
        <v>0.105701</v>
      </c>
      <c r="L427" s="29">
        <f t="shared" si="71"/>
        <v>1.1596E-2</v>
      </c>
      <c r="M427" s="29"/>
    </row>
    <row r="428" spans="1:14" x14ac:dyDescent="0.25">
      <c r="A428" s="4">
        <v>8887</v>
      </c>
      <c r="B428" s="10" t="str">
        <f>VLOOKUP(A428,países!$A$4:$B$247,2,FALSE)</f>
        <v>Congo (Zaire), República Democrática del</v>
      </c>
      <c r="C428" s="29">
        <f t="shared" si="72"/>
        <v>0</v>
      </c>
      <c r="D428" s="29">
        <f t="shared" si="73"/>
        <v>0</v>
      </c>
      <c r="E428" s="29">
        <f t="shared" si="74"/>
        <v>0</v>
      </c>
      <c r="F428" s="29">
        <f t="shared" si="75"/>
        <v>0</v>
      </c>
      <c r="G428" s="29">
        <f t="shared" si="76"/>
        <v>0</v>
      </c>
      <c r="H428" s="29">
        <f t="shared" si="77"/>
        <v>0</v>
      </c>
      <c r="I428" s="29">
        <f t="shared" si="78"/>
        <v>0</v>
      </c>
      <c r="J428" s="29">
        <f t="shared" si="79"/>
        <v>0</v>
      </c>
      <c r="K428" s="29">
        <f t="shared" si="70"/>
        <v>0</v>
      </c>
      <c r="L428" s="29">
        <f t="shared" si="71"/>
        <v>0</v>
      </c>
      <c r="M428" s="29"/>
    </row>
    <row r="429" spans="1:14" x14ac:dyDescent="0.25">
      <c r="A429" s="4">
        <v>8907</v>
      </c>
      <c r="B429" s="10" t="str">
        <f>VLOOKUP(A429,países!$A$4:$B$247,2,FALSE)</f>
        <v>Zambia</v>
      </c>
      <c r="C429" s="29">
        <f t="shared" si="72"/>
        <v>5.6620000000000004E-3</v>
      </c>
      <c r="D429" s="29">
        <f t="shared" si="73"/>
        <v>0</v>
      </c>
      <c r="E429" s="29">
        <f t="shared" si="74"/>
        <v>3.64E-3</v>
      </c>
      <c r="F429" s="29">
        <f t="shared" si="75"/>
        <v>5.441E-2</v>
      </c>
      <c r="G429" s="29">
        <f t="shared" si="76"/>
        <v>9.5579999999999998E-2</v>
      </c>
      <c r="H429" s="29">
        <f t="shared" si="77"/>
        <v>5.1659999999999998E-2</v>
      </c>
      <c r="I429" s="29">
        <f t="shared" si="78"/>
        <v>0</v>
      </c>
      <c r="J429" s="29">
        <f t="shared" si="79"/>
        <v>0</v>
      </c>
      <c r="K429" s="29">
        <f t="shared" si="70"/>
        <v>0</v>
      </c>
      <c r="L429" s="29">
        <f t="shared" si="71"/>
        <v>0</v>
      </c>
      <c r="M429" s="29"/>
    </row>
    <row r="430" spans="1:14" customFormat="1" x14ac:dyDescent="0.25">
      <c r="A430" s="4">
        <v>909902</v>
      </c>
      <c r="B430" s="10" t="str">
        <f>VLOOKUP(A430,países!$A$4:$B$247,2,FALSE)</f>
        <v>Resto África</v>
      </c>
      <c r="C430" s="29">
        <f t="shared" si="72"/>
        <v>0</v>
      </c>
      <c r="D430" s="29">
        <f t="shared" si="73"/>
        <v>0</v>
      </c>
      <c r="E430" s="29">
        <f t="shared" si="74"/>
        <v>0</v>
      </c>
      <c r="F430" s="29">
        <f t="shared" si="75"/>
        <v>0</v>
      </c>
      <c r="G430" s="29">
        <f t="shared" si="76"/>
        <v>0</v>
      </c>
      <c r="H430" s="29">
        <f t="shared" si="77"/>
        <v>0</v>
      </c>
      <c r="I430" s="29">
        <f t="shared" si="78"/>
        <v>0</v>
      </c>
      <c r="J430" s="29">
        <f t="shared" si="79"/>
        <v>0</v>
      </c>
      <c r="K430" s="29">
        <f t="shared" si="70"/>
        <v>0</v>
      </c>
      <c r="L430" s="29">
        <f t="shared" si="71"/>
        <v>0</v>
      </c>
      <c r="M430" s="29"/>
      <c r="N430" s="4"/>
    </row>
    <row r="431" spans="1:14" x14ac:dyDescent="0.25">
      <c r="A431" s="4">
        <v>909905</v>
      </c>
      <c r="B431" s="10" t="str">
        <f>VLOOKUP(A431,países!$A$4:$B$247,2,FALSE)</f>
        <v>Costa de Marfil</v>
      </c>
      <c r="C431" s="29">
        <f t="shared" si="72"/>
        <v>0</v>
      </c>
      <c r="D431" s="29">
        <f t="shared" si="73"/>
        <v>0</v>
      </c>
      <c r="E431" s="29">
        <f t="shared" si="74"/>
        <v>0</v>
      </c>
      <c r="F431" s="29">
        <f t="shared" si="75"/>
        <v>0</v>
      </c>
      <c r="G431" s="29">
        <f t="shared" si="76"/>
        <v>0</v>
      </c>
      <c r="H431" s="29">
        <f t="shared" si="77"/>
        <v>0</v>
      </c>
      <c r="I431" s="29">
        <f t="shared" si="78"/>
        <v>0</v>
      </c>
      <c r="J431" s="29">
        <f t="shared" si="79"/>
        <v>0</v>
      </c>
      <c r="K431" s="29">
        <f t="shared" si="70"/>
        <v>0</v>
      </c>
      <c r="L431" s="29">
        <f t="shared" si="71"/>
        <v>0</v>
      </c>
      <c r="M431" s="29"/>
    </row>
    <row r="432" spans="1:14" x14ac:dyDescent="0.25">
      <c r="A432" s="4"/>
      <c r="B432" s="4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</row>
    <row r="433" spans="1:13" x14ac:dyDescent="0.25">
      <c r="A433" s="4">
        <v>919913</v>
      </c>
      <c r="B433" s="26" t="str">
        <f>VLOOKUP(A433,países!$A$4:$B$247,2,FALSE)</f>
        <v>Asia</v>
      </c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</row>
    <row r="434" spans="1:13" x14ac:dyDescent="0.25">
      <c r="A434" s="4">
        <v>135</v>
      </c>
      <c r="B434" s="10" t="str">
        <f>VLOOKUP(A434,países!$A$4:$B$247,2,FALSE)</f>
        <v>Afganistán</v>
      </c>
      <c r="C434" s="29">
        <f t="shared" ref="C434:C473" si="80">VLOOKUP($B434,$B$4:$H$226,2,FALSE)</f>
        <v>0</v>
      </c>
      <c r="D434" s="29">
        <f t="shared" ref="D434:D473" si="81">VLOOKUP($B434,$B$4:$H$226,3,FALSE)</f>
        <v>0</v>
      </c>
      <c r="E434" s="29">
        <f t="shared" ref="E434:E473" si="82">VLOOKUP($B434,$B$4:$H$226,4,FALSE)</f>
        <v>0</v>
      </c>
      <c r="F434" s="29">
        <f t="shared" ref="F434:F473" si="83">VLOOKUP($B434,$B$4:$H$226,5,FALSE)</f>
        <v>0</v>
      </c>
      <c r="G434" s="29">
        <f t="shared" ref="G434:G473" si="84">VLOOKUP($B434,$B$4:$H$226,6,FALSE)</f>
        <v>0</v>
      </c>
      <c r="H434" s="29">
        <f t="shared" ref="H434:H473" si="85">VLOOKUP($B434,$B$4:$H$226,7,FALSE)</f>
        <v>0</v>
      </c>
      <c r="I434" s="29">
        <f t="shared" ref="I434:I473" si="86">VLOOKUP($B434,$B$4:$I$226,8,FALSE)</f>
        <v>0</v>
      </c>
      <c r="J434" s="29">
        <f t="shared" ref="J434:J473" si="87">VLOOKUP($B434,$B$4:$Z$226,9,FALSE)</f>
        <v>0</v>
      </c>
      <c r="K434" s="29">
        <f t="shared" si="70"/>
        <v>0</v>
      </c>
      <c r="L434" s="29">
        <f t="shared" si="71"/>
        <v>0</v>
      </c>
      <c r="M434" s="29"/>
    </row>
    <row r="435" spans="1:13" x14ac:dyDescent="0.25">
      <c r="A435" s="4">
        <v>535</v>
      </c>
      <c r="B435" s="10" t="str">
        <f>VLOOKUP(A435,países!$A$4:$B$247,2,FALSE)</f>
        <v>Arabia Saudita</v>
      </c>
      <c r="C435" s="29">
        <f t="shared" si="80"/>
        <v>0.17157500000000001</v>
      </c>
      <c r="D435" s="29">
        <f t="shared" si="81"/>
        <v>0.48312899999999998</v>
      </c>
      <c r="E435" s="29">
        <f t="shared" si="82"/>
        <v>1.408396</v>
      </c>
      <c r="F435" s="29">
        <f t="shared" si="83"/>
        <v>1.108152</v>
      </c>
      <c r="G435" s="29">
        <f t="shared" si="84"/>
        <v>2.739655</v>
      </c>
      <c r="H435" s="29">
        <f t="shared" si="85"/>
        <v>0.41191800000000001</v>
      </c>
      <c r="I435" s="29">
        <f t="shared" si="86"/>
        <v>0.67947500000000005</v>
      </c>
      <c r="J435" s="29">
        <f t="shared" si="87"/>
        <v>0.62144500000000003</v>
      </c>
      <c r="K435" s="29">
        <f t="shared" si="70"/>
        <v>0.77829300000000001</v>
      </c>
      <c r="L435" s="29">
        <f t="shared" si="71"/>
        <v>0.48214800000000002</v>
      </c>
      <c r="M435" s="29"/>
    </row>
    <row r="436" spans="1:13" x14ac:dyDescent="0.25">
      <c r="A436" s="4">
        <v>817</v>
      </c>
      <c r="B436" s="10" t="str">
        <f>VLOOKUP(A436,países!$A$4:$B$247,2,FALSE)</f>
        <v>Bangladesh</v>
      </c>
      <c r="C436" s="29">
        <f t="shared" si="80"/>
        <v>0</v>
      </c>
      <c r="D436" s="29">
        <f t="shared" si="81"/>
        <v>8.3400000000000002E-3</v>
      </c>
      <c r="E436" s="29">
        <f t="shared" si="82"/>
        <v>0</v>
      </c>
      <c r="F436" s="29">
        <f t="shared" si="83"/>
        <v>0</v>
      </c>
      <c r="G436" s="29">
        <f t="shared" si="84"/>
        <v>0</v>
      </c>
      <c r="H436" s="29">
        <f t="shared" si="85"/>
        <v>6.1386999999999997E-2</v>
      </c>
      <c r="I436" s="29">
        <f t="shared" si="86"/>
        <v>0.19465099999999999</v>
      </c>
      <c r="J436" s="29">
        <f t="shared" si="87"/>
        <v>1.7952129999999999</v>
      </c>
      <c r="K436" s="29">
        <f t="shared" si="70"/>
        <v>0</v>
      </c>
      <c r="L436" s="29">
        <f t="shared" si="71"/>
        <v>0</v>
      </c>
      <c r="M436" s="29"/>
    </row>
    <row r="437" spans="1:13" x14ac:dyDescent="0.25">
      <c r="A437" s="4">
        <v>935</v>
      </c>
      <c r="B437" s="10" t="str">
        <f>VLOOKUP(A437,países!$A$4:$B$247,2,FALSE)</f>
        <v>Birmania</v>
      </c>
      <c r="C437" s="29">
        <f t="shared" si="80"/>
        <v>0</v>
      </c>
      <c r="D437" s="29">
        <f t="shared" si="81"/>
        <v>0</v>
      </c>
      <c r="E437" s="29">
        <f t="shared" si="82"/>
        <v>0</v>
      </c>
      <c r="F437" s="29">
        <f t="shared" si="83"/>
        <v>0</v>
      </c>
      <c r="G437" s="29">
        <f t="shared" si="84"/>
        <v>0</v>
      </c>
      <c r="H437" s="29">
        <f t="shared" si="85"/>
        <v>0</v>
      </c>
      <c r="I437" s="29">
        <f t="shared" si="86"/>
        <v>0</v>
      </c>
      <c r="J437" s="29">
        <f t="shared" si="87"/>
        <v>0</v>
      </c>
      <c r="K437" s="29">
        <f t="shared" si="70"/>
        <v>1.2172000000000001E-2</v>
      </c>
      <c r="L437" s="29">
        <f t="shared" si="71"/>
        <v>0</v>
      </c>
      <c r="M437" s="29"/>
    </row>
    <row r="438" spans="1:13" x14ac:dyDescent="0.25">
      <c r="A438" s="4">
        <v>1085</v>
      </c>
      <c r="B438" s="10" t="str">
        <f>VLOOKUP(A438,países!$A$4:$B$247,2,FALSE)</f>
        <v>Brunei</v>
      </c>
      <c r="C438" s="29">
        <f t="shared" si="80"/>
        <v>0</v>
      </c>
      <c r="D438" s="29">
        <f t="shared" si="81"/>
        <v>0</v>
      </c>
      <c r="E438" s="29">
        <f t="shared" si="82"/>
        <v>0</v>
      </c>
      <c r="F438" s="29">
        <f t="shared" si="83"/>
        <v>0</v>
      </c>
      <c r="G438" s="29">
        <f t="shared" si="84"/>
        <v>0</v>
      </c>
      <c r="H438" s="29">
        <f t="shared" si="85"/>
        <v>0.142294</v>
      </c>
      <c r="I438" s="29">
        <f t="shared" si="86"/>
        <v>0</v>
      </c>
      <c r="J438" s="29">
        <f t="shared" si="87"/>
        <v>3.0500000000000002E-3</v>
      </c>
      <c r="K438" s="29">
        <f t="shared" si="70"/>
        <v>0</v>
      </c>
      <c r="L438" s="29">
        <f t="shared" si="71"/>
        <v>3.2541E-2</v>
      </c>
      <c r="M438" s="29"/>
    </row>
    <row r="439" spans="1:13" x14ac:dyDescent="0.25">
      <c r="A439" s="4">
        <v>1195</v>
      </c>
      <c r="B439" s="10" t="str">
        <f>VLOOKUP(A439,países!$A$4:$B$247,2,FALSE)</f>
        <v xml:space="preserve">Bután Reino de </v>
      </c>
      <c r="C439" s="29">
        <f t="shared" si="80"/>
        <v>0</v>
      </c>
      <c r="D439" s="29">
        <f t="shared" si="81"/>
        <v>0</v>
      </c>
      <c r="E439" s="29">
        <f t="shared" si="82"/>
        <v>0</v>
      </c>
      <c r="F439" s="29">
        <f t="shared" si="83"/>
        <v>0</v>
      </c>
      <c r="G439" s="29">
        <f t="shared" si="84"/>
        <v>0</v>
      </c>
      <c r="H439" s="29">
        <f t="shared" si="85"/>
        <v>0</v>
      </c>
      <c r="I439" s="29">
        <f t="shared" si="86"/>
        <v>0</v>
      </c>
      <c r="J439" s="29">
        <f t="shared" si="87"/>
        <v>0</v>
      </c>
      <c r="K439" s="29">
        <f t="shared" si="70"/>
        <v>0</v>
      </c>
      <c r="L439" s="29">
        <f t="shared" si="71"/>
        <v>0</v>
      </c>
      <c r="M439" s="29"/>
    </row>
    <row r="440" spans="1:13" x14ac:dyDescent="0.25">
      <c r="A440" s="4">
        <v>1415</v>
      </c>
      <c r="B440" s="10" t="str">
        <f>VLOOKUP(A440,países!$A$4:$B$247,2,FALSE)</f>
        <v>Camboya</v>
      </c>
      <c r="C440" s="29">
        <f t="shared" si="80"/>
        <v>0</v>
      </c>
      <c r="D440" s="29">
        <f t="shared" si="81"/>
        <v>0</v>
      </c>
      <c r="E440" s="29">
        <f t="shared" si="82"/>
        <v>0</v>
      </c>
      <c r="F440" s="29">
        <f t="shared" si="83"/>
        <v>0</v>
      </c>
      <c r="G440" s="29">
        <f t="shared" si="84"/>
        <v>0</v>
      </c>
      <c r="H440" s="29">
        <f t="shared" si="85"/>
        <v>4.8040000000000001E-3</v>
      </c>
      <c r="I440" s="29">
        <f t="shared" si="86"/>
        <v>0</v>
      </c>
      <c r="J440" s="29">
        <f t="shared" si="87"/>
        <v>0</v>
      </c>
      <c r="K440" s="29">
        <f t="shared" si="70"/>
        <v>0</v>
      </c>
      <c r="L440" s="29">
        <f t="shared" si="71"/>
        <v>0</v>
      </c>
      <c r="M440" s="29"/>
    </row>
    <row r="441" spans="1:13" x14ac:dyDescent="0.25">
      <c r="A441" s="4">
        <v>1569</v>
      </c>
      <c r="B441" s="10" t="str">
        <f>VLOOKUP(A441,países!$A$4:$B$247,2,FALSE)</f>
        <v>Ceilán</v>
      </c>
      <c r="C441" s="29">
        <f t="shared" si="80"/>
        <v>0</v>
      </c>
      <c r="D441" s="29">
        <f t="shared" si="81"/>
        <v>0</v>
      </c>
      <c r="E441" s="29">
        <f t="shared" si="82"/>
        <v>0</v>
      </c>
      <c r="F441" s="29">
        <f t="shared" si="83"/>
        <v>0</v>
      </c>
      <c r="G441" s="29">
        <f t="shared" si="84"/>
        <v>0</v>
      </c>
      <c r="H441" s="29">
        <f t="shared" si="85"/>
        <v>0</v>
      </c>
      <c r="I441" s="29">
        <f t="shared" si="86"/>
        <v>0</v>
      </c>
      <c r="J441" s="29">
        <f t="shared" si="87"/>
        <v>0</v>
      </c>
      <c r="K441" s="29">
        <f t="shared" si="70"/>
        <v>0</v>
      </c>
      <c r="L441" s="29">
        <f t="shared" si="71"/>
        <v>0</v>
      </c>
      <c r="M441" s="29"/>
    </row>
    <row r="442" spans="1:13" x14ac:dyDescent="0.25">
      <c r="A442" s="4">
        <v>1875</v>
      </c>
      <c r="B442" s="10" t="str">
        <f>VLOOKUP(A442,países!$A$4:$B$247,2,FALSE)</f>
        <v>Corea del Norte</v>
      </c>
      <c r="C442" s="29">
        <f t="shared" si="80"/>
        <v>0</v>
      </c>
      <c r="D442" s="29">
        <f t="shared" si="81"/>
        <v>0</v>
      </c>
      <c r="E442" s="29">
        <f t="shared" si="82"/>
        <v>3.92</v>
      </c>
      <c r="F442" s="29">
        <f t="shared" si="83"/>
        <v>0</v>
      </c>
      <c r="G442" s="29">
        <f t="shared" si="84"/>
        <v>0</v>
      </c>
      <c r="H442" s="29">
        <f t="shared" si="85"/>
        <v>0</v>
      </c>
      <c r="I442" s="29">
        <f t="shared" si="86"/>
        <v>0</v>
      </c>
      <c r="J442" s="29">
        <f t="shared" si="87"/>
        <v>0</v>
      </c>
      <c r="K442" s="29">
        <f t="shared" si="70"/>
        <v>5.1539999999999997E-3</v>
      </c>
      <c r="L442" s="29">
        <f t="shared" si="71"/>
        <v>0</v>
      </c>
      <c r="M442" s="29"/>
    </row>
    <row r="443" spans="1:13" x14ac:dyDescent="0.25">
      <c r="A443" s="4">
        <v>1905</v>
      </c>
      <c r="B443" s="10" t="str">
        <f>VLOOKUP(A443,países!$A$4:$B$247,2,FALSE)</f>
        <v>Corea del Sur</v>
      </c>
      <c r="C443" s="29">
        <f t="shared" si="80"/>
        <v>36.081986000000001</v>
      </c>
      <c r="D443" s="29">
        <f t="shared" si="81"/>
        <v>15.192439</v>
      </c>
      <c r="E443" s="29">
        <f t="shared" si="82"/>
        <v>17.910812</v>
      </c>
      <c r="F443" s="29">
        <f t="shared" si="83"/>
        <v>14.071669999999999</v>
      </c>
      <c r="G443" s="29">
        <f t="shared" si="84"/>
        <v>15.213718999999999</v>
      </c>
      <c r="H443" s="29">
        <f t="shared" si="85"/>
        <v>25.165375999999998</v>
      </c>
      <c r="I443" s="29">
        <f t="shared" si="86"/>
        <v>4.5852969999999997</v>
      </c>
      <c r="J443" s="29">
        <f t="shared" si="87"/>
        <v>15.582100000000001</v>
      </c>
      <c r="K443" s="29">
        <f t="shared" si="70"/>
        <v>14.595648000000001</v>
      </c>
      <c r="L443" s="29">
        <f t="shared" si="71"/>
        <v>21.154976999999999</v>
      </c>
      <c r="M443" s="29"/>
    </row>
    <row r="444" spans="1:13" x14ac:dyDescent="0.25">
      <c r="A444" s="4">
        <v>2155</v>
      </c>
      <c r="B444" s="10" t="str">
        <f>VLOOKUP(A444,países!$A$4:$B$247,2,FALSE)</f>
        <v>China Continental</v>
      </c>
      <c r="C444" s="29">
        <f t="shared" si="80"/>
        <v>0</v>
      </c>
      <c r="D444" s="29">
        <f t="shared" si="81"/>
        <v>0</v>
      </c>
      <c r="E444" s="29">
        <f t="shared" si="82"/>
        <v>9.8044999999999993E-2</v>
      </c>
      <c r="F444" s="29">
        <f t="shared" si="83"/>
        <v>0</v>
      </c>
      <c r="G444" s="29">
        <f t="shared" si="84"/>
        <v>6.0019580000000001</v>
      </c>
      <c r="H444" s="29">
        <f t="shared" si="85"/>
        <v>18.950955</v>
      </c>
      <c r="I444" s="29">
        <f t="shared" si="86"/>
        <v>43.161447000000003</v>
      </c>
      <c r="J444" s="29">
        <f t="shared" si="87"/>
        <v>68.111333000000002</v>
      </c>
      <c r="K444" s="29">
        <f t="shared" ref="K444:K507" si="88">VLOOKUP($B444,$B$4:$Z$226,10,FALSE)</f>
        <v>159.66618099999999</v>
      </c>
      <c r="L444" s="29">
        <f t="shared" ref="L444:L507" si="89">VLOOKUP($B444,$B$4:$Z$226,11,FALSE)</f>
        <v>136.958798</v>
      </c>
      <c r="M444" s="29"/>
    </row>
    <row r="445" spans="1:13" x14ac:dyDescent="0.25">
      <c r="A445" s="4">
        <v>2185</v>
      </c>
      <c r="B445" s="10" t="str">
        <f>VLOOKUP(A445,países!$A$4:$B$247,2,FALSE)</f>
        <v>China-Taiwan (Formosa)</v>
      </c>
      <c r="C445" s="29">
        <f t="shared" si="80"/>
        <v>18.124251999999998</v>
      </c>
      <c r="D445" s="29">
        <f t="shared" si="81"/>
        <v>25.324283000000001</v>
      </c>
      <c r="E445" s="29">
        <f t="shared" si="82"/>
        <v>15.390440999999999</v>
      </c>
      <c r="F445" s="29">
        <f t="shared" si="83"/>
        <v>12.792686</v>
      </c>
      <c r="G445" s="29">
        <f t="shared" si="84"/>
        <v>4.440499</v>
      </c>
      <c r="H445" s="29">
        <f t="shared" si="85"/>
        <v>7.9248919999999998</v>
      </c>
      <c r="I445" s="29">
        <f t="shared" si="86"/>
        <v>1.215911</v>
      </c>
      <c r="J445" s="29">
        <f t="shared" si="87"/>
        <v>7.687297</v>
      </c>
      <c r="K445" s="29">
        <f t="shared" si="88"/>
        <v>36.525317000000001</v>
      </c>
      <c r="L445" s="29">
        <f t="shared" si="89"/>
        <v>29.985191</v>
      </c>
      <c r="M445" s="29"/>
    </row>
    <row r="446" spans="1:13" x14ac:dyDescent="0.25">
      <c r="A446" s="4">
        <v>2445</v>
      </c>
      <c r="B446" s="10" t="str">
        <f>VLOOKUP(A446,países!$A$4:$B$247,2,FALSE)</f>
        <v>Emiratos Arabes Unidos</v>
      </c>
      <c r="C446" s="29">
        <f t="shared" si="80"/>
        <v>0.65776699999999999</v>
      </c>
      <c r="D446" s="29">
        <f t="shared" si="81"/>
        <v>8.3051E-2</v>
      </c>
      <c r="E446" s="29">
        <f t="shared" si="82"/>
        <v>1.0096000000000001E-2</v>
      </c>
      <c r="F446" s="29">
        <f t="shared" si="83"/>
        <v>2.5394E-2</v>
      </c>
      <c r="G446" s="29">
        <f t="shared" si="84"/>
        <v>6.5040000000000002E-3</v>
      </c>
      <c r="H446" s="29">
        <f t="shared" si="85"/>
        <v>0.20900199999999999</v>
      </c>
      <c r="I446" s="29">
        <f t="shared" si="86"/>
        <v>1.201092</v>
      </c>
      <c r="J446" s="29">
        <f t="shared" si="87"/>
        <v>21.351911999999999</v>
      </c>
      <c r="K446" s="29">
        <f t="shared" si="88"/>
        <v>1.592222</v>
      </c>
      <c r="L446" s="29">
        <f t="shared" si="89"/>
        <v>2.9725410000000001</v>
      </c>
      <c r="M446" s="29"/>
    </row>
    <row r="447" spans="1:13" x14ac:dyDescent="0.25">
      <c r="A447" s="4">
        <v>2675</v>
      </c>
      <c r="B447" s="10" t="str">
        <f>VLOOKUP(A447,países!$A$4:$B$247,2,FALSE)</f>
        <v>Filipinas</v>
      </c>
      <c r="C447" s="29">
        <f t="shared" si="80"/>
        <v>0.73742200000000002</v>
      </c>
      <c r="D447" s="29">
        <f t="shared" si="81"/>
        <v>0.45662999999999998</v>
      </c>
      <c r="E447" s="29">
        <f t="shared" si="82"/>
        <v>5.3865629999999998</v>
      </c>
      <c r="F447" s="29">
        <f t="shared" si="83"/>
        <v>0.1094</v>
      </c>
      <c r="G447" s="29">
        <f t="shared" si="84"/>
        <v>3.6878570000000002</v>
      </c>
      <c r="H447" s="29">
        <f t="shared" si="85"/>
        <v>3.4736999999999997E-2</v>
      </c>
      <c r="I447" s="29">
        <f t="shared" si="86"/>
        <v>3.284808</v>
      </c>
      <c r="J447" s="29">
        <f t="shared" si="87"/>
        <v>0.76524899999999996</v>
      </c>
      <c r="K447" s="29">
        <f t="shared" si="88"/>
        <v>0.39196799999999998</v>
      </c>
      <c r="L447" s="29">
        <f t="shared" si="89"/>
        <v>0.23755399999999999</v>
      </c>
      <c r="M447" s="29"/>
    </row>
    <row r="448" spans="1:13" x14ac:dyDescent="0.25">
      <c r="A448" s="4">
        <v>3515</v>
      </c>
      <c r="B448" s="10" t="str">
        <f>VLOOKUP(A448,países!$A$4:$B$247,2,FALSE)</f>
        <v>Hong Kong</v>
      </c>
      <c r="C448" s="29">
        <f t="shared" si="80"/>
        <v>6.4653109999999998</v>
      </c>
      <c r="D448" s="29">
        <f t="shared" si="81"/>
        <v>5.3968280000000002</v>
      </c>
      <c r="E448" s="29">
        <f t="shared" si="82"/>
        <v>1.6561600000000001</v>
      </c>
      <c r="F448" s="29">
        <f t="shared" si="83"/>
        <v>1.440518</v>
      </c>
      <c r="G448" s="29">
        <f t="shared" si="84"/>
        <v>3.9117639999999998</v>
      </c>
      <c r="H448" s="29">
        <f t="shared" si="85"/>
        <v>5.7610380000000001</v>
      </c>
      <c r="I448" s="29">
        <f t="shared" si="86"/>
        <v>5.9286120000000002</v>
      </c>
      <c r="J448" s="29">
        <f t="shared" si="87"/>
        <v>9.1909559999999999</v>
      </c>
      <c r="K448" s="29">
        <f t="shared" si="88"/>
        <v>10.70513</v>
      </c>
      <c r="L448" s="29">
        <f t="shared" si="89"/>
        <v>1.5897159999999999</v>
      </c>
      <c r="M448" s="29"/>
    </row>
    <row r="449" spans="1:13" x14ac:dyDescent="0.25">
      <c r="A449" s="4">
        <v>3615</v>
      </c>
      <c r="B449" s="10" t="str">
        <f>VLOOKUP(A449,países!$A$4:$B$247,2,FALSE)</f>
        <v>India</v>
      </c>
      <c r="C449" s="29">
        <f t="shared" si="80"/>
        <v>5.8364209999999996</v>
      </c>
      <c r="D449" s="29">
        <f t="shared" si="81"/>
        <v>5.0998830000000002</v>
      </c>
      <c r="E449" s="29">
        <f t="shared" si="82"/>
        <v>2.7936909999999999</v>
      </c>
      <c r="F449" s="29">
        <f t="shared" si="83"/>
        <v>3.4706790000000001</v>
      </c>
      <c r="G449" s="29">
        <f t="shared" si="84"/>
        <v>3.3946450000000001</v>
      </c>
      <c r="H449" s="29">
        <f t="shared" si="85"/>
        <v>10.421032</v>
      </c>
      <c r="I449" s="29">
        <f t="shared" si="86"/>
        <v>4.0945239999999998</v>
      </c>
      <c r="J449" s="29">
        <f t="shared" si="87"/>
        <v>2.7646500000000001</v>
      </c>
      <c r="K449" s="29">
        <f t="shared" si="88"/>
        <v>4.3704099999999997</v>
      </c>
      <c r="L449" s="29">
        <f t="shared" si="89"/>
        <v>3.3488850000000001</v>
      </c>
      <c r="M449" s="29"/>
    </row>
    <row r="450" spans="1:13" x14ac:dyDescent="0.25">
      <c r="A450" s="4">
        <v>3655</v>
      </c>
      <c r="B450" s="10" t="str">
        <f>VLOOKUP(A450,países!$A$4:$B$247,2,FALSE)</f>
        <v>Indonesia</v>
      </c>
      <c r="C450" s="29">
        <f t="shared" si="80"/>
        <v>1.8690290000000001</v>
      </c>
      <c r="D450" s="29">
        <f t="shared" si="81"/>
        <v>0.91724399999999995</v>
      </c>
      <c r="E450" s="29">
        <f t="shared" si="82"/>
        <v>0.26883600000000002</v>
      </c>
      <c r="F450" s="29">
        <f t="shared" si="83"/>
        <v>1.2216089999999999</v>
      </c>
      <c r="G450" s="29">
        <f t="shared" si="84"/>
        <v>7.3201000000000002E-2</v>
      </c>
      <c r="H450" s="29">
        <f t="shared" si="85"/>
        <v>0.17307800000000001</v>
      </c>
      <c r="I450" s="29">
        <f t="shared" si="86"/>
        <v>3.8478479999999999</v>
      </c>
      <c r="J450" s="29">
        <f t="shared" si="87"/>
        <v>2.7582100000000001</v>
      </c>
      <c r="K450" s="29">
        <f t="shared" si="88"/>
        <v>0.55302099999999998</v>
      </c>
      <c r="L450" s="29">
        <f t="shared" si="89"/>
        <v>3.5904240000000001</v>
      </c>
      <c r="M450" s="29"/>
    </row>
    <row r="451" spans="1:13" x14ac:dyDescent="0.25">
      <c r="A451" s="4">
        <v>3695</v>
      </c>
      <c r="B451" s="10" t="str">
        <f>VLOOKUP(A451,países!$A$4:$B$247,2,FALSE)</f>
        <v>Irak</v>
      </c>
      <c r="C451" s="29">
        <f t="shared" si="80"/>
        <v>0</v>
      </c>
      <c r="D451" s="29">
        <f t="shared" si="81"/>
        <v>0</v>
      </c>
      <c r="E451" s="29">
        <f t="shared" si="82"/>
        <v>0</v>
      </c>
      <c r="F451" s="29">
        <f t="shared" si="83"/>
        <v>0</v>
      </c>
      <c r="G451" s="29">
        <f t="shared" si="84"/>
        <v>0</v>
      </c>
      <c r="H451" s="29">
        <f t="shared" si="85"/>
        <v>0</v>
      </c>
      <c r="I451" s="29">
        <f t="shared" si="86"/>
        <v>0</v>
      </c>
      <c r="J451" s="29">
        <f t="shared" si="87"/>
        <v>0</v>
      </c>
      <c r="K451" s="29">
        <f t="shared" si="88"/>
        <v>0</v>
      </c>
      <c r="L451" s="29">
        <f t="shared" si="89"/>
        <v>1.1E-4</v>
      </c>
      <c r="M451" s="29"/>
    </row>
    <row r="452" spans="1:13" x14ac:dyDescent="0.25">
      <c r="A452" s="4">
        <v>3725</v>
      </c>
      <c r="B452" s="10" t="str">
        <f>VLOOKUP(A452,países!$A$4:$B$247,2,FALSE)</f>
        <v>Irán</v>
      </c>
      <c r="C452" s="29">
        <f t="shared" si="80"/>
        <v>0</v>
      </c>
      <c r="D452" s="29">
        <f t="shared" si="81"/>
        <v>0</v>
      </c>
      <c r="E452" s="29">
        <f t="shared" si="82"/>
        <v>5.4749980000000003</v>
      </c>
      <c r="F452" s="29">
        <f t="shared" si="83"/>
        <v>5.7858349999999996</v>
      </c>
      <c r="G452" s="29">
        <f t="shared" si="84"/>
        <v>0</v>
      </c>
      <c r="H452" s="29">
        <f t="shared" si="85"/>
        <v>0</v>
      </c>
      <c r="I452" s="29">
        <f t="shared" si="86"/>
        <v>4.0410000000000003E-3</v>
      </c>
      <c r="J452" s="29">
        <f t="shared" si="87"/>
        <v>9.8367999999999997E-2</v>
      </c>
      <c r="K452" s="29">
        <f t="shared" si="88"/>
        <v>5.2283000000000003E-2</v>
      </c>
      <c r="L452" s="29">
        <f t="shared" si="89"/>
        <v>0.684114</v>
      </c>
      <c r="M452" s="29"/>
    </row>
    <row r="453" spans="1:13" x14ac:dyDescent="0.25">
      <c r="A453" s="4">
        <v>3835</v>
      </c>
      <c r="B453" s="10" t="str">
        <f>VLOOKUP(A453,países!$A$4:$B$247,2,FALSE)</f>
        <v>Israel</v>
      </c>
      <c r="C453" s="29">
        <f t="shared" si="80"/>
        <v>1.4833970000000001</v>
      </c>
      <c r="D453" s="29">
        <f t="shared" si="81"/>
        <v>0.47164299999999998</v>
      </c>
      <c r="E453" s="29">
        <f t="shared" si="82"/>
        <v>2.1548240000000001</v>
      </c>
      <c r="F453" s="29">
        <f t="shared" si="83"/>
        <v>0.64619800000000005</v>
      </c>
      <c r="G453" s="29">
        <f t="shared" si="84"/>
        <v>1.5792980000000001</v>
      </c>
      <c r="H453" s="29">
        <f t="shared" si="85"/>
        <v>1.0020119999999999</v>
      </c>
      <c r="I453" s="29">
        <f t="shared" si="86"/>
        <v>1.1467020000000001</v>
      </c>
      <c r="J453" s="29">
        <f t="shared" si="87"/>
        <v>4.9323199999999998</v>
      </c>
      <c r="K453" s="29">
        <f t="shared" si="88"/>
        <v>0.74015500000000001</v>
      </c>
      <c r="L453" s="29">
        <f t="shared" si="89"/>
        <v>0.74474600000000002</v>
      </c>
      <c r="M453" s="29"/>
    </row>
    <row r="454" spans="1:13" x14ac:dyDescent="0.25">
      <c r="A454" s="4">
        <v>3995</v>
      </c>
      <c r="B454" s="10" t="str">
        <f>VLOOKUP(A454,países!$A$4:$B$247,2,FALSE)</f>
        <v>Japón</v>
      </c>
      <c r="C454" s="29">
        <f t="shared" si="80"/>
        <v>292.77536099999998</v>
      </c>
      <c r="D454" s="29">
        <f t="shared" si="81"/>
        <v>144.938086</v>
      </c>
      <c r="E454" s="29">
        <f t="shared" si="82"/>
        <v>219.78535199999999</v>
      </c>
      <c r="F454" s="29">
        <f t="shared" si="83"/>
        <v>184.31343000000001</v>
      </c>
      <c r="G454" s="29">
        <f t="shared" si="84"/>
        <v>200.947419</v>
      </c>
      <c r="H454" s="29">
        <f t="shared" si="85"/>
        <v>219.976339</v>
      </c>
      <c r="I454" s="29">
        <f t="shared" si="86"/>
        <v>142.852373</v>
      </c>
      <c r="J454" s="29">
        <f t="shared" si="87"/>
        <v>28.961963000000001</v>
      </c>
      <c r="K454" s="29">
        <f t="shared" si="88"/>
        <v>125.71419</v>
      </c>
      <c r="L454" s="29">
        <f t="shared" si="89"/>
        <v>142.03570199999999</v>
      </c>
      <c r="M454" s="29"/>
    </row>
    <row r="455" spans="1:13" x14ac:dyDescent="0.25">
      <c r="A455" s="4">
        <v>4035</v>
      </c>
      <c r="B455" s="10" t="str">
        <f>VLOOKUP(A455,países!$A$4:$B$247,2,FALSE)</f>
        <v>Jordania</v>
      </c>
      <c r="C455" s="29">
        <f t="shared" si="80"/>
        <v>0</v>
      </c>
      <c r="D455" s="29">
        <f t="shared" si="81"/>
        <v>0</v>
      </c>
      <c r="E455" s="29">
        <f t="shared" si="82"/>
        <v>0.1416</v>
      </c>
      <c r="F455" s="29">
        <f t="shared" si="83"/>
        <v>0.20912500000000001</v>
      </c>
      <c r="G455" s="29">
        <f t="shared" si="84"/>
        <v>5.9042999999999998E-2</v>
      </c>
      <c r="H455" s="29">
        <f t="shared" si="85"/>
        <v>0.31606699999999999</v>
      </c>
      <c r="I455" s="29">
        <f t="shared" si="86"/>
        <v>5.9650000000000002E-2</v>
      </c>
      <c r="J455" s="29">
        <f t="shared" si="87"/>
        <v>1.12E-4</v>
      </c>
      <c r="K455" s="29">
        <f t="shared" si="88"/>
        <v>3.5156E-2</v>
      </c>
      <c r="L455" s="29">
        <f t="shared" si="89"/>
        <v>0</v>
      </c>
      <c r="M455" s="29"/>
    </row>
    <row r="456" spans="1:13" x14ac:dyDescent="0.25">
      <c r="A456" s="4">
        <v>4135</v>
      </c>
      <c r="B456" s="10" t="str">
        <f>VLOOKUP(A456,países!$A$4:$B$247,2,FALSE)</f>
        <v>Kuwait</v>
      </c>
      <c r="C456" s="29">
        <f t="shared" si="80"/>
        <v>0</v>
      </c>
      <c r="D456" s="29">
        <f t="shared" si="81"/>
        <v>0</v>
      </c>
      <c r="E456" s="29">
        <f t="shared" si="82"/>
        <v>3.5708999999999998E-2</v>
      </c>
      <c r="F456" s="29">
        <f t="shared" si="83"/>
        <v>0</v>
      </c>
      <c r="G456" s="29">
        <f t="shared" si="84"/>
        <v>0</v>
      </c>
      <c r="H456" s="29">
        <f t="shared" si="85"/>
        <v>0</v>
      </c>
      <c r="I456" s="29">
        <f t="shared" si="86"/>
        <v>6.2909999999999994E-2</v>
      </c>
      <c r="J456" s="29">
        <f t="shared" si="87"/>
        <v>9.3003000000000002E-2</v>
      </c>
      <c r="K456" s="29">
        <f t="shared" si="88"/>
        <v>8.7285000000000001E-2</v>
      </c>
      <c r="L456" s="29">
        <f t="shared" si="89"/>
        <v>0.140185</v>
      </c>
      <c r="M456" s="29"/>
    </row>
    <row r="457" spans="1:13" x14ac:dyDescent="0.25">
      <c r="A457" s="4">
        <v>4205</v>
      </c>
      <c r="B457" s="10" t="str">
        <f>VLOOKUP(A457,países!$A$4:$B$247,2,FALSE)</f>
        <v xml:space="preserve">Laos, Reino de </v>
      </c>
      <c r="C457" s="29">
        <f t="shared" si="80"/>
        <v>0</v>
      </c>
      <c r="D457" s="29">
        <f t="shared" si="81"/>
        <v>0</v>
      </c>
      <c r="E457" s="29">
        <f t="shared" si="82"/>
        <v>0</v>
      </c>
      <c r="F457" s="29">
        <f t="shared" si="83"/>
        <v>0</v>
      </c>
      <c r="G457" s="29">
        <f t="shared" si="84"/>
        <v>0</v>
      </c>
      <c r="H457" s="29">
        <f t="shared" si="85"/>
        <v>0</v>
      </c>
      <c r="I457" s="29">
        <f t="shared" si="86"/>
        <v>0</v>
      </c>
      <c r="J457" s="29">
        <f t="shared" si="87"/>
        <v>0</v>
      </c>
      <c r="K457" s="29">
        <f t="shared" si="88"/>
        <v>0</v>
      </c>
      <c r="L457" s="29">
        <f t="shared" si="89"/>
        <v>0</v>
      </c>
      <c r="M457" s="29"/>
    </row>
    <row r="458" spans="1:13" x14ac:dyDescent="0.25">
      <c r="A458" s="4">
        <v>4315</v>
      </c>
      <c r="B458" s="10" t="str">
        <f>VLOOKUP(A458,países!$A$4:$B$247,2,FALSE)</f>
        <v>Líbano</v>
      </c>
      <c r="C458" s="29">
        <f t="shared" si="80"/>
        <v>2.2096040000000001</v>
      </c>
      <c r="D458" s="29">
        <f t="shared" si="81"/>
        <v>4.6425000000000001E-2</v>
      </c>
      <c r="E458" s="29">
        <f t="shared" si="82"/>
        <v>2.3505000000000002E-2</v>
      </c>
      <c r="F458" s="29">
        <f t="shared" si="83"/>
        <v>5.8887000000000002E-2</v>
      </c>
      <c r="G458" s="29">
        <f t="shared" si="84"/>
        <v>0</v>
      </c>
      <c r="H458" s="29">
        <f t="shared" si="85"/>
        <v>3.4893E-2</v>
      </c>
      <c r="I458" s="29">
        <f t="shared" si="86"/>
        <v>5.4422999999999999E-2</v>
      </c>
      <c r="J458" s="29">
        <f t="shared" si="87"/>
        <v>0.32440400000000003</v>
      </c>
      <c r="K458" s="29">
        <f t="shared" si="88"/>
        <v>1.016E-3</v>
      </c>
      <c r="L458" s="29">
        <f t="shared" si="89"/>
        <v>4.3305000000000003E-2</v>
      </c>
      <c r="M458" s="29"/>
    </row>
    <row r="459" spans="1:13" x14ac:dyDescent="0.25">
      <c r="A459" s="4">
        <v>4555</v>
      </c>
      <c r="B459" s="10" t="str">
        <f>VLOOKUP(A459,países!$A$4:$B$247,2,FALSE)</f>
        <v>Malasia</v>
      </c>
      <c r="C459" s="29">
        <f t="shared" si="80"/>
        <v>0.478825</v>
      </c>
      <c r="D459" s="29">
        <f t="shared" si="81"/>
        <v>1.4803230000000001</v>
      </c>
      <c r="E459" s="29">
        <f t="shared" si="82"/>
        <v>1.1382000000000001</v>
      </c>
      <c r="F459" s="29">
        <f t="shared" si="83"/>
        <v>0.41997499999999999</v>
      </c>
      <c r="G459" s="29">
        <f t="shared" si="84"/>
        <v>0.63768000000000002</v>
      </c>
      <c r="H459" s="29">
        <f t="shared" si="85"/>
        <v>1.20563</v>
      </c>
      <c r="I459" s="29">
        <f t="shared" si="86"/>
        <v>1.1849749999999999</v>
      </c>
      <c r="J459" s="29">
        <f t="shared" si="87"/>
        <v>0.65847699999999998</v>
      </c>
      <c r="K459" s="29">
        <f t="shared" si="88"/>
        <v>1.9562740000000001</v>
      </c>
      <c r="L459" s="29">
        <f t="shared" si="89"/>
        <v>0.59991700000000003</v>
      </c>
      <c r="M459" s="29"/>
    </row>
    <row r="460" spans="1:13" x14ac:dyDescent="0.25">
      <c r="A460" s="4">
        <v>4975</v>
      </c>
      <c r="B460" s="10" t="str">
        <f>VLOOKUP(A460,países!$A$4:$B$247,2,FALSE)</f>
        <v>Mongolia</v>
      </c>
      <c r="C460" s="29">
        <f t="shared" si="80"/>
        <v>0</v>
      </c>
      <c r="D460" s="29">
        <f t="shared" si="81"/>
        <v>0</v>
      </c>
      <c r="E460" s="29">
        <f t="shared" si="82"/>
        <v>0</v>
      </c>
      <c r="F460" s="29">
        <f t="shared" si="83"/>
        <v>0</v>
      </c>
      <c r="G460" s="29">
        <f t="shared" si="84"/>
        <v>0</v>
      </c>
      <c r="H460" s="29">
        <f t="shared" si="85"/>
        <v>0</v>
      </c>
      <c r="I460" s="29">
        <f t="shared" si="86"/>
        <v>0</v>
      </c>
      <c r="J460" s="29">
        <f t="shared" si="87"/>
        <v>0</v>
      </c>
      <c r="K460" s="29">
        <f t="shared" si="88"/>
        <v>0</v>
      </c>
      <c r="L460" s="29">
        <f t="shared" si="89"/>
        <v>0</v>
      </c>
      <c r="M460" s="29"/>
    </row>
    <row r="461" spans="1:13" x14ac:dyDescent="0.25">
      <c r="A461" s="4">
        <v>5175</v>
      </c>
      <c r="B461" s="10" t="str">
        <f>VLOOKUP(A461,países!$A$4:$B$247,2,FALSE)</f>
        <v>Nepal</v>
      </c>
      <c r="C461" s="29">
        <f t="shared" si="80"/>
        <v>0</v>
      </c>
      <c r="D461" s="29">
        <f t="shared" si="81"/>
        <v>0</v>
      </c>
      <c r="E461" s="29">
        <f t="shared" si="82"/>
        <v>0</v>
      </c>
      <c r="F461" s="29">
        <f t="shared" si="83"/>
        <v>0</v>
      </c>
      <c r="G461" s="29">
        <f t="shared" si="84"/>
        <v>0</v>
      </c>
      <c r="H461" s="29">
        <f t="shared" si="85"/>
        <v>0</v>
      </c>
      <c r="I461" s="29">
        <f t="shared" si="86"/>
        <v>0</v>
      </c>
      <c r="J461" s="29">
        <f t="shared" si="87"/>
        <v>0</v>
      </c>
      <c r="K461" s="29">
        <f t="shared" si="88"/>
        <v>0</v>
      </c>
      <c r="L461" s="29">
        <f t="shared" si="89"/>
        <v>0</v>
      </c>
      <c r="M461" s="29"/>
    </row>
    <row r="462" spans="1:13" x14ac:dyDescent="0.25">
      <c r="A462" s="4">
        <v>5565</v>
      </c>
      <c r="B462" s="10" t="str">
        <f>VLOOKUP(A462,países!$A$4:$B$247,2,FALSE)</f>
        <v>Omán</v>
      </c>
      <c r="C462" s="29">
        <f t="shared" si="80"/>
        <v>0</v>
      </c>
      <c r="D462" s="29">
        <f t="shared" si="81"/>
        <v>0</v>
      </c>
      <c r="E462" s="29">
        <f t="shared" si="82"/>
        <v>0</v>
      </c>
      <c r="F462" s="29">
        <f t="shared" si="83"/>
        <v>0</v>
      </c>
      <c r="G462" s="29">
        <f t="shared" si="84"/>
        <v>0</v>
      </c>
      <c r="H462" s="29">
        <f t="shared" si="85"/>
        <v>0</v>
      </c>
      <c r="I462" s="29">
        <f t="shared" si="86"/>
        <v>0</v>
      </c>
      <c r="J462" s="29">
        <f t="shared" si="87"/>
        <v>0.32431599999999999</v>
      </c>
      <c r="K462" s="29">
        <f t="shared" si="88"/>
        <v>5.1529999999999996E-3</v>
      </c>
      <c r="L462" s="29">
        <f t="shared" si="89"/>
        <v>8.2140000000000008E-3</v>
      </c>
      <c r="M462" s="29"/>
    </row>
    <row r="463" spans="1:13" x14ac:dyDescent="0.25">
      <c r="A463" s="4">
        <v>5765</v>
      </c>
      <c r="B463" s="10" t="str">
        <f>VLOOKUP(A463,países!$A$4:$B$247,2,FALSE)</f>
        <v>Pakistán</v>
      </c>
      <c r="C463" s="29">
        <f t="shared" si="80"/>
        <v>0</v>
      </c>
      <c r="D463" s="29">
        <f t="shared" si="81"/>
        <v>9.4784999999999994E-2</v>
      </c>
      <c r="E463" s="29">
        <f t="shared" si="82"/>
        <v>5.4456999999999998E-2</v>
      </c>
      <c r="F463" s="29">
        <f t="shared" si="83"/>
        <v>3.0311999999999999E-2</v>
      </c>
      <c r="G463" s="29">
        <f t="shared" si="84"/>
        <v>0.47460799999999997</v>
      </c>
      <c r="H463" s="29">
        <f t="shared" si="85"/>
        <v>1.227174</v>
      </c>
      <c r="I463" s="29">
        <f t="shared" si="86"/>
        <v>1.336697</v>
      </c>
      <c r="J463" s="29">
        <f t="shared" si="87"/>
        <v>4.2166160000000001</v>
      </c>
      <c r="K463" s="29">
        <f t="shared" si="88"/>
        <v>0.97794099999999995</v>
      </c>
      <c r="L463" s="29">
        <f t="shared" si="89"/>
        <v>0.33577899999999999</v>
      </c>
      <c r="M463" s="29"/>
    </row>
    <row r="464" spans="1:13" x14ac:dyDescent="0.25">
      <c r="A464" s="4">
        <v>6185</v>
      </c>
      <c r="B464" s="10" t="str">
        <f>VLOOKUP(A464,países!$A$4:$B$247,2,FALSE)</f>
        <v>Qatar</v>
      </c>
      <c r="C464" s="29">
        <f t="shared" si="80"/>
        <v>0</v>
      </c>
      <c r="D464" s="29">
        <f t="shared" si="81"/>
        <v>0</v>
      </c>
      <c r="E464" s="29">
        <f t="shared" si="82"/>
        <v>0</v>
      </c>
      <c r="F464" s="29">
        <f t="shared" si="83"/>
        <v>0</v>
      </c>
      <c r="G464" s="29">
        <f t="shared" si="84"/>
        <v>0</v>
      </c>
      <c r="H464" s="29">
        <f t="shared" si="85"/>
        <v>0</v>
      </c>
      <c r="I464" s="29">
        <f t="shared" si="86"/>
        <v>4.3988610000000001</v>
      </c>
      <c r="J464" s="29">
        <f t="shared" si="87"/>
        <v>4.5362</v>
      </c>
      <c r="K464" s="29">
        <f t="shared" si="88"/>
        <v>20.156983</v>
      </c>
      <c r="L464" s="29">
        <f t="shared" si="89"/>
        <v>0.115588</v>
      </c>
      <c r="M464" s="29"/>
    </row>
    <row r="465" spans="1:14" x14ac:dyDescent="0.25">
      <c r="A465" s="4">
        <v>6766</v>
      </c>
      <c r="B465" s="10" t="str">
        <f>VLOOKUP(A465,países!$A$4:$B$247,2,FALSE)</f>
        <v>Rusia</v>
      </c>
      <c r="C465" s="29">
        <f t="shared" si="80"/>
        <v>41.940525000000001</v>
      </c>
      <c r="D465" s="29">
        <f t="shared" si="81"/>
        <v>14.146364</v>
      </c>
      <c r="E465" s="29">
        <f t="shared" si="82"/>
        <v>28.918334999999999</v>
      </c>
      <c r="F465" s="29">
        <f t="shared" si="83"/>
        <v>8.5818100000000008</v>
      </c>
      <c r="G465" s="29">
        <f t="shared" si="84"/>
        <v>11.742718999999999</v>
      </c>
      <c r="H465" s="29">
        <f t="shared" si="85"/>
        <v>41.366796000000001</v>
      </c>
      <c r="I465" s="29">
        <f t="shared" si="86"/>
        <v>23.108158</v>
      </c>
      <c r="J465" s="29">
        <f t="shared" si="87"/>
        <v>21.524519999999999</v>
      </c>
      <c r="K465" s="29">
        <f t="shared" si="88"/>
        <v>23.048535000000001</v>
      </c>
      <c r="L465" s="29">
        <f t="shared" si="89"/>
        <v>16.244229000000001</v>
      </c>
      <c r="M465" s="29"/>
    </row>
    <row r="466" spans="1:14" x14ac:dyDescent="0.25">
      <c r="A466" s="4">
        <v>7415</v>
      </c>
      <c r="B466" s="10" t="str">
        <f>VLOOKUP(A466,países!$A$4:$B$247,2,FALSE)</f>
        <v>Singapur</v>
      </c>
      <c r="C466" s="29">
        <f t="shared" si="80"/>
        <v>0.538242</v>
      </c>
      <c r="D466" s="29">
        <f t="shared" si="81"/>
        <v>6.8047829999999996</v>
      </c>
      <c r="E466" s="29">
        <f t="shared" si="82"/>
        <v>3.6716470000000001</v>
      </c>
      <c r="F466" s="29">
        <f t="shared" si="83"/>
        <v>1.402088</v>
      </c>
      <c r="G466" s="29">
        <f t="shared" si="84"/>
        <v>0.80951499999999998</v>
      </c>
      <c r="H466" s="29">
        <f t="shared" si="85"/>
        <v>1.129256</v>
      </c>
      <c r="I466" s="29">
        <f t="shared" si="86"/>
        <v>3.5316399999999999</v>
      </c>
      <c r="J466" s="29">
        <f t="shared" si="87"/>
        <v>2.0918999999999999</v>
      </c>
      <c r="K466" s="29">
        <f t="shared" si="88"/>
        <v>0.69156099999999998</v>
      </c>
      <c r="L466" s="29">
        <f t="shared" si="89"/>
        <v>0.96617900000000001</v>
      </c>
      <c r="M466" s="29"/>
    </row>
    <row r="467" spans="1:14" x14ac:dyDescent="0.25">
      <c r="A467" s="4">
        <v>7445</v>
      </c>
      <c r="B467" s="10" t="str">
        <f>VLOOKUP(A467,países!$A$4:$B$247,2,FALSE)</f>
        <v>Siria</v>
      </c>
      <c r="C467" s="29">
        <f t="shared" si="80"/>
        <v>3.3984E-2</v>
      </c>
      <c r="D467" s="29">
        <f t="shared" si="81"/>
        <v>8.3887000000000003E-2</v>
      </c>
      <c r="E467" s="29">
        <f t="shared" si="82"/>
        <v>0</v>
      </c>
      <c r="F467" s="29">
        <f t="shared" si="83"/>
        <v>1.0525E-2</v>
      </c>
      <c r="G467" s="29">
        <f t="shared" si="84"/>
        <v>0</v>
      </c>
      <c r="H467" s="29">
        <f t="shared" si="85"/>
        <v>8.1400000000000005E-4</v>
      </c>
      <c r="I467" s="29">
        <f t="shared" si="86"/>
        <v>6.2509999999999996E-3</v>
      </c>
      <c r="J467" s="29">
        <f t="shared" si="87"/>
        <v>1.525434</v>
      </c>
      <c r="K467" s="29">
        <f t="shared" si="88"/>
        <v>3.3994000000000003E-2</v>
      </c>
      <c r="L467" s="29">
        <f t="shared" si="89"/>
        <v>3.2159E-2</v>
      </c>
      <c r="M467" s="29"/>
    </row>
    <row r="468" spans="1:14" x14ac:dyDescent="0.25">
      <c r="A468" s="4">
        <v>7765</v>
      </c>
      <c r="B468" s="10" t="str">
        <f>VLOOKUP(A468,países!$A$4:$B$247,2,FALSE)</f>
        <v>Tailandia</v>
      </c>
      <c r="C468" s="29">
        <f t="shared" si="80"/>
        <v>1.677678</v>
      </c>
      <c r="D468" s="29">
        <f t="shared" si="81"/>
        <v>3.413983</v>
      </c>
      <c r="E468" s="29">
        <f t="shared" si="82"/>
        <v>7.8071000000000002E-2</v>
      </c>
      <c r="F468" s="29">
        <f t="shared" si="83"/>
        <v>6.4023329999999996</v>
      </c>
      <c r="G468" s="29">
        <f t="shared" si="84"/>
        <v>5.3361840000000003</v>
      </c>
      <c r="H468" s="29">
        <f t="shared" si="85"/>
        <v>4.6555460000000002</v>
      </c>
      <c r="I468" s="29">
        <f t="shared" si="86"/>
        <v>7.4247719999999999</v>
      </c>
      <c r="J468" s="29">
        <f t="shared" si="87"/>
        <v>2.264284</v>
      </c>
      <c r="K468" s="29">
        <f t="shared" si="88"/>
        <v>1.3897139999999999</v>
      </c>
      <c r="L468" s="29">
        <f t="shared" si="89"/>
        <v>1.7667269999999999</v>
      </c>
      <c r="M468" s="29"/>
    </row>
    <row r="469" spans="1:14" x14ac:dyDescent="0.25">
      <c r="A469" s="4">
        <v>8275</v>
      </c>
      <c r="B469" s="10" t="str">
        <f>VLOOKUP(A469,países!$A$4:$B$247,2,FALSE)</f>
        <v>Turquía</v>
      </c>
      <c r="C469" s="29">
        <f t="shared" si="80"/>
        <v>0.66118500000000002</v>
      </c>
      <c r="D469" s="29">
        <f t="shared" si="81"/>
        <v>8.2307229999999993</v>
      </c>
      <c r="E469" s="29">
        <f t="shared" si="82"/>
        <v>0.103237</v>
      </c>
      <c r="F469" s="29">
        <f t="shared" si="83"/>
        <v>4.5433969999999997</v>
      </c>
      <c r="G469" s="29">
        <f t="shared" si="84"/>
        <v>0.83196499999999995</v>
      </c>
      <c r="H469" s="29">
        <f t="shared" si="85"/>
        <v>2.0828519999999999</v>
      </c>
      <c r="I469" s="29">
        <f t="shared" si="86"/>
        <v>0.71522699999999995</v>
      </c>
      <c r="J469" s="29">
        <f t="shared" si="87"/>
        <v>1.793679</v>
      </c>
      <c r="K469" s="29">
        <f t="shared" si="88"/>
        <v>1.1254960000000001</v>
      </c>
      <c r="L469" s="29">
        <f t="shared" si="89"/>
        <v>1.191732</v>
      </c>
      <c r="M469" s="29"/>
    </row>
    <row r="470" spans="1:14" x14ac:dyDescent="0.25">
      <c r="A470" s="4">
        <v>8555</v>
      </c>
      <c r="B470" s="10" t="str">
        <f>VLOOKUP(A470,países!$A$4:$B$247,2,FALSE)</f>
        <v>Vietnam Rep. Democrática</v>
      </c>
      <c r="C470" s="29">
        <f t="shared" si="80"/>
        <v>0</v>
      </c>
      <c r="D470" s="29">
        <f t="shared" si="81"/>
        <v>0</v>
      </c>
      <c r="E470" s="29">
        <f t="shared" si="82"/>
        <v>0</v>
      </c>
      <c r="F470" s="29">
        <f t="shared" si="83"/>
        <v>0</v>
      </c>
      <c r="G470" s="29">
        <f t="shared" si="84"/>
        <v>4.5250000000000004E-3</v>
      </c>
      <c r="H470" s="29">
        <f t="shared" si="85"/>
        <v>1.3308E-2</v>
      </c>
      <c r="I470" s="29">
        <f t="shared" si="86"/>
        <v>3.4709999999999998E-2</v>
      </c>
      <c r="J470" s="29">
        <f t="shared" si="87"/>
        <v>8.5493E-2</v>
      </c>
      <c r="K470" s="29">
        <f t="shared" si="88"/>
        <v>0.12983</v>
      </c>
      <c r="L470" s="29">
        <f t="shared" si="89"/>
        <v>0.100677</v>
      </c>
      <c r="M470" s="29"/>
    </row>
    <row r="471" spans="1:14" x14ac:dyDescent="0.25">
      <c r="A471" s="4">
        <v>8585</v>
      </c>
      <c r="B471" s="10" t="str">
        <f>VLOOKUP(A471,países!$A$4:$B$247,2,FALSE)</f>
        <v>Vietnam del Sur Rep.</v>
      </c>
      <c r="C471" s="29">
        <f t="shared" si="80"/>
        <v>0</v>
      </c>
      <c r="D471" s="29">
        <f t="shared" si="81"/>
        <v>0</v>
      </c>
      <c r="E471" s="29">
        <f t="shared" si="82"/>
        <v>0</v>
      </c>
      <c r="F471" s="29">
        <f t="shared" si="83"/>
        <v>0</v>
      </c>
      <c r="G471" s="29">
        <f t="shared" si="84"/>
        <v>0</v>
      </c>
      <c r="H471" s="29">
        <f t="shared" si="85"/>
        <v>0</v>
      </c>
      <c r="I471" s="29">
        <f t="shared" si="86"/>
        <v>0</v>
      </c>
      <c r="J471" s="29">
        <f t="shared" si="87"/>
        <v>0</v>
      </c>
      <c r="K471" s="29">
        <f t="shared" si="88"/>
        <v>0</v>
      </c>
      <c r="L471" s="29">
        <f t="shared" si="89"/>
        <v>0</v>
      </c>
      <c r="M471" s="29"/>
    </row>
    <row r="472" spans="1:14" customFormat="1" x14ac:dyDescent="0.25">
      <c r="A472" s="4">
        <v>909918</v>
      </c>
      <c r="B472" s="10" t="str">
        <f>VLOOKUP(A472,países!$A$4:$B$247,2,FALSE)</f>
        <v>Resto Asia</v>
      </c>
      <c r="C472" s="29">
        <f t="shared" si="80"/>
        <v>0</v>
      </c>
      <c r="D472" s="29">
        <f t="shared" si="81"/>
        <v>0</v>
      </c>
      <c r="E472" s="29">
        <f t="shared" si="82"/>
        <v>0</v>
      </c>
      <c r="F472" s="29">
        <f t="shared" si="83"/>
        <v>0</v>
      </c>
      <c r="G472" s="29">
        <f t="shared" si="84"/>
        <v>0</v>
      </c>
      <c r="H472" s="29">
        <f t="shared" si="85"/>
        <v>0</v>
      </c>
      <c r="I472" s="29">
        <f t="shared" si="86"/>
        <v>0</v>
      </c>
      <c r="J472" s="29">
        <f t="shared" si="87"/>
        <v>0</v>
      </c>
      <c r="K472" s="29">
        <f t="shared" si="88"/>
        <v>0</v>
      </c>
      <c r="L472" s="29">
        <f t="shared" si="89"/>
        <v>0</v>
      </c>
      <c r="M472" s="29"/>
      <c r="N472" s="4"/>
    </row>
    <row r="473" spans="1:14" x14ac:dyDescent="0.25">
      <c r="A473" s="4">
        <v>8805</v>
      </c>
      <c r="B473" s="10" t="str">
        <f>VLOOKUP(A473,países!$A$4:$B$247,2,FALSE)</f>
        <v>Yemen</v>
      </c>
      <c r="C473" s="29">
        <f t="shared" si="80"/>
        <v>0</v>
      </c>
      <c r="D473" s="29">
        <f t="shared" si="81"/>
        <v>0</v>
      </c>
      <c r="E473" s="29">
        <f t="shared" si="82"/>
        <v>0</v>
      </c>
      <c r="F473" s="29">
        <f t="shared" si="83"/>
        <v>0</v>
      </c>
      <c r="G473" s="29">
        <f t="shared" si="84"/>
        <v>0</v>
      </c>
      <c r="H473" s="29">
        <f t="shared" si="85"/>
        <v>0.148586</v>
      </c>
      <c r="I473" s="29">
        <f t="shared" si="86"/>
        <v>2.8699999999999998E-4</v>
      </c>
      <c r="J473" s="29">
        <f t="shared" si="87"/>
        <v>0</v>
      </c>
      <c r="K473" s="29">
        <f t="shared" si="88"/>
        <v>0</v>
      </c>
      <c r="L473" s="29">
        <f t="shared" si="89"/>
        <v>6.4999999999999997E-4</v>
      </c>
      <c r="M473" s="29"/>
    </row>
    <row r="474" spans="1:14" x14ac:dyDescent="0.25">
      <c r="J474" s="29"/>
      <c r="K474" s="29"/>
      <c r="L474" s="29"/>
      <c r="M474" s="29"/>
    </row>
    <row r="475" spans="1:14" x14ac:dyDescent="0.25">
      <c r="J475" s="29"/>
      <c r="K475" s="29"/>
      <c r="L475" s="29"/>
      <c r="M475" s="29"/>
    </row>
    <row r="476" spans="1:14" x14ac:dyDescent="0.25">
      <c r="J476" s="29"/>
      <c r="K476" s="29"/>
      <c r="L476" s="29"/>
      <c r="M476" s="29"/>
    </row>
    <row r="477" spans="1:14" x14ac:dyDescent="0.25">
      <c r="J477" s="29"/>
      <c r="K477" s="29"/>
      <c r="L477" s="29"/>
      <c r="M477" s="29"/>
    </row>
    <row r="478" spans="1:14" customFormat="1" x14ac:dyDescent="0.25">
      <c r="A478" s="4">
        <v>919914</v>
      </c>
      <c r="B478" s="26" t="s">
        <v>240</v>
      </c>
      <c r="C478" s="4"/>
      <c r="D478" s="4"/>
      <c r="E478" s="4"/>
      <c r="F478" s="4"/>
      <c r="G478" s="4"/>
      <c r="H478" s="4"/>
      <c r="I478" s="4"/>
      <c r="J478" s="29"/>
      <c r="K478" s="29"/>
      <c r="L478" s="29"/>
      <c r="M478" s="29"/>
      <c r="N478" s="4"/>
    </row>
    <row r="479" spans="1:14" customFormat="1" x14ac:dyDescent="0.25">
      <c r="A479" s="4">
        <v>597</v>
      </c>
      <c r="B479" s="10" t="str">
        <f>VLOOKUP(A479,países!$A$4:$B$247,2,FALSE)</f>
        <v>Argelia</v>
      </c>
      <c r="C479" s="29">
        <f t="shared" ref="C479:C496" si="90">VLOOKUP($B479,$B$4:$H$226,2,FALSE)</f>
        <v>0.55846499999999999</v>
      </c>
      <c r="D479" s="29">
        <f t="shared" ref="D479:D496" si="91">VLOOKUP($B479,$B$4:$H$226,3,FALSE)</f>
        <v>0</v>
      </c>
      <c r="E479" s="29">
        <f t="shared" ref="E479:E496" si="92">VLOOKUP($B479,$B$4:$H$226,4,FALSE)</f>
        <v>2.8247000000000001E-2</v>
      </c>
      <c r="F479" s="29">
        <f t="shared" ref="F479:F496" si="93">VLOOKUP($B479,$B$4:$H$226,5,FALSE)</f>
        <v>0</v>
      </c>
      <c r="G479" s="29">
        <f t="shared" ref="G479:G496" si="94">VLOOKUP($B479,$B$4:$H$226,6,FALSE)</f>
        <v>0</v>
      </c>
      <c r="H479" s="29">
        <f t="shared" ref="H479:H496" si="95">VLOOKUP($B479,$B$4:$H$226,7,FALSE)</f>
        <v>1.4305999999999999E-2</v>
      </c>
      <c r="I479" s="29">
        <f t="shared" ref="I479:I496" si="96">VLOOKUP($B479,$B$4:$I$226,8,FALSE)</f>
        <v>1.452E-2</v>
      </c>
      <c r="J479" s="29">
        <f t="shared" ref="J479:J496" si="97">VLOOKUP($B479,$B$4:$Z$226,9,FALSE)</f>
        <v>2.5927039999999999</v>
      </c>
      <c r="K479" s="29">
        <f t="shared" si="88"/>
        <v>6.7429999999999999E-3</v>
      </c>
      <c r="L479" s="29">
        <f t="shared" si="89"/>
        <v>5.4229999999999999E-3</v>
      </c>
      <c r="M479" s="29"/>
      <c r="N479" s="4"/>
    </row>
    <row r="480" spans="1:14" customFormat="1" x14ac:dyDescent="0.25">
      <c r="A480" s="4">
        <v>633</v>
      </c>
      <c r="B480" s="10" t="str">
        <f>VLOOKUP(A480,países!$A$4:$B$247,2,FALSE)</f>
        <v>Argentina</v>
      </c>
      <c r="C480" s="29">
        <f t="shared" si="90"/>
        <v>14.700753000000001</v>
      </c>
      <c r="D480" s="29">
        <f t="shared" si="91"/>
        <v>16.444354000000001</v>
      </c>
      <c r="E480" s="29">
        <f t="shared" si="92"/>
        <v>20.887584</v>
      </c>
      <c r="F480" s="29">
        <f t="shared" si="93"/>
        <v>19.77233</v>
      </c>
      <c r="G480" s="29">
        <f t="shared" si="94"/>
        <v>13.161792</v>
      </c>
      <c r="H480" s="29">
        <f t="shared" si="95"/>
        <v>15.510344999999999</v>
      </c>
      <c r="I480" s="29">
        <f t="shared" si="96"/>
        <v>22.75535</v>
      </c>
      <c r="J480" s="29">
        <f t="shared" si="97"/>
        <v>7.1751430000000003</v>
      </c>
      <c r="K480" s="29">
        <f t="shared" si="88"/>
        <v>9.3922290000000004</v>
      </c>
      <c r="L480" s="29">
        <f t="shared" si="89"/>
        <v>11.552154</v>
      </c>
      <c r="M480" s="29"/>
      <c r="N480" s="4"/>
    </row>
    <row r="481" spans="1:14" customFormat="1" x14ac:dyDescent="0.25">
      <c r="A481" s="4">
        <v>1053</v>
      </c>
      <c r="B481" s="10" t="str">
        <f>VLOOKUP(A481,países!$A$4:$B$247,2,FALSE)</f>
        <v>Brasil</v>
      </c>
      <c r="C481" s="29">
        <f t="shared" si="90"/>
        <v>107.272981</v>
      </c>
      <c r="D481" s="29">
        <f t="shared" si="91"/>
        <v>139.58350899999999</v>
      </c>
      <c r="E481" s="29">
        <f t="shared" si="92"/>
        <v>141.84466800000001</v>
      </c>
      <c r="F481" s="29">
        <f t="shared" si="93"/>
        <v>138.438557</v>
      </c>
      <c r="G481" s="29">
        <f t="shared" si="94"/>
        <v>88.885836999999995</v>
      </c>
      <c r="H481" s="29">
        <f t="shared" si="95"/>
        <v>123.469627</v>
      </c>
      <c r="I481" s="29">
        <f t="shared" si="96"/>
        <v>201.79647900000001</v>
      </c>
      <c r="J481" s="29">
        <f t="shared" si="97"/>
        <v>139.727813</v>
      </c>
      <c r="K481" s="29">
        <f t="shared" si="88"/>
        <v>118.117279</v>
      </c>
      <c r="L481" s="29">
        <f t="shared" si="89"/>
        <v>100.067548</v>
      </c>
      <c r="M481" s="29"/>
      <c r="N481" s="4"/>
    </row>
    <row r="482" spans="1:14" customFormat="1" x14ac:dyDescent="0.25">
      <c r="A482" s="4">
        <v>1693</v>
      </c>
      <c r="B482" s="10" t="str">
        <f>VLOOKUP(A482,países!$A$4:$B$247,2,FALSE)</f>
        <v>Colombia</v>
      </c>
      <c r="C482" s="29">
        <f t="shared" si="90"/>
        <v>1317.7143100000001</v>
      </c>
      <c r="D482" s="29">
        <f t="shared" si="91"/>
        <v>1152.170721</v>
      </c>
      <c r="E482" s="29">
        <f t="shared" si="92"/>
        <v>1235.730622</v>
      </c>
      <c r="F482" s="29">
        <f t="shared" si="93"/>
        <v>1289.5671319999999</v>
      </c>
      <c r="G482" s="29">
        <f t="shared" si="94"/>
        <v>671.065471</v>
      </c>
      <c r="H482" s="29">
        <f t="shared" si="95"/>
        <v>741.51317100000006</v>
      </c>
      <c r="I482" s="29">
        <f t="shared" si="96"/>
        <v>738.15099099999998</v>
      </c>
      <c r="J482" s="29">
        <f t="shared" si="97"/>
        <v>704.80662900000004</v>
      </c>
      <c r="K482" s="29">
        <f t="shared" si="88"/>
        <v>626.83925199999999</v>
      </c>
      <c r="L482" s="29">
        <f t="shared" si="89"/>
        <v>727.61421499999994</v>
      </c>
      <c r="M482" s="29"/>
      <c r="N482" s="4"/>
    </row>
    <row r="483" spans="1:14" customFormat="1" x14ac:dyDescent="0.25">
      <c r="A483" s="4">
        <v>2113</v>
      </c>
      <c r="B483" s="10" t="str">
        <f>VLOOKUP(A483,países!$A$4:$B$247,2,FALSE)</f>
        <v>Chile</v>
      </c>
      <c r="C483" s="29">
        <f t="shared" si="90"/>
        <v>66.542210999999995</v>
      </c>
      <c r="D483" s="29">
        <f t="shared" si="91"/>
        <v>84.858248000000003</v>
      </c>
      <c r="E483" s="29">
        <f t="shared" si="92"/>
        <v>75.088081000000003</v>
      </c>
      <c r="F483" s="29">
        <f t="shared" si="93"/>
        <v>87.827630999999997</v>
      </c>
      <c r="G483" s="29">
        <f t="shared" si="94"/>
        <v>87.000201000000004</v>
      </c>
      <c r="H483" s="29">
        <f t="shared" si="95"/>
        <v>62.271388999999999</v>
      </c>
      <c r="I483" s="29">
        <f t="shared" si="96"/>
        <v>83.230712999999994</v>
      </c>
      <c r="J483" s="29">
        <f t="shared" si="97"/>
        <v>65.122686999999999</v>
      </c>
      <c r="K483" s="29">
        <f t="shared" si="88"/>
        <v>43.843842000000002</v>
      </c>
      <c r="L483" s="29">
        <f t="shared" si="89"/>
        <v>39.572626999999997</v>
      </c>
      <c r="M483" s="29"/>
      <c r="N483" s="4"/>
    </row>
    <row r="484" spans="1:14" customFormat="1" x14ac:dyDescent="0.25">
      <c r="A484" s="4">
        <v>2407</v>
      </c>
      <c r="B484" s="10" t="str">
        <f>VLOOKUP(A484,países!$A$4:$B$247,2,FALSE)</f>
        <v>Egipto</v>
      </c>
      <c r="C484" s="29">
        <f t="shared" si="90"/>
        <v>3.71</v>
      </c>
      <c r="D484" s="29">
        <f t="shared" si="91"/>
        <v>3.242896</v>
      </c>
      <c r="E484" s="29">
        <f t="shared" si="92"/>
        <v>6.8533309999999998</v>
      </c>
      <c r="F484" s="29">
        <f t="shared" si="93"/>
        <v>3.2290779999999999</v>
      </c>
      <c r="G484" s="29">
        <f t="shared" si="94"/>
        <v>6.469608</v>
      </c>
      <c r="H484" s="29">
        <f t="shared" si="95"/>
        <v>2.2537129999999999</v>
      </c>
      <c r="I484" s="29">
        <f t="shared" si="96"/>
        <v>0.973464</v>
      </c>
      <c r="J484" s="29">
        <f t="shared" si="97"/>
        <v>1.472718</v>
      </c>
      <c r="K484" s="29">
        <f t="shared" si="88"/>
        <v>0.90967500000000001</v>
      </c>
      <c r="L484" s="29">
        <f t="shared" si="89"/>
        <v>21.657941000000001</v>
      </c>
      <c r="M484" s="29"/>
      <c r="N484" s="4"/>
    </row>
    <row r="485" spans="1:14" customFormat="1" x14ac:dyDescent="0.25">
      <c r="A485" s="4">
        <v>3615</v>
      </c>
      <c r="B485" s="10" t="str">
        <f>VLOOKUP(A485,países!$A$4:$B$247,2,FALSE)</f>
        <v>India</v>
      </c>
      <c r="C485" s="29">
        <f t="shared" si="90"/>
        <v>5.8364209999999996</v>
      </c>
      <c r="D485" s="29">
        <f t="shared" si="91"/>
        <v>5.0998830000000002</v>
      </c>
      <c r="E485" s="29">
        <f t="shared" si="92"/>
        <v>2.7936909999999999</v>
      </c>
      <c r="F485" s="29">
        <f t="shared" si="93"/>
        <v>3.4706790000000001</v>
      </c>
      <c r="G485" s="29">
        <f t="shared" si="94"/>
        <v>3.3946450000000001</v>
      </c>
      <c r="H485" s="29">
        <f t="shared" si="95"/>
        <v>10.421032</v>
      </c>
      <c r="I485" s="29">
        <f t="shared" si="96"/>
        <v>4.0945239999999998</v>
      </c>
      <c r="J485" s="29">
        <f t="shared" si="97"/>
        <v>2.7646500000000001</v>
      </c>
      <c r="K485" s="29">
        <f t="shared" si="88"/>
        <v>4.3704099999999997</v>
      </c>
      <c r="L485" s="29">
        <f t="shared" si="89"/>
        <v>3.3488850000000001</v>
      </c>
      <c r="M485" s="29"/>
      <c r="N485" s="4"/>
    </row>
    <row r="486" spans="1:14" customFormat="1" x14ac:dyDescent="0.25">
      <c r="A486" s="4">
        <v>3655</v>
      </c>
      <c r="B486" s="10" t="str">
        <f>VLOOKUP(A486,países!$A$4:$B$247,2,FALSE)</f>
        <v>Indonesia</v>
      </c>
      <c r="C486" s="29">
        <f t="shared" si="90"/>
        <v>1.8690290000000001</v>
      </c>
      <c r="D486" s="29">
        <f t="shared" si="91"/>
        <v>0.91724399999999995</v>
      </c>
      <c r="E486" s="29">
        <f t="shared" si="92"/>
        <v>0.26883600000000002</v>
      </c>
      <c r="F486" s="29">
        <f t="shared" si="93"/>
        <v>1.2216089999999999</v>
      </c>
      <c r="G486" s="29">
        <f t="shared" si="94"/>
        <v>7.3201000000000002E-2</v>
      </c>
      <c r="H486" s="29">
        <f t="shared" si="95"/>
        <v>0.17307800000000001</v>
      </c>
      <c r="I486" s="29">
        <f t="shared" si="96"/>
        <v>3.8478479999999999</v>
      </c>
      <c r="J486" s="29">
        <f t="shared" si="97"/>
        <v>2.7582100000000001</v>
      </c>
      <c r="K486" s="29">
        <f t="shared" si="88"/>
        <v>0.55302099999999998</v>
      </c>
      <c r="L486" s="29">
        <f t="shared" si="89"/>
        <v>3.5904240000000001</v>
      </c>
      <c r="M486" s="29"/>
      <c r="N486" s="4"/>
    </row>
    <row r="487" spans="1:14" customFormat="1" x14ac:dyDescent="0.25">
      <c r="A487" s="4">
        <v>3725</v>
      </c>
      <c r="B487" s="10" t="str">
        <f>VLOOKUP(A487,países!$A$4:$B$247,2,FALSE)</f>
        <v>Irán</v>
      </c>
      <c r="C487" s="29">
        <f t="shared" si="90"/>
        <v>0</v>
      </c>
      <c r="D487" s="29">
        <f t="shared" si="91"/>
        <v>0</v>
      </c>
      <c r="E487" s="29">
        <f t="shared" si="92"/>
        <v>5.4749980000000003</v>
      </c>
      <c r="F487" s="29">
        <f t="shared" si="93"/>
        <v>5.7858349999999996</v>
      </c>
      <c r="G487" s="29">
        <f t="shared" si="94"/>
        <v>0</v>
      </c>
      <c r="H487" s="29">
        <f t="shared" si="95"/>
        <v>0</v>
      </c>
      <c r="I487" s="29">
        <f t="shared" si="96"/>
        <v>4.0410000000000003E-3</v>
      </c>
      <c r="J487" s="29">
        <f t="shared" si="97"/>
        <v>9.8367999999999997E-2</v>
      </c>
      <c r="K487" s="29">
        <f t="shared" si="88"/>
        <v>5.2283000000000003E-2</v>
      </c>
      <c r="L487" s="29">
        <f t="shared" si="89"/>
        <v>0.684114</v>
      </c>
      <c r="M487" s="29"/>
      <c r="N487" s="4"/>
    </row>
    <row r="488" spans="1:14" customFormat="1" x14ac:dyDescent="0.25">
      <c r="A488" s="4">
        <v>3912</v>
      </c>
      <c r="B488" s="10" t="str">
        <f>VLOOKUP(A488,países!$A$4:$B$247,2,FALSE)</f>
        <v>Jamaica</v>
      </c>
      <c r="C488" s="29">
        <f t="shared" si="90"/>
        <v>10.545662</v>
      </c>
      <c r="D488" s="29">
        <f t="shared" si="91"/>
        <v>8.1658899999999992</v>
      </c>
      <c r="E488" s="29">
        <f t="shared" si="92"/>
        <v>11.434678999999999</v>
      </c>
      <c r="F488" s="29">
        <f t="shared" si="93"/>
        <v>9.0259099999999997</v>
      </c>
      <c r="G488" s="29">
        <f t="shared" si="94"/>
        <v>10.451703999999999</v>
      </c>
      <c r="H488" s="29">
        <f t="shared" si="95"/>
        <v>13.062372999999999</v>
      </c>
      <c r="I488" s="29">
        <f t="shared" si="96"/>
        <v>12.760673000000001</v>
      </c>
      <c r="J488" s="29">
        <f t="shared" si="97"/>
        <v>15.211244000000001</v>
      </c>
      <c r="K488" s="29">
        <f t="shared" si="88"/>
        <v>12.033087999999999</v>
      </c>
      <c r="L488" s="29">
        <f t="shared" si="89"/>
        <v>8.1013549999999999</v>
      </c>
      <c r="M488" s="29"/>
      <c r="N488" s="4"/>
    </row>
    <row r="489" spans="1:14" customFormat="1" x14ac:dyDescent="0.25">
      <c r="A489" s="4">
        <v>4107</v>
      </c>
      <c r="B489" s="10" t="str">
        <f>VLOOKUP(A489,países!$A$4:$B$247,2,FALSE)</f>
        <v>Kenia</v>
      </c>
      <c r="C489" s="29">
        <f t="shared" si="90"/>
        <v>0</v>
      </c>
      <c r="D489" s="29">
        <f t="shared" si="91"/>
        <v>0</v>
      </c>
      <c r="E489" s="29">
        <f t="shared" si="92"/>
        <v>0</v>
      </c>
      <c r="F489" s="29">
        <f t="shared" si="93"/>
        <v>0</v>
      </c>
      <c r="G489" s="29">
        <f t="shared" si="94"/>
        <v>1.9944E-2</v>
      </c>
      <c r="H489" s="29">
        <f t="shared" si="95"/>
        <v>3.1983999999999999E-2</v>
      </c>
      <c r="I489" s="29">
        <f t="shared" si="96"/>
        <v>3.5283000000000002E-2</v>
      </c>
      <c r="J489" s="29">
        <f t="shared" si="97"/>
        <v>0</v>
      </c>
      <c r="K489" s="29">
        <f t="shared" si="88"/>
        <v>5.2297999999999997E-2</v>
      </c>
      <c r="L489" s="29">
        <f t="shared" si="89"/>
        <v>6.3650999999999999E-2</v>
      </c>
      <c r="M489" s="29"/>
      <c r="N489" s="4"/>
    </row>
    <row r="490" spans="1:14" customFormat="1" x14ac:dyDescent="0.25">
      <c r="A490" s="4">
        <v>4555</v>
      </c>
      <c r="B490" s="10" t="str">
        <f>VLOOKUP(A490,países!$A$4:$B$247,2,FALSE)</f>
        <v>Malasia</v>
      </c>
      <c r="C490" s="29">
        <f t="shared" si="90"/>
        <v>0.478825</v>
      </c>
      <c r="D490" s="29">
        <f t="shared" si="91"/>
        <v>1.4803230000000001</v>
      </c>
      <c r="E490" s="29">
        <f t="shared" si="92"/>
        <v>1.1382000000000001</v>
      </c>
      <c r="F490" s="29">
        <f t="shared" si="93"/>
        <v>0.41997499999999999</v>
      </c>
      <c r="G490" s="29">
        <f t="shared" si="94"/>
        <v>0.63768000000000002</v>
      </c>
      <c r="H490" s="29">
        <f t="shared" si="95"/>
        <v>1.20563</v>
      </c>
      <c r="I490" s="29">
        <f t="shared" si="96"/>
        <v>1.1849749999999999</v>
      </c>
      <c r="J490" s="29">
        <f t="shared" si="97"/>
        <v>0.65847699999999998</v>
      </c>
      <c r="K490" s="29">
        <f t="shared" si="88"/>
        <v>1.9562740000000001</v>
      </c>
      <c r="L490" s="29">
        <f t="shared" si="89"/>
        <v>0.59991700000000003</v>
      </c>
      <c r="M490" s="29"/>
      <c r="N490" s="4"/>
    </row>
    <row r="491" spans="1:14" customFormat="1" x14ac:dyDescent="0.25">
      <c r="A491" s="4">
        <v>4931</v>
      </c>
      <c r="B491" s="10" t="str">
        <f>VLOOKUP(A491,países!$A$4:$B$247,2,FALSE)</f>
        <v>México</v>
      </c>
      <c r="C491" s="29">
        <f t="shared" si="90"/>
        <v>172.67201299999999</v>
      </c>
      <c r="D491" s="29">
        <f t="shared" si="91"/>
        <v>139.291946</v>
      </c>
      <c r="E491" s="29">
        <f t="shared" si="92"/>
        <v>185.08849000000001</v>
      </c>
      <c r="F491" s="29">
        <f t="shared" si="93"/>
        <v>203.775249</v>
      </c>
      <c r="G491" s="29">
        <f t="shared" si="94"/>
        <v>171.95355900000001</v>
      </c>
      <c r="H491" s="29">
        <f t="shared" si="95"/>
        <v>273.57271200000002</v>
      </c>
      <c r="I491" s="29">
        <f t="shared" si="96"/>
        <v>275.368765</v>
      </c>
      <c r="J491" s="29">
        <f t="shared" si="97"/>
        <v>262.36122699999999</v>
      </c>
      <c r="K491" s="29">
        <f t="shared" si="88"/>
        <v>338.459925</v>
      </c>
      <c r="L491" s="29">
        <f t="shared" si="89"/>
        <v>300.87228499999998</v>
      </c>
      <c r="M491" s="29"/>
      <c r="N491" s="4"/>
    </row>
    <row r="492" spans="1:14" customFormat="1" x14ac:dyDescent="0.25">
      <c r="A492" s="4">
        <v>5287</v>
      </c>
      <c r="B492" s="10" t="str">
        <f>VLOOKUP(A492,países!$A$4:$B$247,2,FALSE)</f>
        <v>Nigeria</v>
      </c>
      <c r="C492" s="29">
        <f t="shared" si="90"/>
        <v>2.8912789999999999</v>
      </c>
      <c r="D492" s="29">
        <f t="shared" si="91"/>
        <v>1.8988320000000001</v>
      </c>
      <c r="E492" s="29">
        <f t="shared" si="92"/>
        <v>3.5074709999999998</v>
      </c>
      <c r="F492" s="29">
        <f t="shared" si="93"/>
        <v>3.2181000000000001E-2</v>
      </c>
      <c r="G492" s="29">
        <f t="shared" si="94"/>
        <v>0.113733</v>
      </c>
      <c r="H492" s="29">
        <f t="shared" si="95"/>
        <v>0.38653700000000002</v>
      </c>
      <c r="I492" s="29">
        <f t="shared" si="96"/>
        <v>6.3936289999999998</v>
      </c>
      <c r="J492" s="29">
        <f t="shared" si="97"/>
        <v>4.2189220000000001</v>
      </c>
      <c r="K492" s="29">
        <f t="shared" si="88"/>
        <v>3.3124410000000002</v>
      </c>
      <c r="L492" s="29">
        <f t="shared" si="89"/>
        <v>0.22825500000000001</v>
      </c>
      <c r="M492" s="29"/>
      <c r="N492" s="4"/>
    </row>
    <row r="493" spans="1:14" customFormat="1" x14ac:dyDescent="0.25">
      <c r="A493" s="4">
        <v>5893</v>
      </c>
      <c r="B493" s="10" t="str">
        <f>VLOOKUP(A493,países!$A$4:$B$247,2,FALSE)</f>
        <v>Perú</v>
      </c>
      <c r="C493" s="29">
        <f t="shared" si="90"/>
        <v>134.344336</v>
      </c>
      <c r="D493" s="29">
        <f t="shared" si="91"/>
        <v>147.80963800000001</v>
      </c>
      <c r="E493" s="29">
        <f t="shared" si="92"/>
        <v>177.68090799999999</v>
      </c>
      <c r="F493" s="29">
        <f t="shared" si="93"/>
        <v>140.89103800000001</v>
      </c>
      <c r="G493" s="29">
        <f t="shared" si="94"/>
        <v>138.43999400000001</v>
      </c>
      <c r="H493" s="29">
        <f t="shared" si="95"/>
        <v>138.94881599999999</v>
      </c>
      <c r="I493" s="29">
        <f t="shared" si="96"/>
        <v>124.220929</v>
      </c>
      <c r="J493" s="29">
        <f t="shared" si="97"/>
        <v>111.259334</v>
      </c>
      <c r="K493" s="29">
        <f t="shared" si="88"/>
        <v>79.189879000000005</v>
      </c>
      <c r="L493" s="29">
        <f t="shared" si="89"/>
        <v>84.616009000000005</v>
      </c>
      <c r="M493" s="29"/>
      <c r="N493" s="4"/>
    </row>
    <row r="494" spans="1:14" customFormat="1" x14ac:dyDescent="0.25">
      <c r="A494" s="4">
        <v>6657</v>
      </c>
      <c r="B494" s="10" t="str">
        <f>VLOOKUP(A494,países!$A$4:$B$247,2,FALSE)</f>
        <v>Zimbabwe (Rodhesia)</v>
      </c>
      <c r="C494" s="29">
        <f t="shared" si="90"/>
        <v>9.9579000000000001E-2</v>
      </c>
      <c r="D494" s="29">
        <f t="shared" si="91"/>
        <v>0.13722999999999999</v>
      </c>
      <c r="E494" s="29">
        <f t="shared" si="92"/>
        <v>0</v>
      </c>
      <c r="F494" s="29">
        <f t="shared" si="93"/>
        <v>2.1648000000000001E-2</v>
      </c>
      <c r="G494" s="29">
        <f t="shared" si="94"/>
        <v>0</v>
      </c>
      <c r="H494" s="29">
        <f t="shared" si="95"/>
        <v>0</v>
      </c>
      <c r="I494" s="29">
        <f t="shared" si="96"/>
        <v>0.30449999999999999</v>
      </c>
      <c r="J494" s="29">
        <f t="shared" si="97"/>
        <v>1.235E-3</v>
      </c>
      <c r="K494" s="29">
        <f t="shared" si="88"/>
        <v>0</v>
      </c>
      <c r="L494" s="29">
        <f t="shared" si="89"/>
        <v>0</v>
      </c>
      <c r="M494" s="29"/>
      <c r="N494" s="4"/>
    </row>
    <row r="495" spans="1:14" customFormat="1" x14ac:dyDescent="0.25">
      <c r="A495" s="4">
        <v>7287</v>
      </c>
      <c r="B495" s="10" t="str">
        <f>VLOOKUP(A495,países!$A$4:$B$247,2,FALSE)</f>
        <v>Senegal</v>
      </c>
      <c r="C495" s="29">
        <f t="shared" si="90"/>
        <v>0</v>
      </c>
      <c r="D495" s="29">
        <f t="shared" si="91"/>
        <v>0</v>
      </c>
      <c r="E495" s="29">
        <f t="shared" si="92"/>
        <v>0</v>
      </c>
      <c r="F495" s="29">
        <f t="shared" si="93"/>
        <v>0</v>
      </c>
      <c r="G495" s="29">
        <f t="shared" si="94"/>
        <v>0</v>
      </c>
      <c r="H495" s="29">
        <f t="shared" si="95"/>
        <v>0</v>
      </c>
      <c r="I495" s="29">
        <f t="shared" si="96"/>
        <v>0</v>
      </c>
      <c r="J495" s="29">
        <f t="shared" si="97"/>
        <v>1.3291000000000001E-2</v>
      </c>
      <c r="K495" s="29">
        <f t="shared" si="88"/>
        <v>0</v>
      </c>
      <c r="L495" s="29">
        <f t="shared" si="89"/>
        <v>7.1400000000000005E-2</v>
      </c>
      <c r="M495" s="29"/>
      <c r="N495" s="4"/>
    </row>
    <row r="496" spans="1:14" customFormat="1" x14ac:dyDescent="0.25">
      <c r="A496" s="4">
        <v>7505</v>
      </c>
      <c r="B496" s="10" t="str">
        <f>VLOOKUP(A496,países!$A$4:$B$247,2,FALSE)</f>
        <v>Sry Lanka</v>
      </c>
      <c r="C496" s="29">
        <f t="shared" si="90"/>
        <v>0</v>
      </c>
      <c r="D496" s="29">
        <f t="shared" si="91"/>
        <v>0</v>
      </c>
      <c r="E496" s="29">
        <f t="shared" si="92"/>
        <v>0.14474999999999999</v>
      </c>
      <c r="F496" s="29">
        <f t="shared" si="93"/>
        <v>0</v>
      </c>
      <c r="G496" s="29">
        <f t="shared" si="94"/>
        <v>0</v>
      </c>
      <c r="H496" s="29">
        <f t="shared" si="95"/>
        <v>0.247311</v>
      </c>
      <c r="I496" s="29">
        <f t="shared" si="96"/>
        <v>7.4771000000000004E-2</v>
      </c>
      <c r="J496" s="29">
        <f t="shared" si="97"/>
        <v>0.320741</v>
      </c>
      <c r="K496" s="29">
        <f t="shared" si="88"/>
        <v>0.76068000000000002</v>
      </c>
      <c r="L496" s="29">
        <f t="shared" si="89"/>
        <v>2.6307000000000001E-2</v>
      </c>
      <c r="M496" s="29"/>
      <c r="N496" s="4"/>
    </row>
    <row r="497" spans="1:14" customForma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29"/>
      <c r="K497" s="29"/>
      <c r="L497" s="29"/>
      <c r="M497" s="29"/>
      <c r="N497" s="4"/>
    </row>
    <row r="498" spans="1:14" customForma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29"/>
      <c r="K498" s="29"/>
      <c r="L498" s="29"/>
      <c r="M498" s="29"/>
      <c r="N498" s="4"/>
    </row>
    <row r="499" spans="1:14" customFormat="1" x14ac:dyDescent="0.25">
      <c r="A499" s="4">
        <v>919915</v>
      </c>
      <c r="B499" s="26" t="s">
        <v>241</v>
      </c>
      <c r="C499" s="4"/>
      <c r="D499" s="4"/>
      <c r="E499" s="4"/>
      <c r="F499" s="4"/>
      <c r="G499" s="4"/>
      <c r="H499" s="4"/>
      <c r="I499" s="4"/>
      <c r="J499" s="29"/>
      <c r="K499" s="29"/>
      <c r="L499" s="29"/>
      <c r="M499" s="29"/>
      <c r="N499" s="4"/>
    </row>
    <row r="500" spans="1:14" customFormat="1" x14ac:dyDescent="0.25">
      <c r="A500" s="4">
        <v>3615</v>
      </c>
      <c r="B500" s="10" t="str">
        <f>VLOOKUP(A500,países!$A$4:$B$247,2,FALSE)</f>
        <v>India</v>
      </c>
      <c r="C500" s="29">
        <f>VLOOKUP($B500,$B$4:$H$226,2,FALSE)</f>
        <v>5.8364209999999996</v>
      </c>
      <c r="D500" s="29">
        <f>VLOOKUP($B500,$B$4:$H$226,3,FALSE)</f>
        <v>5.0998830000000002</v>
      </c>
      <c r="E500" s="29">
        <f>VLOOKUP($B500,$B$4:$H$226,4,FALSE)</f>
        <v>2.7936909999999999</v>
      </c>
      <c r="F500" s="29">
        <f>VLOOKUP($B500,$B$4:$H$226,5,FALSE)</f>
        <v>3.4706790000000001</v>
      </c>
      <c r="G500" s="29">
        <f>VLOOKUP($B500,$B$4:$H$226,6,FALSE)</f>
        <v>3.3946450000000001</v>
      </c>
      <c r="H500" s="29">
        <f>VLOOKUP($B500,$B$4:$H$226,7,FALSE)</f>
        <v>10.421032</v>
      </c>
      <c r="I500" s="29">
        <f>VLOOKUP($B500,$B$4:$I$226,8,FALSE)</f>
        <v>4.0945239999999998</v>
      </c>
      <c r="J500" s="29">
        <f>VLOOKUP($B500,$B$4:$Z$226,9,FALSE)</f>
        <v>2.7646500000000001</v>
      </c>
      <c r="K500" s="29">
        <f t="shared" si="88"/>
        <v>4.3704099999999997</v>
      </c>
      <c r="L500" s="29">
        <f t="shared" si="89"/>
        <v>3.3488850000000001</v>
      </c>
      <c r="M500" s="29"/>
      <c r="N500" s="4"/>
    </row>
    <row r="501" spans="1:14" customFormat="1" x14ac:dyDescent="0.25">
      <c r="A501" s="4">
        <v>3655</v>
      </c>
      <c r="B501" s="10" t="str">
        <f>VLOOKUP(A501,países!$A$4:$B$247,2,FALSE)</f>
        <v>Indonesia</v>
      </c>
      <c r="C501" s="29">
        <f>VLOOKUP($B501,$B$4:$H$226,2,FALSE)</f>
        <v>1.8690290000000001</v>
      </c>
      <c r="D501" s="29">
        <f>VLOOKUP($B501,$B$4:$H$226,3,FALSE)</f>
        <v>0.91724399999999995</v>
      </c>
      <c r="E501" s="29">
        <f>VLOOKUP($B501,$B$4:$H$226,4,FALSE)</f>
        <v>0.26883600000000002</v>
      </c>
      <c r="F501" s="29">
        <f>VLOOKUP($B501,$B$4:$H$226,5,FALSE)</f>
        <v>1.2216089999999999</v>
      </c>
      <c r="G501" s="29">
        <f>VLOOKUP($B501,$B$4:$H$226,6,FALSE)</f>
        <v>7.3201000000000002E-2</v>
      </c>
      <c r="H501" s="29">
        <f>VLOOKUP($B501,$B$4:$H$226,7,FALSE)</f>
        <v>0.17307800000000001</v>
      </c>
      <c r="I501" s="29">
        <f>VLOOKUP($B501,$B$4:$I$226,8,FALSE)</f>
        <v>3.8478479999999999</v>
      </c>
      <c r="J501" s="29">
        <f>VLOOKUP($B501,$B$4:$Z$226,9,FALSE)</f>
        <v>2.7582100000000001</v>
      </c>
      <c r="K501" s="29">
        <f t="shared" si="88"/>
        <v>0.55302099999999998</v>
      </c>
      <c r="L501" s="29">
        <f t="shared" si="89"/>
        <v>3.5904240000000001</v>
      </c>
      <c r="M501" s="29"/>
      <c r="N501" s="4"/>
    </row>
    <row r="502" spans="1:14" customFormat="1" x14ac:dyDescent="0.25">
      <c r="A502" s="4">
        <v>3725</v>
      </c>
      <c r="B502" s="10" t="str">
        <f>VLOOKUP(A502,países!$A$4:$B$247,2,FALSE)</f>
        <v>Irán</v>
      </c>
      <c r="C502" s="29">
        <f>VLOOKUP($B502,$B$4:$H$226,2,FALSE)</f>
        <v>0</v>
      </c>
      <c r="D502" s="29">
        <f>VLOOKUP($B502,$B$4:$H$226,3,FALSE)</f>
        <v>0</v>
      </c>
      <c r="E502" s="29">
        <f>VLOOKUP($B502,$B$4:$H$226,4,FALSE)</f>
        <v>5.4749980000000003</v>
      </c>
      <c r="F502" s="29">
        <f>VLOOKUP($B502,$B$4:$H$226,5,FALSE)</f>
        <v>5.7858349999999996</v>
      </c>
      <c r="G502" s="29">
        <f>VLOOKUP($B502,$B$4:$H$226,6,FALSE)</f>
        <v>0</v>
      </c>
      <c r="H502" s="29">
        <f>VLOOKUP($B502,$B$4:$H$226,7,FALSE)</f>
        <v>0</v>
      </c>
      <c r="I502" s="29">
        <f>VLOOKUP($B502,$B$4:$I$226,8,FALSE)</f>
        <v>4.0410000000000003E-3</v>
      </c>
      <c r="J502" s="29">
        <f>VLOOKUP($B502,$B$4:$Z$226,9,FALSE)</f>
        <v>9.8367999999999997E-2</v>
      </c>
      <c r="K502" s="29">
        <f t="shared" si="88"/>
        <v>5.2283000000000003E-2</v>
      </c>
      <c r="L502" s="29">
        <f t="shared" si="89"/>
        <v>0.684114</v>
      </c>
      <c r="M502" s="29"/>
      <c r="N502" s="4"/>
    </row>
    <row r="503" spans="1:14" customFormat="1" x14ac:dyDescent="0.25">
      <c r="A503" s="4">
        <v>4555</v>
      </c>
      <c r="B503" s="10" t="str">
        <f>VLOOKUP(A503,países!$A$4:$B$247,2,FALSE)</f>
        <v>Malasia</v>
      </c>
      <c r="C503" s="29">
        <f>VLOOKUP($B503,$B$4:$H$226,2,FALSE)</f>
        <v>0.478825</v>
      </c>
      <c r="D503" s="29">
        <f>VLOOKUP($B503,$B$4:$H$226,3,FALSE)</f>
        <v>1.4803230000000001</v>
      </c>
      <c r="E503" s="29">
        <f>VLOOKUP($B503,$B$4:$H$226,4,FALSE)</f>
        <v>1.1382000000000001</v>
      </c>
      <c r="F503" s="29">
        <f>VLOOKUP($B503,$B$4:$H$226,5,FALSE)</f>
        <v>0.41997499999999999</v>
      </c>
      <c r="G503" s="29">
        <f>VLOOKUP($B503,$B$4:$H$226,6,FALSE)</f>
        <v>0.63768000000000002</v>
      </c>
      <c r="H503" s="29">
        <f>VLOOKUP($B503,$B$4:$H$226,7,FALSE)</f>
        <v>1.20563</v>
      </c>
      <c r="I503" s="29">
        <f>VLOOKUP($B503,$B$4:$I$226,8,FALSE)</f>
        <v>1.1849749999999999</v>
      </c>
      <c r="J503" s="29">
        <f>VLOOKUP($B503,$B$4:$Z$226,9,FALSE)</f>
        <v>0.65847699999999998</v>
      </c>
      <c r="K503" s="29">
        <f t="shared" si="88"/>
        <v>1.9562740000000001</v>
      </c>
      <c r="L503" s="29">
        <f t="shared" si="89"/>
        <v>0.59991700000000003</v>
      </c>
      <c r="M503" s="29"/>
      <c r="N503" s="4"/>
    </row>
    <row r="504" spans="1:14" customFormat="1" x14ac:dyDescent="0.25">
      <c r="A504" s="4">
        <v>7505</v>
      </c>
      <c r="B504" s="10" t="str">
        <f>VLOOKUP(A504,países!$A$4:$B$247,2,FALSE)</f>
        <v>Sry Lanka</v>
      </c>
      <c r="C504" s="29">
        <f>VLOOKUP($B504,$B$4:$H$226,2,FALSE)</f>
        <v>0</v>
      </c>
      <c r="D504" s="29">
        <f>VLOOKUP($B504,$B$4:$H$226,3,FALSE)</f>
        <v>0</v>
      </c>
      <c r="E504" s="29">
        <f>VLOOKUP($B504,$B$4:$H$226,4,FALSE)</f>
        <v>0.14474999999999999</v>
      </c>
      <c r="F504" s="29">
        <f>VLOOKUP($B504,$B$4:$H$226,5,FALSE)</f>
        <v>0</v>
      </c>
      <c r="G504" s="29">
        <f>VLOOKUP($B504,$B$4:$H$226,6,FALSE)</f>
        <v>0</v>
      </c>
      <c r="H504" s="29">
        <f>VLOOKUP($B504,$B$4:$H$226,7,FALSE)</f>
        <v>0.247311</v>
      </c>
      <c r="I504" s="29">
        <f>VLOOKUP($B504,$B$4:$I$226,8,FALSE)</f>
        <v>7.4771000000000004E-2</v>
      </c>
      <c r="J504" s="29">
        <f>VLOOKUP($B504,$B$4:$Z$226,9,FALSE)</f>
        <v>0.320741</v>
      </c>
      <c r="K504" s="29">
        <f t="shared" si="88"/>
        <v>0.76068000000000002</v>
      </c>
      <c r="L504" s="29">
        <f t="shared" si="89"/>
        <v>2.6307000000000001E-2</v>
      </c>
      <c r="M504" s="29"/>
      <c r="N504" s="4"/>
    </row>
    <row r="505" spans="1:14" customForma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29"/>
      <c r="K505" s="29"/>
      <c r="L505" s="29"/>
      <c r="M505" s="29"/>
      <c r="N505" s="4"/>
    </row>
    <row r="506" spans="1:14" customFormat="1" x14ac:dyDescent="0.25">
      <c r="A506" s="4">
        <v>919916</v>
      </c>
      <c r="B506" s="26" t="s">
        <v>242</v>
      </c>
      <c r="C506" s="4"/>
      <c r="D506" s="4"/>
      <c r="E506" s="4"/>
      <c r="F506" s="4"/>
      <c r="G506" s="4"/>
      <c r="H506" s="4"/>
      <c r="I506" s="4"/>
      <c r="J506" s="29"/>
      <c r="K506" s="29"/>
      <c r="L506" s="29"/>
      <c r="M506" s="29"/>
      <c r="N506" s="4"/>
    </row>
    <row r="507" spans="1:14" customFormat="1" x14ac:dyDescent="0.25">
      <c r="A507" s="4">
        <v>597</v>
      </c>
      <c r="B507" s="10" t="str">
        <f>VLOOKUP(A507,países!$A$4:$B$247,2,FALSE)</f>
        <v>Argelia</v>
      </c>
      <c r="C507" s="29">
        <f t="shared" ref="C507:C512" si="98">VLOOKUP($B507,$B$4:$H$226,2,FALSE)</f>
        <v>0.55846499999999999</v>
      </c>
      <c r="D507" s="29">
        <f t="shared" ref="D507:D512" si="99">VLOOKUP($B507,$B$4:$H$226,3,FALSE)</f>
        <v>0</v>
      </c>
      <c r="E507" s="29">
        <f t="shared" ref="E507:E512" si="100">VLOOKUP($B507,$B$4:$H$226,4,FALSE)</f>
        <v>2.8247000000000001E-2</v>
      </c>
      <c r="F507" s="29">
        <f t="shared" ref="F507:F512" si="101">VLOOKUP($B507,$B$4:$H$226,5,FALSE)</f>
        <v>0</v>
      </c>
      <c r="G507" s="29">
        <f t="shared" ref="G507:G512" si="102">VLOOKUP($B507,$B$4:$H$226,6,FALSE)</f>
        <v>0</v>
      </c>
      <c r="H507" s="29">
        <f t="shared" ref="H507:H512" si="103">VLOOKUP($B507,$B$4:$H$226,7,FALSE)</f>
        <v>1.4305999999999999E-2</v>
      </c>
      <c r="I507" s="29">
        <f t="shared" ref="I507:I512" si="104">VLOOKUP($B507,$B$4:$I$226,8,FALSE)</f>
        <v>1.452E-2</v>
      </c>
      <c r="J507" s="29">
        <f t="shared" ref="J507:J512" si="105">VLOOKUP($B507,$B$4:$Z$226,9,FALSE)</f>
        <v>2.5927039999999999</v>
      </c>
      <c r="K507" s="29">
        <f t="shared" si="88"/>
        <v>6.7429999999999999E-3</v>
      </c>
      <c r="L507" s="29">
        <f t="shared" si="89"/>
        <v>5.4229999999999999E-3</v>
      </c>
      <c r="M507" s="29"/>
      <c r="N507" s="4"/>
    </row>
    <row r="508" spans="1:14" customFormat="1" x14ac:dyDescent="0.25">
      <c r="A508" s="4">
        <v>2407</v>
      </c>
      <c r="B508" s="10" t="str">
        <f>VLOOKUP(A508,países!$A$4:$B$247,2,FALSE)</f>
        <v>Egipto</v>
      </c>
      <c r="C508" s="29">
        <f t="shared" si="98"/>
        <v>3.71</v>
      </c>
      <c r="D508" s="29">
        <f t="shared" si="99"/>
        <v>3.242896</v>
      </c>
      <c r="E508" s="29">
        <f t="shared" si="100"/>
        <v>6.8533309999999998</v>
      </c>
      <c r="F508" s="29">
        <f t="shared" si="101"/>
        <v>3.2290779999999999</v>
      </c>
      <c r="G508" s="29">
        <f t="shared" si="102"/>
        <v>6.469608</v>
      </c>
      <c r="H508" s="29">
        <f t="shared" si="103"/>
        <v>2.2537129999999999</v>
      </c>
      <c r="I508" s="29">
        <f t="shared" si="104"/>
        <v>0.973464</v>
      </c>
      <c r="J508" s="29">
        <f t="shared" si="105"/>
        <v>1.472718</v>
      </c>
      <c r="K508" s="29">
        <f t="shared" ref="K508:K521" si="106">VLOOKUP($B508,$B$4:$Z$226,10,FALSE)</f>
        <v>0.90967500000000001</v>
      </c>
      <c r="L508" s="29">
        <f t="shared" ref="L508:L521" si="107">VLOOKUP($B508,$B$4:$Z$226,11,FALSE)</f>
        <v>21.657941000000001</v>
      </c>
      <c r="M508" s="29"/>
      <c r="N508" s="4"/>
    </row>
    <row r="509" spans="1:14" customFormat="1" x14ac:dyDescent="0.25">
      <c r="A509" s="4">
        <v>4107</v>
      </c>
      <c r="B509" s="10" t="str">
        <f>VLOOKUP(A509,países!$A$4:$B$247,2,FALSE)</f>
        <v>Kenia</v>
      </c>
      <c r="C509" s="29">
        <f t="shared" si="98"/>
        <v>0</v>
      </c>
      <c r="D509" s="29">
        <f t="shared" si="99"/>
        <v>0</v>
      </c>
      <c r="E509" s="29">
        <f t="shared" si="100"/>
        <v>0</v>
      </c>
      <c r="F509" s="29">
        <f t="shared" si="101"/>
        <v>0</v>
      </c>
      <c r="G509" s="29">
        <f t="shared" si="102"/>
        <v>1.9944E-2</v>
      </c>
      <c r="H509" s="29">
        <f t="shared" si="103"/>
        <v>3.1983999999999999E-2</v>
      </c>
      <c r="I509" s="29">
        <f t="shared" si="104"/>
        <v>3.5283000000000002E-2</v>
      </c>
      <c r="J509" s="29">
        <f t="shared" si="105"/>
        <v>0</v>
      </c>
      <c r="K509" s="29">
        <f t="shared" si="106"/>
        <v>5.2297999999999997E-2</v>
      </c>
      <c r="L509" s="29">
        <f t="shared" si="107"/>
        <v>6.3650999999999999E-2</v>
      </c>
      <c r="M509" s="29"/>
      <c r="N509" s="4"/>
    </row>
    <row r="510" spans="1:14" customFormat="1" x14ac:dyDescent="0.25">
      <c r="A510" s="4">
        <v>5287</v>
      </c>
      <c r="B510" s="10" t="str">
        <f>VLOOKUP(A510,países!$A$4:$B$247,2,FALSE)</f>
        <v>Nigeria</v>
      </c>
      <c r="C510" s="29">
        <f t="shared" si="98"/>
        <v>2.8912789999999999</v>
      </c>
      <c r="D510" s="29">
        <f t="shared" si="99"/>
        <v>1.8988320000000001</v>
      </c>
      <c r="E510" s="29">
        <f t="shared" si="100"/>
        <v>3.5074709999999998</v>
      </c>
      <c r="F510" s="29">
        <f t="shared" si="101"/>
        <v>3.2181000000000001E-2</v>
      </c>
      <c r="G510" s="29">
        <f t="shared" si="102"/>
        <v>0.113733</v>
      </c>
      <c r="H510" s="29">
        <f t="shared" si="103"/>
        <v>0.38653700000000002</v>
      </c>
      <c r="I510" s="29">
        <f t="shared" si="104"/>
        <v>6.3936289999999998</v>
      </c>
      <c r="J510" s="29">
        <f t="shared" si="105"/>
        <v>4.2189220000000001</v>
      </c>
      <c r="K510" s="29">
        <f t="shared" si="106"/>
        <v>3.3124410000000002</v>
      </c>
      <c r="L510" s="29">
        <f t="shared" si="107"/>
        <v>0.22825500000000001</v>
      </c>
      <c r="M510" s="29"/>
      <c r="N510" s="4"/>
    </row>
    <row r="511" spans="1:14" customFormat="1" x14ac:dyDescent="0.25">
      <c r="A511" s="4">
        <v>6657</v>
      </c>
      <c r="B511" s="10" t="str">
        <f>VLOOKUP(A511,países!$A$4:$B$247,2,FALSE)</f>
        <v>Zimbabwe (Rodhesia)</v>
      </c>
      <c r="C511" s="29">
        <f t="shared" si="98"/>
        <v>9.9579000000000001E-2</v>
      </c>
      <c r="D511" s="29">
        <f t="shared" si="99"/>
        <v>0.13722999999999999</v>
      </c>
      <c r="E511" s="29">
        <f t="shared" si="100"/>
        <v>0</v>
      </c>
      <c r="F511" s="29">
        <f t="shared" si="101"/>
        <v>2.1648000000000001E-2</v>
      </c>
      <c r="G511" s="29">
        <f t="shared" si="102"/>
        <v>0</v>
      </c>
      <c r="H511" s="29">
        <f t="shared" si="103"/>
        <v>0</v>
      </c>
      <c r="I511" s="29">
        <f t="shared" si="104"/>
        <v>0.30449999999999999</v>
      </c>
      <c r="J511" s="29">
        <f t="shared" si="105"/>
        <v>1.235E-3</v>
      </c>
      <c r="K511" s="29">
        <f t="shared" si="106"/>
        <v>0</v>
      </c>
      <c r="L511" s="29">
        <f t="shared" si="107"/>
        <v>0</v>
      </c>
      <c r="M511" s="29"/>
      <c r="N511" s="4"/>
    </row>
    <row r="512" spans="1:14" customFormat="1" x14ac:dyDescent="0.25">
      <c r="A512" s="4">
        <v>7287</v>
      </c>
      <c r="B512" s="10" t="str">
        <f>VLOOKUP(A512,países!$A$4:$B$247,2,FALSE)</f>
        <v>Senegal</v>
      </c>
      <c r="C512" s="29">
        <f t="shared" si="98"/>
        <v>0</v>
      </c>
      <c r="D512" s="29">
        <f t="shared" si="99"/>
        <v>0</v>
      </c>
      <c r="E512" s="29">
        <f t="shared" si="100"/>
        <v>0</v>
      </c>
      <c r="F512" s="29">
        <f t="shared" si="101"/>
        <v>0</v>
      </c>
      <c r="G512" s="29">
        <f t="shared" si="102"/>
        <v>0</v>
      </c>
      <c r="H512" s="29">
        <f t="shared" si="103"/>
        <v>0</v>
      </c>
      <c r="I512" s="29">
        <f t="shared" si="104"/>
        <v>0</v>
      </c>
      <c r="J512" s="29">
        <f t="shared" si="105"/>
        <v>1.3291000000000001E-2</v>
      </c>
      <c r="K512" s="29">
        <f t="shared" si="106"/>
        <v>0</v>
      </c>
      <c r="L512" s="29">
        <f t="shared" si="107"/>
        <v>7.1400000000000005E-2</v>
      </c>
      <c r="M512" s="29"/>
      <c r="N512" s="4"/>
    </row>
    <row r="513" spans="1:14" customForma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29"/>
      <c r="K513" s="29"/>
      <c r="L513" s="29"/>
      <c r="M513" s="29"/>
      <c r="N513" s="4"/>
    </row>
    <row r="514" spans="1:14" customFormat="1" x14ac:dyDescent="0.25">
      <c r="A514" s="4">
        <v>919917</v>
      </c>
      <c r="B514" s="26" t="s">
        <v>243</v>
      </c>
      <c r="C514" s="4"/>
      <c r="D514" s="4"/>
      <c r="E514" s="4"/>
      <c r="F514" s="4"/>
      <c r="G514" s="4"/>
      <c r="H514" s="4"/>
      <c r="I514" s="4"/>
      <c r="J514" s="29"/>
      <c r="K514" s="29"/>
      <c r="L514" s="29"/>
      <c r="M514" s="29"/>
      <c r="N514" s="4"/>
    </row>
    <row r="515" spans="1:14" customFormat="1" x14ac:dyDescent="0.25">
      <c r="A515" s="4">
        <v>633</v>
      </c>
      <c r="B515" s="10" t="str">
        <f>VLOOKUP(A515,países!$A$4:$B$247,2,FALSE)</f>
        <v>Argentina</v>
      </c>
      <c r="C515" s="29">
        <f t="shared" ref="C515:C521" si="108">VLOOKUP($B515,$B$4:$H$226,2,FALSE)</f>
        <v>14.700753000000001</v>
      </c>
      <c r="D515" s="29">
        <f t="shared" ref="D515:D521" si="109">VLOOKUP($B515,$B$4:$H$226,3,FALSE)</f>
        <v>16.444354000000001</v>
      </c>
      <c r="E515" s="29">
        <f t="shared" ref="E515:E521" si="110">VLOOKUP($B515,$B$4:$H$226,4,FALSE)</f>
        <v>20.887584</v>
      </c>
      <c r="F515" s="29">
        <f t="shared" ref="F515:F521" si="111">VLOOKUP($B515,$B$4:$H$226,5,FALSE)</f>
        <v>19.77233</v>
      </c>
      <c r="G515" s="29">
        <f t="shared" ref="G515:G521" si="112">VLOOKUP($B515,$B$4:$H$226,6,FALSE)</f>
        <v>13.161792</v>
      </c>
      <c r="H515" s="29">
        <f t="shared" ref="H515:H521" si="113">VLOOKUP($B515,$B$4:$H$226,7,FALSE)</f>
        <v>15.510344999999999</v>
      </c>
      <c r="I515" s="29">
        <f t="shared" ref="I515:I521" si="114">VLOOKUP($B515,$B$4:$I$226,8,FALSE)</f>
        <v>22.75535</v>
      </c>
      <c r="J515" s="29">
        <f t="shared" ref="J515:J521" si="115">VLOOKUP($B515,$B$4:$Z$226,9,FALSE)</f>
        <v>7.1751430000000003</v>
      </c>
      <c r="K515" s="29">
        <f t="shared" si="106"/>
        <v>9.3922290000000004</v>
      </c>
      <c r="L515" s="29">
        <f t="shared" si="107"/>
        <v>11.552154</v>
      </c>
      <c r="M515" s="29"/>
      <c r="N515" s="4"/>
    </row>
    <row r="516" spans="1:14" customFormat="1" x14ac:dyDescent="0.25">
      <c r="A516" s="4">
        <v>1053</v>
      </c>
      <c r="B516" s="10" t="str">
        <f>VLOOKUP(A516,países!$A$4:$B$247,2,FALSE)</f>
        <v>Brasil</v>
      </c>
      <c r="C516" s="29">
        <f t="shared" si="108"/>
        <v>107.272981</v>
      </c>
      <c r="D516" s="29">
        <f t="shared" si="109"/>
        <v>139.58350899999999</v>
      </c>
      <c r="E516" s="29">
        <f t="shared" si="110"/>
        <v>141.84466800000001</v>
      </c>
      <c r="F516" s="29">
        <f t="shared" si="111"/>
        <v>138.438557</v>
      </c>
      <c r="G516" s="29">
        <f t="shared" si="112"/>
        <v>88.885836999999995</v>
      </c>
      <c r="H516" s="29">
        <f t="shared" si="113"/>
        <v>123.469627</v>
      </c>
      <c r="I516" s="29">
        <f t="shared" si="114"/>
        <v>201.79647900000001</v>
      </c>
      <c r="J516" s="29">
        <f t="shared" si="115"/>
        <v>139.727813</v>
      </c>
      <c r="K516" s="29">
        <f t="shared" si="106"/>
        <v>118.117279</v>
      </c>
      <c r="L516" s="29">
        <f t="shared" si="107"/>
        <v>100.067548</v>
      </c>
      <c r="M516" s="29"/>
      <c r="N516" s="4"/>
    </row>
    <row r="517" spans="1:14" customFormat="1" x14ac:dyDescent="0.25">
      <c r="A517" s="4">
        <v>1693</v>
      </c>
      <c r="B517" s="10" t="str">
        <f>VLOOKUP(A517,países!$A$4:$B$247,2,FALSE)</f>
        <v>Colombia</v>
      </c>
      <c r="C517" s="29">
        <f t="shared" si="108"/>
        <v>1317.7143100000001</v>
      </c>
      <c r="D517" s="29">
        <f t="shared" si="109"/>
        <v>1152.170721</v>
      </c>
      <c r="E517" s="29">
        <f t="shared" si="110"/>
        <v>1235.730622</v>
      </c>
      <c r="F517" s="29">
        <f t="shared" si="111"/>
        <v>1289.5671319999999</v>
      </c>
      <c r="G517" s="29">
        <f t="shared" si="112"/>
        <v>671.065471</v>
      </c>
      <c r="H517" s="29">
        <f t="shared" si="113"/>
        <v>741.51317100000006</v>
      </c>
      <c r="I517" s="29">
        <f t="shared" si="114"/>
        <v>738.15099099999998</v>
      </c>
      <c r="J517" s="29">
        <f t="shared" si="115"/>
        <v>704.80662900000004</v>
      </c>
      <c r="K517" s="29">
        <f t="shared" si="106"/>
        <v>626.83925199999999</v>
      </c>
      <c r="L517" s="29">
        <f t="shared" si="107"/>
        <v>727.61421499999994</v>
      </c>
      <c r="M517" s="29"/>
      <c r="N517" s="4"/>
    </row>
    <row r="518" spans="1:14" customFormat="1" x14ac:dyDescent="0.25">
      <c r="A518" s="4">
        <v>2113</v>
      </c>
      <c r="B518" s="10" t="str">
        <f>VLOOKUP(A518,países!$A$4:$B$247,2,FALSE)</f>
        <v>Chile</v>
      </c>
      <c r="C518" s="29">
        <f t="shared" si="108"/>
        <v>66.542210999999995</v>
      </c>
      <c r="D518" s="29">
        <f t="shared" si="109"/>
        <v>84.858248000000003</v>
      </c>
      <c r="E518" s="29">
        <f t="shared" si="110"/>
        <v>75.088081000000003</v>
      </c>
      <c r="F518" s="29">
        <f t="shared" si="111"/>
        <v>87.827630999999997</v>
      </c>
      <c r="G518" s="29">
        <f t="shared" si="112"/>
        <v>87.000201000000004</v>
      </c>
      <c r="H518" s="29">
        <f t="shared" si="113"/>
        <v>62.271388999999999</v>
      </c>
      <c r="I518" s="29">
        <f t="shared" si="114"/>
        <v>83.230712999999994</v>
      </c>
      <c r="J518" s="29">
        <f t="shared" si="115"/>
        <v>65.122686999999999</v>
      </c>
      <c r="K518" s="29">
        <f t="shared" si="106"/>
        <v>43.843842000000002</v>
      </c>
      <c r="L518" s="29">
        <f t="shared" si="107"/>
        <v>39.572626999999997</v>
      </c>
      <c r="M518" s="29"/>
      <c r="N518" s="4"/>
    </row>
    <row r="519" spans="1:14" customFormat="1" x14ac:dyDescent="0.25">
      <c r="A519" s="4">
        <v>3912</v>
      </c>
      <c r="B519" s="10" t="str">
        <f>VLOOKUP(A519,países!$A$4:$B$247,2,FALSE)</f>
        <v>Jamaica</v>
      </c>
      <c r="C519" s="29">
        <f t="shared" si="108"/>
        <v>10.545662</v>
      </c>
      <c r="D519" s="29">
        <f t="shared" si="109"/>
        <v>8.1658899999999992</v>
      </c>
      <c r="E519" s="29">
        <f t="shared" si="110"/>
        <v>11.434678999999999</v>
      </c>
      <c r="F519" s="29">
        <f t="shared" si="111"/>
        <v>9.0259099999999997</v>
      </c>
      <c r="G519" s="29">
        <f t="shared" si="112"/>
        <v>10.451703999999999</v>
      </c>
      <c r="H519" s="29">
        <f t="shared" si="113"/>
        <v>13.062372999999999</v>
      </c>
      <c r="I519" s="29">
        <f t="shared" si="114"/>
        <v>12.760673000000001</v>
      </c>
      <c r="J519" s="29">
        <f t="shared" si="115"/>
        <v>15.211244000000001</v>
      </c>
      <c r="K519" s="29">
        <f t="shared" si="106"/>
        <v>12.033087999999999</v>
      </c>
      <c r="L519" s="29">
        <f t="shared" si="107"/>
        <v>8.1013549999999999</v>
      </c>
      <c r="M519" s="29"/>
      <c r="N519" s="4"/>
    </row>
    <row r="520" spans="1:14" customFormat="1" x14ac:dyDescent="0.25">
      <c r="A520" s="4">
        <v>4931</v>
      </c>
      <c r="B520" s="10" t="str">
        <f>VLOOKUP(A520,países!$A$4:$B$247,2,FALSE)</f>
        <v>México</v>
      </c>
      <c r="C520" s="29">
        <f t="shared" si="108"/>
        <v>172.67201299999999</v>
      </c>
      <c r="D520" s="29">
        <f t="shared" si="109"/>
        <v>139.291946</v>
      </c>
      <c r="E520" s="29">
        <f t="shared" si="110"/>
        <v>185.08849000000001</v>
      </c>
      <c r="F520" s="29">
        <f t="shared" si="111"/>
        <v>203.775249</v>
      </c>
      <c r="G520" s="29">
        <f t="shared" si="112"/>
        <v>171.95355900000001</v>
      </c>
      <c r="H520" s="29">
        <f t="shared" si="113"/>
        <v>273.57271200000002</v>
      </c>
      <c r="I520" s="29">
        <f t="shared" si="114"/>
        <v>275.368765</v>
      </c>
      <c r="J520" s="29">
        <f t="shared" si="115"/>
        <v>262.36122699999999</v>
      </c>
      <c r="K520" s="29">
        <f t="shared" si="106"/>
        <v>338.459925</v>
      </c>
      <c r="L520" s="29">
        <f t="shared" si="107"/>
        <v>300.87228499999998</v>
      </c>
      <c r="M520" s="29"/>
      <c r="N520" s="4"/>
    </row>
    <row r="521" spans="1:14" customFormat="1" x14ac:dyDescent="0.25">
      <c r="A521" s="4">
        <v>5893</v>
      </c>
      <c r="B521" s="10" t="str">
        <f>VLOOKUP(A521,países!$A$4:$B$247,2,FALSE)</f>
        <v>Perú</v>
      </c>
      <c r="C521" s="29">
        <f t="shared" si="108"/>
        <v>134.344336</v>
      </c>
      <c r="D521" s="29">
        <f t="shared" si="109"/>
        <v>147.80963800000001</v>
      </c>
      <c r="E521" s="29">
        <f t="shared" si="110"/>
        <v>177.68090799999999</v>
      </c>
      <c r="F521" s="29">
        <f t="shared" si="111"/>
        <v>140.89103800000001</v>
      </c>
      <c r="G521" s="29">
        <f t="shared" si="112"/>
        <v>138.43999400000001</v>
      </c>
      <c r="H521" s="29">
        <f t="shared" si="113"/>
        <v>138.94881599999999</v>
      </c>
      <c r="I521" s="29">
        <f t="shared" si="114"/>
        <v>124.220929</v>
      </c>
      <c r="J521" s="29">
        <f t="shared" si="115"/>
        <v>111.259334</v>
      </c>
      <c r="K521" s="29">
        <f t="shared" si="106"/>
        <v>79.189879000000005</v>
      </c>
      <c r="L521" s="29">
        <f t="shared" si="107"/>
        <v>84.616009000000005</v>
      </c>
      <c r="M521" s="29"/>
      <c r="N521" s="4"/>
    </row>
    <row r="523" spans="1:14" x14ac:dyDescent="0.25">
      <c r="A523" s="7"/>
      <c r="B523" s="7"/>
    </row>
    <row r="524" spans="1:14" x14ac:dyDescent="0.25">
      <c r="A524" s="4"/>
      <c r="B524" s="4"/>
    </row>
    <row r="525" spans="1:14" x14ac:dyDescent="0.25">
      <c r="A525" s="4"/>
      <c r="B525" s="4"/>
    </row>
    <row r="526" spans="1:14" x14ac:dyDescent="0.25">
      <c r="A526" s="4"/>
      <c r="B526" s="4"/>
    </row>
    <row r="527" spans="1:14" x14ac:dyDescent="0.25">
      <c r="A527" s="4"/>
      <c r="B527" s="4"/>
    </row>
  </sheetData>
  <sheetProtection password="89BF" sheet="1" objects="1" scenarios="1"/>
  <dataConsolidate leftLabels="1">
    <dataRefs count="1">
      <dataRef ref="A6:H203" sheet="XNT 95 2004sep"/>
    </dataRefs>
  </dataConsolidate>
  <phoneticPr fontId="0" type="noConversion"/>
  <pageMargins left="0.75" right="0.75" top="1" bottom="1" header="0" footer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7"/>
  <sheetViews>
    <sheetView zoomScale="75" workbookViewId="0"/>
  </sheetViews>
  <sheetFormatPr baseColWidth="10" defaultColWidth="11.44140625" defaultRowHeight="13.2" x14ac:dyDescent="0.25"/>
  <cols>
    <col min="1" max="12" width="11.44140625" style="10"/>
    <col min="13" max="16384" width="11.44140625" style="2"/>
  </cols>
  <sheetData>
    <row r="1" spans="1:12" x14ac:dyDescent="0.25">
      <c r="A1" s="9" t="s">
        <v>290</v>
      </c>
    </row>
    <row r="2" spans="1:12" x14ac:dyDescent="0.25">
      <c r="A2" s="9" t="s">
        <v>245</v>
      </c>
      <c r="C2" s="14"/>
      <c r="D2" s="14"/>
      <c r="E2" s="14"/>
      <c r="F2" s="14"/>
      <c r="G2" s="14"/>
    </row>
    <row r="3" spans="1:12" x14ac:dyDescent="0.25">
      <c r="B3" s="14" t="s">
        <v>246</v>
      </c>
      <c r="C3" s="14">
        <v>1995</v>
      </c>
      <c r="D3" s="14">
        <v>1996</v>
      </c>
      <c r="E3" s="14" t="s">
        <v>251</v>
      </c>
      <c r="F3" s="14">
        <v>1998</v>
      </c>
      <c r="G3" s="14" t="s">
        <v>248</v>
      </c>
      <c r="H3" s="31">
        <v>2000</v>
      </c>
      <c r="I3" s="31">
        <v>2001</v>
      </c>
      <c r="J3" s="31">
        <v>2002</v>
      </c>
      <c r="K3" s="31">
        <v>2003</v>
      </c>
      <c r="L3" s="31" t="s">
        <v>286</v>
      </c>
    </row>
    <row r="4" spans="1:12" x14ac:dyDescent="0.25">
      <c r="A4" s="10">
        <v>135</v>
      </c>
      <c r="B4" s="10" t="str">
        <f>VLOOKUP(A4,países!$A$4:$B$247,2,FALSE)</f>
        <v>Afganistán</v>
      </c>
      <c r="C4" s="16">
        <v>3.3E-3</v>
      </c>
      <c r="D4" s="16">
        <v>0</v>
      </c>
      <c r="E4" s="16">
        <v>0</v>
      </c>
      <c r="F4" s="16">
        <v>2.4810000000000001E-3</v>
      </c>
      <c r="G4" s="16">
        <v>0</v>
      </c>
      <c r="H4" s="16">
        <v>0</v>
      </c>
      <c r="I4" s="16">
        <v>1.2427000000000001E-2</v>
      </c>
      <c r="J4" s="16">
        <f>VLOOKUP($A4,[1]Hoja1!$M$6:$O$167,2,FALSE)</f>
        <v>9.2531000000000002E-2</v>
      </c>
      <c r="K4" s="16">
        <f>VLOOKUP($A4,[1]Hoja1!$M$6:$O$167,3,FALSE)</f>
        <v>1.1047E-2</v>
      </c>
      <c r="L4" s="16">
        <v>4.1748E-2</v>
      </c>
    </row>
    <row r="5" spans="1:12" x14ac:dyDescent="0.25">
      <c r="A5" s="10">
        <v>174</v>
      </c>
      <c r="B5" s="10" t="str">
        <f>VLOOKUP(A5,países!$A$4:$B$247,2,FALSE)</f>
        <v>Albania</v>
      </c>
      <c r="C5" s="16">
        <v>0</v>
      </c>
      <c r="D5" s="16">
        <v>0.19883899999999999</v>
      </c>
      <c r="E5" s="16">
        <v>0</v>
      </c>
      <c r="F5" s="16">
        <v>9.75E-3</v>
      </c>
      <c r="G5" s="16">
        <v>7.0286000000000001E-2</v>
      </c>
      <c r="H5" s="16">
        <v>5.6443E-2</v>
      </c>
      <c r="I5" s="16">
        <v>4.2289E-2</v>
      </c>
      <c r="J5" s="16">
        <v>1.3387E-2</v>
      </c>
      <c r="K5" s="16">
        <v>1.7240999999999999E-2</v>
      </c>
      <c r="L5" s="16">
        <v>0.60721099999999995</v>
      </c>
    </row>
    <row r="6" spans="1:12" x14ac:dyDescent="0.25">
      <c r="A6" s="10">
        <v>207</v>
      </c>
      <c r="B6" s="10" t="str">
        <f>VLOOKUP(A6,países!$A$4:$B$247,2,FALSE)</f>
        <v>Alboran Perejil Isla</v>
      </c>
      <c r="C6" s="16">
        <v>0</v>
      </c>
      <c r="D6" s="16">
        <v>3.4955E-2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</row>
    <row r="7" spans="1:12" x14ac:dyDescent="0.25">
      <c r="A7" s="10">
        <v>234</v>
      </c>
      <c r="B7" s="10" t="str">
        <f>VLOOKUP(A7,países!$A$4:$B$247,2,FALSE)</f>
        <v>Alemania</v>
      </c>
      <c r="C7" s="16">
        <v>521.29534999999998</v>
      </c>
      <c r="D7" s="16">
        <v>401.32561399999997</v>
      </c>
      <c r="E7" s="16">
        <v>527.671513</v>
      </c>
      <c r="F7" s="16">
        <v>686.80595600000004</v>
      </c>
      <c r="G7" s="16">
        <v>608.55102599999998</v>
      </c>
      <c r="H7" s="16">
        <v>521.650531</v>
      </c>
      <c r="I7" s="16">
        <v>578.67891599999996</v>
      </c>
      <c r="J7" s="16">
        <v>536.63343099999997</v>
      </c>
      <c r="K7" s="16">
        <v>280.06559199999998</v>
      </c>
      <c r="L7" s="16">
        <v>349.44519300000002</v>
      </c>
    </row>
    <row r="8" spans="1:12" x14ac:dyDescent="0.25">
      <c r="A8" s="4">
        <v>266</v>
      </c>
      <c r="B8" s="10" t="str">
        <f>VLOOKUP(A8,países!$A$4:$B$247,2,FALSE)</f>
        <v>No identificado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0.108907</v>
      </c>
      <c r="I8" s="16">
        <v>2.3366000000000001E-2</v>
      </c>
      <c r="J8" s="16">
        <v>0.128577</v>
      </c>
      <c r="K8" s="16">
        <v>2.627E-3</v>
      </c>
      <c r="L8" s="16">
        <v>5.1272999999999999E-2</v>
      </c>
    </row>
    <row r="9" spans="1:12" x14ac:dyDescent="0.25">
      <c r="A9" s="10">
        <v>272</v>
      </c>
      <c r="B9" s="10" t="str">
        <f>VLOOKUP(A9,países!$A$4:$B$247,2,FALSE)</f>
        <v>Aruba</v>
      </c>
      <c r="C9" s="16">
        <v>3.447632</v>
      </c>
      <c r="D9" s="16">
        <v>3.3612359999999999</v>
      </c>
      <c r="E9" s="16">
        <v>14.437379</v>
      </c>
      <c r="F9" s="16">
        <v>10.545369000000001</v>
      </c>
      <c r="G9" s="16">
        <v>11.397518</v>
      </c>
      <c r="H9" s="16">
        <v>15.515817</v>
      </c>
      <c r="I9" s="16">
        <v>62.161276000000001</v>
      </c>
      <c r="J9" s="16">
        <v>39.699328999999999</v>
      </c>
      <c r="K9" s="16">
        <v>7.2334800000000001</v>
      </c>
      <c r="L9" s="16">
        <v>2.559647</v>
      </c>
    </row>
    <row r="10" spans="1:12" x14ac:dyDescent="0.25">
      <c r="A10" s="10">
        <v>294</v>
      </c>
      <c r="B10" s="10" t="str">
        <f>VLOOKUP(A10,países!$A$4:$B$247,2,FALSE)</f>
        <v>Bosnia-Herzegovina</v>
      </c>
      <c r="C10" s="16">
        <v>0</v>
      </c>
      <c r="D10" s="16">
        <v>0</v>
      </c>
      <c r="E10" s="16">
        <v>0</v>
      </c>
      <c r="F10" s="16">
        <v>0.32800099999999999</v>
      </c>
      <c r="G10" s="16">
        <v>0</v>
      </c>
      <c r="H10" s="16">
        <v>1.1705E-2</v>
      </c>
      <c r="I10" s="16">
        <v>0</v>
      </c>
      <c r="J10" s="16">
        <v>3.1703000000000002E-2</v>
      </c>
      <c r="K10" s="16">
        <v>0</v>
      </c>
      <c r="L10" s="16">
        <v>2.7599999999999999E-4</v>
      </c>
    </row>
    <row r="11" spans="1:12" x14ac:dyDescent="0.25">
      <c r="A11" s="26">
        <v>317</v>
      </c>
      <c r="B11" s="10" t="str">
        <f>VLOOKUP(A11,países!$A$4:$B$247,2,FALSE)</f>
        <v>Alto Volta</v>
      </c>
      <c r="C11" s="16">
        <v>0</v>
      </c>
      <c r="D11" s="16">
        <v>0</v>
      </c>
      <c r="E11" s="16">
        <v>0</v>
      </c>
      <c r="F11" s="16">
        <v>0</v>
      </c>
      <c r="G11" s="16">
        <v>7.2470000000000007E-2</v>
      </c>
      <c r="H11" s="16">
        <v>0.68747899999999995</v>
      </c>
      <c r="I11" s="16">
        <v>0.43630000000000002</v>
      </c>
      <c r="J11" s="16">
        <v>9.1006000000000004E-2</v>
      </c>
      <c r="K11" s="16">
        <v>0</v>
      </c>
      <c r="L11" s="16">
        <v>0</v>
      </c>
    </row>
    <row r="12" spans="1:12" x14ac:dyDescent="0.25">
      <c r="A12" s="10">
        <v>374</v>
      </c>
      <c r="B12" s="10" t="str">
        <f>VLOOKUP(A12,países!$A$4:$B$247,2,FALSE)</f>
        <v>Andorra</v>
      </c>
      <c r="C12" s="16">
        <v>5.0000000000000004E-6</v>
      </c>
      <c r="D12" s="16">
        <v>0</v>
      </c>
      <c r="E12" s="16">
        <v>0</v>
      </c>
      <c r="F12" s="16">
        <v>2.8840000000000001E-2</v>
      </c>
      <c r="G12" s="16">
        <v>7.6439999999999998E-3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</row>
    <row r="13" spans="1:12" x14ac:dyDescent="0.25">
      <c r="A13" s="10">
        <v>407</v>
      </c>
      <c r="B13" s="10" t="str">
        <f>VLOOKUP(A13,países!$A$4:$B$247,2,FALSE)</f>
        <v>Angola</v>
      </c>
      <c r="C13" s="16">
        <v>7.1380000000000002E-3</v>
      </c>
      <c r="D13" s="16">
        <v>0</v>
      </c>
      <c r="E13" s="16">
        <v>0</v>
      </c>
      <c r="F13" s="16">
        <v>3.4000000000000002E-4</v>
      </c>
      <c r="G13" s="16">
        <v>0.126191</v>
      </c>
      <c r="H13" s="16">
        <v>1.9869000000000001E-2</v>
      </c>
      <c r="I13" s="16">
        <v>2.3640999999999999E-2</v>
      </c>
      <c r="J13" s="16">
        <v>0.13032299999999999</v>
      </c>
      <c r="K13" s="16">
        <v>2.1794999999999998E-2</v>
      </c>
      <c r="L13" s="16">
        <v>0</v>
      </c>
    </row>
    <row r="14" spans="1:12" x14ac:dyDescent="0.25">
      <c r="A14" s="10">
        <v>412</v>
      </c>
      <c r="B14" s="10" t="str">
        <f>VLOOKUP(A14,países!$A$4:$B$247,2,FALSE)</f>
        <v>Anguila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1.6000000000000001E-4</v>
      </c>
      <c r="L14" s="16">
        <v>0</v>
      </c>
    </row>
    <row r="15" spans="1:12" x14ac:dyDescent="0.25">
      <c r="A15" s="10">
        <v>432</v>
      </c>
      <c r="B15" s="10" t="str">
        <f>VLOOKUP(A15,países!$A$4:$B$247,2,FALSE)</f>
        <v>Antigua</v>
      </c>
      <c r="C15" s="16">
        <v>4.9257000000000002E-2</v>
      </c>
      <c r="D15" s="16">
        <v>0.144345</v>
      </c>
      <c r="E15" s="16">
        <v>4.6889E-2</v>
      </c>
      <c r="F15" s="16">
        <v>4.2463829999999998</v>
      </c>
      <c r="G15" s="16">
        <v>0.94206400000000001</v>
      </c>
      <c r="H15" s="16">
        <v>0.63807100000000005</v>
      </c>
      <c r="I15" s="16">
        <v>1.4103779999999999</v>
      </c>
      <c r="J15" s="16">
        <v>0</v>
      </c>
      <c r="K15" s="16">
        <v>6.7780000000000007E-2</v>
      </c>
      <c r="L15" s="16">
        <v>6.3544000000000003E-2</v>
      </c>
    </row>
    <row r="16" spans="1:12" x14ac:dyDescent="0.25">
      <c r="A16" s="10">
        <v>472</v>
      </c>
      <c r="B16" s="10" t="str">
        <f>VLOOKUP(A16,países!$A$4:$B$247,2,FALSE)</f>
        <v>Antillas Holandesas</v>
      </c>
      <c r="C16" s="16">
        <v>1.7888949999999999</v>
      </c>
      <c r="D16" s="16">
        <v>1.8798900000000001</v>
      </c>
      <c r="E16" s="16">
        <v>22.507407000000001</v>
      </c>
      <c r="F16" s="16">
        <v>31.885929999999998</v>
      </c>
      <c r="G16" s="16">
        <v>11.632368</v>
      </c>
      <c r="H16" s="16">
        <v>5.4188039999999997</v>
      </c>
      <c r="I16" s="16">
        <v>190.160741</v>
      </c>
      <c r="J16" s="16">
        <v>169.89390499999999</v>
      </c>
      <c r="K16" s="16">
        <v>17.664183999999999</v>
      </c>
      <c r="L16" s="16">
        <v>65.948352</v>
      </c>
    </row>
    <row r="17" spans="1:17" x14ac:dyDescent="0.25">
      <c r="A17" s="10">
        <v>512</v>
      </c>
      <c r="B17" s="10" t="str">
        <f>VLOOKUP(A17,países!$A$4:$B$247,2,FALSE)</f>
        <v>San  Eustoquio</v>
      </c>
      <c r="C17" s="16">
        <v>1.9931000000000001E-2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</row>
    <row r="18" spans="1:17" x14ac:dyDescent="0.25">
      <c r="A18" s="10">
        <v>522</v>
      </c>
      <c r="B18" s="10" t="str">
        <f>VLOOKUP(A18,países!$A$4:$B$247,2,FALSE)</f>
        <v>San Martín del Sur</v>
      </c>
      <c r="C18" s="16">
        <v>1.1299999999999999E-3</v>
      </c>
      <c r="D18" s="16">
        <v>6.574E-3</v>
      </c>
      <c r="E18" s="16">
        <v>0</v>
      </c>
      <c r="F18" s="16">
        <v>0</v>
      </c>
      <c r="G18" s="16">
        <v>0</v>
      </c>
      <c r="H18" s="16">
        <v>4.0000000000000001E-3</v>
      </c>
      <c r="I18" s="16">
        <v>3.3661000000000003E-2</v>
      </c>
      <c r="J18" s="16">
        <v>0</v>
      </c>
      <c r="K18" s="16">
        <v>0</v>
      </c>
      <c r="L18" s="16">
        <v>0</v>
      </c>
    </row>
    <row r="19" spans="1:17" x14ac:dyDescent="0.25">
      <c r="A19" s="10">
        <v>535</v>
      </c>
      <c r="B19" s="10" t="str">
        <f>VLOOKUP(A19,países!$A$4:$B$247,2,FALSE)</f>
        <v>Arabia Saudita</v>
      </c>
      <c r="C19" s="16">
        <v>0.706511</v>
      </c>
      <c r="D19" s="16">
        <v>1.7626329999999999</v>
      </c>
      <c r="E19" s="16">
        <v>0.17396800000000001</v>
      </c>
      <c r="F19" s="16">
        <v>0.55398800000000004</v>
      </c>
      <c r="G19" s="16">
        <v>1.894474</v>
      </c>
      <c r="H19" s="16">
        <v>1.3778859999999999</v>
      </c>
      <c r="I19" s="16">
        <v>6.6841850000000003</v>
      </c>
      <c r="J19" s="16">
        <v>0.62708299999999995</v>
      </c>
      <c r="K19" s="16">
        <v>2.2547000000000001E-2</v>
      </c>
      <c r="L19" s="16">
        <v>0.40230100000000002</v>
      </c>
    </row>
    <row r="20" spans="1:17" x14ac:dyDescent="0.25">
      <c r="A20" s="5">
        <v>1838</v>
      </c>
      <c r="B20" s="4" t="s">
        <v>277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2.2912999999999999E-2</v>
      </c>
      <c r="K20" s="16">
        <v>0</v>
      </c>
      <c r="L20" s="16">
        <v>0</v>
      </c>
      <c r="M20"/>
      <c r="N20"/>
      <c r="O20"/>
      <c r="P20"/>
      <c r="Q20"/>
    </row>
    <row r="21" spans="1:17" x14ac:dyDescent="0.25">
      <c r="A21" s="5">
        <v>5938</v>
      </c>
      <c r="B21" s="4" t="s">
        <v>278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9.1859999999999997E-3</v>
      </c>
      <c r="K21" s="16">
        <v>0</v>
      </c>
      <c r="L21" s="16">
        <v>0</v>
      </c>
      <c r="M21"/>
      <c r="N21"/>
      <c r="O21"/>
      <c r="P21"/>
      <c r="Q21"/>
    </row>
    <row r="22" spans="1:17" x14ac:dyDescent="0.25">
      <c r="A22" s="5">
        <v>7746</v>
      </c>
      <c r="B22" s="4" t="s">
        <v>276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1.1431999999999999E-2</v>
      </c>
      <c r="K22" s="16">
        <v>0</v>
      </c>
      <c r="L22" s="16">
        <v>0</v>
      </c>
      <c r="M22"/>
      <c r="N22"/>
      <c r="O22"/>
      <c r="P22"/>
      <c r="Q22"/>
    </row>
    <row r="23" spans="1:17" x14ac:dyDescent="0.25">
      <c r="A23" s="10">
        <v>597</v>
      </c>
      <c r="B23" s="10" t="str">
        <f>VLOOKUP(A23,países!$A$4:$B$247,2,FALSE)</f>
        <v>Argelia</v>
      </c>
      <c r="C23" s="16">
        <v>0</v>
      </c>
      <c r="D23" s="16">
        <v>0</v>
      </c>
      <c r="E23" s="16">
        <v>0</v>
      </c>
      <c r="F23" s="16">
        <v>5.7875999999999997E-2</v>
      </c>
      <c r="G23" s="16">
        <v>4.8460000000000003E-2</v>
      </c>
      <c r="H23" s="16">
        <v>0</v>
      </c>
      <c r="I23" s="16">
        <v>1.80088</v>
      </c>
      <c r="J23" s="16">
        <v>0</v>
      </c>
      <c r="K23" s="16">
        <v>0.19475999999999999</v>
      </c>
      <c r="L23" s="16">
        <v>4.0622999999999999E-2</v>
      </c>
    </row>
    <row r="24" spans="1:17" x14ac:dyDescent="0.25">
      <c r="A24" s="10">
        <v>633</v>
      </c>
      <c r="B24" s="10" t="str">
        <f>VLOOKUP(A24,países!$A$4:$B$247,2,FALSE)</f>
        <v>Argentina</v>
      </c>
      <c r="C24" s="16">
        <v>292.90493900000001</v>
      </c>
      <c r="D24" s="16">
        <v>291.70924500000001</v>
      </c>
      <c r="E24" s="16">
        <v>304.90786500000002</v>
      </c>
      <c r="F24" s="16">
        <v>331.83014800000001</v>
      </c>
      <c r="G24" s="16">
        <v>224.88130100000001</v>
      </c>
      <c r="H24" s="16">
        <v>226.568791</v>
      </c>
      <c r="I24" s="16">
        <v>226.72739000000001</v>
      </c>
      <c r="J24" s="16">
        <v>139.91310899999999</v>
      </c>
      <c r="K24" s="16">
        <v>115.855941</v>
      </c>
      <c r="L24" s="16">
        <v>222.23985300000001</v>
      </c>
    </row>
    <row r="25" spans="1:17" x14ac:dyDescent="0.25">
      <c r="A25" s="10">
        <v>698</v>
      </c>
      <c r="B25" s="10" t="str">
        <f>VLOOKUP(A25,países!$A$4:$B$247,2,FALSE)</f>
        <v>Australia</v>
      </c>
      <c r="C25" s="16">
        <v>5.4015700000000004</v>
      </c>
      <c r="D25" s="16">
        <v>4.7841670000000001</v>
      </c>
      <c r="E25" s="16">
        <v>3.3226589999999998</v>
      </c>
      <c r="F25" s="16">
        <v>4.5307769999999996</v>
      </c>
      <c r="G25" s="16">
        <v>11.065690999999999</v>
      </c>
      <c r="H25" s="16">
        <v>9.6256679999999992</v>
      </c>
      <c r="I25" s="16">
        <v>7.8740509999999997</v>
      </c>
      <c r="J25" s="16">
        <v>7.3606420000000004</v>
      </c>
      <c r="K25" s="16">
        <v>4.2677209999999999</v>
      </c>
      <c r="L25" s="16">
        <v>7.3327809999999998</v>
      </c>
    </row>
    <row r="26" spans="1:17" x14ac:dyDescent="0.25">
      <c r="A26" s="10">
        <v>724</v>
      </c>
      <c r="B26" s="10" t="str">
        <f>VLOOKUP(A26,países!$A$4:$B$247,2,FALSE)</f>
        <v>Austria</v>
      </c>
      <c r="C26" s="16">
        <v>17.180741000000001</v>
      </c>
      <c r="D26" s="16">
        <v>18.352036999999999</v>
      </c>
      <c r="E26" s="16">
        <v>26.828306999999999</v>
      </c>
      <c r="F26" s="16">
        <v>11.498397000000001</v>
      </c>
      <c r="G26" s="16">
        <v>20.328194</v>
      </c>
      <c r="H26" s="16">
        <v>32.345540999999997</v>
      </c>
      <c r="I26" s="16">
        <v>29.095412</v>
      </c>
      <c r="J26" s="16">
        <v>24.171254999999999</v>
      </c>
      <c r="K26" s="16">
        <v>74.817988</v>
      </c>
      <c r="L26" s="16">
        <v>21.066766000000001</v>
      </c>
    </row>
    <row r="27" spans="1:17" x14ac:dyDescent="0.25">
      <c r="A27" s="10">
        <v>746</v>
      </c>
      <c r="B27" s="10" t="str">
        <f>VLOOKUP(A27,países!$A$4:$B$247,2,FALSE)</f>
        <v>Azerbaidjan</v>
      </c>
      <c r="C27" s="16">
        <v>0</v>
      </c>
      <c r="D27" s="16">
        <v>0</v>
      </c>
      <c r="E27" s="16">
        <v>1.9999999999999999E-6</v>
      </c>
      <c r="F27" s="16">
        <v>0</v>
      </c>
      <c r="G27" s="16">
        <v>0</v>
      </c>
      <c r="H27" s="16">
        <v>2.2499999999999999E-4</v>
      </c>
      <c r="I27" s="16">
        <v>8.4259999999999995E-3</v>
      </c>
      <c r="J27" s="16">
        <v>0</v>
      </c>
      <c r="K27" s="16">
        <v>0</v>
      </c>
      <c r="L27" s="16">
        <v>0</v>
      </c>
    </row>
    <row r="28" spans="1:17" x14ac:dyDescent="0.25">
      <c r="A28" s="10">
        <v>772</v>
      </c>
      <c r="B28" s="10" t="str">
        <f>VLOOKUP(A28,países!$A$4:$B$247,2,FALSE)</f>
        <v>Bahamas</v>
      </c>
      <c r="C28" s="16">
        <v>1.0948739999999999</v>
      </c>
      <c r="D28" s="16">
        <v>0.46663100000000002</v>
      </c>
      <c r="E28" s="16">
        <v>0.38542100000000001</v>
      </c>
      <c r="F28" s="16">
        <v>5.3822979999999996</v>
      </c>
      <c r="G28" s="16">
        <v>0.45067499999999999</v>
      </c>
      <c r="H28" s="16">
        <v>8.8446999999999998E-2</v>
      </c>
      <c r="I28" s="16">
        <v>8.3663000000000001E-2</v>
      </c>
      <c r="J28" s="16">
        <v>0</v>
      </c>
      <c r="K28" s="16">
        <v>0.39104</v>
      </c>
      <c r="L28" s="16">
        <v>40.222296999999998</v>
      </c>
    </row>
    <row r="29" spans="1:17" x14ac:dyDescent="0.25">
      <c r="A29" s="10">
        <v>805</v>
      </c>
      <c r="B29" s="10" t="str">
        <f>VLOOKUP(A29,países!$A$4:$B$247,2,FALSE)</f>
        <v>Bahrein</v>
      </c>
      <c r="C29" s="16">
        <v>0</v>
      </c>
      <c r="D29" s="16">
        <v>0</v>
      </c>
      <c r="E29" s="16">
        <v>0</v>
      </c>
      <c r="F29" s="16">
        <v>1.6004000000000001E-2</v>
      </c>
      <c r="G29" s="16">
        <v>8.0260000000000001E-3</v>
      </c>
      <c r="H29" s="16">
        <v>0</v>
      </c>
      <c r="I29" s="16">
        <v>3.5690000000000001E-3</v>
      </c>
      <c r="J29" s="16">
        <v>1.456E-3</v>
      </c>
      <c r="K29" s="16">
        <v>8.8800000000000001E-4</v>
      </c>
      <c r="L29" s="16">
        <v>0</v>
      </c>
    </row>
    <row r="30" spans="1:17" x14ac:dyDescent="0.25">
      <c r="A30" s="10">
        <v>817</v>
      </c>
      <c r="B30" s="10" t="str">
        <f>VLOOKUP(A30,países!$A$4:$B$247,2,FALSE)</f>
        <v>Bangladesh</v>
      </c>
      <c r="C30" s="16">
        <v>0</v>
      </c>
      <c r="D30" s="16">
        <v>0</v>
      </c>
      <c r="E30" s="16">
        <v>4.428E-2</v>
      </c>
      <c r="F30" s="16">
        <v>0.14429</v>
      </c>
      <c r="G30" s="16">
        <v>0</v>
      </c>
      <c r="H30" s="16">
        <v>0.43780000000000002</v>
      </c>
      <c r="I30" s="16">
        <v>0.14029900000000001</v>
      </c>
      <c r="J30" s="16">
        <v>0.19939899999999999</v>
      </c>
      <c r="K30" s="16">
        <v>0.12145499999999999</v>
      </c>
      <c r="L30" s="16">
        <v>0.21124599999999999</v>
      </c>
    </row>
    <row r="31" spans="1:17" x14ac:dyDescent="0.25">
      <c r="A31" s="10">
        <v>832</v>
      </c>
      <c r="B31" s="10" t="str">
        <f>VLOOKUP(A31,países!$A$4:$B$247,2,FALSE)</f>
        <v>Barbados</v>
      </c>
      <c r="C31" s="16">
        <v>1.7320800000000001</v>
      </c>
      <c r="D31" s="16">
        <v>5.9512580000000002</v>
      </c>
      <c r="E31" s="16">
        <v>8.4321800000000007</v>
      </c>
      <c r="F31" s="16">
        <v>2.2194500000000001</v>
      </c>
      <c r="G31" s="16">
        <v>2.253174</v>
      </c>
      <c r="H31" s="16">
        <v>2.2358899999999999</v>
      </c>
      <c r="I31" s="16">
        <v>1.054891</v>
      </c>
      <c r="J31" s="16">
        <v>0.82377599999999995</v>
      </c>
      <c r="K31" s="16">
        <v>2.0400000000000001E-3</v>
      </c>
      <c r="L31" s="16">
        <v>2.7328999999999999E-2</v>
      </c>
    </row>
    <row r="32" spans="1:17" x14ac:dyDescent="0.25">
      <c r="A32" s="10">
        <v>874</v>
      </c>
      <c r="B32" s="10" t="str">
        <f>VLOOKUP(A32,países!$A$4:$B$247,2,FALSE)</f>
        <v>Bélgica-Luxemburgo</v>
      </c>
      <c r="C32" s="16">
        <v>111.773348</v>
      </c>
      <c r="D32" s="16">
        <v>78.710665000000006</v>
      </c>
      <c r="E32" s="16">
        <v>138.10319999999999</v>
      </c>
      <c r="F32" s="16">
        <v>170.96807999999999</v>
      </c>
      <c r="G32" s="16">
        <v>130.16294000000002</v>
      </c>
      <c r="H32" s="16">
        <v>157.28134100000003</v>
      </c>
      <c r="I32" s="16">
        <v>114.99242199999999</v>
      </c>
      <c r="J32" s="16">
        <v>100.253726</v>
      </c>
      <c r="K32" s="16">
        <v>58.089599</v>
      </c>
      <c r="L32" s="16">
        <v>126.031694</v>
      </c>
    </row>
    <row r="33" spans="1:15" x14ac:dyDescent="0.25">
      <c r="A33" s="10">
        <v>882</v>
      </c>
      <c r="B33" s="10" t="str">
        <f>VLOOKUP(A33,países!$A$4:$B$247,2,FALSE)</f>
        <v>Belice</v>
      </c>
      <c r="C33" s="16">
        <v>0.14971100000000001</v>
      </c>
      <c r="D33" s="16">
        <v>2.4473999999999999E-2</v>
      </c>
      <c r="E33" s="16">
        <v>2.0972000000000001E-2</v>
      </c>
      <c r="F33" s="16">
        <v>5.4731000000000002E-2</v>
      </c>
      <c r="G33" s="16">
        <v>4.2206E-2</v>
      </c>
      <c r="H33" s="16">
        <v>0.46574599999999999</v>
      </c>
      <c r="I33" s="16">
        <v>0.29348800000000003</v>
      </c>
      <c r="J33" s="16">
        <v>0.79363499999999998</v>
      </c>
      <c r="K33" s="16">
        <v>0.29337299999999999</v>
      </c>
      <c r="L33" s="16">
        <v>0.30762899999999999</v>
      </c>
    </row>
    <row r="34" spans="1:15" x14ac:dyDescent="0.25">
      <c r="A34" s="10">
        <v>902</v>
      </c>
      <c r="B34" s="10" t="str">
        <f>VLOOKUP(A34,países!$A$4:$B$247,2,FALSE)</f>
        <v>Bermudas</v>
      </c>
      <c r="C34" s="16">
        <v>0.19500000000000001</v>
      </c>
      <c r="D34" s="16">
        <v>0.96572400000000003</v>
      </c>
      <c r="E34" s="16">
        <v>0.237514</v>
      </c>
      <c r="F34" s="16">
        <v>0</v>
      </c>
      <c r="G34" s="16">
        <v>0.182139</v>
      </c>
      <c r="H34" s="16">
        <v>2.034983</v>
      </c>
      <c r="I34" s="16">
        <v>0.25840999999999997</v>
      </c>
      <c r="J34" s="16">
        <v>3.3966000000000003E-2</v>
      </c>
      <c r="K34" s="16">
        <v>3.3965320000000001</v>
      </c>
      <c r="L34" s="16">
        <v>0.63248599999999999</v>
      </c>
    </row>
    <row r="35" spans="1:15" customFormat="1" x14ac:dyDescent="0.25">
      <c r="A35" s="4">
        <v>916</v>
      </c>
      <c r="B35" s="4" t="s">
        <v>39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1.3473280000000001</v>
      </c>
      <c r="J35" s="16">
        <v>0</v>
      </c>
      <c r="K35" s="16">
        <v>0</v>
      </c>
      <c r="L35" s="16">
        <v>3.2219999999999999E-2</v>
      </c>
      <c r="M35" s="2"/>
      <c r="N35" s="2"/>
      <c r="O35" s="2"/>
    </row>
    <row r="36" spans="1:15" x14ac:dyDescent="0.25">
      <c r="A36" s="26">
        <v>935</v>
      </c>
      <c r="B36" s="10" t="str">
        <f>VLOOKUP(A36,países!$A$4:$B$247,2,FALSE)</f>
        <v>Birmania</v>
      </c>
      <c r="C36" s="16">
        <v>0</v>
      </c>
      <c r="D36" s="16">
        <v>0</v>
      </c>
      <c r="E36" s="16">
        <v>0</v>
      </c>
      <c r="F36" s="16">
        <v>0</v>
      </c>
      <c r="G36" s="16">
        <v>1.3125E-2</v>
      </c>
      <c r="H36" s="16">
        <v>0</v>
      </c>
      <c r="I36" s="16">
        <v>0</v>
      </c>
      <c r="J36" s="16">
        <v>4.8891999999999998E-2</v>
      </c>
      <c r="K36" s="16">
        <v>0</v>
      </c>
      <c r="L36" s="16">
        <v>1.1999999999999999E-3</v>
      </c>
    </row>
    <row r="37" spans="1:15" x14ac:dyDescent="0.25">
      <c r="A37" s="10">
        <v>973</v>
      </c>
      <c r="B37" s="10" t="str">
        <f>VLOOKUP(A37,países!$A$4:$B$247,2,FALSE)</f>
        <v>Bolivia</v>
      </c>
      <c r="C37" s="16">
        <v>12.681861</v>
      </c>
      <c r="D37" s="16">
        <v>0.404586</v>
      </c>
      <c r="E37" s="16">
        <v>1.0895440000000001</v>
      </c>
      <c r="F37" s="16">
        <v>12.816323000000001</v>
      </c>
      <c r="G37" s="16">
        <v>31.015031</v>
      </c>
      <c r="H37" s="16">
        <v>74.171367000000004</v>
      </c>
      <c r="I37" s="16">
        <v>178.20895999999999</v>
      </c>
      <c r="J37" s="16">
        <v>158.714733</v>
      </c>
      <c r="K37" s="16">
        <v>129.865914</v>
      </c>
      <c r="L37" s="16">
        <v>155.84362899999999</v>
      </c>
    </row>
    <row r="38" spans="1:15" x14ac:dyDescent="0.25">
      <c r="A38" s="26">
        <v>999</v>
      </c>
      <c r="B38" s="10" t="str">
        <f>VLOOKUP(A38,países!$A$4:$B$247,2,FALSE)</f>
        <v>No identificados</v>
      </c>
      <c r="C38" s="16">
        <v>0</v>
      </c>
      <c r="D38" s="16">
        <v>0</v>
      </c>
      <c r="E38" s="16">
        <v>0</v>
      </c>
      <c r="F38" s="16">
        <v>0</v>
      </c>
      <c r="G38" s="16">
        <v>4.4525000000000002E-2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</row>
    <row r="39" spans="1:15" x14ac:dyDescent="0.25">
      <c r="A39" s="10">
        <v>1002</v>
      </c>
      <c r="B39" s="10" t="str">
        <f>VLOOKUP(A39,países!$A$4:$B$247,2,FALSE)</f>
        <v>Bonaire  Islas</v>
      </c>
      <c r="C39" s="16">
        <v>4.4491449999999997</v>
      </c>
      <c r="D39" s="16">
        <v>3.367159</v>
      </c>
      <c r="E39" s="16">
        <v>2.1105450000000001</v>
      </c>
      <c r="F39" s="16">
        <v>9.9285910000000008</v>
      </c>
      <c r="G39" s="16">
        <v>9.2951669999999993</v>
      </c>
      <c r="H39" s="16">
        <v>9.7895780000000006</v>
      </c>
      <c r="I39" s="16">
        <v>19.074764999999999</v>
      </c>
      <c r="J39" s="16">
        <v>0.90121700000000005</v>
      </c>
      <c r="K39" s="16">
        <v>0.664273</v>
      </c>
      <c r="L39" s="16">
        <v>4.3514999999999998E-2</v>
      </c>
    </row>
    <row r="40" spans="1:15" x14ac:dyDescent="0.25">
      <c r="A40" s="10">
        <v>1017</v>
      </c>
      <c r="B40" s="10" t="str">
        <f>VLOOKUP(A40,países!$A$4:$B$247,2,FALSE)</f>
        <v>Botswana</v>
      </c>
      <c r="C40" s="16">
        <v>0</v>
      </c>
      <c r="D40" s="16">
        <v>1.2326E-2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</row>
    <row r="41" spans="1:15" x14ac:dyDescent="0.25">
      <c r="A41" s="10">
        <v>1053</v>
      </c>
      <c r="B41" s="10" t="str">
        <f>VLOOKUP(A41,países!$A$4:$B$247,2,FALSE)</f>
        <v>Brasil</v>
      </c>
      <c r="C41" s="16">
        <v>415.521455</v>
      </c>
      <c r="D41" s="16">
        <v>361.995722</v>
      </c>
      <c r="E41" s="16">
        <v>619.29683299999999</v>
      </c>
      <c r="F41" s="16">
        <v>617.56507199999999</v>
      </c>
      <c r="G41" s="16">
        <v>456.20973800000002</v>
      </c>
      <c r="H41" s="16">
        <v>727.062724</v>
      </c>
      <c r="I41" s="16">
        <v>974.56070799999998</v>
      </c>
      <c r="J41" s="16">
        <v>708.69493799999998</v>
      </c>
      <c r="K41" s="16">
        <v>469.100435</v>
      </c>
      <c r="L41" s="16">
        <v>832.88270199999999</v>
      </c>
    </row>
    <row r="42" spans="1:15" x14ac:dyDescent="0.25">
      <c r="A42" s="10">
        <v>1085</v>
      </c>
      <c r="B42" s="10" t="str">
        <f>VLOOKUP(A42,países!$A$4:$B$247,2,FALSE)</f>
        <v>Brunei</v>
      </c>
      <c r="C42" s="16">
        <v>0</v>
      </c>
      <c r="D42" s="16">
        <v>0</v>
      </c>
      <c r="E42" s="16">
        <v>0</v>
      </c>
      <c r="F42" s="16">
        <v>9.2599999999999996E-4</v>
      </c>
      <c r="G42" s="16">
        <v>0</v>
      </c>
      <c r="H42" s="16">
        <v>2.4020000000000001E-3</v>
      </c>
      <c r="I42" s="16">
        <v>0</v>
      </c>
      <c r="J42" s="16">
        <v>6.3599999999999996E-4</v>
      </c>
      <c r="K42" s="16">
        <v>0</v>
      </c>
      <c r="L42" s="16">
        <v>0</v>
      </c>
    </row>
    <row r="43" spans="1:15" x14ac:dyDescent="0.25">
      <c r="A43" s="10">
        <v>1114</v>
      </c>
      <c r="B43" s="10" t="str">
        <f>VLOOKUP(A43,países!$A$4:$B$247,2,FALSE)</f>
        <v>Bulgaria</v>
      </c>
      <c r="C43" s="16">
        <v>1.4846779999999999</v>
      </c>
      <c r="D43" s="16">
        <v>1.199222</v>
      </c>
      <c r="E43" s="16">
        <v>1.107939</v>
      </c>
      <c r="F43" s="16">
        <v>0.56622700000000004</v>
      </c>
      <c r="G43" s="16">
        <v>0.927929</v>
      </c>
      <c r="H43" s="16">
        <v>0.34273799999999999</v>
      </c>
      <c r="I43" s="16">
        <v>2.105505</v>
      </c>
      <c r="J43" s="16">
        <v>0.87053800000000003</v>
      </c>
      <c r="K43" s="16">
        <v>1.8360270000000001</v>
      </c>
      <c r="L43" s="16">
        <v>2.2908210000000002</v>
      </c>
    </row>
    <row r="44" spans="1:15" x14ac:dyDescent="0.25">
      <c r="A44" s="26">
        <v>1157</v>
      </c>
      <c r="B44" s="10" t="str">
        <f>VLOOKUP(A44,países!$A$4:$B$247,2,FALSE)</f>
        <v>Burundi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</row>
    <row r="45" spans="1:15" x14ac:dyDescent="0.25">
      <c r="A45" s="26">
        <v>1195</v>
      </c>
      <c r="B45" s="10" t="str">
        <f>VLOOKUP(A45,países!$A$4:$B$247,2,FALSE)</f>
        <v xml:space="preserve">Bután Reino de 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0.100712</v>
      </c>
      <c r="J45" s="16">
        <v>0</v>
      </c>
      <c r="K45" s="16">
        <v>0</v>
      </c>
      <c r="L45" s="16">
        <v>0</v>
      </c>
    </row>
    <row r="46" spans="1:15" x14ac:dyDescent="0.25">
      <c r="A46" s="10">
        <v>1372</v>
      </c>
      <c r="B46" s="10" t="str">
        <f>VLOOKUP(A46,países!$A$4:$B$247,2,FALSE)</f>
        <v>Caimán  Isla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5.4280000000000002E-2</v>
      </c>
      <c r="J46" s="16">
        <v>2.0642000000000001E-2</v>
      </c>
      <c r="K46" s="16">
        <v>4.2300000000000004</v>
      </c>
      <c r="L46" s="16">
        <v>4.7219999999999996E-3</v>
      </c>
    </row>
    <row r="47" spans="1:15" x14ac:dyDescent="0.25">
      <c r="A47" s="10">
        <v>1415</v>
      </c>
      <c r="B47" s="10" t="str">
        <f>VLOOKUP(A47,países!$A$4:$B$247,2,FALSE)</f>
        <v>Camboya</v>
      </c>
      <c r="C47" s="16">
        <v>0</v>
      </c>
      <c r="D47" s="16">
        <v>0</v>
      </c>
      <c r="E47" s="16">
        <v>1.5779999999999999E-2</v>
      </c>
      <c r="F47" s="16">
        <v>0</v>
      </c>
      <c r="G47" s="16">
        <v>0.268959</v>
      </c>
      <c r="H47" s="16">
        <v>0.114019</v>
      </c>
      <c r="I47" s="16">
        <v>8.5240000000000003E-3</v>
      </c>
      <c r="J47" s="16">
        <v>0</v>
      </c>
      <c r="K47" s="16">
        <v>0</v>
      </c>
      <c r="L47" s="16">
        <v>0</v>
      </c>
    </row>
    <row r="48" spans="1:15" x14ac:dyDescent="0.25">
      <c r="A48" s="10">
        <v>1457</v>
      </c>
      <c r="B48" s="10" t="str">
        <f>VLOOKUP(A48,países!$A$4:$B$247,2,FALSE)</f>
        <v>Camerún</v>
      </c>
      <c r="C48" s="16">
        <v>0.32409900000000003</v>
      </c>
      <c r="D48" s="16">
        <v>0</v>
      </c>
      <c r="E48" s="16">
        <v>0.368973</v>
      </c>
      <c r="F48" s="16">
        <v>7.6719999999999997E-2</v>
      </c>
      <c r="G48" s="16">
        <v>0.17020299999999999</v>
      </c>
      <c r="H48" s="16">
        <v>6.9011000000000003E-2</v>
      </c>
      <c r="I48" s="16">
        <v>2.6439810000000001</v>
      </c>
      <c r="J48" s="16">
        <v>0.34665499999999999</v>
      </c>
      <c r="K48" s="16">
        <v>0.21118500000000001</v>
      </c>
      <c r="L48" s="16">
        <v>1.1330180000000001</v>
      </c>
    </row>
    <row r="49" spans="1:12" x14ac:dyDescent="0.25">
      <c r="A49" s="10">
        <v>1491</v>
      </c>
      <c r="B49" s="10" t="str">
        <f>VLOOKUP(A49,países!$A$4:$B$247,2,FALSE)</f>
        <v>Canadá</v>
      </c>
      <c r="C49" s="16">
        <v>457.31744200000003</v>
      </c>
      <c r="D49" s="16">
        <v>294.51500700000003</v>
      </c>
      <c r="E49" s="16">
        <v>398.19636400000002</v>
      </c>
      <c r="F49" s="16">
        <v>274.80019399999998</v>
      </c>
      <c r="G49" s="16">
        <v>372.75142199999999</v>
      </c>
      <c r="H49" s="16">
        <v>403.28384</v>
      </c>
      <c r="I49" s="16">
        <v>473.15768000000003</v>
      </c>
      <c r="J49" s="16">
        <v>294.31189000000001</v>
      </c>
      <c r="K49" s="16">
        <v>186.993999</v>
      </c>
      <c r="L49" s="16">
        <v>340.98404399999998</v>
      </c>
    </row>
    <row r="50" spans="1:12" x14ac:dyDescent="0.25">
      <c r="A50" s="10">
        <v>1534</v>
      </c>
      <c r="B50" s="10" t="str">
        <f>VLOOKUP(A50,países!$A$4:$B$247,2,FALSE)</f>
        <v>No identificado</v>
      </c>
      <c r="C50" s="16">
        <v>0</v>
      </c>
      <c r="D50" s="16">
        <v>0</v>
      </c>
      <c r="E50" s="16">
        <v>0</v>
      </c>
      <c r="F50" s="16">
        <v>0</v>
      </c>
      <c r="G50" s="16">
        <v>3.2000000000000003E-4</v>
      </c>
      <c r="H50" s="16">
        <v>0</v>
      </c>
      <c r="I50" s="16">
        <v>1.7547E-2</v>
      </c>
      <c r="J50" s="16">
        <v>0</v>
      </c>
      <c r="K50" s="16">
        <v>3.2720000000000002E-3</v>
      </c>
      <c r="L50" s="16">
        <v>4.4999999999999998E-2</v>
      </c>
    </row>
    <row r="51" spans="1:12" x14ac:dyDescent="0.25">
      <c r="A51" s="10">
        <v>1554</v>
      </c>
      <c r="B51" s="10" t="str">
        <f>VLOOKUP(A51,países!$A$4:$B$247,2,FALSE)</f>
        <v>Canal Islas (Normanda)</v>
      </c>
      <c r="C51" s="16">
        <v>0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</row>
    <row r="52" spans="1:12" x14ac:dyDescent="0.25">
      <c r="A52" s="26">
        <v>1569</v>
      </c>
      <c r="B52" s="10" t="str">
        <f>VLOOKUP(A52,países!$A$4:$B$247,2,FALSE)</f>
        <v>Ceilán</v>
      </c>
      <c r="C52" s="16">
        <v>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</row>
    <row r="53" spans="1:12" x14ac:dyDescent="0.25">
      <c r="A53" s="5">
        <v>1594</v>
      </c>
      <c r="B53" s="4" t="s">
        <v>273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2.63E-4</v>
      </c>
      <c r="K53" s="16">
        <v>0</v>
      </c>
      <c r="L53" s="16">
        <v>0</v>
      </c>
    </row>
    <row r="54" spans="1:12" x14ac:dyDescent="0.25">
      <c r="A54" s="10">
        <v>1658</v>
      </c>
      <c r="B54" s="10" t="str">
        <f>VLOOKUP(A54,países!$A$4:$B$247,2,FALSE)</f>
        <v>Cocos</v>
      </c>
      <c r="C54" s="16">
        <v>2.3038059999999998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</row>
    <row r="55" spans="1:12" x14ac:dyDescent="0.25">
      <c r="A55" s="10">
        <v>1693</v>
      </c>
      <c r="B55" s="10" t="str">
        <f>VLOOKUP(A55,países!$A$4:$B$247,2,FALSE)</f>
        <v>Colombia</v>
      </c>
      <c r="C55" s="16">
        <v>818.80120499999998</v>
      </c>
      <c r="D55" s="16">
        <v>682.05617299999994</v>
      </c>
      <c r="E55" s="16">
        <v>834.61859800000002</v>
      </c>
      <c r="F55" s="16">
        <v>796.69529399999999</v>
      </c>
      <c r="G55" s="16">
        <v>736.65038800000002</v>
      </c>
      <c r="H55" s="16">
        <v>1083.1034999999999</v>
      </c>
      <c r="I55" s="16">
        <v>1431.055368</v>
      </c>
      <c r="J55" s="16">
        <v>942.85951</v>
      </c>
      <c r="K55" s="16">
        <v>627.629863</v>
      </c>
      <c r="L55" s="16">
        <v>1102.585687</v>
      </c>
    </row>
    <row r="56" spans="1:12" x14ac:dyDescent="0.25">
      <c r="A56" s="10">
        <v>1777</v>
      </c>
      <c r="B56" s="10" t="str">
        <f>VLOOKUP(A56,países!$A$4:$B$247,2,FALSE)</f>
        <v>Congo</v>
      </c>
      <c r="C56" s="16">
        <v>2.7970999999999999E-2</v>
      </c>
      <c r="D56" s="16">
        <v>0</v>
      </c>
      <c r="E56" s="16">
        <v>0</v>
      </c>
      <c r="F56" s="16">
        <v>7.7799999999999996E-3</v>
      </c>
      <c r="G56" s="16">
        <v>0</v>
      </c>
      <c r="H56" s="16">
        <v>0</v>
      </c>
      <c r="I56" s="16">
        <v>0.15459100000000001</v>
      </c>
      <c r="J56" s="16">
        <v>0</v>
      </c>
      <c r="K56" s="16">
        <v>0</v>
      </c>
      <c r="L56" s="16">
        <v>4.5</v>
      </c>
    </row>
    <row r="57" spans="1:12" x14ac:dyDescent="0.25">
      <c r="A57" s="10">
        <v>1875</v>
      </c>
      <c r="B57" s="10" t="str">
        <f>VLOOKUP(A57,países!$A$4:$B$247,2,FALSE)</f>
        <v>Corea del Norte</v>
      </c>
      <c r="C57" s="16">
        <v>3.7123000000000003E-2</v>
      </c>
      <c r="D57" s="16">
        <v>3.4929320000000001</v>
      </c>
      <c r="E57" s="16">
        <v>4.6033999999999999E-2</v>
      </c>
      <c r="F57" s="16">
        <v>0.58880299999999997</v>
      </c>
      <c r="G57" s="16">
        <v>5.4755459999999996</v>
      </c>
      <c r="H57" s="16">
        <v>2.5406430000000002</v>
      </c>
      <c r="I57" s="16">
        <v>3.2308000000000003E-2</v>
      </c>
      <c r="J57" s="16">
        <v>0.95625700000000002</v>
      </c>
      <c r="K57" s="16">
        <v>0</v>
      </c>
      <c r="L57" s="16">
        <v>0</v>
      </c>
    </row>
    <row r="58" spans="1:12" x14ac:dyDescent="0.25">
      <c r="A58" s="10">
        <v>1905</v>
      </c>
      <c r="B58" s="10" t="str">
        <f>VLOOKUP(A58,países!$A$4:$B$247,2,FALSE)</f>
        <v>Corea del Sur</v>
      </c>
      <c r="C58" s="16">
        <v>102.49011400000001</v>
      </c>
      <c r="D58" s="16">
        <v>63.495431000000004</v>
      </c>
      <c r="E58" s="16">
        <v>137.81445500000001</v>
      </c>
      <c r="F58" s="16">
        <v>205.72656000000001</v>
      </c>
      <c r="G58" s="16">
        <v>262.12802399999998</v>
      </c>
      <c r="H58" s="16">
        <v>339.03739300000001</v>
      </c>
      <c r="I58" s="16">
        <v>351.15804500000002</v>
      </c>
      <c r="J58" s="16">
        <v>215.60431600000001</v>
      </c>
      <c r="K58" s="16">
        <v>68.152631999999997</v>
      </c>
      <c r="L58" s="16">
        <v>114.314232</v>
      </c>
    </row>
    <row r="59" spans="1:12" x14ac:dyDescent="0.25">
      <c r="A59" s="26">
        <v>1937</v>
      </c>
      <c r="B59" s="10" t="str">
        <f>VLOOKUP(A59,países!$A$4:$B$247,2,FALSE)</f>
        <v>No identificado</v>
      </c>
      <c r="C59" s="16">
        <v>0</v>
      </c>
      <c r="D59" s="16">
        <v>0</v>
      </c>
      <c r="E59" s="16">
        <v>0</v>
      </c>
      <c r="F59" s="16">
        <v>0</v>
      </c>
      <c r="G59" s="16">
        <v>1.6036000000000002E-2</v>
      </c>
      <c r="H59" s="16">
        <v>1.6428000000000002E-2</v>
      </c>
      <c r="I59" s="16">
        <v>0.12543799999999999</v>
      </c>
      <c r="J59" s="16">
        <v>4.9657E-2</v>
      </c>
      <c r="K59" s="16">
        <v>2.9867000000000001E-2</v>
      </c>
      <c r="L59" s="16">
        <v>0</v>
      </c>
    </row>
    <row r="60" spans="1:12" x14ac:dyDescent="0.25">
      <c r="A60" s="10">
        <v>1962</v>
      </c>
      <c r="B60" s="10" t="str">
        <f>VLOOKUP(A60,países!$A$4:$B$247,2,FALSE)</f>
        <v>Costa Rica</v>
      </c>
      <c r="C60" s="16">
        <v>10.523811</v>
      </c>
      <c r="D60" s="16">
        <v>7.5979559999999999</v>
      </c>
      <c r="E60" s="16">
        <v>10.301144000000001</v>
      </c>
      <c r="F60" s="16">
        <v>18.694959000000001</v>
      </c>
      <c r="G60" s="16">
        <v>14.211712</v>
      </c>
      <c r="H60" s="16">
        <v>16.674581</v>
      </c>
      <c r="I60" s="16">
        <v>23.223611999999999</v>
      </c>
      <c r="J60" s="16">
        <v>18.990062999999999</v>
      </c>
      <c r="K60" s="16">
        <v>10.854483</v>
      </c>
      <c r="L60" s="16">
        <v>11.98095</v>
      </c>
    </row>
    <row r="61" spans="1:12" x14ac:dyDescent="0.25">
      <c r="A61" s="10">
        <v>1984</v>
      </c>
      <c r="B61" s="10" t="str">
        <f>VLOOKUP(A61,países!$A$4:$B$247,2,FALSE)</f>
        <v>Croacia</v>
      </c>
      <c r="C61" s="16">
        <v>5.5800000000000001E-4</v>
      </c>
      <c r="D61" s="16">
        <v>0.162714</v>
      </c>
      <c r="E61" s="16">
        <v>0.1888</v>
      </c>
      <c r="F61" s="16">
        <v>0.14957400000000001</v>
      </c>
      <c r="G61" s="16">
        <v>5.3309000000000002E-2</v>
      </c>
      <c r="H61" s="16">
        <v>0.14796100000000001</v>
      </c>
      <c r="I61" s="16">
        <v>0.17094000000000001</v>
      </c>
      <c r="J61" s="16">
        <v>0.17005999999999999</v>
      </c>
      <c r="K61" s="16">
        <v>0.30354799999999998</v>
      </c>
      <c r="L61" s="16">
        <v>4.2063999999999997E-2</v>
      </c>
    </row>
    <row r="62" spans="1:12" x14ac:dyDescent="0.25">
      <c r="A62" s="10">
        <v>1992</v>
      </c>
      <c r="B62" s="10" t="str">
        <f>VLOOKUP(A62,países!$A$4:$B$247,2,FALSE)</f>
        <v>Cuba</v>
      </c>
      <c r="C62" s="16">
        <v>2.3444120000000002</v>
      </c>
      <c r="D62" s="16">
        <v>1.632547</v>
      </c>
      <c r="E62" s="16">
        <v>4.9950479999999997</v>
      </c>
      <c r="F62" s="16">
        <v>1.7027749999999999</v>
      </c>
      <c r="G62" s="16">
        <v>3.8772829999999998</v>
      </c>
      <c r="H62" s="16">
        <v>4.8212640000000002</v>
      </c>
      <c r="I62" s="16">
        <v>13.753584999999999</v>
      </c>
      <c r="J62" s="16">
        <v>4.6363750000000001</v>
      </c>
      <c r="K62" s="16">
        <v>87.859692999999993</v>
      </c>
      <c r="L62" s="16">
        <v>83.162155999999996</v>
      </c>
    </row>
    <row r="63" spans="1:12" x14ac:dyDescent="0.25">
      <c r="A63" s="10">
        <v>2012</v>
      </c>
      <c r="B63" s="10" t="str">
        <f>VLOOKUP(A63,países!$A$4:$B$247,2,FALSE)</f>
        <v>Curazao  Islas</v>
      </c>
      <c r="C63" s="16">
        <v>39.299447000000001</v>
      </c>
      <c r="D63" s="16">
        <v>22.691600999999999</v>
      </c>
      <c r="E63" s="16">
        <v>110.959968</v>
      </c>
      <c r="F63" s="16">
        <v>95.389259999999993</v>
      </c>
      <c r="G63" s="16">
        <v>136.93307300000001</v>
      </c>
      <c r="H63" s="16">
        <v>305.32833799999997</v>
      </c>
      <c r="I63" s="16">
        <v>158.98135099999999</v>
      </c>
      <c r="J63" s="16">
        <v>85.914608999999999</v>
      </c>
      <c r="K63" s="16">
        <v>2.508953</v>
      </c>
      <c r="L63" s="16">
        <v>9.4849820000000005</v>
      </c>
    </row>
    <row r="64" spans="1:12" x14ac:dyDescent="0.25">
      <c r="A64" s="10">
        <v>2113</v>
      </c>
      <c r="B64" s="10" t="str">
        <f>VLOOKUP(A64,países!$A$4:$B$247,2,FALSE)</f>
        <v>Chile</v>
      </c>
      <c r="C64" s="16">
        <v>119.69060399999999</v>
      </c>
      <c r="D64" s="16">
        <v>116.814644</v>
      </c>
      <c r="E64" s="16">
        <v>119.35727900000001</v>
      </c>
      <c r="F64" s="16">
        <v>173.90588</v>
      </c>
      <c r="G64" s="16">
        <v>192.74727100000001</v>
      </c>
      <c r="H64" s="16">
        <v>242.77428499999999</v>
      </c>
      <c r="I64" s="16">
        <v>281.33252800000002</v>
      </c>
      <c r="J64" s="16">
        <v>164.29892899999999</v>
      </c>
      <c r="K64" s="16">
        <v>112.424701</v>
      </c>
      <c r="L64" s="16">
        <v>179.32274100000001</v>
      </c>
    </row>
    <row r="65" spans="1:15" x14ac:dyDescent="0.25">
      <c r="A65" s="10">
        <v>2155</v>
      </c>
      <c r="B65" s="10" t="str">
        <f>VLOOKUP(A65,países!$A$4:$B$247,2,FALSE)</f>
        <v>China Continental</v>
      </c>
      <c r="C65" s="16">
        <v>0.44245200000000001</v>
      </c>
      <c r="D65" s="16">
        <v>0.381882</v>
      </c>
      <c r="E65" s="16">
        <v>0.23189599999999999</v>
      </c>
      <c r="F65" s="16">
        <v>25.757020000000001</v>
      </c>
      <c r="G65" s="16">
        <v>67.672160000000005</v>
      </c>
      <c r="H65" s="16">
        <v>184.84380200000001</v>
      </c>
      <c r="I65" s="16">
        <v>335.72966000000002</v>
      </c>
      <c r="J65" s="16">
        <v>180.13910200000001</v>
      </c>
      <c r="K65" s="16">
        <v>140.63099700000001</v>
      </c>
      <c r="L65" s="16">
        <v>286.33250199999998</v>
      </c>
    </row>
    <row r="66" spans="1:15" x14ac:dyDescent="0.25">
      <c r="A66" s="10">
        <v>2185</v>
      </c>
      <c r="B66" s="10" t="str">
        <f>VLOOKUP(A66,países!$A$4:$B$247,2,FALSE)</f>
        <v>China-Taiwan (Formosa)</v>
      </c>
      <c r="C66" s="16">
        <v>142.691925</v>
      </c>
      <c r="D66" s="16">
        <v>90.716875000000002</v>
      </c>
      <c r="E66" s="16">
        <v>159.243179</v>
      </c>
      <c r="F66" s="16">
        <v>161.939437</v>
      </c>
      <c r="G66" s="16">
        <v>141.463674</v>
      </c>
      <c r="H66" s="16">
        <v>121.994148</v>
      </c>
      <c r="I66" s="16">
        <v>123.89841</v>
      </c>
      <c r="J66" s="16">
        <v>59.286552</v>
      </c>
      <c r="K66" s="16">
        <v>40.503933000000004</v>
      </c>
      <c r="L66" s="16">
        <v>78.949319000000003</v>
      </c>
    </row>
    <row r="67" spans="1:15" x14ac:dyDescent="0.25">
      <c r="A67" s="10">
        <v>2215</v>
      </c>
      <c r="B67" s="10" t="str">
        <f>VLOOKUP(A67,países!$A$4:$B$247,2,FALSE)</f>
        <v>Chipre</v>
      </c>
      <c r="C67" s="16">
        <v>4.1710999999999998E-2</v>
      </c>
      <c r="D67" s="16">
        <v>0.222242</v>
      </c>
      <c r="E67" s="16">
        <v>1.5504E-2</v>
      </c>
      <c r="F67" s="16">
        <v>9.6699999999999998E-4</v>
      </c>
      <c r="G67" s="16">
        <v>0.362427</v>
      </c>
      <c r="H67" s="16">
        <v>0.61992700000000001</v>
      </c>
      <c r="I67" s="16">
        <v>0.73843199999999998</v>
      </c>
      <c r="J67" s="16">
        <v>5.0751160000000004</v>
      </c>
      <c r="K67" s="16">
        <v>0</v>
      </c>
      <c r="L67" s="16">
        <v>3.5887129999999998</v>
      </c>
    </row>
    <row r="68" spans="1:15" customFormat="1" x14ac:dyDescent="0.25">
      <c r="A68" s="26">
        <v>2297</v>
      </c>
      <c r="B68" s="10" t="str">
        <f>VLOOKUP(A68,países!$A$4:$B$247,2,FALSE)</f>
        <v>Dahomey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16">
        <v>0.22331400000000001</v>
      </c>
      <c r="I68" s="16">
        <v>0.42293500000000001</v>
      </c>
      <c r="J68" s="16">
        <v>0.29621799999999998</v>
      </c>
      <c r="K68" s="16">
        <v>0.48796099999999998</v>
      </c>
      <c r="L68" s="16">
        <v>5.6559999999999996E-3</v>
      </c>
      <c r="M68" s="2"/>
      <c r="N68" s="2"/>
      <c r="O68" s="2"/>
    </row>
    <row r="69" spans="1:15" x14ac:dyDescent="0.25">
      <c r="A69" s="10">
        <v>2324</v>
      </c>
      <c r="B69" s="10" t="str">
        <f>VLOOKUP(A69,países!$A$4:$B$247,2,FALSE)</f>
        <v>Dinamarca</v>
      </c>
      <c r="C69" s="16">
        <v>29.520012000000001</v>
      </c>
      <c r="D69" s="16">
        <v>24.604666999999999</v>
      </c>
      <c r="E69" s="16">
        <v>26.150742000000001</v>
      </c>
      <c r="F69" s="16">
        <v>27.924332</v>
      </c>
      <c r="G69" s="16">
        <v>22.105167000000002</v>
      </c>
      <c r="H69" s="16">
        <v>26.637910999999999</v>
      </c>
      <c r="I69" s="16">
        <v>40.460498999999999</v>
      </c>
      <c r="J69" s="16">
        <v>36.020274000000001</v>
      </c>
      <c r="K69" s="16">
        <v>26.703182999999999</v>
      </c>
      <c r="L69" s="16">
        <v>13.007701000000001</v>
      </c>
    </row>
    <row r="70" spans="1:15" x14ac:dyDescent="0.25">
      <c r="A70" s="10">
        <v>2352</v>
      </c>
      <c r="B70" s="10" t="str">
        <f>VLOOKUP(A70,países!$A$4:$B$247,2,FALSE)</f>
        <v>Dominica</v>
      </c>
      <c r="C70" s="16">
        <v>0.18867</v>
      </c>
      <c r="D70" s="16">
        <v>4.7499999999999999E-3</v>
      </c>
      <c r="E70" s="16">
        <v>1.335013</v>
      </c>
      <c r="F70" s="16">
        <v>0</v>
      </c>
      <c r="G70" s="16">
        <v>1.5672999999999999E-2</v>
      </c>
      <c r="H70" s="16">
        <v>0.51761599999999997</v>
      </c>
      <c r="I70" s="16">
        <v>0.14388599999999999</v>
      </c>
      <c r="J70" s="16">
        <v>5.9011000000000001E-2</v>
      </c>
      <c r="K70" s="16">
        <v>5.9381000000000003E-2</v>
      </c>
      <c r="L70" s="16">
        <v>0.67776099999999995</v>
      </c>
    </row>
    <row r="71" spans="1:15" x14ac:dyDescent="0.25">
      <c r="A71" s="10">
        <v>2393</v>
      </c>
      <c r="B71" s="10" t="str">
        <f>VLOOKUP(A71,países!$A$4:$B$247,2,FALSE)</f>
        <v>Ecuador</v>
      </c>
      <c r="C71" s="16">
        <v>29.560739000000002</v>
      </c>
      <c r="D71" s="16">
        <v>32.674804000000002</v>
      </c>
      <c r="E71" s="16">
        <v>41.747768999999998</v>
      </c>
      <c r="F71" s="16">
        <v>53.304462000000001</v>
      </c>
      <c r="G71" s="16">
        <v>58.399151000000003</v>
      </c>
      <c r="H71" s="16">
        <v>111.907011</v>
      </c>
      <c r="I71" s="16">
        <v>157.94404700000001</v>
      </c>
      <c r="J71" s="16">
        <v>50.327447999999997</v>
      </c>
      <c r="K71" s="16">
        <v>46.133237000000001</v>
      </c>
      <c r="L71" s="16">
        <v>91.283744999999996</v>
      </c>
    </row>
    <row r="72" spans="1:15" x14ac:dyDescent="0.25">
      <c r="A72" s="10">
        <v>2407</v>
      </c>
      <c r="B72" s="10" t="str">
        <f>VLOOKUP(A72,países!$A$4:$B$247,2,FALSE)</f>
        <v>Egipto</v>
      </c>
      <c r="C72" s="16">
        <v>0.19770599999999999</v>
      </c>
      <c r="D72" s="16">
        <v>0.20696899999999999</v>
      </c>
      <c r="E72" s="16">
        <v>0.52237999999999996</v>
      </c>
      <c r="F72" s="16">
        <v>0.77725699999999998</v>
      </c>
      <c r="G72" s="16">
        <v>0.53791100000000003</v>
      </c>
      <c r="H72" s="16">
        <v>0.71205300000000005</v>
      </c>
      <c r="I72" s="16">
        <v>0.97838999999999998</v>
      </c>
      <c r="J72" s="16">
        <v>0.94344499999999998</v>
      </c>
      <c r="K72" s="16">
        <v>0.456374</v>
      </c>
      <c r="L72" s="16">
        <v>0.423931</v>
      </c>
    </row>
    <row r="73" spans="1:15" x14ac:dyDescent="0.25">
      <c r="A73" s="10">
        <v>2422</v>
      </c>
      <c r="B73" s="10" t="str">
        <f>VLOOKUP(A73,países!$A$4:$B$247,2,FALSE)</f>
        <v>El Salvador</v>
      </c>
      <c r="C73" s="16">
        <v>10.386851999999999</v>
      </c>
      <c r="D73" s="16">
        <v>5.0100110000000004</v>
      </c>
      <c r="E73" s="16">
        <v>3.1147480000000001</v>
      </c>
      <c r="F73" s="16">
        <v>2.4633639999999999</v>
      </c>
      <c r="G73" s="16">
        <v>1.0859540000000001</v>
      </c>
      <c r="H73" s="16">
        <v>1.731463</v>
      </c>
      <c r="I73" s="16">
        <v>5.9808320000000004</v>
      </c>
      <c r="J73" s="16">
        <v>2.7619769999999999</v>
      </c>
      <c r="K73" s="16">
        <v>2.5331579999999998</v>
      </c>
      <c r="L73" s="16">
        <v>1.4058649999999999</v>
      </c>
    </row>
    <row r="74" spans="1:15" x14ac:dyDescent="0.25">
      <c r="A74" s="10">
        <v>2445</v>
      </c>
      <c r="B74" s="10" t="str">
        <f>VLOOKUP(A74,países!$A$4:$B$247,2,FALSE)</f>
        <v>Emiratos Arabes Unidos</v>
      </c>
      <c r="C74" s="16">
        <v>6.7419999999999994E-2</v>
      </c>
      <c r="D74" s="16">
        <v>1.0802000000000001E-2</v>
      </c>
      <c r="E74" s="16">
        <v>9.6798999999999996E-2</v>
      </c>
      <c r="F74" s="16">
        <v>0.31546999999999997</v>
      </c>
      <c r="G74" s="16">
        <v>0.43585000000000002</v>
      </c>
      <c r="H74" s="16">
        <v>2.5694819999999998</v>
      </c>
      <c r="I74" s="16">
        <v>0.82705099999999998</v>
      </c>
      <c r="J74" s="16">
        <v>0.54523699999999997</v>
      </c>
      <c r="K74" s="16">
        <v>2.965573</v>
      </c>
      <c r="L74" s="16">
        <v>3.7779240000000001</v>
      </c>
    </row>
    <row r="75" spans="1:15" x14ac:dyDescent="0.25">
      <c r="A75" s="10">
        <v>2454</v>
      </c>
      <c r="B75" s="10" t="str">
        <f>VLOOKUP(A75,países!$A$4:$B$247,2,FALSE)</f>
        <v>España</v>
      </c>
      <c r="C75" s="16">
        <v>250.041281</v>
      </c>
      <c r="D75" s="16">
        <v>184.82560000000001</v>
      </c>
      <c r="E75" s="16">
        <v>239.70807600000001</v>
      </c>
      <c r="F75" s="16">
        <v>322.34549800000002</v>
      </c>
      <c r="G75" s="16">
        <v>405.30667899999997</v>
      </c>
      <c r="H75" s="16">
        <v>365.17431699999997</v>
      </c>
      <c r="I75" s="16">
        <v>447.95416</v>
      </c>
      <c r="J75" s="16">
        <v>273.69796400000001</v>
      </c>
      <c r="K75" s="16">
        <v>289.94003600000002</v>
      </c>
      <c r="L75" s="16">
        <v>273.30028199999998</v>
      </c>
    </row>
    <row r="76" spans="1:15" x14ac:dyDescent="0.25">
      <c r="A76" s="10">
        <v>2464</v>
      </c>
      <c r="B76" s="10" t="str">
        <f>VLOOKUP(A76,países!$A$4:$B$247,2,FALSE)</f>
        <v>Eslovaquia</v>
      </c>
      <c r="C76" s="16">
        <v>8.3506999999999998E-2</v>
      </c>
      <c r="D76" s="16">
        <v>1.1254999999999999E-2</v>
      </c>
      <c r="E76" s="16">
        <v>0.27656700000000001</v>
      </c>
      <c r="F76" s="16">
        <v>0.12570000000000001</v>
      </c>
      <c r="G76" s="16">
        <v>0.24345600000000001</v>
      </c>
      <c r="H76" s="16">
        <v>0.57992999999999995</v>
      </c>
      <c r="I76" s="16">
        <v>0.92341300000000004</v>
      </c>
      <c r="J76" s="16">
        <v>0.322154</v>
      </c>
      <c r="K76" s="16">
        <v>2.878E-2</v>
      </c>
      <c r="L76" s="16">
        <v>1.4815700000000001</v>
      </c>
    </row>
    <row r="77" spans="1:15" x14ac:dyDescent="0.25">
      <c r="A77" s="10">
        <v>2474</v>
      </c>
      <c r="B77" s="10" t="str">
        <f>VLOOKUP(A77,países!$A$4:$B$247,2,FALSE)</f>
        <v>Eslovenia</v>
      </c>
      <c r="C77" s="16">
        <v>0.14544599999999999</v>
      </c>
      <c r="D77" s="16">
        <v>0.24812799999999999</v>
      </c>
      <c r="E77" s="16">
        <v>0.302228</v>
      </c>
      <c r="F77" s="16">
        <v>0.50750200000000001</v>
      </c>
      <c r="G77" s="16">
        <v>3.1326930000000002</v>
      </c>
      <c r="H77" s="16">
        <v>1.55324</v>
      </c>
      <c r="I77" s="16">
        <v>2.4984250000000001</v>
      </c>
      <c r="J77" s="16">
        <v>0.83583300000000005</v>
      </c>
      <c r="K77" s="16">
        <v>0.60656100000000002</v>
      </c>
      <c r="L77" s="16">
        <v>1.10775</v>
      </c>
    </row>
    <row r="78" spans="1:15" x14ac:dyDescent="0.25">
      <c r="A78" s="10">
        <v>2491</v>
      </c>
      <c r="B78" s="10" t="str">
        <f>VLOOKUP(A78,países!$A$4:$B$247,2,FALSE)</f>
        <v>Estados Unidos</v>
      </c>
      <c r="C78" s="16">
        <v>4556.0998570000002</v>
      </c>
      <c r="D78" s="16">
        <v>3974.9072249999999</v>
      </c>
      <c r="E78" s="16">
        <v>5778.8212139999996</v>
      </c>
      <c r="F78" s="16">
        <v>6290.6598700000004</v>
      </c>
      <c r="G78" s="16">
        <v>5204.1140059999998</v>
      </c>
      <c r="H78" s="16">
        <v>5484.9426919999996</v>
      </c>
      <c r="I78" s="16">
        <v>5541.5708990000003</v>
      </c>
      <c r="J78" s="16">
        <v>3540.5071469999998</v>
      </c>
      <c r="K78" s="16">
        <v>2283.9258960000002</v>
      </c>
      <c r="L78" s="16">
        <v>3405.2859579999999</v>
      </c>
    </row>
    <row r="79" spans="1:15" x14ac:dyDescent="0.25">
      <c r="A79" s="10">
        <v>2516</v>
      </c>
      <c r="B79" s="10" t="str">
        <f>VLOOKUP(A79,países!$A$4:$B$247,2,FALSE)</f>
        <v>Estonia</v>
      </c>
      <c r="C79" s="16">
        <v>0.123337</v>
      </c>
      <c r="D79" s="16">
        <v>4.3999999999999997E-2</v>
      </c>
      <c r="E79" s="16">
        <v>7.9395999999999994E-2</v>
      </c>
      <c r="F79" s="16">
        <v>0.110318</v>
      </c>
      <c r="G79" s="16">
        <v>0.221025</v>
      </c>
      <c r="H79" s="16">
        <v>6.28932</v>
      </c>
      <c r="I79" s="16">
        <v>0.69872900000000004</v>
      </c>
      <c r="J79" s="16">
        <v>0.56784900000000005</v>
      </c>
      <c r="K79" s="16">
        <v>0.289352</v>
      </c>
      <c r="L79" s="16">
        <v>4.4370779999999996</v>
      </c>
    </row>
    <row r="80" spans="1:15" x14ac:dyDescent="0.25">
      <c r="A80" s="26">
        <v>2537</v>
      </c>
      <c r="B80" s="10" t="str">
        <f>VLOOKUP(A80,países!$A$4:$B$247,2,FALSE)</f>
        <v>Etiopía</v>
      </c>
      <c r="C80" s="16">
        <v>0</v>
      </c>
      <c r="D80" s="16">
        <v>0</v>
      </c>
      <c r="E80" s="16">
        <v>0</v>
      </c>
      <c r="F80" s="16">
        <v>0</v>
      </c>
      <c r="G80" s="16">
        <v>0</v>
      </c>
      <c r="H80" s="16">
        <v>2.8E-3</v>
      </c>
      <c r="I80" s="16">
        <v>0</v>
      </c>
      <c r="J80" s="16">
        <v>0.02</v>
      </c>
      <c r="K80" s="16">
        <v>0</v>
      </c>
      <c r="L80" s="16">
        <v>0</v>
      </c>
    </row>
    <row r="81" spans="1:17" x14ac:dyDescent="0.25">
      <c r="A81" s="4">
        <v>2563</v>
      </c>
      <c r="B81" s="10" t="str">
        <f>VLOOKUP(A81,países!$A$4:$B$247,2,FALSE)</f>
        <v>Soledad Isla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</row>
    <row r="82" spans="1:17" x14ac:dyDescent="0.25">
      <c r="A82" s="10">
        <v>2675</v>
      </c>
      <c r="B82" s="10" t="str">
        <f>VLOOKUP(A82,países!$A$4:$B$247,2,FALSE)</f>
        <v>Filipinas</v>
      </c>
      <c r="C82" s="16">
        <v>2.555196</v>
      </c>
      <c r="D82" s="16">
        <v>1.1388</v>
      </c>
      <c r="E82" s="16">
        <v>2.263112</v>
      </c>
      <c r="F82" s="16">
        <v>2.7020249999999999</v>
      </c>
      <c r="G82" s="16">
        <v>1.889634</v>
      </c>
      <c r="H82" s="16">
        <v>2.468753</v>
      </c>
      <c r="I82" s="16">
        <v>3.4799630000000001</v>
      </c>
      <c r="J82" s="16">
        <v>0.93853900000000001</v>
      </c>
      <c r="K82" s="16">
        <v>0.56881400000000004</v>
      </c>
      <c r="L82" s="16">
        <v>1.6751879999999999</v>
      </c>
    </row>
    <row r="83" spans="1:17" x14ac:dyDescent="0.25">
      <c r="A83" s="10">
        <v>2714</v>
      </c>
      <c r="B83" s="10" t="str">
        <f>VLOOKUP(A83,países!$A$4:$B$247,2,FALSE)</f>
        <v>Finlandia</v>
      </c>
      <c r="C83" s="16">
        <v>29.291176</v>
      </c>
      <c r="D83" s="16">
        <v>21.614080000000001</v>
      </c>
      <c r="E83" s="16">
        <v>21.251788999999999</v>
      </c>
      <c r="F83" s="16">
        <v>54.003537000000001</v>
      </c>
      <c r="G83" s="16">
        <v>27.348569000000001</v>
      </c>
      <c r="H83" s="16">
        <v>40.580022999999997</v>
      </c>
      <c r="I83" s="16">
        <v>75.190759</v>
      </c>
      <c r="J83" s="16">
        <v>33.327302000000003</v>
      </c>
      <c r="K83" s="16">
        <v>26.310604000000001</v>
      </c>
      <c r="L83" s="16">
        <v>16.395789000000001</v>
      </c>
    </row>
    <row r="84" spans="1:17" x14ac:dyDescent="0.25">
      <c r="A84" s="10">
        <v>2754</v>
      </c>
      <c r="B84" s="10" t="str">
        <f>VLOOKUP(A84,países!$A$4:$B$247,2,FALSE)</f>
        <v>Francia</v>
      </c>
      <c r="C84" s="16">
        <v>249.71995999999999</v>
      </c>
      <c r="D84" s="16">
        <v>178.43083799999999</v>
      </c>
      <c r="E84" s="16">
        <v>223.20997</v>
      </c>
      <c r="F84" s="16">
        <v>300.63607300000001</v>
      </c>
      <c r="G84" s="16">
        <v>242.73071999999999</v>
      </c>
      <c r="H84" s="16">
        <v>354.207764</v>
      </c>
      <c r="I84" s="16">
        <v>302.52067799999998</v>
      </c>
      <c r="J84" s="16">
        <v>199.863991</v>
      </c>
      <c r="K84" s="16">
        <v>198.90240800000001</v>
      </c>
      <c r="L84" s="16">
        <v>160.987281</v>
      </c>
    </row>
    <row r="85" spans="1:17" x14ac:dyDescent="0.25">
      <c r="A85" s="10">
        <v>2817</v>
      </c>
      <c r="B85" s="10" t="str">
        <f>VLOOKUP(A85,países!$A$4:$B$247,2,FALSE)</f>
        <v>Gabón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2.1770000000000001E-3</v>
      </c>
      <c r="I85" s="16">
        <v>0</v>
      </c>
      <c r="J85" s="16">
        <v>0</v>
      </c>
      <c r="K85" s="16">
        <v>0</v>
      </c>
      <c r="L85" s="16">
        <v>4.9069999999999999E-3</v>
      </c>
    </row>
    <row r="86" spans="1:17" x14ac:dyDescent="0.25">
      <c r="A86" s="26">
        <v>2857</v>
      </c>
      <c r="B86" s="10" t="str">
        <f>VLOOKUP(A86,países!$A$4:$B$247,2,FALSE)</f>
        <v>Gambia</v>
      </c>
      <c r="C86" s="16">
        <v>0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</row>
    <row r="87" spans="1:17" x14ac:dyDescent="0.25">
      <c r="A87" s="10">
        <v>2876</v>
      </c>
      <c r="B87" s="10" t="str">
        <f>VLOOKUP(A87,países!$A$4:$B$247,2,FALSE)</f>
        <v>Georgia</v>
      </c>
      <c r="C87" s="16">
        <v>1.1433E-2</v>
      </c>
      <c r="D87" s="16">
        <v>0</v>
      </c>
      <c r="E87" s="16">
        <v>3.4390000000000002E-3</v>
      </c>
      <c r="F87" s="16">
        <v>0</v>
      </c>
      <c r="G87" s="16">
        <v>7.1234000000000006E-2</v>
      </c>
      <c r="H87" s="16">
        <v>1.5479999999999999E-3</v>
      </c>
      <c r="I87" s="16">
        <v>0.220609</v>
      </c>
      <c r="J87" s="16">
        <v>0</v>
      </c>
      <c r="K87" s="16">
        <v>0</v>
      </c>
      <c r="L87" s="16">
        <v>0</v>
      </c>
    </row>
    <row r="88" spans="1:17" x14ac:dyDescent="0.25">
      <c r="A88" s="10">
        <v>2897</v>
      </c>
      <c r="B88" s="10" t="str">
        <f>VLOOKUP(A88,países!$A$4:$B$247,2,FALSE)</f>
        <v>Ghana</v>
      </c>
      <c r="C88" s="16">
        <v>0</v>
      </c>
      <c r="D88" s="16">
        <v>0</v>
      </c>
      <c r="E88" s="16">
        <v>0</v>
      </c>
      <c r="F88" s="16">
        <v>0</v>
      </c>
      <c r="G88" s="16">
        <v>1.5651000000000002E-2</v>
      </c>
      <c r="H88" s="16">
        <v>1.8211000000000001E-2</v>
      </c>
      <c r="I88" s="16">
        <v>0.61559299999999995</v>
      </c>
      <c r="J88" s="16">
        <v>0</v>
      </c>
      <c r="K88" s="16">
        <v>1.46E-4</v>
      </c>
      <c r="L88" s="16">
        <v>0</v>
      </c>
    </row>
    <row r="89" spans="1:17" x14ac:dyDescent="0.25">
      <c r="A89" s="5">
        <v>2934</v>
      </c>
      <c r="B89" s="4" t="s">
        <v>90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6.5949999999999995E-2</v>
      </c>
      <c r="K89" s="16">
        <v>0</v>
      </c>
      <c r="L89" s="16">
        <v>0</v>
      </c>
    </row>
    <row r="90" spans="1:17" x14ac:dyDescent="0.25">
      <c r="A90" s="10">
        <v>2972</v>
      </c>
      <c r="B90" s="10" t="str">
        <f>VLOOKUP(A90,países!$A$4:$B$247,2,FALSE)</f>
        <v>Granada</v>
      </c>
      <c r="C90" s="16">
        <v>0.84899999999999998</v>
      </c>
      <c r="D90" s="16">
        <v>0.35809200000000002</v>
      </c>
      <c r="E90" s="16">
        <v>2.3910079999999998</v>
      </c>
      <c r="F90" s="16">
        <v>8.4555199999999999</v>
      </c>
      <c r="G90" s="16">
        <v>2.6999999999999999E-5</v>
      </c>
      <c r="H90" s="16">
        <v>0.10258200000000001</v>
      </c>
      <c r="I90" s="16">
        <v>0.24138399999999999</v>
      </c>
      <c r="J90" s="16">
        <v>4.6999999999999997E-5</v>
      </c>
      <c r="K90" s="16">
        <v>0</v>
      </c>
      <c r="L90" s="16">
        <v>0</v>
      </c>
    </row>
    <row r="91" spans="1:17" x14ac:dyDescent="0.25">
      <c r="A91" s="10">
        <v>3014</v>
      </c>
      <c r="B91" s="10" t="str">
        <f>VLOOKUP(A91,países!$A$4:$B$247,2,FALSE)</f>
        <v>Grecia</v>
      </c>
      <c r="C91" s="16">
        <v>0.67888400000000004</v>
      </c>
      <c r="D91" s="16">
        <v>0.64798</v>
      </c>
      <c r="E91" s="16">
        <v>1.710167</v>
      </c>
      <c r="F91" s="16">
        <v>1.104708</v>
      </c>
      <c r="G91" s="16">
        <v>2.7075209999999998</v>
      </c>
      <c r="H91" s="16">
        <v>1.668747</v>
      </c>
      <c r="I91" s="16">
        <v>4.7465700000000002</v>
      </c>
      <c r="J91" s="16">
        <v>1.6182030000000001</v>
      </c>
      <c r="K91" s="16">
        <v>2.022208</v>
      </c>
      <c r="L91" s="16">
        <v>2.3838089999999998</v>
      </c>
    </row>
    <row r="92" spans="1:17" x14ac:dyDescent="0.25">
      <c r="A92" s="10">
        <v>3092</v>
      </c>
      <c r="B92" s="10" t="str">
        <f>VLOOKUP(A92,países!$A$4:$B$247,2,FALSE)</f>
        <v>Guadalupe</v>
      </c>
      <c r="C92" s="16">
        <v>0.13913600000000001</v>
      </c>
      <c r="D92" s="16">
        <v>0.18202199999999999</v>
      </c>
      <c r="E92" s="16">
        <v>0.44301699999999999</v>
      </c>
      <c r="F92" s="16">
        <v>0</v>
      </c>
      <c r="G92" s="16">
        <v>5.8910000000000004E-3</v>
      </c>
      <c r="H92" s="16">
        <v>0</v>
      </c>
      <c r="I92" s="16">
        <v>5.1040000000000002E-2</v>
      </c>
      <c r="J92" s="16">
        <v>2.7944E-2</v>
      </c>
      <c r="K92" s="16">
        <v>1.2937000000000001E-2</v>
      </c>
      <c r="L92" s="16">
        <v>1.4400000000000001E-3</v>
      </c>
    </row>
    <row r="93" spans="1:17" x14ac:dyDescent="0.25">
      <c r="A93" s="10">
        <v>3172</v>
      </c>
      <c r="B93" s="10" t="str">
        <f>VLOOKUP(A93,países!$A$4:$B$247,2,FALSE)</f>
        <v>Guatemala</v>
      </c>
      <c r="C93" s="16">
        <v>53.625585999999998</v>
      </c>
      <c r="D93" s="16">
        <v>15.924503</v>
      </c>
      <c r="E93" s="16">
        <v>25.143022999999999</v>
      </c>
      <c r="F93" s="16">
        <v>44.896501999999998</v>
      </c>
      <c r="G93" s="16">
        <v>16.352340000000002</v>
      </c>
      <c r="H93" s="16">
        <v>14.160779</v>
      </c>
      <c r="I93" s="16">
        <v>9.0359350000000003</v>
      </c>
      <c r="J93" s="16">
        <v>16.374188</v>
      </c>
      <c r="K93" s="16">
        <v>4.7188790000000003</v>
      </c>
      <c r="L93" s="16">
        <v>21.391707</v>
      </c>
    </row>
    <row r="94" spans="1:17" x14ac:dyDescent="0.25">
      <c r="A94" s="10">
        <v>3138</v>
      </c>
      <c r="B94" s="10" t="s">
        <v>275</v>
      </c>
      <c r="C94" s="16">
        <v>0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/>
      <c r="N94"/>
      <c r="O94"/>
      <c r="P94"/>
      <c r="Q94"/>
    </row>
    <row r="95" spans="1:17" x14ac:dyDescent="0.25">
      <c r="A95" s="10">
        <v>3253</v>
      </c>
      <c r="B95" s="10" t="str">
        <f>VLOOKUP(A95,países!$A$4:$B$247,2,FALSE)</f>
        <v>Guyana Francesa</v>
      </c>
      <c r="C95" s="16">
        <v>3.0000000000000001E-3</v>
      </c>
      <c r="D95" s="16">
        <v>1E-4</v>
      </c>
      <c r="E95" s="16">
        <v>7.2189999999999997E-3</v>
      </c>
      <c r="F95" s="16">
        <v>1.2999999999999999E-4</v>
      </c>
      <c r="G95" s="16">
        <v>0</v>
      </c>
      <c r="H95" s="16">
        <v>0</v>
      </c>
      <c r="I95" s="16">
        <v>0</v>
      </c>
      <c r="J95" s="16">
        <v>3.2745000000000003E-2</v>
      </c>
      <c r="K95" s="16">
        <v>6.9300000000000004E-3</v>
      </c>
      <c r="L95" s="16">
        <v>0</v>
      </c>
    </row>
    <row r="96" spans="1:17" x14ac:dyDescent="0.25">
      <c r="A96" s="10">
        <v>3297</v>
      </c>
      <c r="B96" s="10" t="str">
        <f>VLOOKUP(A96,países!$A$4:$B$247,2,FALSE)</f>
        <v>Guinea</v>
      </c>
      <c r="C96" s="16">
        <v>0</v>
      </c>
      <c r="D96" s="16">
        <v>0</v>
      </c>
      <c r="E96" s="16">
        <v>0</v>
      </c>
      <c r="F96" s="16">
        <v>0</v>
      </c>
      <c r="G96" s="16">
        <v>0</v>
      </c>
      <c r="H96" s="16">
        <v>1.6659999999999999E-3</v>
      </c>
      <c r="I96" s="16">
        <v>0</v>
      </c>
      <c r="J96" s="16">
        <v>0</v>
      </c>
      <c r="K96" s="16">
        <v>2.1349E-2</v>
      </c>
      <c r="L96" s="16">
        <v>0</v>
      </c>
    </row>
    <row r="97" spans="1:12" x14ac:dyDescent="0.25">
      <c r="A97" s="10">
        <v>3317</v>
      </c>
      <c r="B97" s="10" t="str">
        <f>VLOOKUP(A97,países!$A$4:$B$247,2,FALSE)</f>
        <v>Guinea Ecuatorial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0.02</v>
      </c>
      <c r="L97" s="16">
        <v>0</v>
      </c>
    </row>
    <row r="98" spans="1:12" x14ac:dyDescent="0.25">
      <c r="A98" s="10">
        <v>3373</v>
      </c>
      <c r="B98" s="10" t="str">
        <f>VLOOKUP(A98,países!$A$4:$B$247,2,FALSE)</f>
        <v>Guyana</v>
      </c>
      <c r="C98" s="16">
        <v>1.8592500000000001</v>
      </c>
      <c r="D98" s="16">
        <v>1.021838</v>
      </c>
      <c r="E98" s="16">
        <v>2.4164870000000001</v>
      </c>
      <c r="F98" s="16">
        <v>1.533838</v>
      </c>
      <c r="G98" s="16">
        <v>1.7031210000000001</v>
      </c>
      <c r="H98" s="16">
        <v>2.436064</v>
      </c>
      <c r="I98" s="16">
        <v>2.5244610000000001</v>
      </c>
      <c r="J98" s="16">
        <v>1.670277</v>
      </c>
      <c r="K98" s="16">
        <v>0.75436400000000003</v>
      </c>
      <c r="L98" s="16">
        <v>1.0779909999999999</v>
      </c>
    </row>
    <row r="99" spans="1:12" x14ac:dyDescent="0.25">
      <c r="A99" s="10">
        <v>3412</v>
      </c>
      <c r="B99" s="10" t="str">
        <f>VLOOKUP(A99,países!$A$4:$B$247,2,FALSE)</f>
        <v>Haití</v>
      </c>
      <c r="C99" s="16">
        <v>4.28E-4</v>
      </c>
      <c r="D99" s="16">
        <v>0</v>
      </c>
      <c r="E99" s="16">
        <v>0.106678</v>
      </c>
      <c r="F99" s="16">
        <v>0</v>
      </c>
      <c r="G99" s="16">
        <v>2.0369999999999999E-2</v>
      </c>
      <c r="H99" s="16">
        <v>6.2100000000000002E-4</v>
      </c>
      <c r="I99" s="16">
        <v>1.7808999999999998E-2</v>
      </c>
      <c r="J99" s="16">
        <v>2.679E-3</v>
      </c>
      <c r="K99" s="16">
        <v>0</v>
      </c>
      <c r="L99" s="16">
        <v>4.0001000000000002E-2</v>
      </c>
    </row>
    <row r="100" spans="1:12" x14ac:dyDescent="0.25">
      <c r="A100" s="10">
        <v>3452</v>
      </c>
      <c r="B100" s="10" t="str">
        <f>VLOOKUP(A100,países!$A$4:$B$247,2,FALSE)</f>
        <v>Honduras</v>
      </c>
      <c r="C100" s="16">
        <v>0.27314699999999997</v>
      </c>
      <c r="D100" s="16">
        <v>0.437415</v>
      </c>
      <c r="E100" s="16">
        <v>0.42617899999999997</v>
      </c>
      <c r="F100" s="16">
        <v>1.388911</v>
      </c>
      <c r="G100" s="16">
        <v>0.82312700000000005</v>
      </c>
      <c r="H100" s="16">
        <v>0.31592700000000001</v>
      </c>
      <c r="I100" s="16">
        <v>0.61622399999999999</v>
      </c>
      <c r="J100" s="16">
        <v>0.36674299999999999</v>
      </c>
      <c r="K100" s="16">
        <v>2.0970179999999998</v>
      </c>
      <c r="L100" s="16">
        <v>0.24843699999999999</v>
      </c>
    </row>
    <row r="101" spans="1:12" x14ac:dyDescent="0.25">
      <c r="A101" s="10">
        <v>3515</v>
      </c>
      <c r="B101" s="10" t="str">
        <f>VLOOKUP(A101,países!$A$4:$B$247,2,FALSE)</f>
        <v>Hong Kong</v>
      </c>
      <c r="C101" s="16">
        <v>62.028714000000001</v>
      </c>
      <c r="D101" s="16">
        <v>54.924585</v>
      </c>
      <c r="E101" s="16">
        <v>77.087500000000006</v>
      </c>
      <c r="F101" s="16">
        <v>126.441996</v>
      </c>
      <c r="G101" s="16">
        <v>192.17874800000001</v>
      </c>
      <c r="H101" s="16">
        <v>169.33425700000001</v>
      </c>
      <c r="I101" s="16">
        <v>150.97461899999999</v>
      </c>
      <c r="J101" s="16">
        <v>56.137079</v>
      </c>
      <c r="K101" s="16">
        <v>23.728971999999999</v>
      </c>
      <c r="L101" s="16">
        <v>35.624493000000001</v>
      </c>
    </row>
    <row r="102" spans="1:12" x14ac:dyDescent="0.25">
      <c r="A102" s="10">
        <v>3554</v>
      </c>
      <c r="B102" s="10" t="str">
        <f>VLOOKUP(A102,países!$A$4:$B$247,2,FALSE)</f>
        <v>Hungría</v>
      </c>
      <c r="C102" s="16">
        <v>0.80044800000000005</v>
      </c>
      <c r="D102" s="16">
        <v>1.7996369999999999</v>
      </c>
      <c r="E102" s="16">
        <v>0.35156199999999999</v>
      </c>
      <c r="F102" s="16">
        <v>1.0765670000000001</v>
      </c>
      <c r="G102" s="16">
        <v>0.75190999999999997</v>
      </c>
      <c r="H102" s="16">
        <v>2.305231</v>
      </c>
      <c r="I102" s="16">
        <v>3.3419699999999999</v>
      </c>
      <c r="J102" s="16">
        <v>2.9540899999999999</v>
      </c>
      <c r="K102" s="16">
        <v>1.7946820000000001</v>
      </c>
      <c r="L102" s="16">
        <v>2.719195</v>
      </c>
    </row>
    <row r="103" spans="1:12" x14ac:dyDescent="0.25">
      <c r="A103" s="10">
        <v>3615</v>
      </c>
      <c r="B103" s="10" t="str">
        <f>VLOOKUP(A103,países!$A$4:$B$247,2,FALSE)</f>
        <v>India</v>
      </c>
      <c r="C103" s="16">
        <v>12.904705</v>
      </c>
      <c r="D103" s="16">
        <v>9.4522709999999996</v>
      </c>
      <c r="E103" s="16">
        <v>18.286078</v>
      </c>
      <c r="F103" s="16">
        <v>26.20757</v>
      </c>
      <c r="G103" s="16">
        <v>31.902989999999999</v>
      </c>
      <c r="H103" s="16">
        <v>32.534312999999997</v>
      </c>
      <c r="I103" s="16">
        <v>49.680173000000003</v>
      </c>
      <c r="J103" s="16">
        <v>29.137557000000001</v>
      </c>
      <c r="K103" s="16">
        <v>22.342089000000001</v>
      </c>
      <c r="L103" s="16">
        <v>27.963982999999999</v>
      </c>
    </row>
    <row r="104" spans="1:12" x14ac:dyDescent="0.25">
      <c r="A104" s="10">
        <v>3655</v>
      </c>
      <c r="B104" s="10" t="str">
        <f>VLOOKUP(A104,países!$A$4:$B$247,2,FALSE)</f>
        <v>Indonesia</v>
      </c>
      <c r="C104" s="16">
        <v>16.438141000000002</v>
      </c>
      <c r="D104" s="16">
        <v>6.41439</v>
      </c>
      <c r="E104" s="16">
        <v>19.367507</v>
      </c>
      <c r="F104" s="16">
        <v>29.654191000000001</v>
      </c>
      <c r="G104" s="16">
        <v>24.266393000000001</v>
      </c>
      <c r="H104" s="16">
        <v>30.762661000000001</v>
      </c>
      <c r="I104" s="16">
        <v>28.194058999999999</v>
      </c>
      <c r="J104" s="16">
        <v>18.404585000000001</v>
      </c>
      <c r="K104" s="16">
        <v>21.334311</v>
      </c>
      <c r="L104" s="16">
        <v>35.706083999999997</v>
      </c>
    </row>
    <row r="105" spans="1:12" x14ac:dyDescent="0.25">
      <c r="A105" s="10">
        <v>3695</v>
      </c>
      <c r="B105" s="10" t="str">
        <f>VLOOKUP(A105,países!$A$4:$B$247,2,FALSE)</f>
        <v>Irak</v>
      </c>
      <c r="C105" s="16">
        <v>3.57E-4</v>
      </c>
      <c r="D105" s="16">
        <v>0</v>
      </c>
      <c r="E105" s="16">
        <v>4.7112000000000001E-2</v>
      </c>
      <c r="F105" s="16">
        <v>4.5149999999999999E-3</v>
      </c>
      <c r="G105" s="16">
        <v>0</v>
      </c>
      <c r="H105" s="16">
        <v>3.3957000000000001E-2</v>
      </c>
      <c r="I105" s="16">
        <v>1.8550000000000001E-2</v>
      </c>
      <c r="J105" s="16">
        <v>2.3168999999999999E-2</v>
      </c>
      <c r="K105" s="16">
        <v>0</v>
      </c>
      <c r="L105" s="16">
        <v>5.1400000000000003E-4</v>
      </c>
    </row>
    <row r="106" spans="1:12" x14ac:dyDescent="0.25">
      <c r="A106" s="10">
        <v>3725</v>
      </c>
      <c r="B106" s="10" t="str">
        <f>VLOOKUP(A106,países!$A$4:$B$247,2,FALSE)</f>
        <v>Irán</v>
      </c>
      <c r="C106" s="16">
        <v>2.2408830000000002</v>
      </c>
      <c r="D106" s="16">
        <v>0.33814100000000002</v>
      </c>
      <c r="E106" s="16">
        <v>0.18187900000000001</v>
      </c>
      <c r="F106" s="16">
        <v>4.4777999999999998E-2</v>
      </c>
      <c r="G106" s="16">
        <v>0.136879</v>
      </c>
      <c r="H106" s="16">
        <v>0.23633399999999999</v>
      </c>
      <c r="I106" s="16">
        <v>0.18530099999999999</v>
      </c>
      <c r="J106" s="16">
        <v>0.35227599999999998</v>
      </c>
      <c r="K106" s="16">
        <v>0.50975800000000004</v>
      </c>
      <c r="L106" s="16">
        <v>9.2061000000000004E-2</v>
      </c>
    </row>
    <row r="107" spans="1:12" x14ac:dyDescent="0.25">
      <c r="A107" s="10">
        <v>3754</v>
      </c>
      <c r="B107" s="10" t="str">
        <f>VLOOKUP(A107,países!$A$4:$B$247,2,FALSE)</f>
        <v>Irlanda</v>
      </c>
      <c r="C107" s="16">
        <v>11.490140999999999</v>
      </c>
      <c r="D107" s="16">
        <v>23.106627</v>
      </c>
      <c r="E107" s="16">
        <v>17.492418000000001</v>
      </c>
      <c r="F107" s="16">
        <v>17.586649999999999</v>
      </c>
      <c r="G107" s="16">
        <v>14.197696000000001</v>
      </c>
      <c r="H107" s="16">
        <v>32.894362999999998</v>
      </c>
      <c r="I107" s="16">
        <v>39.285508999999998</v>
      </c>
      <c r="J107" s="16">
        <v>27.366081000000001</v>
      </c>
      <c r="K107" s="16">
        <v>28.603221000000001</v>
      </c>
      <c r="L107" s="16">
        <v>24.069191</v>
      </c>
    </row>
    <row r="108" spans="1:12" x14ac:dyDescent="0.25">
      <c r="A108" s="10">
        <v>3794</v>
      </c>
      <c r="B108" s="10" t="str">
        <f>VLOOKUP(A108,países!$A$4:$B$247,2,FALSE)</f>
        <v>Islandia</v>
      </c>
      <c r="C108" s="16">
        <v>6.6769999999999998E-3</v>
      </c>
      <c r="D108" s="16">
        <v>0.32723799999999997</v>
      </c>
      <c r="E108" s="16">
        <v>1.9637000000000002E-2</v>
      </c>
      <c r="F108" s="16">
        <v>0.13857900000000001</v>
      </c>
      <c r="G108" s="16">
        <v>0.30913400000000002</v>
      </c>
      <c r="H108" s="16">
        <v>4.3298999999999997E-2</v>
      </c>
      <c r="I108" s="16">
        <v>0.233514</v>
      </c>
      <c r="J108" s="16">
        <v>0</v>
      </c>
      <c r="K108" s="16">
        <v>5.8500000000000002E-3</v>
      </c>
      <c r="L108" s="16">
        <v>0</v>
      </c>
    </row>
    <row r="109" spans="1:12" x14ac:dyDescent="0.25">
      <c r="A109" s="10">
        <v>3835</v>
      </c>
      <c r="B109" s="10" t="str">
        <f>VLOOKUP(A109,países!$A$4:$B$247,2,FALSE)</f>
        <v>Israel</v>
      </c>
      <c r="C109" s="16">
        <v>19.636146</v>
      </c>
      <c r="D109" s="16">
        <v>7.0136609999999999</v>
      </c>
      <c r="E109" s="16">
        <v>13.44829</v>
      </c>
      <c r="F109" s="16">
        <v>17.075210999999999</v>
      </c>
      <c r="G109" s="16">
        <v>25.613256</v>
      </c>
      <c r="H109" s="16">
        <v>18.540896</v>
      </c>
      <c r="I109" s="16">
        <v>29.661186000000001</v>
      </c>
      <c r="J109" s="16">
        <v>14.263596</v>
      </c>
      <c r="K109" s="16">
        <v>13.423304</v>
      </c>
      <c r="L109" s="16">
        <v>11.459804</v>
      </c>
    </row>
    <row r="110" spans="1:12" x14ac:dyDescent="0.25">
      <c r="A110" s="10">
        <v>3864</v>
      </c>
      <c r="B110" s="10" t="str">
        <f>VLOOKUP(A110,países!$A$4:$B$247,2,FALSE)</f>
        <v>Italia</v>
      </c>
      <c r="C110" s="16">
        <v>323.92550799999998</v>
      </c>
      <c r="D110" s="16">
        <v>330.97142600000001</v>
      </c>
      <c r="E110" s="16">
        <v>457.77779600000002</v>
      </c>
      <c r="F110" s="16">
        <v>557.85979499999996</v>
      </c>
      <c r="G110" s="16">
        <v>733.32128599999999</v>
      </c>
      <c r="H110" s="16">
        <v>640.90553399999999</v>
      </c>
      <c r="I110" s="16">
        <v>549.30067399999996</v>
      </c>
      <c r="J110" s="16">
        <v>435.97630800000002</v>
      </c>
      <c r="K110" s="16">
        <v>210.15895899999998</v>
      </c>
      <c r="L110" s="16">
        <v>320.870114</v>
      </c>
    </row>
    <row r="111" spans="1:12" x14ac:dyDescent="0.25">
      <c r="A111" s="10">
        <v>3912</v>
      </c>
      <c r="B111" s="10" t="str">
        <f>VLOOKUP(A111,países!$A$4:$B$247,2,FALSE)</f>
        <v>Jamaica</v>
      </c>
      <c r="C111" s="16">
        <v>1.7605420000000001</v>
      </c>
      <c r="D111" s="16">
        <v>2.8815599999999999</v>
      </c>
      <c r="E111" s="16">
        <v>2.9241890000000001</v>
      </c>
      <c r="F111" s="16">
        <v>17.813144999999999</v>
      </c>
      <c r="G111" s="16">
        <v>3.3227099999999998</v>
      </c>
      <c r="H111" s="16">
        <v>3.6991849999999999</v>
      </c>
      <c r="I111" s="16">
        <v>3.3220190000000001</v>
      </c>
      <c r="J111" s="16">
        <v>4.7899700000000003</v>
      </c>
      <c r="K111" s="16">
        <v>3.7950270000000002</v>
      </c>
      <c r="L111" s="16">
        <v>16.051945</v>
      </c>
    </row>
    <row r="112" spans="1:12" x14ac:dyDescent="0.25">
      <c r="A112" s="10">
        <v>3955</v>
      </c>
      <c r="B112" s="10" t="str">
        <f>VLOOKUP(A112,países!$A$4:$B$247,2,FALSE)</f>
        <v>Johnston  Islas</v>
      </c>
      <c r="C112" s="16">
        <v>2.0726819999999999</v>
      </c>
      <c r="D112" s="16">
        <v>5.7219999999999997E-3</v>
      </c>
      <c r="E112" s="16">
        <v>2.1459869999999999</v>
      </c>
      <c r="F112" s="16">
        <v>0.267984</v>
      </c>
      <c r="G112" s="16">
        <v>0.820747</v>
      </c>
      <c r="H112" s="16">
        <v>0.38306299999999999</v>
      </c>
      <c r="I112" s="16">
        <v>2.8388E-2</v>
      </c>
      <c r="J112" s="16">
        <v>0</v>
      </c>
      <c r="K112" s="16">
        <v>0</v>
      </c>
      <c r="L112" s="16">
        <v>0</v>
      </c>
    </row>
    <row r="113" spans="1:12" x14ac:dyDescent="0.25">
      <c r="A113" s="10">
        <v>3995</v>
      </c>
      <c r="B113" s="10" t="str">
        <f>VLOOKUP(A113,países!$A$4:$B$247,2,FALSE)</f>
        <v>Japón</v>
      </c>
      <c r="C113" s="16">
        <v>473.706931</v>
      </c>
      <c r="D113" s="16">
        <v>300.22311200000001</v>
      </c>
      <c r="E113" s="16">
        <v>576.37874899999997</v>
      </c>
      <c r="F113" s="16">
        <v>633.16825500000004</v>
      </c>
      <c r="G113" s="16">
        <v>438.86541499999998</v>
      </c>
      <c r="H113" s="16">
        <v>499.77390300000002</v>
      </c>
      <c r="I113" s="16">
        <v>749.15800200000001</v>
      </c>
      <c r="J113" s="16">
        <v>409.27520700000002</v>
      </c>
      <c r="K113" s="16">
        <v>161.92418499999999</v>
      </c>
      <c r="L113" s="16">
        <v>329.83635600000002</v>
      </c>
    </row>
    <row r="114" spans="1:12" x14ac:dyDescent="0.25">
      <c r="A114" s="10">
        <v>4035</v>
      </c>
      <c r="B114" s="10" t="str">
        <f>VLOOKUP(A114,países!$A$4:$B$247,2,FALSE)</f>
        <v>Jordania</v>
      </c>
      <c r="C114" s="16">
        <v>5.4026999999999999E-2</v>
      </c>
      <c r="D114" s="16">
        <v>0</v>
      </c>
      <c r="E114" s="16">
        <v>1.1249999999999999E-3</v>
      </c>
      <c r="F114" s="16">
        <v>2.528E-2</v>
      </c>
      <c r="G114" s="16">
        <v>6.8380000000000003E-3</v>
      </c>
      <c r="H114" s="16">
        <v>0</v>
      </c>
      <c r="I114" s="16">
        <v>0.179808</v>
      </c>
      <c r="J114" s="16">
        <v>1.5266999999999999E-2</v>
      </c>
      <c r="K114" s="16">
        <v>1.25E-3</v>
      </c>
      <c r="L114" s="16">
        <v>0</v>
      </c>
    </row>
    <row r="115" spans="1:12" x14ac:dyDescent="0.25">
      <c r="A115" s="10">
        <v>4066</v>
      </c>
      <c r="B115" s="10" t="str">
        <f>VLOOKUP(A115,países!$A$4:$B$247,2,FALSE)</f>
        <v>Kazakstan</v>
      </c>
      <c r="C115" s="16">
        <v>0</v>
      </c>
      <c r="D115" s="16">
        <v>0</v>
      </c>
      <c r="E115" s="16">
        <v>0</v>
      </c>
      <c r="F115" s="16">
        <v>1.2E-4</v>
      </c>
      <c r="G115" s="16">
        <v>0</v>
      </c>
      <c r="H115" s="16">
        <v>0</v>
      </c>
      <c r="I115" s="16">
        <v>0</v>
      </c>
      <c r="J115" s="16">
        <v>0</v>
      </c>
      <c r="K115" s="16">
        <v>1.0186000000000001E-2</v>
      </c>
      <c r="L115" s="16">
        <v>2.7439999999999999E-3</v>
      </c>
    </row>
    <row r="116" spans="1:12" x14ac:dyDescent="0.25">
      <c r="A116" s="10">
        <v>4107</v>
      </c>
      <c r="B116" s="10" t="str">
        <f>VLOOKUP(A116,países!$A$4:$B$247,2,FALSE)</f>
        <v>Kenia</v>
      </c>
      <c r="C116" s="16">
        <v>0</v>
      </c>
      <c r="D116" s="16">
        <v>2.7420000000000001E-3</v>
      </c>
      <c r="E116" s="16">
        <v>1.7829999999999999E-2</v>
      </c>
      <c r="F116" s="16">
        <v>3.4423000000000002E-2</v>
      </c>
      <c r="G116" s="16">
        <v>0.22441900000000001</v>
      </c>
      <c r="H116" s="16">
        <v>9.2133999999999994E-2</v>
      </c>
      <c r="I116" s="16">
        <v>0.84943199999999996</v>
      </c>
      <c r="J116" s="16">
        <v>0.48201899999999998</v>
      </c>
      <c r="K116" s="16">
        <v>7.927E-3</v>
      </c>
      <c r="L116" s="16">
        <v>0</v>
      </c>
    </row>
    <row r="117" spans="1:12" x14ac:dyDescent="0.25">
      <c r="A117" s="10">
        <v>4118</v>
      </c>
      <c r="B117" s="10" t="str">
        <f>VLOOKUP(A117,países!$A$4:$B$247,2,FALSE)</f>
        <v>Kiribati</v>
      </c>
      <c r="C117" s="16">
        <v>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</row>
    <row r="118" spans="1:12" x14ac:dyDescent="0.25">
      <c r="A118" s="10">
        <v>4135</v>
      </c>
      <c r="B118" s="10" t="str">
        <f>VLOOKUP(A118,países!$A$4:$B$247,2,FALSE)</f>
        <v>Kuwait</v>
      </c>
      <c r="C118" s="16">
        <v>1.6959999999999999E-2</v>
      </c>
      <c r="D118" s="16">
        <v>0</v>
      </c>
      <c r="E118" s="16">
        <v>1.0581999999999999E-2</v>
      </c>
      <c r="F118" s="16">
        <v>7.1400000000000005E-2</v>
      </c>
      <c r="G118" s="16">
        <v>1.8680000000000001E-3</v>
      </c>
      <c r="H118" s="16">
        <v>2.5624999999999998E-2</v>
      </c>
      <c r="I118" s="16">
        <v>2.0365999999999999E-2</v>
      </c>
      <c r="J118" s="16">
        <v>4.0920000000000002E-3</v>
      </c>
      <c r="K118" s="16">
        <v>3.9969999999999997E-3</v>
      </c>
      <c r="L118" s="16">
        <v>3.8335000000000001E-2</v>
      </c>
    </row>
    <row r="119" spans="1:12" x14ac:dyDescent="0.25">
      <c r="A119" s="26">
        <v>4205</v>
      </c>
      <c r="B119" s="10" t="str">
        <f>VLOOKUP(A119,países!$A$4:$B$247,2,FALSE)</f>
        <v xml:space="preserve">Laos, Reino de </v>
      </c>
      <c r="C119" s="16">
        <v>0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</row>
    <row r="120" spans="1:12" x14ac:dyDescent="0.25">
      <c r="A120" s="10">
        <v>4296</v>
      </c>
      <c r="B120" s="10" t="str">
        <f>VLOOKUP(A120,países!$A$4:$B$247,2,FALSE)</f>
        <v>Letonia</v>
      </c>
      <c r="C120" s="16">
        <v>4.5552000000000002E-2</v>
      </c>
      <c r="D120" s="16">
        <v>0</v>
      </c>
      <c r="E120" s="16">
        <v>1.344017</v>
      </c>
      <c r="F120" s="16">
        <v>2.3500779999999999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</row>
    <row r="121" spans="1:12" x14ac:dyDescent="0.25">
      <c r="A121" s="10">
        <v>4315</v>
      </c>
      <c r="B121" s="10" t="str">
        <f>VLOOKUP(A121,países!$A$4:$B$247,2,FALSE)</f>
        <v>Líbano</v>
      </c>
      <c r="C121" s="16">
        <v>0.24645700000000001</v>
      </c>
      <c r="D121" s="16">
        <v>9.8461000000000007E-2</v>
      </c>
      <c r="E121" s="16">
        <v>0.19711300000000001</v>
      </c>
      <c r="F121" s="16">
        <v>1.2172480000000001</v>
      </c>
      <c r="G121" s="16">
        <v>7.7860240000000003</v>
      </c>
      <c r="H121" s="16">
        <v>0.39435199999999998</v>
      </c>
      <c r="I121" s="16">
        <v>0.388903</v>
      </c>
      <c r="J121" s="16">
        <v>0.16380400000000001</v>
      </c>
      <c r="K121" s="16">
        <v>0.28103800000000001</v>
      </c>
      <c r="L121" s="16">
        <v>0.23877100000000001</v>
      </c>
    </row>
    <row r="122" spans="1:12" x14ac:dyDescent="0.25">
      <c r="A122" s="10">
        <v>4347</v>
      </c>
      <c r="B122" s="10" t="str">
        <f>VLOOKUP(A122,países!$A$4:$B$247,2,FALSE)</f>
        <v>Liberia</v>
      </c>
      <c r="C122" s="16">
        <v>0</v>
      </c>
      <c r="D122" s="16">
        <v>2.7192999999999998E-2</v>
      </c>
      <c r="E122" s="16">
        <v>8.2380000000000005E-3</v>
      </c>
      <c r="F122" s="16">
        <v>3.1796869999999999</v>
      </c>
      <c r="G122" s="16">
        <v>11.673298000000001</v>
      </c>
      <c r="H122" s="16">
        <v>0.98408099999999998</v>
      </c>
      <c r="I122" s="16">
        <v>0.36047800000000002</v>
      </c>
      <c r="J122" s="16">
        <v>0</v>
      </c>
      <c r="K122" s="16">
        <v>6.6265299999999998</v>
      </c>
      <c r="L122" s="16">
        <v>3.42319</v>
      </c>
    </row>
    <row r="123" spans="1:12" x14ac:dyDescent="0.25">
      <c r="A123" s="10">
        <v>4387</v>
      </c>
      <c r="B123" s="10" t="str">
        <f>VLOOKUP(A123,países!$A$4:$B$247,2,FALSE)</f>
        <v>Libia</v>
      </c>
      <c r="C123" s="16">
        <v>0</v>
      </c>
      <c r="D123" s="16">
        <v>2.5999999999999999E-3</v>
      </c>
      <c r="E123" s="16">
        <v>0</v>
      </c>
      <c r="F123" s="16">
        <v>0</v>
      </c>
      <c r="G123" s="16">
        <v>0</v>
      </c>
      <c r="H123" s="16">
        <v>0</v>
      </c>
      <c r="I123" s="16">
        <v>2.2102469999999999</v>
      </c>
      <c r="J123" s="16">
        <v>2.130131</v>
      </c>
      <c r="K123" s="16">
        <v>0</v>
      </c>
      <c r="L123" s="16">
        <v>0</v>
      </c>
    </row>
    <row r="124" spans="1:12" x14ac:dyDescent="0.25">
      <c r="A124" s="10">
        <v>4436</v>
      </c>
      <c r="B124" s="10" t="str">
        <f>VLOOKUP(A124,países!$A$4:$B$247,2,FALSE)</f>
        <v>Lituania</v>
      </c>
      <c r="C124" s="16">
        <v>0.63817199999999996</v>
      </c>
      <c r="D124" s="16">
        <v>0.50020600000000004</v>
      </c>
      <c r="E124" s="16">
        <v>0.58715899999999999</v>
      </c>
      <c r="F124" s="16">
        <v>2.5381019999999999</v>
      </c>
      <c r="G124" s="16">
        <v>1.9168999999999999E-2</v>
      </c>
      <c r="H124" s="16">
        <v>8.2318000000000002E-2</v>
      </c>
      <c r="I124" s="16">
        <v>0.461839</v>
      </c>
      <c r="J124" s="16">
        <v>1.5748999999999999E-2</v>
      </c>
      <c r="K124" s="16">
        <v>0</v>
      </c>
      <c r="L124" s="16">
        <v>4.3399000000000001</v>
      </c>
    </row>
    <row r="125" spans="1:12" x14ac:dyDescent="0.25">
      <c r="A125" s="10">
        <v>4475</v>
      </c>
      <c r="B125" s="10" t="str">
        <f>VLOOKUP(A125,países!$A$4:$B$247,2,FALSE)</f>
        <v>Macao</v>
      </c>
      <c r="C125" s="16">
        <v>2.3749999999999999E-3</v>
      </c>
      <c r="D125" s="16">
        <v>0</v>
      </c>
      <c r="E125" s="16">
        <v>0</v>
      </c>
      <c r="F125" s="16">
        <v>0</v>
      </c>
      <c r="G125" s="16">
        <v>0</v>
      </c>
      <c r="H125" s="16">
        <v>1.56E-4</v>
      </c>
      <c r="I125" s="16">
        <v>0</v>
      </c>
      <c r="J125" s="16">
        <v>0</v>
      </c>
      <c r="K125" s="16">
        <v>3.836E-3</v>
      </c>
      <c r="L125" s="16">
        <v>0</v>
      </c>
    </row>
    <row r="126" spans="1:12" x14ac:dyDescent="0.25">
      <c r="A126" s="10">
        <v>4484</v>
      </c>
      <c r="B126" s="10" t="str">
        <f>VLOOKUP(A126,países!$A$4:$B$247,2,FALSE)</f>
        <v>Macedonia</v>
      </c>
      <c r="C126" s="16">
        <v>0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3.9979999999999998E-3</v>
      </c>
      <c r="L126" s="16">
        <v>0.109638</v>
      </c>
    </row>
    <row r="127" spans="1:12" x14ac:dyDescent="0.25">
      <c r="A127" s="10">
        <v>4507</v>
      </c>
      <c r="B127" s="10" t="str">
        <f>VLOOKUP(A127,países!$A$4:$B$247,2,FALSE)</f>
        <v>Madagascar</v>
      </c>
      <c r="C127" s="16">
        <v>2.3046000000000001E-2</v>
      </c>
      <c r="D127" s="16">
        <v>5.0389000000000003E-2</v>
      </c>
      <c r="E127" s="16">
        <v>1.6624E-2</v>
      </c>
      <c r="F127" s="16">
        <v>2.3383999999999999E-2</v>
      </c>
      <c r="G127" s="16">
        <v>0</v>
      </c>
      <c r="H127" s="16">
        <v>4.8545999999999999E-2</v>
      </c>
      <c r="I127" s="16">
        <v>8.4767999999999996E-2</v>
      </c>
      <c r="J127" s="16">
        <v>1.534E-3</v>
      </c>
      <c r="K127" s="16">
        <v>2.7078000000000001E-2</v>
      </c>
      <c r="L127" s="16">
        <v>1.0999999999999999E-2</v>
      </c>
    </row>
    <row r="128" spans="1:12" x14ac:dyDescent="0.25">
      <c r="A128" s="10">
        <v>4555</v>
      </c>
      <c r="B128" s="10" t="str">
        <f>VLOOKUP(A128,países!$A$4:$B$247,2,FALSE)</f>
        <v>Malasia</v>
      </c>
      <c r="C128" s="16">
        <v>18.627085000000001</v>
      </c>
      <c r="D128" s="16">
        <v>12.827230999999999</v>
      </c>
      <c r="E128" s="16">
        <v>12.458036999999999</v>
      </c>
      <c r="F128" s="16">
        <v>12.506066000000001</v>
      </c>
      <c r="G128" s="16">
        <v>15.889906</v>
      </c>
      <c r="H128" s="16">
        <v>13.804296000000001</v>
      </c>
      <c r="I128" s="16">
        <v>16.586326</v>
      </c>
      <c r="J128" s="16">
        <v>8.1285249999999998</v>
      </c>
      <c r="K128" s="16">
        <v>7.3029719999999996</v>
      </c>
      <c r="L128" s="16">
        <v>24.290336</v>
      </c>
    </row>
    <row r="129" spans="1:15" x14ac:dyDescent="0.25">
      <c r="A129" s="26">
        <v>4587</v>
      </c>
      <c r="B129" s="10" t="str">
        <f>VLOOKUP(A129,países!$A$4:$B$247,2,FALSE)</f>
        <v>Malawi</v>
      </c>
      <c r="C129" s="16">
        <v>0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1.1289E-2</v>
      </c>
      <c r="J129" s="16">
        <v>7.9464000000000007E-2</v>
      </c>
      <c r="K129" s="16">
        <v>0</v>
      </c>
      <c r="L129" s="16">
        <v>0</v>
      </c>
    </row>
    <row r="130" spans="1:15" x14ac:dyDescent="0.25">
      <c r="A130" s="10">
        <v>4615</v>
      </c>
      <c r="B130" s="10" t="str">
        <f>VLOOKUP(A130,países!$A$4:$B$247,2,FALSE)</f>
        <v>Maldiva</v>
      </c>
      <c r="C130" s="16">
        <v>0</v>
      </c>
      <c r="D130" s="16">
        <v>0</v>
      </c>
      <c r="E130" s="16">
        <v>0</v>
      </c>
      <c r="F130" s="16">
        <v>0</v>
      </c>
      <c r="G130" s="16">
        <v>0.34439900000000001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</row>
    <row r="131" spans="1:15" x14ac:dyDescent="0.25">
      <c r="A131" s="26">
        <v>4647</v>
      </c>
      <c r="B131" s="10" t="str">
        <f>VLOOKUP(A131,países!$A$4:$B$247,2,FALSE)</f>
        <v>Malí</v>
      </c>
      <c r="C131" s="16">
        <v>0</v>
      </c>
      <c r="D131" s="16">
        <v>0</v>
      </c>
      <c r="E131" s="16">
        <v>0.81961099999999998</v>
      </c>
      <c r="F131" s="16">
        <v>0</v>
      </c>
      <c r="G131" s="16">
        <v>1.3738630000000001</v>
      </c>
      <c r="H131" s="16">
        <v>8.2748200000000001</v>
      </c>
      <c r="I131" s="16">
        <v>0.98871600000000004</v>
      </c>
      <c r="J131" s="16">
        <v>0.159279</v>
      </c>
      <c r="K131" s="16">
        <v>0</v>
      </c>
      <c r="L131" s="16">
        <v>0</v>
      </c>
    </row>
    <row r="132" spans="1:15" x14ac:dyDescent="0.25">
      <c r="A132" s="10">
        <v>4674</v>
      </c>
      <c r="B132" s="10" t="str">
        <f>VLOOKUP(A132,países!$A$4:$B$247,2,FALSE)</f>
        <v>Malta</v>
      </c>
      <c r="C132" s="16">
        <v>3.1647000000000002E-2</v>
      </c>
      <c r="D132" s="16">
        <v>1.4862999999999999E-2</v>
      </c>
      <c r="E132" s="16">
        <v>6.6699999999999995E-4</v>
      </c>
      <c r="F132" s="16">
        <v>5.9930999999999998E-2</v>
      </c>
      <c r="G132" s="16">
        <v>0.14438799999999999</v>
      </c>
      <c r="H132" s="16">
        <v>1.036516</v>
      </c>
      <c r="I132" s="16">
        <v>0.22969400000000001</v>
      </c>
      <c r="J132" s="16">
        <v>3.916E-2</v>
      </c>
      <c r="K132" s="16">
        <v>1.6899000000000001E-2</v>
      </c>
      <c r="L132" s="16">
        <v>3.0100259999999999</v>
      </c>
    </row>
    <row r="133" spans="1:15" x14ac:dyDescent="0.25">
      <c r="A133" s="10">
        <v>4747</v>
      </c>
      <c r="B133" s="10" t="str">
        <f>VLOOKUP(A133,países!$A$4:$B$247,2,FALSE)</f>
        <v>Marruecos</v>
      </c>
      <c r="C133" s="16">
        <v>0.43853500000000001</v>
      </c>
      <c r="D133" s="16">
        <v>0.51710699999999998</v>
      </c>
      <c r="E133" s="16">
        <v>0.42627399999999999</v>
      </c>
      <c r="F133" s="16">
        <v>0.93084299999999998</v>
      </c>
      <c r="G133" s="16">
        <v>2.269434</v>
      </c>
      <c r="H133" s="16">
        <v>1.8979269999999999</v>
      </c>
      <c r="I133" s="16">
        <v>3.9222800000000002</v>
      </c>
      <c r="J133" s="16">
        <v>0.37990499999999999</v>
      </c>
      <c r="K133" s="16">
        <v>1.1576010000000001</v>
      </c>
      <c r="L133" s="16">
        <v>3.5650559999999998</v>
      </c>
    </row>
    <row r="134" spans="1:15" customFormat="1" x14ac:dyDescent="0.25">
      <c r="A134" s="10">
        <v>4772</v>
      </c>
      <c r="B134" s="10" t="str">
        <f>VLOOKUP(A134,países!$A$4:$B$247,2,FALSE)</f>
        <v>Martinica</v>
      </c>
      <c r="C134" s="16">
        <v>9.7870000000000006E-3</v>
      </c>
      <c r="D134" s="16">
        <v>0.47499999999999998</v>
      </c>
      <c r="E134" s="16">
        <v>0</v>
      </c>
      <c r="F134" s="16">
        <v>3.8207999999999999E-2</v>
      </c>
      <c r="G134" s="16">
        <v>3.2648999999999997E-2</v>
      </c>
      <c r="H134" s="16">
        <v>1.2999999999999999E-4</v>
      </c>
      <c r="I134" s="16">
        <v>0</v>
      </c>
      <c r="J134" s="16">
        <v>2.14E-4</v>
      </c>
      <c r="K134" s="16">
        <v>0</v>
      </c>
      <c r="L134" s="16">
        <v>2.3800000000000002E-2</v>
      </c>
      <c r="M134" s="2"/>
      <c r="N134" s="2"/>
      <c r="O134" s="2"/>
    </row>
    <row r="135" spans="1:15" x14ac:dyDescent="0.25">
      <c r="A135" s="4">
        <v>4857</v>
      </c>
      <c r="B135" s="10" t="str">
        <f>VLOOKUP(A135,países!$A$4:$B$247,2,FALSE)</f>
        <v>Mauricio y Dep</v>
      </c>
      <c r="C135" s="16">
        <v>0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</row>
    <row r="136" spans="1:15" x14ac:dyDescent="0.25">
      <c r="A136" s="26">
        <v>4887</v>
      </c>
      <c r="B136" s="10" t="str">
        <f>VLOOKUP(A136,países!$A$4:$B$247,2,FALSE)</f>
        <v>Mauritania</v>
      </c>
      <c r="C136" s="16">
        <v>0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</row>
    <row r="137" spans="1:15" x14ac:dyDescent="0.25">
      <c r="A137" s="10">
        <v>4931</v>
      </c>
      <c r="B137" s="10" t="str">
        <f>VLOOKUP(A137,países!$A$4:$B$247,2,FALSE)</f>
        <v>México</v>
      </c>
      <c r="C137" s="16">
        <v>351.63588299999998</v>
      </c>
      <c r="D137" s="16">
        <v>356.81562100000002</v>
      </c>
      <c r="E137" s="16">
        <v>514.53292099999999</v>
      </c>
      <c r="F137" s="16">
        <v>608.74325099999999</v>
      </c>
      <c r="G137" s="16">
        <v>495.35324400000002</v>
      </c>
      <c r="H137" s="16">
        <v>627.35231099999999</v>
      </c>
      <c r="I137" s="16">
        <v>773.590013</v>
      </c>
      <c r="J137" s="16">
        <v>493.960825</v>
      </c>
      <c r="K137" s="16">
        <v>346.69565699999998</v>
      </c>
      <c r="L137" s="16">
        <v>505.93418500000001</v>
      </c>
    </row>
    <row r="138" spans="1:15" x14ac:dyDescent="0.25">
      <c r="A138" s="26">
        <v>4975</v>
      </c>
      <c r="B138" s="10" t="str">
        <f>VLOOKUP(A138,países!$A$4:$B$247,2,FALSE)</f>
        <v>Mongolia</v>
      </c>
      <c r="C138" s="16">
        <v>0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1.227E-2</v>
      </c>
      <c r="J138" s="16">
        <v>0</v>
      </c>
      <c r="K138" s="16">
        <v>0</v>
      </c>
      <c r="L138" s="16">
        <v>0</v>
      </c>
    </row>
    <row r="139" spans="1:15" x14ac:dyDescent="0.25">
      <c r="A139" s="26">
        <v>4984</v>
      </c>
      <c r="B139" s="10" t="str">
        <f>VLOOKUP(A139,países!$A$4:$B$247,2,FALSE)</f>
        <v>No Identificado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3.6864000000000001E-2</v>
      </c>
      <c r="I139" s="16">
        <v>9.0000000000000006E-5</v>
      </c>
      <c r="J139" s="16">
        <v>1.0146000000000001E-2</v>
      </c>
      <c r="K139" s="16">
        <v>0</v>
      </c>
      <c r="L139" s="16">
        <v>8.6694999999999994E-2</v>
      </c>
    </row>
    <row r="140" spans="1:15" x14ac:dyDescent="0.25">
      <c r="A140" s="10">
        <v>5012</v>
      </c>
      <c r="B140" s="10" t="str">
        <f>VLOOKUP(A140,países!$A$4:$B$247,2,FALSE)</f>
        <v>Montserrat</v>
      </c>
      <c r="C140" s="16">
        <v>5.4468999999999997E-2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2.4090000000000001E-3</v>
      </c>
      <c r="L140" s="16">
        <v>0</v>
      </c>
    </row>
    <row r="141" spans="1:15" x14ac:dyDescent="0.25">
      <c r="A141" s="10">
        <v>5057</v>
      </c>
      <c r="B141" s="10" t="str">
        <f>VLOOKUP(A141,países!$A$4:$B$247,2,FALSE)</f>
        <v>Mozambique</v>
      </c>
      <c r="C141" s="16">
        <v>0</v>
      </c>
      <c r="D141" s="16">
        <v>5.5658459999999996</v>
      </c>
      <c r="E141" s="16">
        <v>1.5701670000000001</v>
      </c>
      <c r="F141" s="16">
        <v>0</v>
      </c>
      <c r="G141" s="16">
        <v>0</v>
      </c>
      <c r="H141" s="16">
        <v>0</v>
      </c>
      <c r="I141" s="16">
        <v>8.4099999999999995E-4</v>
      </c>
      <c r="J141" s="16">
        <v>0</v>
      </c>
      <c r="K141" s="16">
        <v>0</v>
      </c>
      <c r="L141" s="16">
        <v>0</v>
      </c>
    </row>
    <row r="142" spans="1:15" x14ac:dyDescent="0.25">
      <c r="A142" s="10">
        <v>5077</v>
      </c>
      <c r="B142" s="10" t="str">
        <f>VLOOKUP(A142,países!$A$4:$B$247,2,FALSE)</f>
        <v>Namibia</v>
      </c>
      <c r="C142" s="16">
        <v>0</v>
      </c>
      <c r="D142" s="16">
        <v>0</v>
      </c>
      <c r="E142" s="16">
        <v>0</v>
      </c>
      <c r="F142" s="16">
        <v>0</v>
      </c>
      <c r="G142" s="16">
        <v>2.1293869999999999</v>
      </c>
      <c r="H142" s="16">
        <v>0</v>
      </c>
      <c r="I142" s="16">
        <v>0</v>
      </c>
      <c r="J142" s="16">
        <v>0</v>
      </c>
      <c r="K142" s="16">
        <v>2.0537E-2</v>
      </c>
      <c r="L142" s="16">
        <v>1.7476999999999999E-2</v>
      </c>
    </row>
    <row r="143" spans="1:15" x14ac:dyDescent="0.25">
      <c r="A143" s="10">
        <v>5175</v>
      </c>
      <c r="B143" s="10" t="str">
        <f>VLOOKUP(A143,países!$A$4:$B$247,2,FALSE)</f>
        <v>Nepal</v>
      </c>
      <c r="C143" s="16">
        <v>0</v>
      </c>
      <c r="D143" s="16">
        <v>0</v>
      </c>
      <c r="E143" s="16">
        <v>0</v>
      </c>
      <c r="F143" s="16">
        <v>9.5000000000000005E-5</v>
      </c>
      <c r="G143" s="16">
        <v>0</v>
      </c>
      <c r="H143" s="16">
        <v>0</v>
      </c>
      <c r="I143" s="16">
        <v>9.0010000000000003E-3</v>
      </c>
      <c r="J143" s="16">
        <v>3.1224999999999999E-2</v>
      </c>
      <c r="K143" s="16">
        <v>0</v>
      </c>
      <c r="L143" s="16">
        <v>0</v>
      </c>
    </row>
    <row r="144" spans="1:15" x14ac:dyDescent="0.25">
      <c r="A144" s="10">
        <v>5212</v>
      </c>
      <c r="B144" s="10" t="str">
        <f>VLOOKUP(A144,países!$A$4:$B$247,2,FALSE)</f>
        <v>Nicaragua</v>
      </c>
      <c r="C144" s="16">
        <v>2.3144040000000001</v>
      </c>
      <c r="D144" s="16">
        <v>5.9400000000000002E-4</v>
      </c>
      <c r="E144" s="16">
        <v>1.139E-3</v>
      </c>
      <c r="F144" s="16">
        <v>1.1142460000000001</v>
      </c>
      <c r="G144" s="16">
        <v>6.2319999999999997E-3</v>
      </c>
      <c r="H144" s="16">
        <v>9.2381000000000005E-2</v>
      </c>
      <c r="I144" s="16">
        <v>1.024929</v>
      </c>
      <c r="J144" s="16">
        <v>2.2010839999999998</v>
      </c>
      <c r="K144" s="16">
        <v>0.59193200000000001</v>
      </c>
      <c r="L144" s="16">
        <v>1.2724420000000001</v>
      </c>
    </row>
    <row r="145" spans="1:12" x14ac:dyDescent="0.25">
      <c r="A145" s="26">
        <v>5257</v>
      </c>
      <c r="B145" s="10" t="str">
        <f>VLOOKUP(A145,países!$A$4:$B$247,2,FALSE)</f>
        <v>Níger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4.2400000000000001E-4</v>
      </c>
      <c r="K145" s="16">
        <v>0</v>
      </c>
      <c r="L145" s="16">
        <v>0</v>
      </c>
    </row>
    <row r="146" spans="1:12" x14ac:dyDescent="0.25">
      <c r="A146" s="10">
        <v>5287</v>
      </c>
      <c r="B146" s="10" t="str">
        <f>VLOOKUP(A146,países!$A$4:$B$247,2,FALSE)</f>
        <v>Nigeria</v>
      </c>
      <c r="C146" s="16">
        <v>3.4054000000000001E-2</v>
      </c>
      <c r="D146" s="16">
        <v>0.17992900000000001</v>
      </c>
      <c r="E146" s="16">
        <v>2.3908070000000001</v>
      </c>
      <c r="F146" s="16">
        <v>5.3219000000000002E-2</v>
      </c>
      <c r="G146" s="16">
        <v>17.615492</v>
      </c>
      <c r="H146" s="16">
        <v>73.636775999999998</v>
      </c>
      <c r="I146" s="16">
        <v>155.03761900000001</v>
      </c>
      <c r="J146" s="16">
        <v>5.8759709999999998</v>
      </c>
      <c r="K146" s="16">
        <v>1.199406</v>
      </c>
      <c r="L146" s="16">
        <v>0.101467</v>
      </c>
    </row>
    <row r="147" spans="1:12" x14ac:dyDescent="0.25">
      <c r="A147" s="10">
        <v>5358</v>
      </c>
      <c r="B147" s="10" t="str">
        <f>VLOOKUP(A147,países!$A$4:$B$247,2,FALSE)</f>
        <v>Islas  Norfolk</v>
      </c>
      <c r="C147" s="16">
        <v>0.17274900000000001</v>
      </c>
      <c r="D147" s="16">
        <v>0</v>
      </c>
      <c r="E147" s="16">
        <v>0.15665499999999999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</row>
    <row r="148" spans="1:12" x14ac:dyDescent="0.25">
      <c r="A148" s="10">
        <v>5384</v>
      </c>
      <c r="B148" s="10" t="str">
        <f>VLOOKUP(A148,países!$A$4:$B$247,2,FALSE)</f>
        <v>Noruega</v>
      </c>
      <c r="C148" s="16">
        <v>16.935448000000001</v>
      </c>
      <c r="D148" s="16">
        <v>9.6091630000000006</v>
      </c>
      <c r="E148" s="16">
        <v>17.309898</v>
      </c>
      <c r="F148" s="16">
        <v>20.627679000000001</v>
      </c>
      <c r="G148" s="16">
        <v>17.24615</v>
      </c>
      <c r="H148" s="16">
        <v>22.153326</v>
      </c>
      <c r="I148" s="16">
        <v>22.175719000000001</v>
      </c>
      <c r="J148" s="16">
        <v>17.274332999999999</v>
      </c>
      <c r="K148" s="16">
        <v>25.200229</v>
      </c>
      <c r="L148" s="16">
        <v>11.640098999999999</v>
      </c>
    </row>
    <row r="149" spans="1:12" x14ac:dyDescent="0.25">
      <c r="A149" s="26">
        <v>5428</v>
      </c>
      <c r="B149" s="10" t="str">
        <f>VLOOKUP(A149,países!$A$4:$B$247,2,FALSE)</f>
        <v>Nueva Calcedonia</v>
      </c>
      <c r="C149" s="16">
        <v>0</v>
      </c>
      <c r="D149" s="16">
        <v>0</v>
      </c>
      <c r="E149" s="16">
        <v>1.8428E-2</v>
      </c>
      <c r="F149" s="16">
        <v>0</v>
      </c>
      <c r="G149" s="16">
        <v>1.9786600000000001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</row>
    <row r="150" spans="1:12" x14ac:dyDescent="0.25">
      <c r="A150" s="10">
        <v>5458</v>
      </c>
      <c r="B150" s="10" t="str">
        <f>VLOOKUP(A150,países!$A$4:$B$247,2,FALSE)</f>
        <v>Nueva Guinea</v>
      </c>
      <c r="C150" s="16">
        <v>0.12781699999999999</v>
      </c>
      <c r="D150" s="16">
        <v>2.6478000000000002E-2</v>
      </c>
      <c r="E150" s="16">
        <v>1.7748E-2</v>
      </c>
      <c r="F150" s="16">
        <v>7.7091000000000007E-2</v>
      </c>
      <c r="G150" s="16">
        <v>0.112291</v>
      </c>
      <c r="H150" s="16">
        <v>0</v>
      </c>
      <c r="I150" s="16">
        <v>0</v>
      </c>
      <c r="J150" s="16">
        <v>8.7349999999999997E-3</v>
      </c>
      <c r="K150" s="16">
        <v>0</v>
      </c>
      <c r="L150" s="16">
        <v>0</v>
      </c>
    </row>
    <row r="151" spans="1:12" x14ac:dyDescent="0.25">
      <c r="A151" s="10">
        <v>5488</v>
      </c>
      <c r="B151" s="10" t="str">
        <f>VLOOKUP(A151,países!$A$4:$B$247,2,FALSE)</f>
        <v>Nueva Zelandia</v>
      </c>
      <c r="C151" s="16">
        <v>53.653771999999996</v>
      </c>
      <c r="D151" s="16">
        <v>55.004981999999998</v>
      </c>
      <c r="E151" s="16">
        <v>57.817588999999998</v>
      </c>
      <c r="F151" s="16">
        <v>86.109622000000002</v>
      </c>
      <c r="G151" s="16">
        <v>56.752110000000002</v>
      </c>
      <c r="H151" s="16">
        <v>59.799097000000003</v>
      </c>
      <c r="I151" s="16">
        <v>51.008243999999998</v>
      </c>
      <c r="J151" s="16">
        <v>30.944436</v>
      </c>
      <c r="K151" s="16">
        <v>50.119306000000002</v>
      </c>
      <c r="L151" s="16">
        <v>27.831045</v>
      </c>
    </row>
    <row r="152" spans="1:12" x14ac:dyDescent="0.25">
      <c r="A152" s="26">
        <v>5518</v>
      </c>
      <c r="B152" s="10" t="str">
        <f>VLOOKUP(A152,países!$A$4:$B$247,2,FALSE)</f>
        <v>Nueva Hebridas</v>
      </c>
      <c r="C152" s="16">
        <v>0</v>
      </c>
      <c r="D152" s="16">
        <v>0</v>
      </c>
      <c r="E152" s="16">
        <v>0</v>
      </c>
      <c r="F152" s="16">
        <v>0</v>
      </c>
      <c r="G152" s="16">
        <v>1.2803999999999999E-2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</row>
    <row r="153" spans="1:12" x14ac:dyDescent="0.25">
      <c r="A153" s="10">
        <v>5565</v>
      </c>
      <c r="B153" s="10" t="str">
        <f>VLOOKUP(A153,países!$A$4:$B$247,2,FALSE)</f>
        <v>Omán</v>
      </c>
      <c r="C153" s="16">
        <v>0</v>
      </c>
      <c r="D153" s="16">
        <v>0</v>
      </c>
      <c r="E153" s="16">
        <v>0</v>
      </c>
      <c r="F153" s="16">
        <v>5.3600000000000002E-4</v>
      </c>
      <c r="G153" s="16">
        <v>0</v>
      </c>
      <c r="H153" s="16">
        <v>0</v>
      </c>
      <c r="I153" s="16">
        <v>0.17252400000000001</v>
      </c>
      <c r="J153" s="16">
        <v>0.25609900000000002</v>
      </c>
      <c r="K153" s="16">
        <v>0</v>
      </c>
      <c r="L153" s="16">
        <v>0.38455</v>
      </c>
    </row>
    <row r="154" spans="1:12" x14ac:dyDescent="0.25">
      <c r="A154" s="10">
        <v>5575</v>
      </c>
      <c r="B154" s="10" t="str">
        <f>VLOOKUP(A154,países!$A$4:$B$247,2,FALSE)</f>
        <v>Se/Orios de Abu Dhab</v>
      </c>
      <c r="C154" s="16">
        <v>0</v>
      </c>
      <c r="D154" s="16">
        <v>0</v>
      </c>
      <c r="E154" s="16">
        <v>0</v>
      </c>
      <c r="F154" s="16">
        <v>0</v>
      </c>
      <c r="G154" s="16">
        <v>2.6516000000000001E-2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</row>
    <row r="155" spans="1:12" x14ac:dyDescent="0.25">
      <c r="A155" s="10">
        <v>5734</v>
      </c>
      <c r="B155" s="10" t="str">
        <f>VLOOKUP(A155,países!$A$4:$B$247,2,FALSE)</f>
        <v>Holanda</v>
      </c>
      <c r="C155" s="16">
        <v>135.33198400000001</v>
      </c>
      <c r="D155" s="16">
        <v>106.888154</v>
      </c>
      <c r="E155" s="16">
        <v>146.939911</v>
      </c>
      <c r="F155" s="16">
        <v>230.75363400000001</v>
      </c>
      <c r="G155" s="16">
        <v>156.10318899999999</v>
      </c>
      <c r="H155" s="16">
        <v>221.95445799999999</v>
      </c>
      <c r="I155" s="16">
        <v>168.66764800000001</v>
      </c>
      <c r="J155" s="16">
        <v>111.375666</v>
      </c>
      <c r="K155" s="16">
        <v>73.556989000000002</v>
      </c>
      <c r="L155" s="16">
        <v>96.820430999999999</v>
      </c>
    </row>
    <row r="156" spans="1:12" x14ac:dyDescent="0.25">
      <c r="A156" s="10">
        <v>5765</v>
      </c>
      <c r="B156" s="10" t="str">
        <f>VLOOKUP(A156,países!$A$4:$B$247,2,FALSE)</f>
        <v>Pakistán</v>
      </c>
      <c r="C156" s="16">
        <v>2.84998</v>
      </c>
      <c r="D156" s="16">
        <v>1.4105319999999999</v>
      </c>
      <c r="E156" s="16">
        <v>1.9035070000000001</v>
      </c>
      <c r="F156" s="16">
        <v>4.3623409999999998</v>
      </c>
      <c r="G156" s="16">
        <v>4.5742979999999998</v>
      </c>
      <c r="H156" s="16">
        <v>4.5185110000000002</v>
      </c>
      <c r="I156" s="16">
        <v>7.1893570000000002</v>
      </c>
      <c r="J156" s="16">
        <v>3.4020769999999998</v>
      </c>
      <c r="K156" s="16">
        <v>0.925091</v>
      </c>
      <c r="L156" s="16">
        <v>6.5718310000000004</v>
      </c>
    </row>
    <row r="157" spans="1:12" x14ac:dyDescent="0.25">
      <c r="A157" s="10">
        <v>5802</v>
      </c>
      <c r="B157" s="10" t="str">
        <f>VLOOKUP(A157,países!$A$4:$B$247,2,FALSE)</f>
        <v>Panamá (Excluye Canal)</v>
      </c>
      <c r="C157" s="16">
        <v>200.975348</v>
      </c>
      <c r="D157" s="16">
        <v>118.326099</v>
      </c>
      <c r="E157" s="16">
        <v>194.064367</v>
      </c>
      <c r="F157" s="16">
        <v>209.87892400000001</v>
      </c>
      <c r="G157" s="16">
        <v>241.40288100000001</v>
      </c>
      <c r="H157" s="16">
        <v>281.64304800000002</v>
      </c>
      <c r="I157" s="16">
        <v>375.77123699999999</v>
      </c>
      <c r="J157" s="16">
        <v>171.24058099999999</v>
      </c>
      <c r="K157" s="16">
        <v>99.945386999999997</v>
      </c>
      <c r="L157" s="16">
        <v>152.78879599999999</v>
      </c>
    </row>
    <row r="158" spans="1:12" x14ac:dyDescent="0.25">
      <c r="A158" s="10">
        <v>5838</v>
      </c>
      <c r="B158" s="10" t="str">
        <f>VLOOKUP(A158,países!$A$4:$B$247,2,FALSE)</f>
        <v>Territorio de Papua</v>
      </c>
      <c r="C158" s="16">
        <v>0</v>
      </c>
      <c r="D158" s="16">
        <v>0</v>
      </c>
      <c r="E158" s="16">
        <v>0</v>
      </c>
      <c r="F158" s="16">
        <v>1.7929040000000001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</row>
    <row r="159" spans="1:12" x14ac:dyDescent="0.25">
      <c r="A159" s="10">
        <v>5863</v>
      </c>
      <c r="B159" s="10" t="str">
        <f>VLOOKUP(A159,países!$A$4:$B$247,2,FALSE)</f>
        <v>Paraguay</v>
      </c>
      <c r="C159" s="16">
        <v>82.941042999999993</v>
      </c>
      <c r="D159" s="16">
        <v>45.650243000000003</v>
      </c>
      <c r="E159" s="16">
        <v>25.529551999999999</v>
      </c>
      <c r="F159" s="16">
        <v>11.544340999999999</v>
      </c>
      <c r="G159" s="16">
        <v>35.341234999999998</v>
      </c>
      <c r="H159" s="16">
        <v>31.316210999999999</v>
      </c>
      <c r="I159" s="16">
        <v>18.956263</v>
      </c>
      <c r="J159" s="16">
        <v>36.105663999999997</v>
      </c>
      <c r="K159" s="16">
        <v>58.071603000000003</v>
      </c>
      <c r="L159" s="16">
        <v>61.914006000000001</v>
      </c>
    </row>
    <row r="160" spans="1:12" x14ac:dyDescent="0.25">
      <c r="A160" s="10">
        <v>5893</v>
      </c>
      <c r="B160" s="10" t="str">
        <f>VLOOKUP(A160,países!$A$4:$B$247,2,FALSE)</f>
        <v>Perú</v>
      </c>
      <c r="C160" s="16">
        <v>154.946415</v>
      </c>
      <c r="D160" s="16">
        <v>98.568509000000006</v>
      </c>
      <c r="E160" s="16">
        <v>115.849339</v>
      </c>
      <c r="F160" s="16">
        <v>100.508509</v>
      </c>
      <c r="G160" s="16">
        <v>88.46266</v>
      </c>
      <c r="H160" s="16">
        <v>121.271119</v>
      </c>
      <c r="I160" s="16">
        <v>129.515882</v>
      </c>
      <c r="J160" s="16">
        <v>80.417849000000004</v>
      </c>
      <c r="K160" s="16">
        <v>59.641455000000001</v>
      </c>
      <c r="L160" s="16">
        <v>89.879772000000003</v>
      </c>
    </row>
    <row r="161" spans="1:12" x14ac:dyDescent="0.25">
      <c r="A161" s="10">
        <v>5998</v>
      </c>
      <c r="B161" s="10" t="str">
        <f>VLOOKUP(A161,países!$A$4:$B$247,2,FALSE)</f>
        <v>Polinesia Francesa</v>
      </c>
      <c r="C161" s="16">
        <v>0</v>
      </c>
      <c r="D161" s="16">
        <v>5.5909E-2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</row>
    <row r="162" spans="1:12" x14ac:dyDescent="0.25">
      <c r="A162" s="10">
        <v>6034</v>
      </c>
      <c r="B162" s="10" t="str">
        <f>VLOOKUP(A162,países!$A$4:$B$247,2,FALSE)</f>
        <v>Polonia</v>
      </c>
      <c r="C162" s="16">
        <v>12.443688999999999</v>
      </c>
      <c r="D162" s="16">
        <v>5.0624149999999997</v>
      </c>
      <c r="E162" s="16">
        <v>15.849887000000001</v>
      </c>
      <c r="F162" s="16">
        <v>15.218386000000001</v>
      </c>
      <c r="G162" s="16">
        <v>14.233741999999999</v>
      </c>
      <c r="H162" s="16">
        <v>17.368214999999999</v>
      </c>
      <c r="I162" s="16">
        <v>9.8100419999999993</v>
      </c>
      <c r="J162" s="16">
        <v>12.55064</v>
      </c>
      <c r="K162" s="16">
        <v>5.1664979999999998</v>
      </c>
      <c r="L162" s="16">
        <v>19.389182999999999</v>
      </c>
    </row>
    <row r="163" spans="1:12" x14ac:dyDescent="0.25">
      <c r="A163" s="10">
        <v>6074</v>
      </c>
      <c r="B163" s="10" t="str">
        <f>VLOOKUP(A163,países!$A$4:$B$247,2,FALSE)</f>
        <v>Portugal</v>
      </c>
      <c r="C163" s="16">
        <v>8.1823399999999999</v>
      </c>
      <c r="D163" s="16">
        <v>7.8156340000000002</v>
      </c>
      <c r="E163" s="16">
        <v>10.081742</v>
      </c>
      <c r="F163" s="16">
        <v>10.669373999999999</v>
      </c>
      <c r="G163" s="16">
        <v>15.940386</v>
      </c>
      <c r="H163" s="16">
        <v>13.826264999999999</v>
      </c>
      <c r="I163" s="16">
        <v>22.221993999999999</v>
      </c>
      <c r="J163" s="16">
        <v>8.7484079999999995</v>
      </c>
      <c r="K163" s="16">
        <v>4.6654369999999998</v>
      </c>
      <c r="L163" s="16">
        <v>7.5843860000000003</v>
      </c>
    </row>
    <row r="164" spans="1:12" x14ac:dyDescent="0.25">
      <c r="A164" s="10">
        <v>6112</v>
      </c>
      <c r="B164" s="10" t="str">
        <f>VLOOKUP(A164,países!$A$4:$B$247,2,FALSE)</f>
        <v>Puerto Rico</v>
      </c>
      <c r="C164" s="16">
        <v>38.254942999999997</v>
      </c>
      <c r="D164" s="16">
        <v>26.712285000000001</v>
      </c>
      <c r="E164" s="16">
        <v>22.602751000000001</v>
      </c>
      <c r="F164" s="16">
        <v>25.020040999999999</v>
      </c>
      <c r="G164" s="16">
        <v>20.268408999999998</v>
      </c>
      <c r="H164" s="16">
        <v>26.04992</v>
      </c>
      <c r="I164" s="16">
        <v>22.673131999999999</v>
      </c>
      <c r="J164" s="16">
        <v>26.005151000000001</v>
      </c>
      <c r="K164" s="16">
        <v>16.991499999999998</v>
      </c>
      <c r="L164" s="16">
        <v>13.873528</v>
      </c>
    </row>
    <row r="165" spans="1:12" x14ac:dyDescent="0.25">
      <c r="A165" s="10">
        <v>6185</v>
      </c>
      <c r="B165" s="10" t="str">
        <f>VLOOKUP(A165,países!$A$4:$B$247,2,FALSE)</f>
        <v>Qatar</v>
      </c>
      <c r="C165" s="16">
        <v>6.9999999999999994E-5</v>
      </c>
      <c r="D165" s="16">
        <v>1.4E-3</v>
      </c>
      <c r="E165" s="16">
        <v>0</v>
      </c>
      <c r="F165" s="16">
        <v>3.3093999999999998E-2</v>
      </c>
      <c r="G165" s="16">
        <v>0</v>
      </c>
      <c r="H165" s="16">
        <v>4.3239999999999997E-3</v>
      </c>
      <c r="I165" s="16">
        <v>0</v>
      </c>
      <c r="J165" s="16">
        <v>2.673E-3</v>
      </c>
      <c r="K165" s="16">
        <v>5.5000000000000003E-4</v>
      </c>
      <c r="L165" s="16">
        <v>5.1589000000000003E-2</v>
      </c>
    </row>
    <row r="166" spans="1:12" x14ac:dyDescent="0.25">
      <c r="A166" s="10">
        <v>6284</v>
      </c>
      <c r="B166" s="10" t="str">
        <f>VLOOKUP(A166,países!$A$4:$B$247,2,FALSE)</f>
        <v>Reino Unido</v>
      </c>
      <c r="C166" s="16">
        <v>217.075321</v>
      </c>
      <c r="D166" s="16">
        <v>184.20309700000001</v>
      </c>
      <c r="E166" s="16">
        <v>276.01199400000002</v>
      </c>
      <c r="F166" s="16">
        <v>286.27882699999998</v>
      </c>
      <c r="G166" s="16">
        <v>213.1062</v>
      </c>
      <c r="H166" s="16">
        <v>315.20785899999998</v>
      </c>
      <c r="I166" s="16">
        <v>344.88142299999998</v>
      </c>
      <c r="J166" s="16">
        <v>239.91573399999999</v>
      </c>
      <c r="K166" s="16">
        <v>190.519227</v>
      </c>
      <c r="L166" s="16">
        <v>194.046764</v>
      </c>
    </row>
    <row r="167" spans="1:12" x14ac:dyDescent="0.25">
      <c r="A167" s="10">
        <v>6407</v>
      </c>
      <c r="B167" s="10" t="str">
        <f>VLOOKUP(A167,países!$A$4:$B$247,2,FALSE)</f>
        <v>Rep. Centro Africana</v>
      </c>
      <c r="C167" s="16">
        <v>0</v>
      </c>
      <c r="D167" s="16">
        <v>3.0000000000000001E-6</v>
      </c>
      <c r="E167" s="16">
        <v>0</v>
      </c>
      <c r="F167" s="16">
        <v>9.6645999999999996E-2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</row>
    <row r="168" spans="1:12" x14ac:dyDescent="0.25">
      <c r="A168" s="10">
        <v>6444</v>
      </c>
      <c r="B168" s="10" t="str">
        <f>VLOOKUP(A168,países!$A$4:$B$247,2,FALSE)</f>
        <v>República Checa</v>
      </c>
      <c r="C168" s="16">
        <v>1.128476</v>
      </c>
      <c r="D168" s="16">
        <v>1.58385</v>
      </c>
      <c r="E168" s="16">
        <v>6.3570979999999997</v>
      </c>
      <c r="F168" s="16">
        <v>0.94999800000000001</v>
      </c>
      <c r="G168" s="16">
        <v>1.4896739999999999</v>
      </c>
      <c r="H168" s="16">
        <v>3.4604330000000001</v>
      </c>
      <c r="I168" s="16">
        <v>6.9132920000000002</v>
      </c>
      <c r="J168" s="16">
        <v>4.0446559999999998</v>
      </c>
      <c r="K168" s="16">
        <v>2.5453320000000001</v>
      </c>
      <c r="L168" s="16">
        <v>1.7150270000000001</v>
      </c>
    </row>
    <row r="169" spans="1:12" x14ac:dyDescent="0.25">
      <c r="A169" s="10">
        <v>6472</v>
      </c>
      <c r="B169" s="10" t="str">
        <f>VLOOKUP(A169,países!$A$4:$B$247,2,FALSE)</f>
        <v>República Dominicana</v>
      </c>
      <c r="C169" s="16">
        <v>3.3306900000000002</v>
      </c>
      <c r="D169" s="16">
        <v>3.4293740000000001</v>
      </c>
      <c r="E169" s="16">
        <v>4.549887</v>
      </c>
      <c r="F169" s="16">
        <v>6.1228720000000001</v>
      </c>
      <c r="G169" s="16">
        <v>3.9805739999999998</v>
      </c>
      <c r="H169" s="16">
        <v>4.4293870000000002</v>
      </c>
      <c r="I169" s="16">
        <v>7.336411</v>
      </c>
      <c r="J169" s="16">
        <v>4.2389669999999997</v>
      </c>
      <c r="K169" s="16">
        <v>1.838867</v>
      </c>
      <c r="L169" s="16">
        <v>2.73515</v>
      </c>
    </row>
    <row r="170" spans="1:12" x14ac:dyDescent="0.25">
      <c r="A170" s="4">
        <v>6607</v>
      </c>
      <c r="B170" s="10" t="str">
        <f>VLOOKUP(A170,países!$A$4:$B$247,2,FALSE)</f>
        <v>Reunión, Islas</v>
      </c>
      <c r="C170" s="16">
        <v>0</v>
      </c>
      <c r="D170" s="16">
        <v>0</v>
      </c>
      <c r="E170" s="16">
        <v>2.3584999999999998E-2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0.17102200000000001</v>
      </c>
    </row>
    <row r="171" spans="1:12" x14ac:dyDescent="0.25">
      <c r="A171" s="10">
        <v>6657</v>
      </c>
      <c r="B171" s="10" t="str">
        <f>VLOOKUP(A171,países!$A$4:$B$247,2,FALSE)</f>
        <v>Zimbabwe (Rodhesia)</v>
      </c>
      <c r="C171" s="16">
        <v>0</v>
      </c>
      <c r="D171" s="16">
        <v>0</v>
      </c>
      <c r="E171" s="16">
        <v>9.990000000000001E-4</v>
      </c>
      <c r="F171" s="16">
        <v>0</v>
      </c>
      <c r="G171" s="16">
        <v>0</v>
      </c>
      <c r="H171" s="16">
        <v>1.8500000000000001E-3</v>
      </c>
      <c r="I171" s="16">
        <v>1.47E-2</v>
      </c>
      <c r="J171" s="16">
        <v>0</v>
      </c>
      <c r="K171" s="16">
        <v>0</v>
      </c>
      <c r="L171" s="16">
        <v>3.2060000000000001E-3</v>
      </c>
    </row>
    <row r="172" spans="1:12" x14ac:dyDescent="0.25">
      <c r="A172" s="10">
        <v>6704</v>
      </c>
      <c r="B172" s="10" t="str">
        <f>VLOOKUP(A172,países!$A$4:$B$247,2,FALSE)</f>
        <v>Rumania</v>
      </c>
      <c r="C172" s="16">
        <v>3.6776080000000002</v>
      </c>
      <c r="D172" s="16">
        <v>4.0396749999999999</v>
      </c>
      <c r="E172" s="16">
        <v>17.702797</v>
      </c>
      <c r="F172" s="16">
        <v>30.192671000000001</v>
      </c>
      <c r="G172" s="16">
        <v>9.7555560000000003</v>
      </c>
      <c r="H172" s="16">
        <v>17.55613</v>
      </c>
      <c r="I172" s="16">
        <v>15.606037000000001</v>
      </c>
      <c r="J172" s="16">
        <v>16.446224999999998</v>
      </c>
      <c r="K172" s="16">
        <v>1.5461720000000001</v>
      </c>
      <c r="L172" s="16">
        <v>9.3049739999999996</v>
      </c>
    </row>
    <row r="173" spans="1:12" x14ac:dyDescent="0.25">
      <c r="A173" s="26">
        <v>6757</v>
      </c>
      <c r="B173" s="10" t="str">
        <f>VLOOKUP(A173,países!$A$4:$B$247,2,FALSE)</f>
        <v>Ruanda</v>
      </c>
      <c r="C173" s="16">
        <v>0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2.6350999999999999E-2</v>
      </c>
    </row>
    <row r="174" spans="1:12" x14ac:dyDescent="0.25">
      <c r="A174" s="10">
        <v>6766</v>
      </c>
      <c r="B174" s="10" t="str">
        <f>VLOOKUP(A174,países!$A$4:$B$247,2,FALSE)</f>
        <v>Rusia</v>
      </c>
      <c r="C174" s="16">
        <v>12.824348000000001</v>
      </c>
      <c r="D174" s="16">
        <v>3.6443150000000002</v>
      </c>
      <c r="E174" s="16">
        <v>1.963182</v>
      </c>
      <c r="F174" s="16">
        <v>15.316293</v>
      </c>
      <c r="G174" s="16">
        <v>6.9768999999999997</v>
      </c>
      <c r="H174" s="16">
        <v>14.055543</v>
      </c>
      <c r="I174" s="16">
        <v>21.022158000000001</v>
      </c>
      <c r="J174" s="16">
        <v>17.253671000000001</v>
      </c>
      <c r="K174" s="16">
        <v>18.629034999999998</v>
      </c>
      <c r="L174" s="16">
        <v>30.158569</v>
      </c>
    </row>
    <row r="175" spans="1:12" x14ac:dyDescent="0.25">
      <c r="A175" s="10">
        <v>6792</v>
      </c>
      <c r="B175" s="10" t="str">
        <f>VLOOKUP(A175,países!$A$4:$B$247,2,FALSE)</f>
        <v>Saba</v>
      </c>
      <c r="C175" s="16">
        <v>0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</row>
    <row r="176" spans="1:12" x14ac:dyDescent="0.25">
      <c r="A176" s="10">
        <v>6857</v>
      </c>
      <c r="B176" s="10" t="str">
        <f>VLOOKUP(A176,países!$A$4:$B$247,2,FALSE)</f>
        <v>Sahara Español</v>
      </c>
      <c r="C176" s="16">
        <v>0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</row>
    <row r="177" spans="1:12" x14ac:dyDescent="0.25">
      <c r="A177" s="10">
        <v>6952</v>
      </c>
      <c r="B177" s="10" t="str">
        <f>VLOOKUP(A177,países!$A$4:$B$247,2,FALSE)</f>
        <v>San Cristóbal Nieves</v>
      </c>
      <c r="C177" s="16">
        <v>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</row>
    <row r="178" spans="1:12" x14ac:dyDescent="0.25">
      <c r="A178" s="10">
        <v>6992</v>
      </c>
      <c r="B178" s="10" t="str">
        <f>VLOOKUP(A178,países!$A$4:$B$247,2,FALSE)</f>
        <v>San Martín Isla</v>
      </c>
      <c r="C178" s="16">
        <v>7.809E-3</v>
      </c>
      <c r="D178" s="16">
        <v>0.28813899999999998</v>
      </c>
      <c r="E178" s="16">
        <v>0.56217799999999996</v>
      </c>
      <c r="F178" s="16">
        <v>4.8522000000000003E-2</v>
      </c>
      <c r="G178" s="16">
        <v>1.6278000000000001E-2</v>
      </c>
      <c r="H178" s="16">
        <v>2.1943000000000001E-2</v>
      </c>
      <c r="I178" s="16">
        <v>7.0778999999999995E-2</v>
      </c>
      <c r="J178" s="16">
        <v>1.3359999999999999E-3</v>
      </c>
      <c r="K178" s="16">
        <v>1.99E-3</v>
      </c>
      <c r="L178" s="16">
        <v>0</v>
      </c>
    </row>
    <row r="179" spans="1:12" x14ac:dyDescent="0.25">
      <c r="A179" s="10">
        <v>7001</v>
      </c>
      <c r="B179" s="10" t="str">
        <f>VLOOKUP(A179,países!$A$4:$B$247,2,FALSE)</f>
        <v>Langlade  Miquelon y San Pedro  Islas</v>
      </c>
      <c r="C179" s="16">
        <v>0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</row>
    <row r="180" spans="1:12" x14ac:dyDescent="0.25">
      <c r="A180" s="10">
        <v>7052</v>
      </c>
      <c r="B180" s="10" t="str">
        <f>VLOOKUP(A180,países!$A$4:$B$247,2,FALSE)</f>
        <v>San Vicente</v>
      </c>
      <c r="C180" s="16">
        <v>0.114676</v>
      </c>
      <c r="D180" s="16">
        <v>8.1123000000000001E-2</v>
      </c>
      <c r="E180" s="16">
        <v>0.55526799999999998</v>
      </c>
      <c r="F180" s="16">
        <v>2.7639E-2</v>
      </c>
      <c r="G180" s="16">
        <v>8.0198000000000005E-2</v>
      </c>
      <c r="H180" s="16">
        <v>8.5228999999999999E-2</v>
      </c>
      <c r="I180" s="16">
        <v>1.097154</v>
      </c>
      <c r="J180" s="16">
        <v>0</v>
      </c>
      <c r="K180" s="16">
        <v>0</v>
      </c>
      <c r="L180" s="16">
        <v>0</v>
      </c>
    </row>
    <row r="181" spans="1:12" x14ac:dyDescent="0.25">
      <c r="A181" s="26">
        <v>7107</v>
      </c>
      <c r="B181" s="10" t="str">
        <f>VLOOKUP(A181,países!$A$4:$B$247,2,FALSE)</f>
        <v>Santa Elena</v>
      </c>
      <c r="C181" s="16">
        <v>0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</row>
    <row r="182" spans="1:12" x14ac:dyDescent="0.25">
      <c r="A182" s="10">
        <v>7152</v>
      </c>
      <c r="B182" s="10" t="str">
        <f>VLOOKUP(A182,países!$A$4:$B$247,2,FALSE)</f>
        <v>Santa Lucia</v>
      </c>
      <c r="C182" s="16">
        <v>0.43443199999999998</v>
      </c>
      <c r="D182" s="16">
        <v>6.3743999999999995E-2</v>
      </c>
      <c r="E182" s="16">
        <v>0.28709099999999999</v>
      </c>
      <c r="F182" s="16">
        <v>0.15057200000000001</v>
      </c>
      <c r="G182" s="16">
        <v>0.17951400000000001</v>
      </c>
      <c r="H182" s="16">
        <v>0</v>
      </c>
      <c r="I182" s="16">
        <v>1.2352999999999999E-2</v>
      </c>
      <c r="J182" s="16">
        <v>9.2857999999999996E-2</v>
      </c>
      <c r="K182" s="16">
        <v>3.1779000000000002E-2</v>
      </c>
      <c r="L182" s="16">
        <v>2.4299999999999999E-3</v>
      </c>
    </row>
    <row r="183" spans="1:12" x14ac:dyDescent="0.25">
      <c r="A183" s="10">
        <v>7207</v>
      </c>
      <c r="B183" s="10" t="str">
        <f>VLOOKUP(A183,países!$A$4:$B$247,2,FALSE)</f>
        <v xml:space="preserve">Santo Tome </v>
      </c>
      <c r="C183" s="16">
        <v>0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</row>
    <row r="184" spans="1:12" x14ac:dyDescent="0.25">
      <c r="A184" s="10">
        <v>7287</v>
      </c>
      <c r="B184" s="10" t="str">
        <f>VLOOKUP(A184,países!$A$4:$B$247,2,FALSE)</f>
        <v>Senegal</v>
      </c>
      <c r="C184" s="16">
        <v>0</v>
      </c>
      <c r="D184" s="16">
        <v>0</v>
      </c>
      <c r="E184" s="16">
        <v>0</v>
      </c>
      <c r="F184" s="16">
        <v>0</v>
      </c>
      <c r="G184" s="16">
        <v>1.4581999999999999E-2</v>
      </c>
      <c r="H184" s="16">
        <v>0</v>
      </c>
      <c r="I184" s="16">
        <v>2.6414E-2</v>
      </c>
      <c r="J184" s="16">
        <v>0</v>
      </c>
      <c r="K184" s="16">
        <v>0</v>
      </c>
      <c r="L184" s="16">
        <v>0</v>
      </c>
    </row>
    <row r="185" spans="1:12" x14ac:dyDescent="0.25">
      <c r="A185" s="10">
        <v>7415</v>
      </c>
      <c r="B185" s="10" t="str">
        <f>VLOOKUP(A185,países!$A$4:$B$247,2,FALSE)</f>
        <v>Singapur</v>
      </c>
      <c r="C185" s="16">
        <v>26.023955000000001</v>
      </c>
      <c r="D185" s="16">
        <v>16.793984999999999</v>
      </c>
      <c r="E185" s="16">
        <v>19.263379</v>
      </c>
      <c r="F185" s="16">
        <v>23.445827000000001</v>
      </c>
      <c r="G185" s="16">
        <v>16.427462999999999</v>
      </c>
      <c r="H185" s="16">
        <v>59.241047000000002</v>
      </c>
      <c r="I185" s="16">
        <v>34.994242</v>
      </c>
      <c r="J185" s="16">
        <v>9.7107880000000009</v>
      </c>
      <c r="K185" s="16">
        <v>9.7062259999999991</v>
      </c>
      <c r="L185" s="16">
        <v>13.001177999999999</v>
      </c>
    </row>
    <row r="186" spans="1:12" x14ac:dyDescent="0.25">
      <c r="A186" s="10">
        <v>7445</v>
      </c>
      <c r="B186" s="10" t="str">
        <f>VLOOKUP(A186,países!$A$4:$B$247,2,FALSE)</f>
        <v>Siria</v>
      </c>
      <c r="C186" s="16">
        <v>0.99771799999999999</v>
      </c>
      <c r="D186" s="16">
        <v>0.34697699999999998</v>
      </c>
      <c r="E186" s="16">
        <v>2.7243430000000002</v>
      </c>
      <c r="F186" s="16">
        <v>0.23505699999999999</v>
      </c>
      <c r="G186" s="16">
        <v>1.1384110000000001</v>
      </c>
      <c r="H186" s="16">
        <v>0.89152399999999998</v>
      </c>
      <c r="I186" s="16">
        <v>1.3065119999999999</v>
      </c>
      <c r="J186" s="16">
        <v>0.89287700000000003</v>
      </c>
      <c r="K186" s="16">
        <v>0.445048</v>
      </c>
      <c r="L186" s="16">
        <v>1.0153749999999999</v>
      </c>
    </row>
    <row r="187" spans="1:12" x14ac:dyDescent="0.25">
      <c r="A187" s="26">
        <v>7487</v>
      </c>
      <c r="B187" s="10" t="str">
        <f>VLOOKUP(A187,países!$A$4:$B$247,2,FALSE)</f>
        <v>Somalia</v>
      </c>
      <c r="C187" s="16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1.6653999999999999E-2</v>
      </c>
      <c r="L187" s="16">
        <v>0</v>
      </c>
    </row>
    <row r="188" spans="1:12" x14ac:dyDescent="0.25">
      <c r="A188" s="10">
        <v>7505</v>
      </c>
      <c r="B188" s="10" t="str">
        <f>VLOOKUP(A188,países!$A$4:$B$247,2,FALSE)</f>
        <v>Sry Lanka</v>
      </c>
      <c r="C188" s="16">
        <v>0</v>
      </c>
      <c r="D188" s="16">
        <v>8.1256999999999996E-2</v>
      </c>
      <c r="E188" s="16">
        <v>0.122784</v>
      </c>
      <c r="F188" s="16">
        <v>0.390677</v>
      </c>
      <c r="G188" s="16">
        <v>0.167128</v>
      </c>
      <c r="H188" s="16">
        <v>0.18105099999999999</v>
      </c>
      <c r="I188" s="16">
        <v>0.11174000000000001</v>
      </c>
      <c r="J188" s="16">
        <v>0.15667500000000001</v>
      </c>
      <c r="K188" s="16">
        <v>1.469E-2</v>
      </c>
      <c r="L188" s="16">
        <v>0.12618699999999999</v>
      </c>
    </row>
    <row r="189" spans="1:12" x14ac:dyDescent="0.25">
      <c r="A189" s="10">
        <v>7567</v>
      </c>
      <c r="B189" s="10" t="str">
        <f>VLOOKUP(A189,países!$A$4:$B$247,2,FALSE)</f>
        <v>Sudáfrica</v>
      </c>
      <c r="C189" s="16">
        <v>27.037686000000001</v>
      </c>
      <c r="D189" s="16">
        <v>33.228456000000001</v>
      </c>
      <c r="E189" s="16">
        <v>67.797982000000005</v>
      </c>
      <c r="F189" s="16">
        <v>24.415493000000001</v>
      </c>
      <c r="G189" s="16">
        <v>12.965617</v>
      </c>
      <c r="H189" s="16">
        <v>13.026161</v>
      </c>
      <c r="I189" s="16">
        <v>17.879995999999998</v>
      </c>
      <c r="J189" s="16">
        <v>13.853018</v>
      </c>
      <c r="K189" s="16">
        <v>6.0364810000000002</v>
      </c>
      <c r="L189" s="16">
        <v>10.381656</v>
      </c>
    </row>
    <row r="190" spans="1:12" x14ac:dyDescent="0.25">
      <c r="A190" s="10">
        <v>7597</v>
      </c>
      <c r="B190" s="10" t="str">
        <f>VLOOKUP(A190,países!$A$4:$B$247,2,FALSE)</f>
        <v>Sudan</v>
      </c>
      <c r="C190" s="16">
        <v>0</v>
      </c>
      <c r="D190" s="16">
        <v>0</v>
      </c>
      <c r="E190" s="16">
        <v>0</v>
      </c>
      <c r="F190" s="16">
        <v>0</v>
      </c>
      <c r="G190" s="16">
        <v>0</v>
      </c>
      <c r="H190" s="16">
        <v>5.2249999999999996E-3</v>
      </c>
      <c r="I190" s="16">
        <v>3.4097000000000002E-2</v>
      </c>
      <c r="J190" s="16">
        <v>6.0000000000000002E-6</v>
      </c>
      <c r="K190" s="16">
        <v>0.76229999999999998</v>
      </c>
      <c r="L190" s="16">
        <v>8.6177000000000004E-2</v>
      </c>
    </row>
    <row r="191" spans="1:12" x14ac:dyDescent="0.25">
      <c r="A191" s="10">
        <v>7644</v>
      </c>
      <c r="B191" s="10" t="str">
        <f>VLOOKUP(A191,países!$A$4:$B$247,2,FALSE)</f>
        <v>Suecia</v>
      </c>
      <c r="C191" s="16">
        <v>30.478843999999999</v>
      </c>
      <c r="D191" s="16">
        <v>34.569124000000002</v>
      </c>
      <c r="E191" s="16">
        <v>84.533812999999995</v>
      </c>
      <c r="F191" s="16">
        <v>114.20131600000001</v>
      </c>
      <c r="G191" s="16">
        <v>83.583749999999995</v>
      </c>
      <c r="H191" s="16">
        <v>58.177846000000002</v>
      </c>
      <c r="I191" s="16">
        <v>77.232313000000005</v>
      </c>
      <c r="J191" s="16">
        <v>61.599730999999998</v>
      </c>
      <c r="K191" s="16">
        <v>41.748362</v>
      </c>
      <c r="L191" s="16">
        <v>32.128135999999998</v>
      </c>
    </row>
    <row r="192" spans="1:12" x14ac:dyDescent="0.25">
      <c r="A192" s="10">
        <v>7674</v>
      </c>
      <c r="B192" s="10" t="str">
        <f>VLOOKUP(A192,países!$A$4:$B$247,2,FALSE)</f>
        <v>Suiza</v>
      </c>
      <c r="C192" s="16">
        <v>93.825509999999994</v>
      </c>
      <c r="D192" s="16">
        <v>65.599610999999996</v>
      </c>
      <c r="E192" s="16">
        <v>78.675348</v>
      </c>
      <c r="F192" s="16">
        <v>81.848051999999996</v>
      </c>
      <c r="G192" s="16">
        <v>87.406273999999996</v>
      </c>
      <c r="H192" s="16">
        <v>97.969945999999993</v>
      </c>
      <c r="I192" s="16">
        <v>145.38132300000001</v>
      </c>
      <c r="J192" s="16">
        <v>97.165780999999996</v>
      </c>
      <c r="K192" s="16">
        <v>81.146073000000001</v>
      </c>
      <c r="L192" s="16">
        <v>112.590137</v>
      </c>
    </row>
    <row r="193" spans="1:12" x14ac:dyDescent="0.25">
      <c r="A193" s="10">
        <v>7703</v>
      </c>
      <c r="B193" s="10" t="str">
        <f>VLOOKUP(A193,países!$A$4:$B$247,2,FALSE)</f>
        <v>Surinam</v>
      </c>
      <c r="C193" s="16">
        <v>0.12551999999999999</v>
      </c>
      <c r="D193" s="16">
        <v>0.56572299999999998</v>
      </c>
      <c r="E193" s="16">
        <v>1.2129490000000001</v>
      </c>
      <c r="F193" s="16">
        <v>0.41758800000000001</v>
      </c>
      <c r="G193" s="16">
        <v>0.43914700000000001</v>
      </c>
      <c r="H193" s="16">
        <v>0.37414399999999998</v>
      </c>
      <c r="I193" s="16">
        <v>0.66471400000000003</v>
      </c>
      <c r="J193" s="16">
        <v>0.15049899999999999</v>
      </c>
      <c r="K193" s="16">
        <v>9.5549999999999996E-2</v>
      </c>
      <c r="L193" s="16">
        <v>9.7319999999999993E-3</v>
      </c>
    </row>
    <row r="194" spans="1:12" x14ac:dyDescent="0.25">
      <c r="A194" s="10">
        <v>7737</v>
      </c>
      <c r="B194" s="10" t="str">
        <f>VLOOKUP(A194,países!$A$4:$B$247,2,FALSE)</f>
        <v>Swazilandia</v>
      </c>
      <c r="C194" s="16">
        <v>0</v>
      </c>
      <c r="D194" s="16">
        <v>0</v>
      </c>
      <c r="E194" s="16">
        <v>1.779E-3</v>
      </c>
      <c r="F194" s="16">
        <v>2.376E-2</v>
      </c>
      <c r="G194" s="16">
        <v>3.8521E-2</v>
      </c>
      <c r="H194" s="16">
        <v>0</v>
      </c>
      <c r="I194" s="16">
        <v>0</v>
      </c>
      <c r="J194" s="16">
        <v>6.5789999999999998E-3</v>
      </c>
      <c r="K194" s="16">
        <v>0</v>
      </c>
      <c r="L194" s="16">
        <v>0</v>
      </c>
    </row>
    <row r="195" spans="1:12" x14ac:dyDescent="0.25">
      <c r="A195" s="10">
        <v>7765</v>
      </c>
      <c r="B195" s="10" t="str">
        <f>VLOOKUP(A195,países!$A$4:$B$247,2,FALSE)</f>
        <v>Tailandia</v>
      </c>
      <c r="C195" s="16">
        <v>6.8271449999999998</v>
      </c>
      <c r="D195" s="16">
        <v>3.5936979999999998</v>
      </c>
      <c r="E195" s="16">
        <v>3.3824529999999999</v>
      </c>
      <c r="F195" s="16">
        <v>5.7675270000000003</v>
      </c>
      <c r="G195" s="16">
        <v>8.9289050000000003</v>
      </c>
      <c r="H195" s="16">
        <v>14.662136</v>
      </c>
      <c r="I195" s="16">
        <v>20.149602999999999</v>
      </c>
      <c r="J195" s="16">
        <v>14.585428</v>
      </c>
      <c r="K195" s="16">
        <v>7.7613339999999997</v>
      </c>
      <c r="L195" s="16">
        <v>17.851592</v>
      </c>
    </row>
    <row r="196" spans="1:12" x14ac:dyDescent="0.25">
      <c r="A196" s="10">
        <v>7807</v>
      </c>
      <c r="B196" s="10" t="str">
        <f>VLOOKUP(A196,países!$A$4:$B$247,2,FALSE)</f>
        <v>Tanzania</v>
      </c>
      <c r="C196" s="16">
        <v>0</v>
      </c>
      <c r="D196" s="16">
        <v>0</v>
      </c>
      <c r="E196" s="16">
        <v>0</v>
      </c>
      <c r="F196" s="16">
        <v>1.0000000000000001E-5</v>
      </c>
      <c r="G196" s="16">
        <v>0.27083600000000002</v>
      </c>
      <c r="H196" s="16">
        <v>0.36394399999999999</v>
      </c>
      <c r="I196" s="16">
        <v>0.96692500000000003</v>
      </c>
      <c r="J196" s="16">
        <v>0.50094399999999994</v>
      </c>
      <c r="K196" s="16">
        <v>0</v>
      </c>
      <c r="L196" s="16">
        <v>8.7095000000000006E-2</v>
      </c>
    </row>
    <row r="197" spans="1:12" x14ac:dyDescent="0.25">
      <c r="A197" s="26">
        <v>8007</v>
      </c>
      <c r="B197" s="10" t="str">
        <f>VLOOKUP(A197,países!$A$4:$B$247,2,FALSE)</f>
        <v>Togo</v>
      </c>
      <c r="C197" s="16">
        <v>0</v>
      </c>
      <c r="D197" s="16">
        <v>0</v>
      </c>
      <c r="E197" s="16">
        <v>0</v>
      </c>
      <c r="F197" s="16">
        <v>0</v>
      </c>
      <c r="G197" s="16">
        <v>0</v>
      </c>
      <c r="H197" s="16">
        <v>0.52809300000000003</v>
      </c>
      <c r="I197" s="16">
        <v>0.56550100000000003</v>
      </c>
      <c r="J197" s="16">
        <v>0</v>
      </c>
      <c r="K197" s="16">
        <v>0</v>
      </c>
      <c r="L197" s="16">
        <v>0</v>
      </c>
    </row>
    <row r="198" spans="1:12" x14ac:dyDescent="0.25">
      <c r="A198" s="10">
        <v>8152</v>
      </c>
      <c r="B198" s="10" t="str">
        <f>VLOOKUP(A198,países!$A$4:$B$247,2,FALSE)</f>
        <v>Trinidad y Tobago</v>
      </c>
      <c r="C198" s="16">
        <v>22.342497000000002</v>
      </c>
      <c r="D198" s="16">
        <v>28.316244999999999</v>
      </c>
      <c r="E198" s="16">
        <v>52.319865</v>
      </c>
      <c r="F198" s="16">
        <v>42.771332000000001</v>
      </c>
      <c r="G198" s="16">
        <v>32.946826000000001</v>
      </c>
      <c r="H198" s="16">
        <v>32.658856999999998</v>
      </c>
      <c r="I198" s="16">
        <v>41.014960000000002</v>
      </c>
      <c r="J198" s="16">
        <v>140.897481</v>
      </c>
      <c r="K198" s="16">
        <v>22.843768000000001</v>
      </c>
      <c r="L198" s="16">
        <v>13.915039999999999</v>
      </c>
    </row>
    <row r="199" spans="1:12" x14ac:dyDescent="0.25">
      <c r="A199" s="10">
        <v>8207</v>
      </c>
      <c r="B199" s="10" t="str">
        <f>VLOOKUP(A199,países!$A$4:$B$247,2,FALSE)</f>
        <v>Túnez</v>
      </c>
      <c r="C199" s="16">
        <v>1.6839900000000001</v>
      </c>
      <c r="D199" s="16">
        <v>0.62936199999999998</v>
      </c>
      <c r="E199" s="16">
        <v>0</v>
      </c>
      <c r="F199" s="16">
        <v>2.0062920000000002</v>
      </c>
      <c r="G199" s="16">
        <v>0.37054700000000002</v>
      </c>
      <c r="H199" s="16">
        <v>2.3912420000000001</v>
      </c>
      <c r="I199" s="16">
        <v>0.28743099999999999</v>
      </c>
      <c r="J199" s="16">
        <v>0.11652800000000001</v>
      </c>
      <c r="K199" s="16">
        <v>0.24902099999999999</v>
      </c>
      <c r="L199" s="16">
        <v>5.7047E-2</v>
      </c>
    </row>
    <row r="200" spans="1:12" x14ac:dyDescent="0.25">
      <c r="A200" s="10">
        <v>8232</v>
      </c>
      <c r="B200" s="10" t="str">
        <f>VLOOKUP(A200,países!$A$4:$B$247,2,FALSE)</f>
        <v>Caicos y Turcas Isla</v>
      </c>
      <c r="C200" s="16">
        <v>0</v>
      </c>
      <c r="D200" s="16">
        <v>0</v>
      </c>
      <c r="E200" s="16">
        <v>0</v>
      </c>
      <c r="F200" s="16">
        <v>0</v>
      </c>
      <c r="G200" s="16">
        <v>2.0439999999999998E-3</v>
      </c>
      <c r="H200" s="16">
        <v>0</v>
      </c>
      <c r="I200" s="16">
        <v>3.8115999999999997E-2</v>
      </c>
      <c r="J200" s="16">
        <v>0.61568000000000001</v>
      </c>
      <c r="K200" s="16">
        <v>0</v>
      </c>
      <c r="L200" s="16">
        <v>0</v>
      </c>
    </row>
    <row r="201" spans="1:12" x14ac:dyDescent="0.25">
      <c r="A201" s="10">
        <v>8275</v>
      </c>
      <c r="B201" s="10" t="str">
        <f>VLOOKUP(A201,países!$A$4:$B$247,2,FALSE)</f>
        <v>Turquía</v>
      </c>
      <c r="C201" s="16">
        <v>18.491385999999999</v>
      </c>
      <c r="D201" s="16">
        <v>9.5218989999999994</v>
      </c>
      <c r="E201" s="16">
        <v>5.2244989999999998</v>
      </c>
      <c r="F201" s="16">
        <v>7.3736069999999998</v>
      </c>
      <c r="G201" s="16">
        <v>8.0139859999999992</v>
      </c>
      <c r="H201" s="16">
        <v>9.0473680000000005</v>
      </c>
      <c r="I201" s="16">
        <v>14.002230000000001</v>
      </c>
      <c r="J201" s="16">
        <v>8.4999800000000008</v>
      </c>
      <c r="K201" s="16">
        <v>13.644454</v>
      </c>
      <c r="L201" s="16">
        <v>9.7064430000000002</v>
      </c>
    </row>
    <row r="202" spans="1:12" x14ac:dyDescent="0.25">
      <c r="A202" s="10">
        <v>8306</v>
      </c>
      <c r="B202" s="10" t="str">
        <f>VLOOKUP(A202,países!$A$4:$B$247,2,FALSE)</f>
        <v>Ucrania</v>
      </c>
      <c r="C202" s="16">
        <v>0</v>
      </c>
      <c r="D202" s="16">
        <v>8.0289999999999997E-3</v>
      </c>
      <c r="E202" s="16">
        <v>6.4606089999999998</v>
      </c>
      <c r="F202" s="16">
        <v>12.553680999999999</v>
      </c>
      <c r="G202" s="16">
        <v>2.5769980000000001</v>
      </c>
      <c r="H202" s="16">
        <v>12.31315</v>
      </c>
      <c r="I202" s="16">
        <v>10.222822000000001</v>
      </c>
      <c r="J202" s="16">
        <v>11.195447</v>
      </c>
      <c r="K202" s="16">
        <v>12.349371</v>
      </c>
      <c r="L202" s="16">
        <v>9.5772720000000007</v>
      </c>
    </row>
    <row r="203" spans="1:12" x14ac:dyDescent="0.25">
      <c r="A203" s="10">
        <v>8337</v>
      </c>
      <c r="B203" s="10" t="str">
        <f>VLOOKUP(A203,países!$A$4:$B$247,2,FALSE)</f>
        <v>Uganda</v>
      </c>
      <c r="C203" s="16">
        <v>0</v>
      </c>
      <c r="D203" s="16">
        <v>0</v>
      </c>
      <c r="E203" s="16">
        <v>0</v>
      </c>
      <c r="F203" s="16">
        <v>0</v>
      </c>
      <c r="G203" s="16">
        <v>3.0964999999999999E-2</v>
      </c>
      <c r="H203" s="16">
        <v>0.19081600000000001</v>
      </c>
      <c r="I203" s="16">
        <v>0.44227</v>
      </c>
      <c r="J203" s="16">
        <v>1.0552189999999999</v>
      </c>
      <c r="K203" s="16">
        <v>0</v>
      </c>
      <c r="L203" s="16">
        <v>0</v>
      </c>
    </row>
    <row r="204" spans="1:12" x14ac:dyDescent="0.25">
      <c r="A204" s="10">
        <v>8453</v>
      </c>
      <c r="B204" s="10" t="str">
        <f>VLOOKUP(A204,países!$A$4:$B$247,2,FALSE)</f>
        <v>Uruguay</v>
      </c>
      <c r="C204" s="16">
        <v>12.327094000000001</v>
      </c>
      <c r="D204" s="16">
        <v>18.870253999999999</v>
      </c>
      <c r="E204" s="16">
        <v>22.528490000000001</v>
      </c>
      <c r="F204" s="16">
        <v>44.211153000000003</v>
      </c>
      <c r="G204" s="16">
        <v>52.369204000000003</v>
      </c>
      <c r="H204" s="16">
        <v>44.177286000000002</v>
      </c>
      <c r="I204" s="16">
        <v>55.759580999999997</v>
      </c>
      <c r="J204" s="16">
        <v>33.443603000000003</v>
      </c>
      <c r="K204" s="16">
        <v>14.713262</v>
      </c>
      <c r="L204" s="16">
        <v>23.071083999999999</v>
      </c>
    </row>
    <row r="205" spans="1:12" x14ac:dyDescent="0.25">
      <c r="A205" s="5">
        <v>8476</v>
      </c>
      <c r="B205" s="4" t="s">
        <v>272</v>
      </c>
      <c r="C205" s="16">
        <v>0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0.86693900000000002</v>
      </c>
      <c r="K205" s="16">
        <v>0</v>
      </c>
      <c r="L205" s="16">
        <v>3.4348999999999998E-2</v>
      </c>
    </row>
    <row r="206" spans="1:12" x14ac:dyDescent="0.25">
      <c r="A206" s="26">
        <v>8503</v>
      </c>
      <c r="B206" s="10" t="str">
        <f>VLOOKUP(A206,países!$A$4:$B$247,2,FALSE)</f>
        <v>Venezuela</v>
      </c>
      <c r="C206" s="16">
        <v>0</v>
      </c>
      <c r="D206" s="16">
        <v>0</v>
      </c>
      <c r="E206" s="16">
        <v>0</v>
      </c>
      <c r="F206" s="16">
        <v>0</v>
      </c>
      <c r="G206" s="16">
        <v>0.49762600000000001</v>
      </c>
      <c r="H206" s="16">
        <v>26.181843000000001</v>
      </c>
      <c r="I206" s="16">
        <v>17.836096000000001</v>
      </c>
      <c r="J206" s="16">
        <v>12.162075</v>
      </c>
      <c r="K206" s="16">
        <v>6.4856040000000004</v>
      </c>
      <c r="L206" s="16">
        <v>13.154711000000001</v>
      </c>
    </row>
    <row r="207" spans="1:12" x14ac:dyDescent="0.25">
      <c r="A207" s="10">
        <v>8555</v>
      </c>
      <c r="B207" s="10" t="str">
        <f>VLOOKUP(A207,países!$A$4:$B$247,2,FALSE)</f>
        <v>Vietnam Rep. Democrática</v>
      </c>
      <c r="C207" s="16">
        <v>0.19614200000000001</v>
      </c>
      <c r="D207" s="16">
        <v>0.22860900000000001</v>
      </c>
      <c r="E207" s="16">
        <v>0.134354</v>
      </c>
      <c r="F207" s="16">
        <v>2.272392</v>
      </c>
      <c r="G207" s="16">
        <v>1.9049309999999999</v>
      </c>
      <c r="H207" s="16">
        <v>4.4413239999999998</v>
      </c>
      <c r="I207" s="16">
        <v>4.4403269999999999</v>
      </c>
      <c r="J207" s="16">
        <v>1.4616560000000001</v>
      </c>
      <c r="K207" s="16">
        <v>1.2799659999999999</v>
      </c>
      <c r="L207" s="16">
        <v>3.1863899999999998</v>
      </c>
    </row>
    <row r="208" spans="1:12" x14ac:dyDescent="0.25">
      <c r="A208" s="10">
        <v>8585</v>
      </c>
      <c r="B208" s="10" t="str">
        <f>VLOOKUP(A208,países!$A$4:$B$247,2,FALSE)</f>
        <v>Vietnam del Sur Rep.</v>
      </c>
      <c r="C208" s="16">
        <v>0</v>
      </c>
      <c r="D208" s="16">
        <v>0</v>
      </c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</row>
    <row r="209" spans="1:12" x14ac:dyDescent="0.25">
      <c r="A209" s="10">
        <v>8632</v>
      </c>
      <c r="B209" s="10" t="str">
        <f>VLOOKUP(A209,países!$A$4:$B$247,2,FALSE)</f>
        <v>Islas Vírgenes (UK)</v>
      </c>
      <c r="C209" s="16">
        <v>0</v>
      </c>
      <c r="D209" s="16">
        <v>3.0339999999999999E-2</v>
      </c>
      <c r="E209" s="16">
        <v>0.35511999999999999</v>
      </c>
      <c r="F209" s="16">
        <v>7.0765999999999996E-2</v>
      </c>
      <c r="G209" s="16">
        <v>1.402582</v>
      </c>
      <c r="H209" s="16">
        <v>0</v>
      </c>
      <c r="I209" s="16">
        <v>0.85458699999999999</v>
      </c>
      <c r="J209" s="16">
        <v>1.1803250000000001</v>
      </c>
      <c r="K209" s="16">
        <v>0.112967</v>
      </c>
      <c r="L209" s="16">
        <v>0.297925</v>
      </c>
    </row>
    <row r="210" spans="1:12" x14ac:dyDescent="0.25">
      <c r="A210" s="10">
        <v>8662</v>
      </c>
      <c r="B210" s="10" t="str">
        <f>VLOOKUP(A210,países!$A$4:$B$247,2,FALSE)</f>
        <v>Islas Vírgenes (USA)</v>
      </c>
      <c r="C210" s="16">
        <v>0.16991500000000001</v>
      </c>
      <c r="D210" s="16">
        <v>5.1191E-2</v>
      </c>
      <c r="E210" s="16">
        <v>0.47908499999999998</v>
      </c>
      <c r="F210" s="16">
        <v>2.8894E-2</v>
      </c>
      <c r="G210" s="16">
        <v>0.71187800000000001</v>
      </c>
      <c r="H210" s="16">
        <v>7.3478000000000002E-2</v>
      </c>
      <c r="I210" s="16">
        <v>0.61628799999999995</v>
      </c>
      <c r="J210" s="16">
        <v>18.614425000000001</v>
      </c>
      <c r="K210" s="16">
        <v>0</v>
      </c>
      <c r="L210" s="16">
        <v>0.42568</v>
      </c>
    </row>
    <row r="211" spans="1:12" x14ac:dyDescent="0.25">
      <c r="A211" s="10">
        <v>8708</v>
      </c>
      <c r="B211" s="10" t="str">
        <f>VLOOKUP(A211,países!$A$4:$B$247,2,FALSE)</f>
        <v>Islas Vitti Fidji</v>
      </c>
      <c r="C211" s="16">
        <v>0</v>
      </c>
      <c r="D211" s="16">
        <v>0</v>
      </c>
      <c r="E211" s="16">
        <v>0</v>
      </c>
      <c r="F211" s="16">
        <v>5.7499999999999999E-4</v>
      </c>
      <c r="G211" s="16">
        <v>0</v>
      </c>
      <c r="H211" s="16">
        <v>0</v>
      </c>
      <c r="I211" s="16">
        <v>0</v>
      </c>
      <c r="J211" s="16">
        <v>0</v>
      </c>
      <c r="K211" s="16">
        <v>3.19E-4</v>
      </c>
      <c r="L211" s="16">
        <v>0</v>
      </c>
    </row>
    <row r="212" spans="1:12" x14ac:dyDescent="0.25">
      <c r="A212" s="26">
        <v>8805</v>
      </c>
      <c r="B212" s="10" t="str">
        <f>VLOOKUP(A212,países!$A$4:$B$247,2,FALSE)</f>
        <v>Yemen</v>
      </c>
      <c r="C212" s="16">
        <v>0</v>
      </c>
      <c r="D212" s="16">
        <v>0</v>
      </c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</row>
    <row r="213" spans="1:12" x14ac:dyDescent="0.25">
      <c r="A213" s="10">
        <v>8854</v>
      </c>
      <c r="B213" s="10" t="str">
        <f>VLOOKUP(A213,países!$A$4:$B$247,2,FALSE)</f>
        <v>Yugoslavia</v>
      </c>
      <c r="C213" s="16">
        <v>0.66108699999999998</v>
      </c>
      <c r="D213" s="16">
        <v>5.5988000000000003E-2</v>
      </c>
      <c r="E213" s="16">
        <v>0.22584899999999999</v>
      </c>
      <c r="F213" s="16">
        <v>0.91452199999999995</v>
      </c>
      <c r="G213" s="16">
        <v>0.26129400000000003</v>
      </c>
      <c r="H213" s="16">
        <v>1.8721000000000002E-2</v>
      </c>
      <c r="I213" s="16">
        <v>9.9129999999999996E-2</v>
      </c>
      <c r="J213" s="16">
        <v>7.9341999999999996E-2</v>
      </c>
      <c r="K213" s="16">
        <v>0</v>
      </c>
      <c r="L213" s="16">
        <v>2.5583000000000002E-2</v>
      </c>
    </row>
    <row r="214" spans="1:12" x14ac:dyDescent="0.25">
      <c r="A214" s="26">
        <v>8887</v>
      </c>
      <c r="B214" s="10" t="str">
        <f>VLOOKUP(A214,países!$A$4:$B$247,2,FALSE)</f>
        <v>Congo (Zaire), República Democrática del</v>
      </c>
      <c r="C214" s="16">
        <v>0</v>
      </c>
      <c r="D214" s="16">
        <v>0</v>
      </c>
      <c r="E214" s="16">
        <v>0</v>
      </c>
      <c r="F214" s="16">
        <v>0</v>
      </c>
      <c r="G214" s="16">
        <v>0</v>
      </c>
      <c r="H214" s="16">
        <v>0</v>
      </c>
      <c r="I214" s="16">
        <v>0</v>
      </c>
      <c r="J214" s="16">
        <v>6.3020000000000003E-3</v>
      </c>
      <c r="K214" s="16">
        <v>0</v>
      </c>
      <c r="L214" s="16">
        <v>0</v>
      </c>
    </row>
    <row r="215" spans="1:12" x14ac:dyDescent="0.25">
      <c r="A215" s="10">
        <v>8907</v>
      </c>
      <c r="B215" s="10" t="str">
        <f>VLOOKUP(A215,países!$A$4:$B$247,2,FALSE)</f>
        <v>Zambia</v>
      </c>
      <c r="C215" s="16">
        <v>0</v>
      </c>
      <c r="D215" s="16">
        <v>0</v>
      </c>
      <c r="E215" s="16">
        <v>0</v>
      </c>
      <c r="F215" s="16">
        <v>0</v>
      </c>
      <c r="G215" s="16">
        <v>0</v>
      </c>
      <c r="H215" s="16">
        <v>0</v>
      </c>
      <c r="I215" s="16">
        <v>0</v>
      </c>
      <c r="J215" s="16">
        <v>0</v>
      </c>
      <c r="K215" s="16">
        <v>0</v>
      </c>
      <c r="L215" s="16">
        <v>0</v>
      </c>
    </row>
    <row r="216" spans="1:12" x14ac:dyDescent="0.25">
      <c r="A216" s="10">
        <v>8952</v>
      </c>
      <c r="B216" s="10" t="str">
        <f>VLOOKUP(A216,países!$A$4:$B$247,2,FALSE)</f>
        <v>Balboa y Cristóbal</v>
      </c>
      <c r="C216" s="16">
        <v>0</v>
      </c>
      <c r="D216" s="16">
        <v>0</v>
      </c>
      <c r="E216" s="16">
        <v>1.2086E-2</v>
      </c>
      <c r="F216" s="16">
        <v>8.3140000000000002E-3</v>
      </c>
      <c r="G216" s="16">
        <v>1.433354</v>
      </c>
      <c r="H216" s="16">
        <v>0</v>
      </c>
      <c r="I216" s="16">
        <v>0</v>
      </c>
      <c r="J216" s="16">
        <v>0</v>
      </c>
      <c r="K216" s="16">
        <v>0</v>
      </c>
      <c r="L216" s="16">
        <v>0</v>
      </c>
    </row>
    <row r="217" spans="1:12" x14ac:dyDescent="0.25">
      <c r="A217" s="10">
        <v>909902</v>
      </c>
      <c r="B217" s="10" t="str">
        <f>VLOOKUP(A217,países!$A$4:$B$247,2,FALSE)</f>
        <v>Resto África</v>
      </c>
      <c r="C217" s="16">
        <v>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>
        <v>0</v>
      </c>
      <c r="K217" s="16">
        <v>0</v>
      </c>
      <c r="L217" s="16">
        <v>0</v>
      </c>
    </row>
    <row r="218" spans="1:12" x14ac:dyDescent="0.25">
      <c r="A218" s="10">
        <v>909903</v>
      </c>
      <c r="B218" s="10" t="str">
        <f>VLOOKUP(A218,países!$A$4:$B$247,2,FALSE)</f>
        <v>Resto América</v>
      </c>
      <c r="C218" s="16">
        <v>0</v>
      </c>
      <c r="D218" s="16">
        <v>0</v>
      </c>
      <c r="E218" s="16">
        <v>0</v>
      </c>
      <c r="F218" s="16">
        <v>0</v>
      </c>
      <c r="G218" s="16">
        <v>0</v>
      </c>
      <c r="H218" s="16">
        <v>0</v>
      </c>
      <c r="I218" s="16">
        <v>0</v>
      </c>
      <c r="J218" s="16">
        <v>0</v>
      </c>
      <c r="K218" s="16">
        <v>0</v>
      </c>
      <c r="L218" s="16">
        <v>0</v>
      </c>
    </row>
    <row r="219" spans="1:12" x14ac:dyDescent="0.25">
      <c r="A219" s="10">
        <v>909904</v>
      </c>
      <c r="B219" s="10" t="str">
        <f>VLOOKUP(A219,países!$A$4:$B$247,2,FALSE)</f>
        <v>Otros Caribe</v>
      </c>
      <c r="C219" s="16">
        <v>0</v>
      </c>
      <c r="D219" s="16">
        <v>0</v>
      </c>
      <c r="E219" s="16">
        <v>0</v>
      </c>
      <c r="F219" s="16">
        <v>0</v>
      </c>
      <c r="G219" s="16">
        <v>0</v>
      </c>
      <c r="H219" s="16">
        <v>0</v>
      </c>
      <c r="I219" s="16">
        <v>0</v>
      </c>
      <c r="J219" s="16">
        <v>0</v>
      </c>
      <c r="K219" s="16">
        <v>0</v>
      </c>
      <c r="L219" s="16">
        <v>0</v>
      </c>
    </row>
    <row r="220" spans="1:12" x14ac:dyDescent="0.25">
      <c r="A220" s="10">
        <v>909905</v>
      </c>
      <c r="B220" s="10" t="str">
        <f>VLOOKUP(A220,países!$A$4:$B$247,2,FALSE)</f>
        <v>Costa de Marfil</v>
      </c>
      <c r="C220" s="16">
        <v>0</v>
      </c>
      <c r="D220" s="16">
        <v>0</v>
      </c>
      <c r="E220" s="16">
        <v>0</v>
      </c>
      <c r="F220" s="16">
        <v>0</v>
      </c>
      <c r="G220" s="16">
        <v>0</v>
      </c>
      <c r="H220" s="16">
        <v>0</v>
      </c>
      <c r="I220" s="16">
        <v>0</v>
      </c>
      <c r="J220" s="16">
        <v>0</v>
      </c>
      <c r="K220" s="16">
        <v>0</v>
      </c>
      <c r="L220" s="16">
        <v>0</v>
      </c>
    </row>
    <row r="221" spans="1:12" x14ac:dyDescent="0.25">
      <c r="A221" s="10">
        <v>909906</v>
      </c>
      <c r="B221" s="10" t="str">
        <f>VLOOKUP(A221,países!$A$4:$B$247,2,FALSE)</f>
        <v>Guayana Holandesa</v>
      </c>
      <c r="C221" s="16">
        <v>0</v>
      </c>
      <c r="D221" s="16">
        <v>0</v>
      </c>
      <c r="E221" s="16">
        <v>0</v>
      </c>
      <c r="F221" s="16">
        <v>0</v>
      </c>
      <c r="G221" s="16">
        <v>0</v>
      </c>
      <c r="H221" s="16">
        <v>0</v>
      </c>
      <c r="I221" s="16">
        <v>0</v>
      </c>
      <c r="J221" s="16">
        <v>0</v>
      </c>
      <c r="K221" s="16">
        <v>0</v>
      </c>
      <c r="L221" s="16">
        <v>0</v>
      </c>
    </row>
    <row r="222" spans="1:12" x14ac:dyDescent="0.25">
      <c r="A222" s="10">
        <v>909907</v>
      </c>
      <c r="B222" s="10" t="str">
        <f>VLOOKUP(A222,países!$A$4:$B$247,2,FALSE)</f>
        <v>Isla Roda</v>
      </c>
      <c r="C222" s="16">
        <v>0</v>
      </c>
      <c r="D222" s="16">
        <v>0</v>
      </c>
      <c r="E222" s="16">
        <v>0</v>
      </c>
      <c r="F222" s="16">
        <v>0</v>
      </c>
      <c r="G222" s="16">
        <v>0</v>
      </c>
      <c r="H222" s="16">
        <v>0</v>
      </c>
      <c r="I222" s="16">
        <v>0</v>
      </c>
      <c r="J222" s="16">
        <v>0</v>
      </c>
      <c r="K222" s="16">
        <v>0</v>
      </c>
      <c r="L222" s="16">
        <v>0</v>
      </c>
    </row>
    <row r="223" spans="1:12" x14ac:dyDescent="0.25">
      <c r="A223" s="10">
        <v>909911</v>
      </c>
      <c r="B223" s="10" t="str">
        <f>VLOOKUP(A223,países!$A$4:$B$247,2,FALSE)</f>
        <v>Mediterráneo</v>
      </c>
      <c r="C223" s="16">
        <v>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0</v>
      </c>
      <c r="J223" s="16">
        <v>0</v>
      </c>
      <c r="K223" s="16">
        <v>0</v>
      </c>
      <c r="L223" s="16">
        <v>0</v>
      </c>
    </row>
    <row r="224" spans="1:12" x14ac:dyDescent="0.25">
      <c r="A224" s="10">
        <v>909912</v>
      </c>
      <c r="B224" s="10" t="str">
        <f>VLOOKUP(A224,países!$A$4:$B$247,2,FALSE)</f>
        <v>Norte de Europa</v>
      </c>
      <c r="C224" s="16">
        <v>0</v>
      </c>
      <c r="D224" s="16">
        <v>0</v>
      </c>
      <c r="E224" s="16">
        <v>0</v>
      </c>
      <c r="F224" s="16">
        <v>0</v>
      </c>
      <c r="G224" s="16">
        <v>0</v>
      </c>
      <c r="H224" s="16">
        <v>0</v>
      </c>
      <c r="I224" s="16">
        <v>0</v>
      </c>
      <c r="J224" s="16">
        <v>0</v>
      </c>
      <c r="K224" s="16">
        <v>0</v>
      </c>
      <c r="L224" s="16">
        <v>0</v>
      </c>
    </row>
    <row r="225" spans="1:15" customFormat="1" x14ac:dyDescent="0.25">
      <c r="A225" s="10">
        <v>909915</v>
      </c>
      <c r="B225" s="10" t="str">
        <f>VLOOKUP(A225,países!$A$4:$B$247,2,FALSE)</f>
        <v>San Eustaquio</v>
      </c>
      <c r="C225" s="16">
        <v>0</v>
      </c>
      <c r="D225" s="16">
        <v>0</v>
      </c>
      <c r="E225" s="16">
        <v>0</v>
      </c>
      <c r="F225" s="16">
        <v>0</v>
      </c>
      <c r="G225" s="16">
        <v>0</v>
      </c>
      <c r="H225" s="16">
        <v>0</v>
      </c>
      <c r="I225" s="16">
        <v>0</v>
      </c>
      <c r="J225" s="16">
        <v>0</v>
      </c>
      <c r="K225" s="16">
        <v>0</v>
      </c>
      <c r="L225" s="16">
        <v>0</v>
      </c>
      <c r="M225" s="2"/>
      <c r="N225" s="2"/>
      <c r="O225" s="2"/>
    </row>
    <row r="226" spans="1:15" x14ac:dyDescent="0.25">
      <c r="A226" s="4">
        <v>909916</v>
      </c>
      <c r="B226" s="10" t="str">
        <f>VLOOKUP(A226,países!$A$4:$B$247,2,FALSE)</f>
        <v>Resto Antillas Francesas</v>
      </c>
      <c r="C226" s="16">
        <v>0</v>
      </c>
      <c r="D226" s="16">
        <v>0</v>
      </c>
      <c r="E226" s="16">
        <v>0</v>
      </c>
      <c r="F226" s="16">
        <v>0</v>
      </c>
      <c r="G226" s="16">
        <v>0</v>
      </c>
      <c r="H226" s="16">
        <v>0</v>
      </c>
      <c r="I226" s="16">
        <v>0</v>
      </c>
      <c r="J226" s="16">
        <v>0</v>
      </c>
      <c r="K226" s="16">
        <v>0</v>
      </c>
      <c r="L226" s="16">
        <v>0</v>
      </c>
    </row>
    <row r="227" spans="1:15" x14ac:dyDescent="0.25">
      <c r="A227" s="4">
        <v>909917</v>
      </c>
      <c r="B227" s="10" t="str">
        <f>VLOOKUP(A227,países!$A$4:$B$247,2,FALSE)</f>
        <v>Resto Antillas Holandesas</v>
      </c>
      <c r="C227" s="16">
        <v>0</v>
      </c>
      <c r="D227" s="16">
        <v>0</v>
      </c>
      <c r="E227" s="16">
        <v>0</v>
      </c>
      <c r="F227" s="16">
        <v>0</v>
      </c>
      <c r="G227" s="16">
        <v>0</v>
      </c>
      <c r="H227" s="16">
        <v>0</v>
      </c>
      <c r="I227" s="16">
        <v>0</v>
      </c>
      <c r="J227" s="16">
        <v>0</v>
      </c>
      <c r="K227" s="16">
        <v>0</v>
      </c>
      <c r="L227" s="16">
        <v>0</v>
      </c>
    </row>
    <row r="228" spans="1:15" x14ac:dyDescent="0.25">
      <c r="A228" s="4">
        <v>909918</v>
      </c>
      <c r="B228" s="4" t="s">
        <v>225</v>
      </c>
      <c r="C228" s="16">
        <v>0</v>
      </c>
      <c r="D228" s="16">
        <v>0</v>
      </c>
      <c r="E228" s="16">
        <v>0</v>
      </c>
      <c r="F228" s="16">
        <v>0</v>
      </c>
      <c r="G228" s="16">
        <v>0</v>
      </c>
      <c r="H228" s="16">
        <v>0</v>
      </c>
      <c r="I228" s="16">
        <v>0</v>
      </c>
      <c r="J228" s="16">
        <v>0</v>
      </c>
      <c r="K228" s="16">
        <v>0</v>
      </c>
      <c r="L228" s="16">
        <v>0</v>
      </c>
    </row>
    <row r="229" spans="1:15" x14ac:dyDescent="0.25">
      <c r="A229" s="4">
        <v>919901</v>
      </c>
      <c r="B229" s="10" t="str">
        <f>VLOOKUP(A229,países!$A$4:$B$247,2,FALSE)</f>
        <v>ALCA</v>
      </c>
      <c r="C229" s="7">
        <f t="shared" ref="C229:J229" si="0">SUM(C253:C285)</f>
        <v>7616.5593120000003</v>
      </c>
      <c r="D229" s="7">
        <f t="shared" si="0"/>
        <v>6465.5877680000003</v>
      </c>
      <c r="E229" s="7">
        <f t="shared" si="0"/>
        <v>9086.5102650000008</v>
      </c>
      <c r="F229" s="7">
        <f t="shared" si="0"/>
        <v>9684.2167709999994</v>
      </c>
      <c r="G229" s="7">
        <f t="shared" si="0"/>
        <v>8268.5531759999994</v>
      </c>
      <c r="H229" s="7">
        <f t="shared" si="0"/>
        <v>9540.2811549999988</v>
      </c>
      <c r="I229" s="7">
        <f t="shared" si="0"/>
        <v>10717.249659000003</v>
      </c>
      <c r="J229" s="7">
        <f t="shared" si="0"/>
        <v>7009.009481000001</v>
      </c>
      <c r="K229" s="7">
        <f>SUM(K253:K285)</f>
        <v>4601.9657890000008</v>
      </c>
      <c r="L229" s="7">
        <f>SUM(L253:L285)</f>
        <v>7275.446452000002</v>
      </c>
    </row>
    <row r="230" spans="1:15" x14ac:dyDescent="0.25">
      <c r="A230" s="4">
        <v>919902</v>
      </c>
      <c r="B230" s="10" t="str">
        <f>VLOOKUP(A230,países!$A$4:$B$247,2,FALSE)</f>
        <v>ALADI</v>
      </c>
      <c r="C230" s="7">
        <f t="shared" ref="C230:J230" si="1">SUM(C288:C298)</f>
        <v>2293.35565</v>
      </c>
      <c r="D230" s="7">
        <f t="shared" si="1"/>
        <v>2007.1923479999998</v>
      </c>
      <c r="E230" s="7">
        <f t="shared" si="1"/>
        <v>2604.4532380000005</v>
      </c>
      <c r="F230" s="7">
        <f t="shared" si="1"/>
        <v>2752.8272080000002</v>
      </c>
      <c r="G230" s="7">
        <f t="shared" si="1"/>
        <v>2375.3065059999999</v>
      </c>
      <c r="H230" s="7">
        <f t="shared" si="1"/>
        <v>3294.5258690000001</v>
      </c>
      <c r="I230" s="7">
        <f t="shared" si="1"/>
        <v>4241.4043250000004</v>
      </c>
      <c r="J230" s="7">
        <f t="shared" si="1"/>
        <v>2813.3729830000002</v>
      </c>
      <c r="K230" s="7">
        <f>SUM(K288:K298)</f>
        <v>2067.9917610000002</v>
      </c>
      <c r="L230" s="7">
        <f>SUM(L288:L298)</f>
        <v>3348.1195599999996</v>
      </c>
    </row>
    <row r="231" spans="1:15" x14ac:dyDescent="0.25">
      <c r="A231" s="4">
        <v>919903</v>
      </c>
      <c r="B231" s="10" t="str">
        <f>VLOOKUP(A231,países!$A$4:$B$247,2,FALSE)</f>
        <v>TLC</v>
      </c>
      <c r="C231" s="7">
        <f t="shared" ref="C231:J231" si="2">SUM(C301:C303)</f>
        <v>5365.0531820000006</v>
      </c>
      <c r="D231" s="7">
        <f t="shared" si="2"/>
        <v>4626.2378529999996</v>
      </c>
      <c r="E231" s="7">
        <f t="shared" si="2"/>
        <v>6691.5504989999999</v>
      </c>
      <c r="F231" s="7">
        <f t="shared" si="2"/>
        <v>7174.2033150000007</v>
      </c>
      <c r="G231" s="7">
        <f t="shared" si="2"/>
        <v>6072.218672</v>
      </c>
      <c r="H231" s="7">
        <f t="shared" si="2"/>
        <v>6515.5788429999993</v>
      </c>
      <c r="I231" s="7">
        <f t="shared" si="2"/>
        <v>6788.3185920000005</v>
      </c>
      <c r="J231" s="7">
        <f t="shared" si="2"/>
        <v>4328.7798619999994</v>
      </c>
      <c r="K231" s="7">
        <f>SUM(K301:K303)</f>
        <v>2817.6155520000002</v>
      </c>
      <c r="L231" s="7">
        <f>SUM(L301:L303)</f>
        <v>4252.2041869999994</v>
      </c>
    </row>
    <row r="232" spans="1:15" x14ac:dyDescent="0.25">
      <c r="A232" s="4">
        <v>919904</v>
      </c>
      <c r="B232" s="10" t="str">
        <f>VLOOKUP(A232,países!$A$4:$B$247,2,FALSE)</f>
        <v>G-3</v>
      </c>
      <c r="C232" s="7">
        <f t="shared" ref="C232:J232" si="3">SUM(C306:C307)</f>
        <v>1170.4370879999999</v>
      </c>
      <c r="D232" s="7">
        <f t="shared" si="3"/>
        <v>1038.8717939999999</v>
      </c>
      <c r="E232" s="7">
        <f t="shared" si="3"/>
        <v>1349.151519</v>
      </c>
      <c r="F232" s="7">
        <f t="shared" si="3"/>
        <v>1405.438545</v>
      </c>
      <c r="G232" s="7">
        <f t="shared" si="3"/>
        <v>1232.0036319999999</v>
      </c>
      <c r="H232" s="7">
        <f t="shared" si="3"/>
        <v>1710.4558109999998</v>
      </c>
      <c r="I232" s="7">
        <f t="shared" si="3"/>
        <v>2204.6453810000003</v>
      </c>
      <c r="J232" s="7">
        <f t="shared" si="3"/>
        <v>1436.8203349999999</v>
      </c>
      <c r="K232" s="7">
        <f>SUM(K306:K307)</f>
        <v>974.32551999999998</v>
      </c>
      <c r="L232" s="7">
        <f>SUM(L306:L307)</f>
        <v>1608.5198720000001</v>
      </c>
    </row>
    <row r="233" spans="1:15" x14ac:dyDescent="0.25">
      <c r="A233" s="4">
        <v>919905</v>
      </c>
      <c r="B233" s="10" t="str">
        <f>VLOOKUP(A233,países!$A$4:$B$247,2,FALSE)</f>
        <v>MCCA</v>
      </c>
      <c r="C233" s="7">
        <f t="shared" ref="C233:J233" si="4">SUM(C310:C313)</f>
        <v>66.599988999999994</v>
      </c>
      <c r="D233" s="7">
        <f t="shared" si="4"/>
        <v>21.372523000000001</v>
      </c>
      <c r="E233" s="7">
        <f t="shared" si="4"/>
        <v>28.685088999999998</v>
      </c>
      <c r="F233" s="7">
        <f t="shared" si="4"/>
        <v>49.863022999999998</v>
      </c>
      <c r="G233" s="7">
        <f t="shared" si="4"/>
        <v>18.267653000000003</v>
      </c>
      <c r="H233" s="7">
        <f t="shared" si="4"/>
        <v>16.300549999999998</v>
      </c>
      <c r="I233" s="7">
        <f t="shared" si="4"/>
        <v>16.657920000000001</v>
      </c>
      <c r="J233" s="7">
        <f t="shared" si="4"/>
        <v>21.703992</v>
      </c>
      <c r="K233" s="7">
        <f>SUM(K310:K313)</f>
        <v>9.9409869999999998</v>
      </c>
      <c r="L233" s="7">
        <f>SUM(L310:L313)</f>
        <v>24.318451</v>
      </c>
    </row>
    <row r="234" spans="1:15" x14ac:dyDescent="0.25">
      <c r="A234" s="4">
        <v>919906</v>
      </c>
      <c r="B234" s="10" t="str">
        <f>VLOOKUP(A234,países!$A$4:$B$247,2,FALSE)</f>
        <v>CAN</v>
      </c>
      <c r="C234" s="7">
        <f t="shared" ref="C234:J234" si="5">SUM(C316:C319)</f>
        <v>1015.99022</v>
      </c>
      <c r="D234" s="7">
        <f t="shared" si="5"/>
        <v>813.704072</v>
      </c>
      <c r="E234" s="7">
        <f t="shared" si="5"/>
        <v>993.30525</v>
      </c>
      <c r="F234" s="7">
        <f t="shared" si="5"/>
        <v>963.32458799999995</v>
      </c>
      <c r="G234" s="7">
        <f t="shared" si="5"/>
        <v>914.52723000000003</v>
      </c>
      <c r="H234" s="7">
        <f t="shared" si="5"/>
        <v>1390.4529969999999</v>
      </c>
      <c r="I234" s="7">
        <f t="shared" si="5"/>
        <v>1896.7242569999999</v>
      </c>
      <c r="J234" s="7">
        <f t="shared" si="5"/>
        <v>1232.31954</v>
      </c>
      <c r="K234" s="7">
        <f>SUM(K316:K319)</f>
        <v>863.27046899999993</v>
      </c>
      <c r="L234" s="7">
        <f>SUM(L316:L319)</f>
        <v>1439.5928329999999</v>
      </c>
    </row>
    <row r="235" spans="1:15" x14ac:dyDescent="0.25">
      <c r="A235" s="4">
        <v>919907</v>
      </c>
      <c r="B235" s="10" t="str">
        <f>VLOOKUP(A235,países!$A$4:$B$247,2,FALSE)</f>
        <v>Mercosur</v>
      </c>
      <c r="C235" s="7">
        <f t="shared" ref="C235:J235" si="6">SUM(C322:C325)</f>
        <v>803.6945310000001</v>
      </c>
      <c r="D235" s="7">
        <f t="shared" si="6"/>
        <v>718.2254640000001</v>
      </c>
      <c r="E235" s="7">
        <f t="shared" si="6"/>
        <v>972.26274000000001</v>
      </c>
      <c r="F235" s="7">
        <f t="shared" si="6"/>
        <v>1005.150714</v>
      </c>
      <c r="G235" s="7">
        <f t="shared" si="6"/>
        <v>768.80147799999997</v>
      </c>
      <c r="H235" s="7">
        <f t="shared" si="6"/>
        <v>1029.125012</v>
      </c>
      <c r="I235" s="7">
        <f t="shared" si="6"/>
        <v>1276.0039420000001</v>
      </c>
      <c r="J235" s="7">
        <f t="shared" si="6"/>
        <v>918.15731400000004</v>
      </c>
      <c r="K235" s="7">
        <f>SUM(K322:K325)</f>
        <v>657.74124099999995</v>
      </c>
      <c r="L235" s="7">
        <f>SUM(L322:L325)</f>
        <v>1140.1076449999998</v>
      </c>
    </row>
    <row r="236" spans="1:15" x14ac:dyDescent="0.25">
      <c r="A236" s="4">
        <v>919908</v>
      </c>
      <c r="B236" s="10" t="str">
        <f>VLOOKUP(A236,países!$A$4:$B$247,2,FALSE)</f>
        <v>Unión Europea</v>
      </c>
      <c r="C236" s="7">
        <f t="shared" ref="C236:J236" si="7">SUM(C328:C341)</f>
        <v>1935.9848899999997</v>
      </c>
      <c r="D236" s="7">
        <f t="shared" si="7"/>
        <v>1596.0655430000002</v>
      </c>
      <c r="E236" s="7">
        <f t="shared" si="7"/>
        <v>2197.471438</v>
      </c>
      <c r="F236" s="7">
        <f t="shared" si="7"/>
        <v>2792.6361770000003</v>
      </c>
      <c r="G236" s="7">
        <f t="shared" si="7"/>
        <v>2675.4933230000001</v>
      </c>
      <c r="H236" s="7">
        <f t="shared" si="7"/>
        <v>2782.5125000000003</v>
      </c>
      <c r="I236" s="7">
        <f t="shared" si="7"/>
        <v>2795.2289770000002</v>
      </c>
      <c r="J236" s="7">
        <f t="shared" si="7"/>
        <v>2090.5680739999998</v>
      </c>
      <c r="K236" s="7">
        <f>SUM(K328:K341)</f>
        <v>1506.1038130000002</v>
      </c>
      <c r="L236" s="7">
        <f>SUM(L328:L341)</f>
        <v>1638.1375370000003</v>
      </c>
    </row>
    <row r="237" spans="1:15" customFormat="1" x14ac:dyDescent="0.25">
      <c r="A237" s="4">
        <v>919909</v>
      </c>
      <c r="B237" s="10" t="str">
        <f>VLOOKUP(A237,países!$A$4:$B$247,2,FALSE)</f>
        <v>Caribe Resto</v>
      </c>
      <c r="C237" s="29">
        <f t="shared" ref="C237:J237" si="8">SUM(C344:C362)</f>
        <v>49.510231000000005</v>
      </c>
      <c r="D237" s="29">
        <f t="shared" si="8"/>
        <v>32.535737000000005</v>
      </c>
      <c r="E237" s="29">
        <f t="shared" si="8"/>
        <v>151.54212100000001</v>
      </c>
      <c r="F237" s="29">
        <f t="shared" si="8"/>
        <v>147.857124</v>
      </c>
      <c r="G237" s="29">
        <f t="shared" si="8"/>
        <v>172.99601400000003</v>
      </c>
      <c r="H237" s="29">
        <f t="shared" si="8"/>
        <v>338.16499799999997</v>
      </c>
      <c r="I237" s="29">
        <f t="shared" si="8"/>
        <v>432.28451499999994</v>
      </c>
      <c r="J237" s="29">
        <f t="shared" si="8"/>
        <v>316.90204199999994</v>
      </c>
      <c r="K237" s="29">
        <f>SUM(K344:K362)</f>
        <v>35.823325999999994</v>
      </c>
      <c r="L237" s="29">
        <f>SUM(L344:L362)</f>
        <v>79.398749000000009</v>
      </c>
    </row>
    <row r="238" spans="1:15" x14ac:dyDescent="0.25">
      <c r="A238" s="4">
        <v>919910</v>
      </c>
      <c r="B238" s="10" t="str">
        <f>VLOOKUP(A238,países!$A$4:$B$247,2,FALSE)</f>
        <v>Caricom</v>
      </c>
      <c r="C238" s="7">
        <f t="shared" ref="C238:J238" si="9">SUM(C365:C379)</f>
        <v>30.755406000000001</v>
      </c>
      <c r="D238" s="7">
        <f t="shared" si="9"/>
        <v>39.879782999999996</v>
      </c>
      <c r="E238" s="7">
        <f t="shared" si="9"/>
        <v>72.434010000000001</v>
      </c>
      <c r="F238" s="7">
        <f t="shared" si="9"/>
        <v>83.072496000000001</v>
      </c>
      <c r="G238" s="7">
        <f t="shared" si="9"/>
        <v>42.395705</v>
      </c>
      <c r="H238" s="7">
        <f t="shared" si="9"/>
        <v>43.302451999999995</v>
      </c>
      <c r="I238" s="7">
        <f t="shared" si="9"/>
        <v>51.881160000000001</v>
      </c>
      <c r="J238" s="7">
        <f t="shared" si="9"/>
        <v>149.28023300000001</v>
      </c>
      <c r="K238" s="7">
        <f>SUM(K365:K379)</f>
        <v>28.336511000000002</v>
      </c>
      <c r="L238" s="7">
        <f>SUM(L365:L379)</f>
        <v>72.395698999999979</v>
      </c>
    </row>
    <row r="239" spans="1:15" x14ac:dyDescent="0.25">
      <c r="A239" s="4">
        <v>919911</v>
      </c>
      <c r="B239" s="10" t="str">
        <f>VLOOKUP(A239,países!$A$4:$B$247,2,FALSE)</f>
        <v>OPEP</v>
      </c>
      <c r="C239" s="7">
        <f t="shared" ref="C239:J239" si="10">SUM(C382:C391)</f>
        <v>19.504396000000007</v>
      </c>
      <c r="D239" s="7">
        <f t="shared" si="10"/>
        <v>8.7098949999999995</v>
      </c>
      <c r="E239" s="7">
        <f t="shared" si="10"/>
        <v>22.268653999999994</v>
      </c>
      <c r="F239" s="7">
        <f t="shared" si="10"/>
        <v>30.788530999999999</v>
      </c>
      <c r="G239" s="7">
        <f t="shared" si="10"/>
        <v>44.399416000000002</v>
      </c>
      <c r="H239" s="7">
        <f t="shared" si="10"/>
        <v>108.64704499999999</v>
      </c>
      <c r="I239" s="7">
        <f t="shared" si="10"/>
        <v>194.97825800000001</v>
      </c>
      <c r="J239" s="7">
        <f t="shared" si="10"/>
        <v>27.965216999999999</v>
      </c>
      <c r="K239" s="7">
        <f>SUM(K382:K391)</f>
        <v>26.230902</v>
      </c>
      <c r="L239" s="7">
        <f>SUM(L382:L391)</f>
        <v>40.210897999999993</v>
      </c>
    </row>
    <row r="240" spans="1:15" customFormat="1" x14ac:dyDescent="0.25">
      <c r="A240" s="4">
        <v>919912</v>
      </c>
      <c r="B240" s="10" t="str">
        <f>VLOOKUP(A240,países!$A$4:$B$247,2,FALSE)</f>
        <v>Africa</v>
      </c>
      <c r="C240" s="29">
        <f t="shared" ref="C240:J240" si="11">SUM(C394:C433)</f>
        <v>2.7365390000000005</v>
      </c>
      <c r="D240" s="29">
        <f t="shared" si="11"/>
        <v>7.1944660000000002</v>
      </c>
      <c r="E240" s="29">
        <f t="shared" si="11"/>
        <v>6.1436820000000001</v>
      </c>
      <c r="F240" s="29">
        <f t="shared" si="11"/>
        <v>7.2682370000000001</v>
      </c>
      <c r="G240" s="29">
        <f t="shared" si="11"/>
        <v>34.780373000000012</v>
      </c>
      <c r="H240" s="29">
        <f t="shared" si="11"/>
        <v>89.242907000000002</v>
      </c>
      <c r="I240" s="29">
        <f t="shared" si="11"/>
        <v>172.02008400000003</v>
      </c>
      <c r="J240" s="29">
        <f t="shared" si="11"/>
        <v>12.234728</v>
      </c>
      <c r="K240" s="29">
        <f>SUM(K394:K433)</f>
        <v>10.973475000000002</v>
      </c>
      <c r="L240" s="29">
        <f>SUM(L394:L433)</f>
        <v>13.463068</v>
      </c>
    </row>
    <row r="241" spans="1:12" customFormat="1" x14ac:dyDescent="0.25">
      <c r="A241" s="4">
        <v>919913</v>
      </c>
      <c r="B241" s="10" t="str">
        <f>VLOOKUP(A241,países!$A$4:$B$247,2,FALSE)</f>
        <v>Asia</v>
      </c>
      <c r="C241" s="29">
        <f t="shared" ref="C241:J241" si="12">SUM(C436:C475)</f>
        <v>923.10519099999999</v>
      </c>
      <c r="D241" s="29">
        <f t="shared" si="12"/>
        <v>587.83262200000013</v>
      </c>
      <c r="E241" s="29">
        <f t="shared" si="12"/>
        <v>1051.9891919999998</v>
      </c>
      <c r="F241" s="29">
        <f t="shared" si="12"/>
        <v>1302.954279</v>
      </c>
      <c r="G241" s="29">
        <f t="shared" si="12"/>
        <v>1265.8546570000001</v>
      </c>
      <c r="H241" s="29">
        <f t="shared" si="12"/>
        <v>1527.6886989999996</v>
      </c>
      <c r="I241" s="29">
        <f t="shared" si="12"/>
        <v>1950.4171010000005</v>
      </c>
      <c r="J241" s="29">
        <f t="shared" si="12"/>
        <v>1050.4401750000002</v>
      </c>
      <c r="K241" s="29">
        <f>SUM(K436:K475)</f>
        <v>556.22057800000005</v>
      </c>
      <c r="L241" s="29">
        <f>SUM(L436:L475)</f>
        <v>1032.883914</v>
      </c>
    </row>
    <row r="242" spans="1:12" customFormat="1" x14ac:dyDescent="0.25">
      <c r="A242" s="4">
        <v>919914</v>
      </c>
      <c r="B242" s="4" t="s">
        <v>240</v>
      </c>
      <c r="C242" s="29">
        <f t="shared" ref="C242:J242" si="13">SUM(C481:C498)</f>
        <v>2205.7036170000001</v>
      </c>
      <c r="D242" s="29">
        <f t="shared" si="13"/>
        <v>1940.3444039999999</v>
      </c>
      <c r="E242" s="29">
        <f t="shared" si="13"/>
        <v>2564.8353250000005</v>
      </c>
      <c r="F242" s="29">
        <f t="shared" si="13"/>
        <v>2716.7873559999994</v>
      </c>
      <c r="G242" s="29">
        <f t="shared" si="13"/>
        <v>2288.4314719999998</v>
      </c>
      <c r="H242" s="29">
        <f t="shared" si="13"/>
        <v>3183.7933830000006</v>
      </c>
      <c r="I242" s="29">
        <f t="shared" si="13"/>
        <v>4073.5689420000008</v>
      </c>
      <c r="J242" s="29">
        <f t="shared" si="13"/>
        <v>2598.4161830000003</v>
      </c>
      <c r="K242" s="29">
        <f>SUM(K481:K498)</f>
        <v>1788.5053659999999</v>
      </c>
      <c r="L242" s="29">
        <f>SUM(L481:L498)</f>
        <v>3037.6447629999998</v>
      </c>
    </row>
    <row r="243" spans="1:12" customFormat="1" x14ac:dyDescent="0.25">
      <c r="A243" s="4">
        <v>919915</v>
      </c>
      <c r="B243" s="4" t="s">
        <v>241</v>
      </c>
      <c r="C243" s="29">
        <f t="shared" ref="C243:J243" si="14">SUM(C502:C506)</f>
        <v>50.210813999999999</v>
      </c>
      <c r="D243" s="29">
        <f t="shared" si="14"/>
        <v>29.113289999999999</v>
      </c>
      <c r="E243" s="29">
        <f t="shared" si="14"/>
        <v>50.416285000000002</v>
      </c>
      <c r="F243" s="29">
        <f t="shared" si="14"/>
        <v>68.803281999999996</v>
      </c>
      <c r="G243" s="29">
        <f t="shared" si="14"/>
        <v>72.363296000000005</v>
      </c>
      <c r="H243" s="29">
        <f t="shared" si="14"/>
        <v>77.518654999999995</v>
      </c>
      <c r="I243" s="29">
        <f t="shared" si="14"/>
        <v>94.757598999999999</v>
      </c>
      <c r="J243" s="29">
        <f t="shared" si="14"/>
        <v>56.179617999999998</v>
      </c>
      <c r="K243" s="29">
        <f>SUM(K502:K506)</f>
        <v>51.503819999999997</v>
      </c>
      <c r="L243" s="29">
        <f>SUM(L502:L506)</f>
        <v>88.178651000000002</v>
      </c>
    </row>
    <row r="244" spans="1:12" customFormat="1" x14ac:dyDescent="0.25">
      <c r="A244" s="4">
        <v>919916</v>
      </c>
      <c r="B244" s="4" t="s">
        <v>242</v>
      </c>
      <c r="C244" s="29">
        <f t="shared" ref="C244:J244" si="15">SUM(C509:C514)</f>
        <v>0.23175999999999999</v>
      </c>
      <c r="D244" s="29">
        <f t="shared" si="15"/>
        <v>0.38963999999999999</v>
      </c>
      <c r="E244" s="29">
        <f t="shared" si="15"/>
        <v>2.9320160000000004</v>
      </c>
      <c r="F244" s="29">
        <f t="shared" si="15"/>
        <v>0.92277500000000001</v>
      </c>
      <c r="G244" s="29">
        <f t="shared" si="15"/>
        <v>18.440864000000001</v>
      </c>
      <c r="H244" s="29">
        <f t="shared" si="15"/>
        <v>74.442813000000001</v>
      </c>
      <c r="I244" s="29">
        <f t="shared" si="15"/>
        <v>158.707435</v>
      </c>
      <c r="J244" s="29">
        <f t="shared" si="15"/>
        <v>7.3014349999999997</v>
      </c>
      <c r="K244" s="29">
        <f>SUM(K509:K514)</f>
        <v>1.8584670000000001</v>
      </c>
      <c r="L244" s="29">
        <f>SUM(L509:L514)</f>
        <v>0.56922700000000004</v>
      </c>
    </row>
    <row r="245" spans="1:12" customFormat="1" x14ac:dyDescent="0.25">
      <c r="A245" s="4">
        <v>919917</v>
      </c>
      <c r="B245" s="4" t="s">
        <v>243</v>
      </c>
      <c r="C245" s="29">
        <f t="shared" ref="C245:J245" si="16">SUM(C517:C523)</f>
        <v>2155.261043</v>
      </c>
      <c r="D245" s="29">
        <f t="shared" si="16"/>
        <v>1910.8414740000001</v>
      </c>
      <c r="E245" s="29">
        <f t="shared" si="16"/>
        <v>2511.487024</v>
      </c>
      <c r="F245" s="29">
        <f t="shared" si="16"/>
        <v>2647.061299</v>
      </c>
      <c r="G245" s="29">
        <f t="shared" si="16"/>
        <v>2197.6273120000001</v>
      </c>
      <c r="H245" s="29">
        <f t="shared" si="16"/>
        <v>3031.8319150000002</v>
      </c>
      <c r="I245" s="29">
        <f t="shared" si="16"/>
        <v>3820.1039080000005</v>
      </c>
      <c r="J245" s="29">
        <f t="shared" si="16"/>
        <v>2534.9351299999998</v>
      </c>
      <c r="K245" s="29">
        <f>SUM(K517:K523)</f>
        <v>1735.1430789999997</v>
      </c>
      <c r="L245" s="29">
        <f>SUM(L517:L523)</f>
        <v>2948.8968850000001</v>
      </c>
    </row>
    <row r="246" spans="1:12" x14ac:dyDescent="0.25">
      <c r="A246" s="4">
        <v>999999</v>
      </c>
      <c r="B246" s="10" t="str">
        <f>VLOOKUP(A246,países!$A$4:$B$247,2,FALSE)</f>
        <v>Mundo</v>
      </c>
      <c r="C246" s="7">
        <f t="shared" ref="C246:J246" si="17">SUM(C4:C228)</f>
        <v>10791.428029000008</v>
      </c>
      <c r="D246" s="7">
        <f t="shared" si="17"/>
        <v>8902.2332079999978</v>
      </c>
      <c r="E246" s="7">
        <f t="shared" si="17"/>
        <v>12800.105714000005</v>
      </c>
      <c r="F246" s="7">
        <f t="shared" si="17"/>
        <v>14249.638635999998</v>
      </c>
      <c r="G246" s="7">
        <f t="shared" si="17"/>
        <v>12668.170806999999</v>
      </c>
      <c r="H246" s="7">
        <f t="shared" si="17"/>
        <v>14602.962203000003</v>
      </c>
      <c r="I246" s="7">
        <f t="shared" si="17"/>
        <v>16422.695070000002</v>
      </c>
      <c r="J246" s="7">
        <f t="shared" si="17"/>
        <v>10745.521708</v>
      </c>
      <c r="K246" s="7">
        <f>SUM(K4:K228)</f>
        <v>7016.2882220000001</v>
      </c>
      <c r="L246" s="7">
        <f>SUM(L4:L228)</f>
        <v>10383.638537000004</v>
      </c>
    </row>
    <row r="247" spans="1:12" x14ac:dyDescent="0.25">
      <c r="C247" s="7"/>
      <c r="D247" s="7"/>
      <c r="E247" s="7"/>
      <c r="F247" s="7"/>
      <c r="G247" s="7"/>
      <c r="H247" s="7"/>
      <c r="I247" s="7"/>
      <c r="J247" s="7"/>
      <c r="K247" s="7"/>
      <c r="L247" s="7"/>
    </row>
    <row r="248" spans="1:12" x14ac:dyDescent="0.25">
      <c r="B248" s="26" t="s">
        <v>280</v>
      </c>
    </row>
    <row r="249" spans="1:12" x14ac:dyDescent="0.25">
      <c r="B249" s="10" t="s">
        <v>285</v>
      </c>
    </row>
    <row r="250" spans="1:12" x14ac:dyDescent="0.25">
      <c r="B250" s="10" t="s">
        <v>250</v>
      </c>
    </row>
    <row r="251" spans="1:12" x14ac:dyDescent="0.25">
      <c r="A251" s="4"/>
      <c r="B251" s="4"/>
      <c r="C251" s="7"/>
      <c r="D251" s="7"/>
      <c r="E251" s="7"/>
      <c r="F251" s="7"/>
      <c r="G251" s="7"/>
    </row>
    <row r="252" spans="1:12" x14ac:dyDescent="0.25">
      <c r="A252" s="4">
        <v>919901</v>
      </c>
      <c r="B252" s="26" t="str">
        <f>VLOOKUP(A252,países!$A$4:$B$247,2,FALSE)</f>
        <v>ALCA</v>
      </c>
      <c r="C252" s="7"/>
      <c r="D252" s="7"/>
      <c r="E252" s="7"/>
      <c r="F252" s="7"/>
      <c r="G252" s="7"/>
    </row>
    <row r="253" spans="1:12" x14ac:dyDescent="0.25">
      <c r="A253" s="4">
        <v>432</v>
      </c>
      <c r="B253" s="10" t="str">
        <f>VLOOKUP(A253,países!$A$4:$B$247,2,FALSE)</f>
        <v>Antigua</v>
      </c>
      <c r="C253" s="29">
        <f t="shared" ref="C253:C285" si="18">VLOOKUP($B253,$B$4:$H$228,2,FALSE)</f>
        <v>4.9257000000000002E-2</v>
      </c>
      <c r="D253" s="29">
        <f t="shared" ref="D253:D285" si="19">VLOOKUP($B253,$B$4:$H$228,3,FALSE)</f>
        <v>0.144345</v>
      </c>
      <c r="E253" s="29">
        <f t="shared" ref="E253:E285" si="20">VLOOKUP($B253,$B$4:$H$228,4,FALSE)</f>
        <v>4.6889E-2</v>
      </c>
      <c r="F253" s="29">
        <f t="shared" ref="F253:F285" si="21">VLOOKUP($B253,$B$4:$H$228,5,FALSE)</f>
        <v>4.2463829999999998</v>
      </c>
      <c r="G253" s="29">
        <f t="shared" ref="G253:G285" si="22">VLOOKUP($B253,$B$4:$H$228,6,FALSE)</f>
        <v>0.94206400000000001</v>
      </c>
      <c r="H253" s="29">
        <f t="shared" ref="H253:H285" si="23">VLOOKUP($B253,$B$4:$H$228,7,FALSE)</f>
        <v>0.63807100000000005</v>
      </c>
      <c r="I253" s="29">
        <f t="shared" ref="I253:I285" si="24">VLOOKUP($B253,$B$4:$Z$228,8,FALSE)</f>
        <v>1.4103779999999999</v>
      </c>
      <c r="J253" s="29">
        <f t="shared" ref="J253:J285" si="25">VLOOKUP($B253,$B$4:$Z$228,9,FALSE)</f>
        <v>0</v>
      </c>
      <c r="K253" s="29">
        <f>VLOOKUP($B253,$B$4:$Z$228,10,FALSE)</f>
        <v>6.7780000000000007E-2</v>
      </c>
      <c r="L253" s="29">
        <f>VLOOKUP($B253,$B$4:$Z$228,11,FALSE)</f>
        <v>6.3544000000000003E-2</v>
      </c>
    </row>
    <row r="254" spans="1:12" x14ac:dyDescent="0.25">
      <c r="A254" s="4">
        <v>633</v>
      </c>
      <c r="B254" s="10" t="str">
        <f>VLOOKUP(A254,países!$A$4:$B$247,2,FALSE)</f>
        <v>Argentina</v>
      </c>
      <c r="C254" s="29">
        <f t="shared" si="18"/>
        <v>292.90493900000001</v>
      </c>
      <c r="D254" s="29">
        <f t="shared" si="19"/>
        <v>291.70924500000001</v>
      </c>
      <c r="E254" s="29">
        <f t="shared" si="20"/>
        <v>304.90786500000002</v>
      </c>
      <c r="F254" s="29">
        <f t="shared" si="21"/>
        <v>331.83014800000001</v>
      </c>
      <c r="G254" s="29">
        <f t="shared" si="22"/>
        <v>224.88130100000001</v>
      </c>
      <c r="H254" s="29">
        <f t="shared" si="23"/>
        <v>226.568791</v>
      </c>
      <c r="I254" s="29">
        <f t="shared" si="24"/>
        <v>226.72739000000001</v>
      </c>
      <c r="J254" s="29">
        <f t="shared" si="25"/>
        <v>139.91310899999999</v>
      </c>
      <c r="K254" s="29">
        <f t="shared" ref="K254:K317" si="26">VLOOKUP($B254,$B$4:$Z$228,10,FALSE)</f>
        <v>115.855941</v>
      </c>
      <c r="L254" s="29">
        <f t="shared" ref="L254:L317" si="27">VLOOKUP($B254,$B$4:$Z$228,11,FALSE)</f>
        <v>222.23985300000001</v>
      </c>
    </row>
    <row r="255" spans="1:12" x14ac:dyDescent="0.25">
      <c r="A255" s="4">
        <v>772</v>
      </c>
      <c r="B255" s="10" t="str">
        <f>VLOOKUP(A255,países!$A$4:$B$247,2,FALSE)</f>
        <v>Bahamas</v>
      </c>
      <c r="C255" s="29">
        <f t="shared" si="18"/>
        <v>1.0948739999999999</v>
      </c>
      <c r="D255" s="29">
        <f t="shared" si="19"/>
        <v>0.46663100000000002</v>
      </c>
      <c r="E255" s="29">
        <f t="shared" si="20"/>
        <v>0.38542100000000001</v>
      </c>
      <c r="F255" s="29">
        <f t="shared" si="21"/>
        <v>5.3822979999999996</v>
      </c>
      <c r="G255" s="29">
        <f t="shared" si="22"/>
        <v>0.45067499999999999</v>
      </c>
      <c r="H255" s="29">
        <f t="shared" si="23"/>
        <v>8.8446999999999998E-2</v>
      </c>
      <c r="I255" s="29">
        <f t="shared" si="24"/>
        <v>8.3663000000000001E-2</v>
      </c>
      <c r="J255" s="29">
        <f t="shared" si="25"/>
        <v>0</v>
      </c>
      <c r="K255" s="29">
        <f t="shared" si="26"/>
        <v>0.39104</v>
      </c>
      <c r="L255" s="29">
        <f t="shared" si="27"/>
        <v>40.222296999999998</v>
      </c>
    </row>
    <row r="256" spans="1:12" x14ac:dyDescent="0.25">
      <c r="A256" s="4">
        <v>832</v>
      </c>
      <c r="B256" s="10" t="str">
        <f>VLOOKUP(A256,países!$A$4:$B$247,2,FALSE)</f>
        <v>Barbados</v>
      </c>
      <c r="C256" s="29">
        <f t="shared" si="18"/>
        <v>1.7320800000000001</v>
      </c>
      <c r="D256" s="29">
        <f t="shared" si="19"/>
        <v>5.9512580000000002</v>
      </c>
      <c r="E256" s="29">
        <f t="shared" si="20"/>
        <v>8.4321800000000007</v>
      </c>
      <c r="F256" s="29">
        <f t="shared" si="21"/>
        <v>2.2194500000000001</v>
      </c>
      <c r="G256" s="29">
        <f t="shared" si="22"/>
        <v>2.253174</v>
      </c>
      <c r="H256" s="29">
        <f t="shared" si="23"/>
        <v>2.2358899999999999</v>
      </c>
      <c r="I256" s="29">
        <f t="shared" si="24"/>
        <v>1.054891</v>
      </c>
      <c r="J256" s="29">
        <f t="shared" si="25"/>
        <v>0.82377599999999995</v>
      </c>
      <c r="K256" s="29">
        <f t="shared" si="26"/>
        <v>2.0400000000000001E-3</v>
      </c>
      <c r="L256" s="29">
        <f t="shared" si="27"/>
        <v>2.7328999999999999E-2</v>
      </c>
    </row>
    <row r="257" spans="1:12" x14ac:dyDescent="0.25">
      <c r="A257" s="4">
        <v>882</v>
      </c>
      <c r="B257" s="10" t="str">
        <f>VLOOKUP(A257,países!$A$4:$B$247,2,FALSE)</f>
        <v>Belice</v>
      </c>
      <c r="C257" s="29">
        <f t="shared" si="18"/>
        <v>0.14971100000000001</v>
      </c>
      <c r="D257" s="29">
        <f t="shared" si="19"/>
        <v>2.4473999999999999E-2</v>
      </c>
      <c r="E257" s="29">
        <f t="shared" si="20"/>
        <v>2.0972000000000001E-2</v>
      </c>
      <c r="F257" s="29">
        <f t="shared" si="21"/>
        <v>5.4731000000000002E-2</v>
      </c>
      <c r="G257" s="29">
        <f t="shared" si="22"/>
        <v>4.2206E-2</v>
      </c>
      <c r="H257" s="29">
        <f t="shared" si="23"/>
        <v>0.46574599999999999</v>
      </c>
      <c r="I257" s="29">
        <f t="shared" si="24"/>
        <v>0.29348800000000003</v>
      </c>
      <c r="J257" s="29">
        <f t="shared" si="25"/>
        <v>0.79363499999999998</v>
      </c>
      <c r="K257" s="29">
        <f t="shared" si="26"/>
        <v>0.29337299999999999</v>
      </c>
      <c r="L257" s="29">
        <f t="shared" si="27"/>
        <v>0.30762899999999999</v>
      </c>
    </row>
    <row r="258" spans="1:12" x14ac:dyDescent="0.25">
      <c r="A258" s="4">
        <v>973</v>
      </c>
      <c r="B258" s="10" t="str">
        <f>VLOOKUP(A258,países!$A$4:$B$247,2,FALSE)</f>
        <v>Bolivia</v>
      </c>
      <c r="C258" s="29">
        <f t="shared" si="18"/>
        <v>12.681861</v>
      </c>
      <c r="D258" s="29">
        <f t="shared" si="19"/>
        <v>0.404586</v>
      </c>
      <c r="E258" s="29">
        <f t="shared" si="20"/>
        <v>1.0895440000000001</v>
      </c>
      <c r="F258" s="29">
        <f t="shared" si="21"/>
        <v>12.816323000000001</v>
      </c>
      <c r="G258" s="29">
        <f t="shared" si="22"/>
        <v>31.015031</v>
      </c>
      <c r="H258" s="29">
        <f t="shared" si="23"/>
        <v>74.171367000000004</v>
      </c>
      <c r="I258" s="29">
        <f t="shared" si="24"/>
        <v>178.20895999999999</v>
      </c>
      <c r="J258" s="29">
        <f t="shared" si="25"/>
        <v>158.714733</v>
      </c>
      <c r="K258" s="29">
        <f t="shared" si="26"/>
        <v>129.865914</v>
      </c>
      <c r="L258" s="29">
        <f t="shared" si="27"/>
        <v>155.84362899999999</v>
      </c>
    </row>
    <row r="259" spans="1:12" x14ac:dyDescent="0.25">
      <c r="A259" s="4">
        <v>1053</v>
      </c>
      <c r="B259" s="10" t="str">
        <f>VLOOKUP(A259,países!$A$4:$B$247,2,FALSE)</f>
        <v>Brasil</v>
      </c>
      <c r="C259" s="29">
        <f t="shared" si="18"/>
        <v>415.521455</v>
      </c>
      <c r="D259" s="29">
        <f t="shared" si="19"/>
        <v>361.995722</v>
      </c>
      <c r="E259" s="29">
        <f t="shared" si="20"/>
        <v>619.29683299999999</v>
      </c>
      <c r="F259" s="29">
        <f t="shared" si="21"/>
        <v>617.56507199999999</v>
      </c>
      <c r="G259" s="29">
        <f t="shared" si="22"/>
        <v>456.20973800000002</v>
      </c>
      <c r="H259" s="29">
        <f t="shared" si="23"/>
        <v>727.062724</v>
      </c>
      <c r="I259" s="29">
        <f t="shared" si="24"/>
        <v>974.56070799999998</v>
      </c>
      <c r="J259" s="29">
        <f t="shared" si="25"/>
        <v>708.69493799999998</v>
      </c>
      <c r="K259" s="29">
        <f t="shared" si="26"/>
        <v>469.100435</v>
      </c>
      <c r="L259" s="29">
        <f t="shared" si="27"/>
        <v>832.88270199999999</v>
      </c>
    </row>
    <row r="260" spans="1:12" x14ac:dyDescent="0.25">
      <c r="A260" s="4">
        <v>1491</v>
      </c>
      <c r="B260" s="10" t="str">
        <f>VLOOKUP(A260,países!$A$4:$B$247,2,FALSE)</f>
        <v>Canadá</v>
      </c>
      <c r="C260" s="29">
        <f t="shared" si="18"/>
        <v>457.31744200000003</v>
      </c>
      <c r="D260" s="29">
        <f t="shared" si="19"/>
        <v>294.51500700000003</v>
      </c>
      <c r="E260" s="29">
        <f t="shared" si="20"/>
        <v>398.19636400000002</v>
      </c>
      <c r="F260" s="29">
        <f t="shared" si="21"/>
        <v>274.80019399999998</v>
      </c>
      <c r="G260" s="29">
        <f t="shared" si="22"/>
        <v>372.75142199999999</v>
      </c>
      <c r="H260" s="29">
        <f t="shared" si="23"/>
        <v>403.28384</v>
      </c>
      <c r="I260" s="29">
        <f t="shared" si="24"/>
        <v>473.15768000000003</v>
      </c>
      <c r="J260" s="29">
        <f t="shared" si="25"/>
        <v>294.31189000000001</v>
      </c>
      <c r="K260" s="29">
        <f t="shared" si="26"/>
        <v>186.993999</v>
      </c>
      <c r="L260" s="29">
        <f t="shared" si="27"/>
        <v>340.98404399999998</v>
      </c>
    </row>
    <row r="261" spans="1:12" x14ac:dyDescent="0.25">
      <c r="A261" s="4">
        <v>1693</v>
      </c>
      <c r="B261" s="10" t="str">
        <f>VLOOKUP(A261,países!$A$4:$B$247,2,FALSE)</f>
        <v>Colombia</v>
      </c>
      <c r="C261" s="29">
        <f t="shared" si="18"/>
        <v>818.80120499999998</v>
      </c>
      <c r="D261" s="29">
        <f t="shared" si="19"/>
        <v>682.05617299999994</v>
      </c>
      <c r="E261" s="29">
        <f t="shared" si="20"/>
        <v>834.61859800000002</v>
      </c>
      <c r="F261" s="29">
        <f t="shared" si="21"/>
        <v>796.69529399999999</v>
      </c>
      <c r="G261" s="29">
        <f t="shared" si="22"/>
        <v>736.65038800000002</v>
      </c>
      <c r="H261" s="29">
        <f t="shared" si="23"/>
        <v>1083.1034999999999</v>
      </c>
      <c r="I261" s="29">
        <f t="shared" si="24"/>
        <v>1431.055368</v>
      </c>
      <c r="J261" s="29">
        <f t="shared" si="25"/>
        <v>942.85951</v>
      </c>
      <c r="K261" s="29">
        <f t="shared" si="26"/>
        <v>627.629863</v>
      </c>
      <c r="L261" s="29">
        <f t="shared" si="27"/>
        <v>1102.585687</v>
      </c>
    </row>
    <row r="262" spans="1:12" x14ac:dyDescent="0.25">
      <c r="A262" s="4">
        <v>1962</v>
      </c>
      <c r="B262" s="10" t="str">
        <f>VLOOKUP(A262,países!$A$4:$B$247,2,FALSE)</f>
        <v>Costa Rica</v>
      </c>
      <c r="C262" s="29">
        <f t="shared" si="18"/>
        <v>10.523811</v>
      </c>
      <c r="D262" s="29">
        <f t="shared" si="19"/>
        <v>7.5979559999999999</v>
      </c>
      <c r="E262" s="29">
        <f t="shared" si="20"/>
        <v>10.301144000000001</v>
      </c>
      <c r="F262" s="29">
        <f t="shared" si="21"/>
        <v>18.694959000000001</v>
      </c>
      <c r="G262" s="29">
        <f t="shared" si="22"/>
        <v>14.211712</v>
      </c>
      <c r="H262" s="29">
        <f t="shared" si="23"/>
        <v>16.674581</v>
      </c>
      <c r="I262" s="29">
        <f t="shared" si="24"/>
        <v>23.223611999999999</v>
      </c>
      <c r="J262" s="29">
        <f t="shared" si="25"/>
        <v>18.990062999999999</v>
      </c>
      <c r="K262" s="29">
        <f t="shared" si="26"/>
        <v>10.854483</v>
      </c>
      <c r="L262" s="29">
        <f t="shared" si="27"/>
        <v>11.98095</v>
      </c>
    </row>
    <row r="263" spans="1:12" x14ac:dyDescent="0.25">
      <c r="A263" s="4">
        <v>2113</v>
      </c>
      <c r="B263" s="10" t="str">
        <f>VLOOKUP(A263,países!$A$4:$B$247,2,FALSE)</f>
        <v>Chile</v>
      </c>
      <c r="C263" s="29">
        <f t="shared" si="18"/>
        <v>119.69060399999999</v>
      </c>
      <c r="D263" s="29">
        <f t="shared" si="19"/>
        <v>116.814644</v>
      </c>
      <c r="E263" s="29">
        <f t="shared" si="20"/>
        <v>119.35727900000001</v>
      </c>
      <c r="F263" s="29">
        <f t="shared" si="21"/>
        <v>173.90588</v>
      </c>
      <c r="G263" s="29">
        <f t="shared" si="22"/>
        <v>192.74727100000001</v>
      </c>
      <c r="H263" s="29">
        <f t="shared" si="23"/>
        <v>242.77428499999999</v>
      </c>
      <c r="I263" s="29">
        <f t="shared" si="24"/>
        <v>281.33252800000002</v>
      </c>
      <c r="J263" s="29">
        <f t="shared" si="25"/>
        <v>164.29892899999999</v>
      </c>
      <c r="K263" s="29">
        <f t="shared" si="26"/>
        <v>112.424701</v>
      </c>
      <c r="L263" s="29">
        <f t="shared" si="27"/>
        <v>179.32274100000001</v>
      </c>
    </row>
    <row r="264" spans="1:12" x14ac:dyDescent="0.25">
      <c r="A264" s="4">
        <v>2352</v>
      </c>
      <c r="B264" s="10" t="str">
        <f>VLOOKUP(A264,países!$A$4:$B$247,2,FALSE)</f>
        <v>Dominica</v>
      </c>
      <c r="C264" s="29">
        <f t="shared" si="18"/>
        <v>0.18867</v>
      </c>
      <c r="D264" s="29">
        <f t="shared" si="19"/>
        <v>4.7499999999999999E-3</v>
      </c>
      <c r="E264" s="29">
        <f t="shared" si="20"/>
        <v>1.335013</v>
      </c>
      <c r="F264" s="29">
        <f t="shared" si="21"/>
        <v>0</v>
      </c>
      <c r="G264" s="29">
        <f t="shared" si="22"/>
        <v>1.5672999999999999E-2</v>
      </c>
      <c r="H264" s="29">
        <f t="shared" si="23"/>
        <v>0.51761599999999997</v>
      </c>
      <c r="I264" s="29">
        <f t="shared" si="24"/>
        <v>0.14388599999999999</v>
      </c>
      <c r="J264" s="29">
        <f t="shared" si="25"/>
        <v>5.9011000000000001E-2</v>
      </c>
      <c r="K264" s="29">
        <f t="shared" si="26"/>
        <v>5.9381000000000003E-2</v>
      </c>
      <c r="L264" s="29">
        <f t="shared" si="27"/>
        <v>0.67776099999999995</v>
      </c>
    </row>
    <row r="265" spans="1:12" x14ac:dyDescent="0.25">
      <c r="A265" s="4">
        <v>2393</v>
      </c>
      <c r="B265" s="10" t="str">
        <f>VLOOKUP(A265,países!$A$4:$B$247,2,FALSE)</f>
        <v>Ecuador</v>
      </c>
      <c r="C265" s="29">
        <f t="shared" si="18"/>
        <v>29.560739000000002</v>
      </c>
      <c r="D265" s="29">
        <f t="shared" si="19"/>
        <v>32.674804000000002</v>
      </c>
      <c r="E265" s="29">
        <f t="shared" si="20"/>
        <v>41.747768999999998</v>
      </c>
      <c r="F265" s="29">
        <f t="shared" si="21"/>
        <v>53.304462000000001</v>
      </c>
      <c r="G265" s="29">
        <f t="shared" si="22"/>
        <v>58.399151000000003</v>
      </c>
      <c r="H265" s="29">
        <f t="shared" si="23"/>
        <v>111.907011</v>
      </c>
      <c r="I265" s="29">
        <f t="shared" si="24"/>
        <v>157.94404700000001</v>
      </c>
      <c r="J265" s="29">
        <f t="shared" si="25"/>
        <v>50.327447999999997</v>
      </c>
      <c r="K265" s="29">
        <f t="shared" si="26"/>
        <v>46.133237000000001</v>
      </c>
      <c r="L265" s="29">
        <f t="shared" si="27"/>
        <v>91.283744999999996</v>
      </c>
    </row>
    <row r="266" spans="1:12" x14ac:dyDescent="0.25">
      <c r="A266" s="4">
        <v>2422</v>
      </c>
      <c r="B266" s="10" t="str">
        <f>VLOOKUP(A266,países!$A$4:$B$247,2,FALSE)</f>
        <v>El Salvador</v>
      </c>
      <c r="C266" s="29">
        <f t="shared" si="18"/>
        <v>10.386851999999999</v>
      </c>
      <c r="D266" s="29">
        <f t="shared" si="19"/>
        <v>5.0100110000000004</v>
      </c>
      <c r="E266" s="29">
        <f t="shared" si="20"/>
        <v>3.1147480000000001</v>
      </c>
      <c r="F266" s="29">
        <f t="shared" si="21"/>
        <v>2.4633639999999999</v>
      </c>
      <c r="G266" s="29">
        <f t="shared" si="22"/>
        <v>1.0859540000000001</v>
      </c>
      <c r="H266" s="29">
        <f t="shared" si="23"/>
        <v>1.731463</v>
      </c>
      <c r="I266" s="29">
        <f t="shared" si="24"/>
        <v>5.9808320000000004</v>
      </c>
      <c r="J266" s="29">
        <f t="shared" si="25"/>
        <v>2.7619769999999999</v>
      </c>
      <c r="K266" s="29">
        <f t="shared" si="26"/>
        <v>2.5331579999999998</v>
      </c>
      <c r="L266" s="29">
        <f t="shared" si="27"/>
        <v>1.4058649999999999</v>
      </c>
    </row>
    <row r="267" spans="1:12" x14ac:dyDescent="0.25">
      <c r="A267" s="4">
        <v>2491</v>
      </c>
      <c r="B267" s="10" t="str">
        <f>VLOOKUP(A267,países!$A$4:$B$247,2,FALSE)</f>
        <v>Estados Unidos</v>
      </c>
      <c r="C267" s="29">
        <f t="shared" si="18"/>
        <v>4556.0998570000002</v>
      </c>
      <c r="D267" s="29">
        <f t="shared" si="19"/>
        <v>3974.9072249999999</v>
      </c>
      <c r="E267" s="29">
        <f t="shared" si="20"/>
        <v>5778.8212139999996</v>
      </c>
      <c r="F267" s="29">
        <f t="shared" si="21"/>
        <v>6290.6598700000004</v>
      </c>
      <c r="G267" s="29">
        <f t="shared" si="22"/>
        <v>5204.1140059999998</v>
      </c>
      <c r="H267" s="29">
        <f t="shared" si="23"/>
        <v>5484.9426919999996</v>
      </c>
      <c r="I267" s="29">
        <f t="shared" si="24"/>
        <v>5541.5708990000003</v>
      </c>
      <c r="J267" s="29">
        <f t="shared" si="25"/>
        <v>3540.5071469999998</v>
      </c>
      <c r="K267" s="29">
        <f t="shared" si="26"/>
        <v>2283.9258960000002</v>
      </c>
      <c r="L267" s="29">
        <f t="shared" si="27"/>
        <v>3405.2859579999999</v>
      </c>
    </row>
    <row r="268" spans="1:12" x14ac:dyDescent="0.25">
      <c r="A268" s="4">
        <v>2972</v>
      </c>
      <c r="B268" s="10" t="str">
        <f>VLOOKUP(A268,países!$A$4:$B$247,2,FALSE)</f>
        <v>Granada</v>
      </c>
      <c r="C268" s="29">
        <f t="shared" si="18"/>
        <v>0.84899999999999998</v>
      </c>
      <c r="D268" s="29">
        <f t="shared" si="19"/>
        <v>0.35809200000000002</v>
      </c>
      <c r="E268" s="29">
        <f t="shared" si="20"/>
        <v>2.3910079999999998</v>
      </c>
      <c r="F268" s="29">
        <f t="shared" si="21"/>
        <v>8.4555199999999999</v>
      </c>
      <c r="G268" s="29">
        <f t="shared" si="22"/>
        <v>2.6999999999999999E-5</v>
      </c>
      <c r="H268" s="29">
        <f t="shared" si="23"/>
        <v>0.10258200000000001</v>
      </c>
      <c r="I268" s="29">
        <f t="shared" si="24"/>
        <v>0.24138399999999999</v>
      </c>
      <c r="J268" s="29">
        <f t="shared" si="25"/>
        <v>4.6999999999999997E-5</v>
      </c>
      <c r="K268" s="29">
        <f t="shared" si="26"/>
        <v>0</v>
      </c>
      <c r="L268" s="29">
        <f t="shared" si="27"/>
        <v>0</v>
      </c>
    </row>
    <row r="269" spans="1:12" x14ac:dyDescent="0.25">
      <c r="A269" s="4">
        <v>3172</v>
      </c>
      <c r="B269" s="10" t="str">
        <f>VLOOKUP(A269,países!$A$4:$B$247,2,FALSE)</f>
        <v>Guatemala</v>
      </c>
      <c r="C269" s="29">
        <f t="shared" si="18"/>
        <v>53.625585999999998</v>
      </c>
      <c r="D269" s="29">
        <f t="shared" si="19"/>
        <v>15.924503</v>
      </c>
      <c r="E269" s="29">
        <f t="shared" si="20"/>
        <v>25.143022999999999</v>
      </c>
      <c r="F269" s="29">
        <f t="shared" si="21"/>
        <v>44.896501999999998</v>
      </c>
      <c r="G269" s="29">
        <f t="shared" si="22"/>
        <v>16.352340000000002</v>
      </c>
      <c r="H269" s="29">
        <f t="shared" si="23"/>
        <v>14.160779</v>
      </c>
      <c r="I269" s="29">
        <f t="shared" si="24"/>
        <v>9.0359350000000003</v>
      </c>
      <c r="J269" s="29">
        <f t="shared" si="25"/>
        <v>16.374188</v>
      </c>
      <c r="K269" s="29">
        <f t="shared" si="26"/>
        <v>4.7188790000000003</v>
      </c>
      <c r="L269" s="29">
        <f t="shared" si="27"/>
        <v>21.391707</v>
      </c>
    </row>
    <row r="270" spans="1:12" x14ac:dyDescent="0.25">
      <c r="A270" s="4">
        <v>3373</v>
      </c>
      <c r="B270" s="10" t="str">
        <f>VLOOKUP(A270,países!$A$4:$B$247,2,FALSE)</f>
        <v>Guyana</v>
      </c>
      <c r="C270" s="29">
        <f t="shared" si="18"/>
        <v>1.8592500000000001</v>
      </c>
      <c r="D270" s="29">
        <f t="shared" si="19"/>
        <v>1.021838</v>
      </c>
      <c r="E270" s="29">
        <f t="shared" si="20"/>
        <v>2.4164870000000001</v>
      </c>
      <c r="F270" s="29">
        <f t="shared" si="21"/>
        <v>1.533838</v>
      </c>
      <c r="G270" s="29">
        <f t="shared" si="22"/>
        <v>1.7031210000000001</v>
      </c>
      <c r="H270" s="29">
        <f t="shared" si="23"/>
        <v>2.436064</v>
      </c>
      <c r="I270" s="29">
        <f t="shared" si="24"/>
        <v>2.5244610000000001</v>
      </c>
      <c r="J270" s="29">
        <f t="shared" si="25"/>
        <v>1.670277</v>
      </c>
      <c r="K270" s="29">
        <f t="shared" si="26"/>
        <v>0.75436400000000003</v>
      </c>
      <c r="L270" s="29">
        <f t="shared" si="27"/>
        <v>1.0779909999999999</v>
      </c>
    </row>
    <row r="271" spans="1:12" x14ac:dyDescent="0.25">
      <c r="A271" s="4">
        <v>3412</v>
      </c>
      <c r="B271" s="10" t="str">
        <f>VLOOKUP(A271,países!$A$4:$B$247,2,FALSE)</f>
        <v>Haití</v>
      </c>
      <c r="C271" s="29">
        <f t="shared" si="18"/>
        <v>4.28E-4</v>
      </c>
      <c r="D271" s="29">
        <f t="shared" si="19"/>
        <v>0</v>
      </c>
      <c r="E271" s="29">
        <f t="shared" si="20"/>
        <v>0.106678</v>
      </c>
      <c r="F271" s="29">
        <f t="shared" si="21"/>
        <v>0</v>
      </c>
      <c r="G271" s="29">
        <f t="shared" si="22"/>
        <v>2.0369999999999999E-2</v>
      </c>
      <c r="H271" s="29">
        <f t="shared" si="23"/>
        <v>6.2100000000000002E-4</v>
      </c>
      <c r="I271" s="29">
        <f t="shared" si="24"/>
        <v>1.7808999999999998E-2</v>
      </c>
      <c r="J271" s="29">
        <f t="shared" si="25"/>
        <v>2.679E-3</v>
      </c>
      <c r="K271" s="29">
        <f t="shared" si="26"/>
        <v>0</v>
      </c>
      <c r="L271" s="29">
        <f t="shared" si="27"/>
        <v>4.0001000000000002E-2</v>
      </c>
    </row>
    <row r="272" spans="1:12" x14ac:dyDescent="0.25">
      <c r="A272" s="4">
        <v>3452</v>
      </c>
      <c r="B272" s="10" t="str">
        <f>VLOOKUP(A272,países!$A$4:$B$247,2,FALSE)</f>
        <v>Honduras</v>
      </c>
      <c r="C272" s="29">
        <f t="shared" si="18"/>
        <v>0.27314699999999997</v>
      </c>
      <c r="D272" s="29">
        <f t="shared" si="19"/>
        <v>0.437415</v>
      </c>
      <c r="E272" s="29">
        <f t="shared" si="20"/>
        <v>0.42617899999999997</v>
      </c>
      <c r="F272" s="29">
        <f t="shared" si="21"/>
        <v>1.388911</v>
      </c>
      <c r="G272" s="29">
        <f t="shared" si="22"/>
        <v>0.82312700000000005</v>
      </c>
      <c r="H272" s="29">
        <f t="shared" si="23"/>
        <v>0.31592700000000001</v>
      </c>
      <c r="I272" s="29">
        <f t="shared" si="24"/>
        <v>0.61622399999999999</v>
      </c>
      <c r="J272" s="29">
        <f t="shared" si="25"/>
        <v>0.36674299999999999</v>
      </c>
      <c r="K272" s="29">
        <f t="shared" si="26"/>
        <v>2.0970179999999998</v>
      </c>
      <c r="L272" s="29">
        <f t="shared" si="27"/>
        <v>0.24843699999999999</v>
      </c>
    </row>
    <row r="273" spans="1:12" x14ac:dyDescent="0.25">
      <c r="A273" s="4">
        <v>3912</v>
      </c>
      <c r="B273" s="10" t="str">
        <f>VLOOKUP(A273,países!$A$4:$B$247,2,FALSE)</f>
        <v>Jamaica</v>
      </c>
      <c r="C273" s="29">
        <f t="shared" si="18"/>
        <v>1.7605420000000001</v>
      </c>
      <c r="D273" s="29">
        <f t="shared" si="19"/>
        <v>2.8815599999999999</v>
      </c>
      <c r="E273" s="29">
        <f t="shared" si="20"/>
        <v>2.9241890000000001</v>
      </c>
      <c r="F273" s="29">
        <f t="shared" si="21"/>
        <v>17.813144999999999</v>
      </c>
      <c r="G273" s="29">
        <f t="shared" si="22"/>
        <v>3.3227099999999998</v>
      </c>
      <c r="H273" s="29">
        <f t="shared" si="23"/>
        <v>3.6991849999999999</v>
      </c>
      <c r="I273" s="29">
        <f t="shared" si="24"/>
        <v>3.3220190000000001</v>
      </c>
      <c r="J273" s="29">
        <f t="shared" si="25"/>
        <v>4.7899700000000003</v>
      </c>
      <c r="K273" s="29">
        <f t="shared" si="26"/>
        <v>3.7950270000000002</v>
      </c>
      <c r="L273" s="29">
        <f t="shared" si="27"/>
        <v>16.051945</v>
      </c>
    </row>
    <row r="274" spans="1:12" x14ac:dyDescent="0.25">
      <c r="A274" s="4">
        <v>4931</v>
      </c>
      <c r="B274" s="10" t="str">
        <f>VLOOKUP(A274,países!$A$4:$B$247,2,FALSE)</f>
        <v>México</v>
      </c>
      <c r="C274" s="29">
        <f t="shared" si="18"/>
        <v>351.63588299999998</v>
      </c>
      <c r="D274" s="29">
        <f t="shared" si="19"/>
        <v>356.81562100000002</v>
      </c>
      <c r="E274" s="29">
        <f t="shared" si="20"/>
        <v>514.53292099999999</v>
      </c>
      <c r="F274" s="29">
        <f t="shared" si="21"/>
        <v>608.74325099999999</v>
      </c>
      <c r="G274" s="29">
        <f t="shared" si="22"/>
        <v>495.35324400000002</v>
      </c>
      <c r="H274" s="29">
        <f t="shared" si="23"/>
        <v>627.35231099999999</v>
      </c>
      <c r="I274" s="29">
        <f t="shared" si="24"/>
        <v>773.590013</v>
      </c>
      <c r="J274" s="29">
        <f t="shared" si="25"/>
        <v>493.960825</v>
      </c>
      <c r="K274" s="29">
        <f t="shared" si="26"/>
        <v>346.69565699999998</v>
      </c>
      <c r="L274" s="29">
        <f t="shared" si="27"/>
        <v>505.93418500000001</v>
      </c>
    </row>
    <row r="275" spans="1:12" x14ac:dyDescent="0.25">
      <c r="A275" s="4">
        <v>5212</v>
      </c>
      <c r="B275" s="10" t="str">
        <f>VLOOKUP(A275,países!$A$4:$B$247,2,FALSE)</f>
        <v>Nicaragua</v>
      </c>
      <c r="C275" s="29">
        <f t="shared" si="18"/>
        <v>2.3144040000000001</v>
      </c>
      <c r="D275" s="29">
        <f t="shared" si="19"/>
        <v>5.9400000000000002E-4</v>
      </c>
      <c r="E275" s="29">
        <f t="shared" si="20"/>
        <v>1.139E-3</v>
      </c>
      <c r="F275" s="29">
        <f t="shared" si="21"/>
        <v>1.1142460000000001</v>
      </c>
      <c r="G275" s="29">
        <f t="shared" si="22"/>
        <v>6.2319999999999997E-3</v>
      </c>
      <c r="H275" s="29">
        <f t="shared" si="23"/>
        <v>9.2381000000000005E-2</v>
      </c>
      <c r="I275" s="29">
        <f t="shared" si="24"/>
        <v>1.024929</v>
      </c>
      <c r="J275" s="29">
        <f t="shared" si="25"/>
        <v>2.2010839999999998</v>
      </c>
      <c r="K275" s="29">
        <f t="shared" si="26"/>
        <v>0.59193200000000001</v>
      </c>
      <c r="L275" s="29">
        <f t="shared" si="27"/>
        <v>1.2724420000000001</v>
      </c>
    </row>
    <row r="276" spans="1:12" x14ac:dyDescent="0.25">
      <c r="A276" s="4">
        <v>5802</v>
      </c>
      <c r="B276" s="10" t="str">
        <f>VLOOKUP(A276,países!$A$4:$B$247,2,FALSE)</f>
        <v>Panamá (Excluye Canal)</v>
      </c>
      <c r="C276" s="29">
        <f t="shared" si="18"/>
        <v>200.975348</v>
      </c>
      <c r="D276" s="29">
        <f t="shared" si="19"/>
        <v>118.326099</v>
      </c>
      <c r="E276" s="29">
        <f t="shared" si="20"/>
        <v>194.064367</v>
      </c>
      <c r="F276" s="29">
        <f t="shared" si="21"/>
        <v>209.87892400000001</v>
      </c>
      <c r="G276" s="29">
        <f t="shared" si="22"/>
        <v>241.40288100000001</v>
      </c>
      <c r="H276" s="29">
        <f t="shared" si="23"/>
        <v>281.64304800000002</v>
      </c>
      <c r="I276" s="29">
        <f t="shared" si="24"/>
        <v>375.77123699999999</v>
      </c>
      <c r="J276" s="29">
        <f t="shared" si="25"/>
        <v>171.24058099999999</v>
      </c>
      <c r="K276" s="29">
        <f t="shared" si="26"/>
        <v>99.945386999999997</v>
      </c>
      <c r="L276" s="29">
        <f t="shared" si="27"/>
        <v>152.78879599999999</v>
      </c>
    </row>
    <row r="277" spans="1:12" x14ac:dyDescent="0.25">
      <c r="A277" s="4">
        <v>5863</v>
      </c>
      <c r="B277" s="10" t="str">
        <f>VLOOKUP(A277,países!$A$4:$B$247,2,FALSE)</f>
        <v>Paraguay</v>
      </c>
      <c r="C277" s="29">
        <f t="shared" si="18"/>
        <v>82.941042999999993</v>
      </c>
      <c r="D277" s="29">
        <f t="shared" si="19"/>
        <v>45.650243000000003</v>
      </c>
      <c r="E277" s="29">
        <f t="shared" si="20"/>
        <v>25.529551999999999</v>
      </c>
      <c r="F277" s="29">
        <f t="shared" si="21"/>
        <v>11.544340999999999</v>
      </c>
      <c r="G277" s="29">
        <f t="shared" si="22"/>
        <v>35.341234999999998</v>
      </c>
      <c r="H277" s="29">
        <f t="shared" si="23"/>
        <v>31.316210999999999</v>
      </c>
      <c r="I277" s="29">
        <f t="shared" si="24"/>
        <v>18.956263</v>
      </c>
      <c r="J277" s="29">
        <f t="shared" si="25"/>
        <v>36.105663999999997</v>
      </c>
      <c r="K277" s="29">
        <f t="shared" si="26"/>
        <v>58.071603000000003</v>
      </c>
      <c r="L277" s="29">
        <f t="shared" si="27"/>
        <v>61.914006000000001</v>
      </c>
    </row>
    <row r="278" spans="1:12" x14ac:dyDescent="0.25">
      <c r="A278" s="4">
        <v>5893</v>
      </c>
      <c r="B278" s="10" t="str">
        <f>VLOOKUP(A278,países!$A$4:$B$247,2,FALSE)</f>
        <v>Perú</v>
      </c>
      <c r="C278" s="29">
        <f t="shared" si="18"/>
        <v>154.946415</v>
      </c>
      <c r="D278" s="29">
        <f t="shared" si="19"/>
        <v>98.568509000000006</v>
      </c>
      <c r="E278" s="29">
        <f t="shared" si="20"/>
        <v>115.849339</v>
      </c>
      <c r="F278" s="29">
        <f t="shared" si="21"/>
        <v>100.508509</v>
      </c>
      <c r="G278" s="29">
        <f t="shared" si="22"/>
        <v>88.46266</v>
      </c>
      <c r="H278" s="29">
        <f t="shared" si="23"/>
        <v>121.271119</v>
      </c>
      <c r="I278" s="29">
        <f t="shared" si="24"/>
        <v>129.515882</v>
      </c>
      <c r="J278" s="29">
        <f t="shared" si="25"/>
        <v>80.417849000000004</v>
      </c>
      <c r="K278" s="29">
        <f t="shared" si="26"/>
        <v>59.641455000000001</v>
      </c>
      <c r="L278" s="29">
        <f t="shared" si="27"/>
        <v>89.879772000000003</v>
      </c>
    </row>
    <row r="279" spans="1:12" x14ac:dyDescent="0.25">
      <c r="A279" s="4">
        <v>6472</v>
      </c>
      <c r="B279" s="10" t="str">
        <f>VLOOKUP(A279,países!$A$4:$B$247,2,FALSE)</f>
        <v>República Dominicana</v>
      </c>
      <c r="C279" s="29">
        <f t="shared" si="18"/>
        <v>3.3306900000000002</v>
      </c>
      <c r="D279" s="29">
        <f t="shared" si="19"/>
        <v>3.4293740000000001</v>
      </c>
      <c r="E279" s="29">
        <f t="shared" si="20"/>
        <v>4.549887</v>
      </c>
      <c r="F279" s="29">
        <f t="shared" si="21"/>
        <v>6.1228720000000001</v>
      </c>
      <c r="G279" s="29">
        <f t="shared" si="22"/>
        <v>3.9805739999999998</v>
      </c>
      <c r="H279" s="29">
        <f t="shared" si="23"/>
        <v>4.4293870000000002</v>
      </c>
      <c r="I279" s="29">
        <f t="shared" si="24"/>
        <v>7.336411</v>
      </c>
      <c r="J279" s="29">
        <f t="shared" si="25"/>
        <v>4.2389669999999997</v>
      </c>
      <c r="K279" s="29">
        <f t="shared" si="26"/>
        <v>1.838867</v>
      </c>
      <c r="L279" s="29">
        <f t="shared" si="27"/>
        <v>2.73515</v>
      </c>
    </row>
    <row r="280" spans="1:12" x14ac:dyDescent="0.25">
      <c r="A280" s="4">
        <v>6952</v>
      </c>
      <c r="B280" s="10" t="str">
        <f>VLOOKUP(A280,países!$A$4:$B$247,2,FALSE)</f>
        <v>San Cristóbal Nieves</v>
      </c>
      <c r="C280" s="29">
        <f t="shared" si="18"/>
        <v>0</v>
      </c>
      <c r="D280" s="29">
        <f t="shared" si="19"/>
        <v>0</v>
      </c>
      <c r="E280" s="29">
        <f t="shared" si="20"/>
        <v>0</v>
      </c>
      <c r="F280" s="29">
        <f t="shared" si="21"/>
        <v>0</v>
      </c>
      <c r="G280" s="29">
        <f t="shared" si="22"/>
        <v>0</v>
      </c>
      <c r="H280" s="29">
        <f t="shared" si="23"/>
        <v>0</v>
      </c>
      <c r="I280" s="29">
        <f t="shared" si="24"/>
        <v>0</v>
      </c>
      <c r="J280" s="29">
        <f t="shared" si="25"/>
        <v>0</v>
      </c>
      <c r="K280" s="29">
        <f t="shared" si="26"/>
        <v>0</v>
      </c>
      <c r="L280" s="29">
        <f t="shared" si="27"/>
        <v>0</v>
      </c>
    </row>
    <row r="281" spans="1:12" x14ac:dyDescent="0.25">
      <c r="A281" s="4">
        <v>7052</v>
      </c>
      <c r="B281" s="10" t="str">
        <f>VLOOKUP(A281,países!$A$4:$B$247,2,FALSE)</f>
        <v>San Vicente</v>
      </c>
      <c r="C281" s="29">
        <f t="shared" si="18"/>
        <v>0.114676</v>
      </c>
      <c r="D281" s="29">
        <f t="shared" si="19"/>
        <v>8.1123000000000001E-2</v>
      </c>
      <c r="E281" s="29">
        <f t="shared" si="20"/>
        <v>0.55526799999999998</v>
      </c>
      <c r="F281" s="29">
        <f t="shared" si="21"/>
        <v>2.7639E-2</v>
      </c>
      <c r="G281" s="29">
        <f t="shared" si="22"/>
        <v>8.0198000000000005E-2</v>
      </c>
      <c r="H281" s="29">
        <f t="shared" si="23"/>
        <v>8.5228999999999999E-2</v>
      </c>
      <c r="I281" s="29">
        <f t="shared" si="24"/>
        <v>1.097154</v>
      </c>
      <c r="J281" s="29">
        <f t="shared" si="25"/>
        <v>0</v>
      </c>
      <c r="K281" s="29">
        <f t="shared" si="26"/>
        <v>0</v>
      </c>
      <c r="L281" s="29">
        <f t="shared" si="27"/>
        <v>0</v>
      </c>
    </row>
    <row r="282" spans="1:12" x14ac:dyDescent="0.25">
      <c r="A282" s="4">
        <v>7152</v>
      </c>
      <c r="B282" s="10" t="str">
        <f>VLOOKUP(A282,países!$A$4:$B$247,2,FALSE)</f>
        <v>Santa Lucia</v>
      </c>
      <c r="C282" s="29">
        <f t="shared" si="18"/>
        <v>0.43443199999999998</v>
      </c>
      <c r="D282" s="29">
        <f t="shared" si="19"/>
        <v>6.3743999999999995E-2</v>
      </c>
      <c r="E282" s="29">
        <f t="shared" si="20"/>
        <v>0.28709099999999999</v>
      </c>
      <c r="F282" s="29">
        <f t="shared" si="21"/>
        <v>0.15057200000000001</v>
      </c>
      <c r="G282" s="29">
        <f t="shared" si="22"/>
        <v>0.17951400000000001</v>
      </c>
      <c r="H282" s="29">
        <f t="shared" si="23"/>
        <v>0</v>
      </c>
      <c r="I282" s="29">
        <f t="shared" si="24"/>
        <v>1.2352999999999999E-2</v>
      </c>
      <c r="J282" s="29">
        <f t="shared" si="25"/>
        <v>9.2857999999999996E-2</v>
      </c>
      <c r="K282" s="29">
        <f t="shared" si="26"/>
        <v>3.1779000000000002E-2</v>
      </c>
      <c r="L282" s="29">
        <f t="shared" si="27"/>
        <v>2.4299999999999999E-3</v>
      </c>
    </row>
    <row r="283" spans="1:12" x14ac:dyDescent="0.25">
      <c r="A283" s="4">
        <v>7703</v>
      </c>
      <c r="B283" s="10" t="str">
        <f>VLOOKUP(A283,países!$A$4:$B$247,2,FALSE)</f>
        <v>Surinam</v>
      </c>
      <c r="C283" s="29">
        <f t="shared" si="18"/>
        <v>0.12551999999999999</v>
      </c>
      <c r="D283" s="29">
        <f t="shared" si="19"/>
        <v>0.56572299999999998</v>
      </c>
      <c r="E283" s="29">
        <f t="shared" si="20"/>
        <v>1.2129490000000001</v>
      </c>
      <c r="F283" s="29">
        <f t="shared" si="21"/>
        <v>0.41758800000000001</v>
      </c>
      <c r="G283" s="29">
        <f t="shared" si="22"/>
        <v>0.43914700000000001</v>
      </c>
      <c r="H283" s="29">
        <f t="shared" si="23"/>
        <v>0.37414399999999998</v>
      </c>
      <c r="I283" s="29">
        <f t="shared" si="24"/>
        <v>0.66471400000000003</v>
      </c>
      <c r="J283" s="29">
        <f t="shared" si="25"/>
        <v>0.15049899999999999</v>
      </c>
      <c r="K283" s="29">
        <f t="shared" si="26"/>
        <v>9.5549999999999996E-2</v>
      </c>
      <c r="L283" s="29">
        <f t="shared" si="27"/>
        <v>9.7319999999999993E-3</v>
      </c>
    </row>
    <row r="284" spans="1:12" x14ac:dyDescent="0.25">
      <c r="A284" s="4">
        <v>8152</v>
      </c>
      <c r="B284" s="10" t="str">
        <f>VLOOKUP(A284,países!$A$4:$B$247,2,FALSE)</f>
        <v>Trinidad y Tobago</v>
      </c>
      <c r="C284" s="29">
        <f t="shared" si="18"/>
        <v>22.342497000000002</v>
      </c>
      <c r="D284" s="29">
        <f t="shared" si="19"/>
        <v>28.316244999999999</v>
      </c>
      <c r="E284" s="29">
        <f t="shared" si="20"/>
        <v>52.319865</v>
      </c>
      <c r="F284" s="29">
        <f t="shared" si="21"/>
        <v>42.771332000000001</v>
      </c>
      <c r="G284" s="29">
        <f t="shared" si="22"/>
        <v>32.946826000000001</v>
      </c>
      <c r="H284" s="29">
        <f t="shared" si="23"/>
        <v>32.658856999999998</v>
      </c>
      <c r="I284" s="29">
        <f t="shared" si="24"/>
        <v>41.014960000000002</v>
      </c>
      <c r="J284" s="29">
        <f t="shared" si="25"/>
        <v>140.897481</v>
      </c>
      <c r="K284" s="29">
        <f t="shared" si="26"/>
        <v>22.843768000000001</v>
      </c>
      <c r="L284" s="29">
        <f t="shared" si="27"/>
        <v>13.915039999999999</v>
      </c>
    </row>
    <row r="285" spans="1:12" x14ac:dyDescent="0.25">
      <c r="A285" s="4">
        <v>8453</v>
      </c>
      <c r="B285" s="10" t="str">
        <f>VLOOKUP(A285,países!$A$4:$B$247,2,FALSE)</f>
        <v>Uruguay</v>
      </c>
      <c r="C285" s="29">
        <f t="shared" si="18"/>
        <v>12.327094000000001</v>
      </c>
      <c r="D285" s="29">
        <f t="shared" si="19"/>
        <v>18.870253999999999</v>
      </c>
      <c r="E285" s="29">
        <f t="shared" si="20"/>
        <v>22.528490000000001</v>
      </c>
      <c r="F285" s="29">
        <f t="shared" si="21"/>
        <v>44.211153000000003</v>
      </c>
      <c r="G285" s="29">
        <f t="shared" si="22"/>
        <v>52.369204000000003</v>
      </c>
      <c r="H285" s="29">
        <f t="shared" si="23"/>
        <v>44.177286000000002</v>
      </c>
      <c r="I285" s="29">
        <f t="shared" si="24"/>
        <v>55.759580999999997</v>
      </c>
      <c r="J285" s="29">
        <f t="shared" si="25"/>
        <v>33.443603000000003</v>
      </c>
      <c r="K285" s="29">
        <f t="shared" si="26"/>
        <v>14.713262</v>
      </c>
      <c r="L285" s="29">
        <f t="shared" si="27"/>
        <v>23.071083999999999</v>
      </c>
    </row>
    <row r="286" spans="1:12" x14ac:dyDescent="0.25">
      <c r="A286" s="4"/>
      <c r="B286" s="4"/>
      <c r="C286" s="29"/>
      <c r="D286" s="29"/>
      <c r="E286" s="29"/>
      <c r="F286" s="29"/>
      <c r="G286" s="29"/>
      <c r="H286" s="29"/>
      <c r="I286" s="29"/>
      <c r="J286" s="29"/>
      <c r="K286" s="29"/>
      <c r="L286" s="29"/>
    </row>
    <row r="287" spans="1:12" x14ac:dyDescent="0.25">
      <c r="A287" s="4">
        <v>919902</v>
      </c>
      <c r="B287" s="26" t="str">
        <f>VLOOKUP(A287,países!$A$4:$B$247,2,FALSE)</f>
        <v>ALADI</v>
      </c>
      <c r="C287" s="29"/>
      <c r="D287" s="29"/>
      <c r="E287" s="29"/>
      <c r="F287" s="29"/>
      <c r="G287" s="29"/>
      <c r="H287" s="29"/>
      <c r="I287" s="29"/>
      <c r="J287" s="29"/>
      <c r="K287" s="29"/>
      <c r="L287" s="29"/>
    </row>
    <row r="288" spans="1:12" x14ac:dyDescent="0.25">
      <c r="A288" s="4">
        <v>633</v>
      </c>
      <c r="B288" s="10" t="str">
        <f>VLOOKUP(A288,países!$A$4:$B$247,2,FALSE)</f>
        <v>Argentina</v>
      </c>
      <c r="C288" s="29">
        <f t="shared" ref="C288:C298" si="28">VLOOKUP($B288,$B$4:$H$228,2,FALSE)</f>
        <v>292.90493900000001</v>
      </c>
      <c r="D288" s="29">
        <f t="shared" ref="D288:D298" si="29">VLOOKUP($B288,$B$4:$H$228,3,FALSE)</f>
        <v>291.70924500000001</v>
      </c>
      <c r="E288" s="29">
        <f t="shared" ref="E288:E298" si="30">VLOOKUP($B288,$B$4:$H$228,4,FALSE)</f>
        <v>304.90786500000002</v>
      </c>
      <c r="F288" s="29">
        <f t="shared" ref="F288:F298" si="31">VLOOKUP($B288,$B$4:$H$228,5,FALSE)</f>
        <v>331.83014800000001</v>
      </c>
      <c r="G288" s="29">
        <f t="shared" ref="G288:G298" si="32">VLOOKUP($B288,$B$4:$H$228,6,FALSE)</f>
        <v>224.88130100000001</v>
      </c>
      <c r="H288" s="29">
        <f t="shared" ref="H288:H298" si="33">VLOOKUP($B288,$B$4:$H$228,7,FALSE)</f>
        <v>226.568791</v>
      </c>
      <c r="I288" s="29">
        <f t="shared" ref="I288:I298" si="34">VLOOKUP($B288,$B$4:$Z$228,8,FALSE)</f>
        <v>226.72739000000001</v>
      </c>
      <c r="J288" s="29">
        <f t="shared" ref="J288:J298" si="35">VLOOKUP($B288,$B$4:$Z$228,9,FALSE)</f>
        <v>139.91310899999999</v>
      </c>
      <c r="K288" s="29">
        <f t="shared" si="26"/>
        <v>115.855941</v>
      </c>
      <c r="L288" s="29">
        <f t="shared" si="27"/>
        <v>222.23985300000001</v>
      </c>
    </row>
    <row r="289" spans="1:12" x14ac:dyDescent="0.25">
      <c r="A289" s="4">
        <v>973</v>
      </c>
      <c r="B289" s="10" t="str">
        <f>VLOOKUP(A289,países!$A$4:$B$247,2,FALSE)</f>
        <v>Bolivia</v>
      </c>
      <c r="C289" s="29">
        <f t="shared" si="28"/>
        <v>12.681861</v>
      </c>
      <c r="D289" s="29">
        <f t="shared" si="29"/>
        <v>0.404586</v>
      </c>
      <c r="E289" s="29">
        <f t="shared" si="30"/>
        <v>1.0895440000000001</v>
      </c>
      <c r="F289" s="29">
        <f t="shared" si="31"/>
        <v>12.816323000000001</v>
      </c>
      <c r="G289" s="29">
        <f t="shared" si="32"/>
        <v>31.015031</v>
      </c>
      <c r="H289" s="29">
        <f t="shared" si="33"/>
        <v>74.171367000000004</v>
      </c>
      <c r="I289" s="29">
        <f t="shared" si="34"/>
        <v>178.20895999999999</v>
      </c>
      <c r="J289" s="29">
        <f t="shared" si="35"/>
        <v>158.714733</v>
      </c>
      <c r="K289" s="29">
        <f t="shared" si="26"/>
        <v>129.865914</v>
      </c>
      <c r="L289" s="29">
        <f t="shared" si="27"/>
        <v>155.84362899999999</v>
      </c>
    </row>
    <row r="290" spans="1:12" x14ac:dyDescent="0.25">
      <c r="A290" s="4">
        <v>1053</v>
      </c>
      <c r="B290" s="10" t="str">
        <f>VLOOKUP(A290,países!$A$4:$B$247,2,FALSE)</f>
        <v>Brasil</v>
      </c>
      <c r="C290" s="29">
        <f t="shared" si="28"/>
        <v>415.521455</v>
      </c>
      <c r="D290" s="29">
        <f t="shared" si="29"/>
        <v>361.995722</v>
      </c>
      <c r="E290" s="29">
        <f t="shared" si="30"/>
        <v>619.29683299999999</v>
      </c>
      <c r="F290" s="29">
        <f t="shared" si="31"/>
        <v>617.56507199999999</v>
      </c>
      <c r="G290" s="29">
        <f t="shared" si="32"/>
        <v>456.20973800000002</v>
      </c>
      <c r="H290" s="29">
        <f t="shared" si="33"/>
        <v>727.062724</v>
      </c>
      <c r="I290" s="29">
        <f t="shared" si="34"/>
        <v>974.56070799999998</v>
      </c>
      <c r="J290" s="29">
        <f t="shared" si="35"/>
        <v>708.69493799999998</v>
      </c>
      <c r="K290" s="29">
        <f t="shared" si="26"/>
        <v>469.100435</v>
      </c>
      <c r="L290" s="29">
        <f t="shared" si="27"/>
        <v>832.88270199999999</v>
      </c>
    </row>
    <row r="291" spans="1:12" x14ac:dyDescent="0.25">
      <c r="A291" s="4">
        <v>1693</v>
      </c>
      <c r="B291" s="10" t="str">
        <f>VLOOKUP(A291,países!$A$4:$B$247,2,FALSE)</f>
        <v>Colombia</v>
      </c>
      <c r="C291" s="29">
        <f t="shared" si="28"/>
        <v>818.80120499999998</v>
      </c>
      <c r="D291" s="29">
        <f t="shared" si="29"/>
        <v>682.05617299999994</v>
      </c>
      <c r="E291" s="29">
        <f t="shared" si="30"/>
        <v>834.61859800000002</v>
      </c>
      <c r="F291" s="29">
        <f t="shared" si="31"/>
        <v>796.69529399999999</v>
      </c>
      <c r="G291" s="29">
        <f t="shared" si="32"/>
        <v>736.65038800000002</v>
      </c>
      <c r="H291" s="29">
        <f t="shared" si="33"/>
        <v>1083.1034999999999</v>
      </c>
      <c r="I291" s="29">
        <f t="shared" si="34"/>
        <v>1431.055368</v>
      </c>
      <c r="J291" s="29">
        <f t="shared" si="35"/>
        <v>942.85951</v>
      </c>
      <c r="K291" s="29">
        <f t="shared" si="26"/>
        <v>627.629863</v>
      </c>
      <c r="L291" s="29">
        <f t="shared" si="27"/>
        <v>1102.585687</v>
      </c>
    </row>
    <row r="292" spans="1:12" x14ac:dyDescent="0.25">
      <c r="A292" s="4">
        <v>2113</v>
      </c>
      <c r="B292" s="10" t="str">
        <f>VLOOKUP(A292,países!$A$4:$B$247,2,FALSE)</f>
        <v>Chile</v>
      </c>
      <c r="C292" s="29">
        <f t="shared" si="28"/>
        <v>119.69060399999999</v>
      </c>
      <c r="D292" s="29">
        <f t="shared" si="29"/>
        <v>116.814644</v>
      </c>
      <c r="E292" s="29">
        <f t="shared" si="30"/>
        <v>119.35727900000001</v>
      </c>
      <c r="F292" s="29">
        <f t="shared" si="31"/>
        <v>173.90588</v>
      </c>
      <c r="G292" s="29">
        <f t="shared" si="32"/>
        <v>192.74727100000001</v>
      </c>
      <c r="H292" s="29">
        <f t="shared" si="33"/>
        <v>242.77428499999999</v>
      </c>
      <c r="I292" s="29">
        <f t="shared" si="34"/>
        <v>281.33252800000002</v>
      </c>
      <c r="J292" s="29">
        <f t="shared" si="35"/>
        <v>164.29892899999999</v>
      </c>
      <c r="K292" s="29">
        <f t="shared" si="26"/>
        <v>112.424701</v>
      </c>
      <c r="L292" s="29">
        <f t="shared" si="27"/>
        <v>179.32274100000001</v>
      </c>
    </row>
    <row r="293" spans="1:12" x14ac:dyDescent="0.25">
      <c r="A293" s="4">
        <v>2393</v>
      </c>
      <c r="B293" s="10" t="str">
        <f>VLOOKUP(A293,países!$A$4:$B$247,2,FALSE)</f>
        <v>Ecuador</v>
      </c>
      <c r="C293" s="29">
        <f t="shared" si="28"/>
        <v>29.560739000000002</v>
      </c>
      <c r="D293" s="29">
        <f t="shared" si="29"/>
        <v>32.674804000000002</v>
      </c>
      <c r="E293" s="29">
        <f t="shared" si="30"/>
        <v>41.747768999999998</v>
      </c>
      <c r="F293" s="29">
        <f t="shared" si="31"/>
        <v>53.304462000000001</v>
      </c>
      <c r="G293" s="29">
        <f t="shared" si="32"/>
        <v>58.399151000000003</v>
      </c>
      <c r="H293" s="29">
        <f t="shared" si="33"/>
        <v>111.907011</v>
      </c>
      <c r="I293" s="29">
        <f t="shared" si="34"/>
        <v>157.94404700000001</v>
      </c>
      <c r="J293" s="29">
        <f t="shared" si="35"/>
        <v>50.327447999999997</v>
      </c>
      <c r="K293" s="29">
        <f t="shared" si="26"/>
        <v>46.133237000000001</v>
      </c>
      <c r="L293" s="29">
        <f t="shared" si="27"/>
        <v>91.283744999999996</v>
      </c>
    </row>
    <row r="294" spans="1:12" x14ac:dyDescent="0.25">
      <c r="A294" s="4">
        <v>4931</v>
      </c>
      <c r="B294" s="10" t="str">
        <f>VLOOKUP(A294,países!$A$4:$B$247,2,FALSE)</f>
        <v>México</v>
      </c>
      <c r="C294" s="29">
        <f t="shared" si="28"/>
        <v>351.63588299999998</v>
      </c>
      <c r="D294" s="29">
        <f t="shared" si="29"/>
        <v>356.81562100000002</v>
      </c>
      <c r="E294" s="29">
        <f t="shared" si="30"/>
        <v>514.53292099999999</v>
      </c>
      <c r="F294" s="29">
        <f t="shared" si="31"/>
        <v>608.74325099999999</v>
      </c>
      <c r="G294" s="29">
        <f t="shared" si="32"/>
        <v>495.35324400000002</v>
      </c>
      <c r="H294" s="29">
        <f t="shared" si="33"/>
        <v>627.35231099999999</v>
      </c>
      <c r="I294" s="29">
        <f t="shared" si="34"/>
        <v>773.590013</v>
      </c>
      <c r="J294" s="29">
        <f t="shared" si="35"/>
        <v>493.960825</v>
      </c>
      <c r="K294" s="29">
        <f t="shared" si="26"/>
        <v>346.69565699999998</v>
      </c>
      <c r="L294" s="29">
        <f t="shared" si="27"/>
        <v>505.93418500000001</v>
      </c>
    </row>
    <row r="295" spans="1:12" x14ac:dyDescent="0.25">
      <c r="A295" s="4">
        <v>5863</v>
      </c>
      <c r="B295" s="10" t="str">
        <f>VLOOKUP(A295,países!$A$4:$B$247,2,FALSE)</f>
        <v>Paraguay</v>
      </c>
      <c r="C295" s="29">
        <f t="shared" si="28"/>
        <v>82.941042999999993</v>
      </c>
      <c r="D295" s="29">
        <f t="shared" si="29"/>
        <v>45.650243000000003</v>
      </c>
      <c r="E295" s="29">
        <f t="shared" si="30"/>
        <v>25.529551999999999</v>
      </c>
      <c r="F295" s="29">
        <f t="shared" si="31"/>
        <v>11.544340999999999</v>
      </c>
      <c r="G295" s="29">
        <f t="shared" si="32"/>
        <v>35.341234999999998</v>
      </c>
      <c r="H295" s="29">
        <f t="shared" si="33"/>
        <v>31.316210999999999</v>
      </c>
      <c r="I295" s="29">
        <f t="shared" si="34"/>
        <v>18.956263</v>
      </c>
      <c r="J295" s="29">
        <f t="shared" si="35"/>
        <v>36.105663999999997</v>
      </c>
      <c r="K295" s="29">
        <f t="shared" si="26"/>
        <v>58.071603000000003</v>
      </c>
      <c r="L295" s="29">
        <f t="shared" si="27"/>
        <v>61.914006000000001</v>
      </c>
    </row>
    <row r="296" spans="1:12" x14ac:dyDescent="0.25">
      <c r="A296" s="4">
        <v>5893</v>
      </c>
      <c r="B296" s="10" t="str">
        <f>VLOOKUP(A296,países!$A$4:$B$247,2,FALSE)</f>
        <v>Perú</v>
      </c>
      <c r="C296" s="29">
        <f t="shared" si="28"/>
        <v>154.946415</v>
      </c>
      <c r="D296" s="29">
        <f t="shared" si="29"/>
        <v>98.568509000000006</v>
      </c>
      <c r="E296" s="29">
        <f t="shared" si="30"/>
        <v>115.849339</v>
      </c>
      <c r="F296" s="29">
        <f t="shared" si="31"/>
        <v>100.508509</v>
      </c>
      <c r="G296" s="29">
        <f t="shared" si="32"/>
        <v>88.46266</v>
      </c>
      <c r="H296" s="29">
        <f t="shared" si="33"/>
        <v>121.271119</v>
      </c>
      <c r="I296" s="29">
        <f t="shared" si="34"/>
        <v>129.515882</v>
      </c>
      <c r="J296" s="29">
        <f t="shared" si="35"/>
        <v>80.417849000000004</v>
      </c>
      <c r="K296" s="29">
        <f t="shared" si="26"/>
        <v>59.641455000000001</v>
      </c>
      <c r="L296" s="29">
        <f t="shared" si="27"/>
        <v>89.879772000000003</v>
      </c>
    </row>
    <row r="297" spans="1:12" x14ac:dyDescent="0.25">
      <c r="A297" s="4">
        <v>1992</v>
      </c>
      <c r="B297" s="4" t="s">
        <v>63</v>
      </c>
      <c r="C297" s="29">
        <f t="shared" si="28"/>
        <v>2.3444120000000002</v>
      </c>
      <c r="D297" s="29">
        <f t="shared" si="29"/>
        <v>1.632547</v>
      </c>
      <c r="E297" s="29">
        <f t="shared" si="30"/>
        <v>4.9950479999999997</v>
      </c>
      <c r="F297" s="29">
        <f t="shared" si="31"/>
        <v>1.7027749999999999</v>
      </c>
      <c r="G297" s="29">
        <f t="shared" si="32"/>
        <v>3.8772829999999998</v>
      </c>
      <c r="H297" s="29">
        <f t="shared" si="33"/>
        <v>4.8212640000000002</v>
      </c>
      <c r="I297" s="29">
        <f t="shared" si="34"/>
        <v>13.753584999999999</v>
      </c>
      <c r="J297" s="29">
        <f t="shared" si="35"/>
        <v>4.6363750000000001</v>
      </c>
      <c r="K297" s="29">
        <f t="shared" si="26"/>
        <v>87.859692999999993</v>
      </c>
      <c r="L297" s="29">
        <f t="shared" si="27"/>
        <v>83.162155999999996</v>
      </c>
    </row>
    <row r="298" spans="1:12" x14ac:dyDescent="0.25">
      <c r="A298" s="4">
        <v>8453</v>
      </c>
      <c r="B298" s="10" t="str">
        <f>VLOOKUP(A298,países!$A$4:$B$247,2,FALSE)</f>
        <v>Uruguay</v>
      </c>
      <c r="C298" s="29">
        <f t="shared" si="28"/>
        <v>12.327094000000001</v>
      </c>
      <c r="D298" s="29">
        <f t="shared" si="29"/>
        <v>18.870253999999999</v>
      </c>
      <c r="E298" s="29">
        <f t="shared" si="30"/>
        <v>22.528490000000001</v>
      </c>
      <c r="F298" s="29">
        <f t="shared" si="31"/>
        <v>44.211153000000003</v>
      </c>
      <c r="G298" s="29">
        <f t="shared" si="32"/>
        <v>52.369204000000003</v>
      </c>
      <c r="H298" s="29">
        <f t="shared" si="33"/>
        <v>44.177286000000002</v>
      </c>
      <c r="I298" s="29">
        <f t="shared" si="34"/>
        <v>55.759580999999997</v>
      </c>
      <c r="J298" s="29">
        <f t="shared" si="35"/>
        <v>33.443603000000003</v>
      </c>
      <c r="K298" s="29">
        <f t="shared" si="26"/>
        <v>14.713262</v>
      </c>
      <c r="L298" s="29">
        <f t="shared" si="27"/>
        <v>23.071083999999999</v>
      </c>
    </row>
    <row r="299" spans="1:12" x14ac:dyDescent="0.25">
      <c r="A299" s="4"/>
      <c r="B299" s="4"/>
      <c r="C299" s="29"/>
      <c r="D299" s="29"/>
      <c r="E299" s="29"/>
      <c r="F299" s="29"/>
      <c r="G299" s="29"/>
      <c r="H299" s="29"/>
      <c r="I299" s="29"/>
      <c r="J299" s="29"/>
      <c r="K299" s="29"/>
      <c r="L299" s="29"/>
    </row>
    <row r="300" spans="1:12" x14ac:dyDescent="0.25">
      <c r="A300" s="4">
        <v>919903</v>
      </c>
      <c r="B300" s="26" t="str">
        <f>VLOOKUP(A300,países!$A$4:$B$247,2,FALSE)</f>
        <v>TLC</v>
      </c>
      <c r="C300" s="29"/>
      <c r="D300" s="29"/>
      <c r="E300" s="29"/>
      <c r="F300" s="29"/>
      <c r="G300" s="29"/>
      <c r="H300" s="29"/>
      <c r="I300" s="29"/>
      <c r="J300" s="29"/>
      <c r="K300" s="29"/>
      <c r="L300" s="29"/>
    </row>
    <row r="301" spans="1:12" x14ac:dyDescent="0.25">
      <c r="A301" s="4">
        <v>1491</v>
      </c>
      <c r="B301" s="10" t="str">
        <f>VLOOKUP(A301,países!$A$4:$B$247,2,FALSE)</f>
        <v>Canadá</v>
      </c>
      <c r="C301" s="29">
        <f>VLOOKUP($B301,$B$4:$H$228,2,FALSE)</f>
        <v>457.31744200000003</v>
      </c>
      <c r="D301" s="29">
        <f>VLOOKUP($B301,$B$4:$H$228,3,FALSE)</f>
        <v>294.51500700000003</v>
      </c>
      <c r="E301" s="29">
        <f>VLOOKUP($B301,$B$4:$H$228,4,FALSE)</f>
        <v>398.19636400000002</v>
      </c>
      <c r="F301" s="29">
        <f>VLOOKUP($B301,$B$4:$H$228,5,FALSE)</f>
        <v>274.80019399999998</v>
      </c>
      <c r="G301" s="29">
        <f>VLOOKUP($B301,$B$4:$H$228,6,FALSE)</f>
        <v>372.75142199999999</v>
      </c>
      <c r="H301" s="29">
        <f>VLOOKUP($B301,$B$4:$H$228,7,FALSE)</f>
        <v>403.28384</v>
      </c>
      <c r="I301" s="29">
        <f>VLOOKUP($B301,$B$4:$Z$228,8,FALSE)</f>
        <v>473.15768000000003</v>
      </c>
      <c r="J301" s="29">
        <f>VLOOKUP($B301,$B$4:$Z$228,9,FALSE)</f>
        <v>294.31189000000001</v>
      </c>
      <c r="K301" s="29">
        <f t="shared" si="26"/>
        <v>186.993999</v>
      </c>
      <c r="L301" s="29">
        <f t="shared" si="27"/>
        <v>340.98404399999998</v>
      </c>
    </row>
    <row r="302" spans="1:12" x14ac:dyDescent="0.25">
      <c r="A302" s="4">
        <v>2491</v>
      </c>
      <c r="B302" s="10" t="str">
        <f>VLOOKUP(A302,países!$A$4:$B$247,2,FALSE)</f>
        <v>Estados Unidos</v>
      </c>
      <c r="C302" s="29">
        <f>VLOOKUP($B302,$B$4:$H$228,2,FALSE)</f>
        <v>4556.0998570000002</v>
      </c>
      <c r="D302" s="29">
        <f>VLOOKUP($B302,$B$4:$H$228,3,FALSE)</f>
        <v>3974.9072249999999</v>
      </c>
      <c r="E302" s="29">
        <f>VLOOKUP($B302,$B$4:$H$228,4,FALSE)</f>
        <v>5778.8212139999996</v>
      </c>
      <c r="F302" s="29">
        <f>VLOOKUP($B302,$B$4:$H$228,5,FALSE)</f>
        <v>6290.6598700000004</v>
      </c>
      <c r="G302" s="29">
        <f>VLOOKUP($B302,$B$4:$H$228,6,FALSE)</f>
        <v>5204.1140059999998</v>
      </c>
      <c r="H302" s="29">
        <f>VLOOKUP($B302,$B$4:$H$228,7,FALSE)</f>
        <v>5484.9426919999996</v>
      </c>
      <c r="I302" s="29">
        <f>VLOOKUP($B302,$B$4:$Z$228,8,FALSE)</f>
        <v>5541.5708990000003</v>
      </c>
      <c r="J302" s="29">
        <f>VLOOKUP($B302,$B$4:$Z$228,9,FALSE)</f>
        <v>3540.5071469999998</v>
      </c>
      <c r="K302" s="29">
        <f t="shared" si="26"/>
        <v>2283.9258960000002</v>
      </c>
      <c r="L302" s="29">
        <f t="shared" si="27"/>
        <v>3405.2859579999999</v>
      </c>
    </row>
    <row r="303" spans="1:12" x14ac:dyDescent="0.25">
      <c r="A303" s="4">
        <v>4931</v>
      </c>
      <c r="B303" s="10" t="str">
        <f>VLOOKUP(A303,países!$A$4:$B$247,2,FALSE)</f>
        <v>México</v>
      </c>
      <c r="C303" s="29">
        <f>VLOOKUP($B303,$B$4:$H$228,2,FALSE)</f>
        <v>351.63588299999998</v>
      </c>
      <c r="D303" s="29">
        <f>VLOOKUP($B303,$B$4:$H$228,3,FALSE)</f>
        <v>356.81562100000002</v>
      </c>
      <c r="E303" s="29">
        <f>VLOOKUP($B303,$B$4:$H$228,4,FALSE)</f>
        <v>514.53292099999999</v>
      </c>
      <c r="F303" s="29">
        <f>VLOOKUP($B303,$B$4:$H$228,5,FALSE)</f>
        <v>608.74325099999999</v>
      </c>
      <c r="G303" s="29">
        <f>VLOOKUP($B303,$B$4:$H$228,6,FALSE)</f>
        <v>495.35324400000002</v>
      </c>
      <c r="H303" s="29">
        <f>VLOOKUP($B303,$B$4:$H$228,7,FALSE)</f>
        <v>627.35231099999999</v>
      </c>
      <c r="I303" s="29">
        <f>VLOOKUP($B303,$B$4:$Z$228,8,FALSE)</f>
        <v>773.590013</v>
      </c>
      <c r="J303" s="29">
        <f>VLOOKUP($B303,$B$4:$Z$228,9,FALSE)</f>
        <v>493.960825</v>
      </c>
      <c r="K303" s="29">
        <f t="shared" si="26"/>
        <v>346.69565699999998</v>
      </c>
      <c r="L303" s="29">
        <f t="shared" si="27"/>
        <v>505.93418500000001</v>
      </c>
    </row>
    <row r="304" spans="1:12" x14ac:dyDescent="0.25">
      <c r="A304" s="4"/>
      <c r="B304" s="4"/>
      <c r="C304" s="29"/>
      <c r="D304" s="29"/>
      <c r="E304" s="29"/>
      <c r="F304" s="29"/>
      <c r="G304" s="29"/>
      <c r="H304" s="29"/>
      <c r="I304" s="29"/>
      <c r="J304" s="29"/>
      <c r="K304" s="29"/>
      <c r="L304" s="29"/>
    </row>
    <row r="305" spans="1:12" x14ac:dyDescent="0.25">
      <c r="A305" s="4">
        <v>919904</v>
      </c>
      <c r="B305" s="26" t="str">
        <f>VLOOKUP(A305,países!$A$4:$B$247,2,FALSE)</f>
        <v>G-3</v>
      </c>
      <c r="C305" s="29"/>
      <c r="D305" s="29"/>
      <c r="E305" s="29"/>
      <c r="F305" s="29"/>
      <c r="G305" s="29"/>
      <c r="H305" s="29"/>
      <c r="I305" s="29"/>
      <c r="J305" s="29"/>
      <c r="K305" s="29"/>
      <c r="L305" s="29"/>
    </row>
    <row r="306" spans="1:12" x14ac:dyDescent="0.25">
      <c r="A306" s="4">
        <v>1693</v>
      </c>
      <c r="B306" s="10" t="str">
        <f>VLOOKUP(A306,países!$A$4:$B$247,2,FALSE)</f>
        <v>Colombia</v>
      </c>
      <c r="C306" s="29">
        <f>VLOOKUP($B306,$B$4:$H$228,2,FALSE)</f>
        <v>818.80120499999998</v>
      </c>
      <c r="D306" s="29">
        <f>VLOOKUP($B306,$B$4:$H$228,3,FALSE)</f>
        <v>682.05617299999994</v>
      </c>
      <c r="E306" s="29">
        <f>VLOOKUP($B306,$B$4:$H$228,4,FALSE)</f>
        <v>834.61859800000002</v>
      </c>
      <c r="F306" s="29">
        <f>VLOOKUP($B306,$B$4:$H$228,5,FALSE)</f>
        <v>796.69529399999999</v>
      </c>
      <c r="G306" s="29">
        <f>VLOOKUP($B306,$B$4:$H$228,6,FALSE)</f>
        <v>736.65038800000002</v>
      </c>
      <c r="H306" s="29">
        <f>VLOOKUP($B306,$B$4:$H$228,7,FALSE)</f>
        <v>1083.1034999999999</v>
      </c>
      <c r="I306" s="29">
        <f>VLOOKUP($B306,$B$4:$Z$228,8,FALSE)</f>
        <v>1431.055368</v>
      </c>
      <c r="J306" s="29">
        <f>VLOOKUP($B306,$B$4:$Z$228,9,FALSE)</f>
        <v>942.85951</v>
      </c>
      <c r="K306" s="29">
        <f t="shared" si="26"/>
        <v>627.629863</v>
      </c>
      <c r="L306" s="29">
        <f t="shared" si="27"/>
        <v>1102.585687</v>
      </c>
    </row>
    <row r="307" spans="1:12" x14ac:dyDescent="0.25">
      <c r="A307" s="4">
        <v>4931</v>
      </c>
      <c r="B307" s="10" t="str">
        <f>VLOOKUP(A307,países!$A$4:$B$247,2,FALSE)</f>
        <v>México</v>
      </c>
      <c r="C307" s="29">
        <f>VLOOKUP($B307,$B$4:$H$228,2,FALSE)</f>
        <v>351.63588299999998</v>
      </c>
      <c r="D307" s="29">
        <f>VLOOKUP($B307,$B$4:$H$228,3,FALSE)</f>
        <v>356.81562100000002</v>
      </c>
      <c r="E307" s="29">
        <f>VLOOKUP($B307,$B$4:$H$228,4,FALSE)</f>
        <v>514.53292099999999</v>
      </c>
      <c r="F307" s="29">
        <f>VLOOKUP($B307,$B$4:$H$228,5,FALSE)</f>
        <v>608.74325099999999</v>
      </c>
      <c r="G307" s="29">
        <f>VLOOKUP($B307,$B$4:$H$228,6,FALSE)</f>
        <v>495.35324400000002</v>
      </c>
      <c r="H307" s="29">
        <f>VLOOKUP($B307,$B$4:$H$228,7,FALSE)</f>
        <v>627.35231099999999</v>
      </c>
      <c r="I307" s="29">
        <f>VLOOKUP($B307,$B$4:$Z$228,8,FALSE)</f>
        <v>773.590013</v>
      </c>
      <c r="J307" s="29">
        <f>VLOOKUP($B307,$B$4:$Z$228,9,FALSE)</f>
        <v>493.960825</v>
      </c>
      <c r="K307" s="29">
        <f t="shared" si="26"/>
        <v>346.69565699999998</v>
      </c>
      <c r="L307" s="29">
        <f t="shared" si="27"/>
        <v>505.93418500000001</v>
      </c>
    </row>
    <row r="308" spans="1:12" x14ac:dyDescent="0.25">
      <c r="A308" s="4"/>
      <c r="B308" s="4"/>
      <c r="C308" s="29"/>
      <c r="D308" s="29"/>
      <c r="E308" s="29"/>
      <c r="F308" s="29"/>
      <c r="G308" s="29"/>
      <c r="H308" s="29"/>
      <c r="I308" s="29"/>
      <c r="J308" s="29"/>
      <c r="K308" s="29"/>
      <c r="L308" s="29"/>
    </row>
    <row r="309" spans="1:12" x14ac:dyDescent="0.25">
      <c r="A309" s="4">
        <v>919905</v>
      </c>
      <c r="B309" s="26" t="str">
        <f>VLOOKUP(A309,países!$A$4:$B$247,2,FALSE)</f>
        <v>MCCA</v>
      </c>
      <c r="C309" s="29"/>
      <c r="D309" s="29"/>
      <c r="E309" s="29"/>
      <c r="F309" s="29"/>
      <c r="G309" s="29"/>
      <c r="H309" s="29"/>
      <c r="I309" s="29"/>
      <c r="J309" s="29"/>
      <c r="K309" s="29"/>
      <c r="L309" s="29"/>
    </row>
    <row r="310" spans="1:12" x14ac:dyDescent="0.25">
      <c r="A310" s="4">
        <v>2422</v>
      </c>
      <c r="B310" s="10" t="str">
        <f>VLOOKUP(A310,países!$A$4:$B$247,2,FALSE)</f>
        <v>El Salvador</v>
      </c>
      <c r="C310" s="29">
        <f>VLOOKUP($B310,$B$4:$H$228,2,FALSE)</f>
        <v>10.386851999999999</v>
      </c>
      <c r="D310" s="29">
        <f>VLOOKUP($B310,$B$4:$H$228,3,FALSE)</f>
        <v>5.0100110000000004</v>
      </c>
      <c r="E310" s="29">
        <f>VLOOKUP($B310,$B$4:$H$228,4,FALSE)</f>
        <v>3.1147480000000001</v>
      </c>
      <c r="F310" s="29">
        <f>VLOOKUP($B310,$B$4:$H$228,5,FALSE)</f>
        <v>2.4633639999999999</v>
      </c>
      <c r="G310" s="29">
        <f>VLOOKUP($B310,$B$4:$H$228,6,FALSE)</f>
        <v>1.0859540000000001</v>
      </c>
      <c r="H310" s="29">
        <f>VLOOKUP($B310,$B$4:$H$228,7,FALSE)</f>
        <v>1.731463</v>
      </c>
      <c r="I310" s="29">
        <f>VLOOKUP($B310,$B$4:$Z$228,8,FALSE)</f>
        <v>5.9808320000000004</v>
      </c>
      <c r="J310" s="29">
        <f>VLOOKUP($B310,$B$4:$Z$228,9,FALSE)</f>
        <v>2.7619769999999999</v>
      </c>
      <c r="K310" s="29">
        <f t="shared" si="26"/>
        <v>2.5331579999999998</v>
      </c>
      <c r="L310" s="29">
        <f t="shared" si="27"/>
        <v>1.4058649999999999</v>
      </c>
    </row>
    <row r="311" spans="1:12" x14ac:dyDescent="0.25">
      <c r="A311" s="4">
        <v>3172</v>
      </c>
      <c r="B311" s="10" t="str">
        <f>VLOOKUP(A311,países!$A$4:$B$247,2,FALSE)</f>
        <v>Guatemala</v>
      </c>
      <c r="C311" s="29">
        <f>VLOOKUP($B311,$B$4:$H$228,2,FALSE)</f>
        <v>53.625585999999998</v>
      </c>
      <c r="D311" s="29">
        <f>VLOOKUP($B311,$B$4:$H$228,3,FALSE)</f>
        <v>15.924503</v>
      </c>
      <c r="E311" s="29">
        <f>VLOOKUP($B311,$B$4:$H$228,4,FALSE)</f>
        <v>25.143022999999999</v>
      </c>
      <c r="F311" s="29">
        <f>VLOOKUP($B311,$B$4:$H$228,5,FALSE)</f>
        <v>44.896501999999998</v>
      </c>
      <c r="G311" s="29">
        <f>VLOOKUP($B311,$B$4:$H$228,6,FALSE)</f>
        <v>16.352340000000002</v>
      </c>
      <c r="H311" s="29">
        <f>VLOOKUP($B311,$B$4:$H$228,7,FALSE)</f>
        <v>14.160779</v>
      </c>
      <c r="I311" s="29">
        <f>VLOOKUP($B311,$B$4:$Z$228,8,FALSE)</f>
        <v>9.0359350000000003</v>
      </c>
      <c r="J311" s="29">
        <f>VLOOKUP($B311,$B$4:$Z$228,9,FALSE)</f>
        <v>16.374188</v>
      </c>
      <c r="K311" s="29">
        <f t="shared" si="26"/>
        <v>4.7188790000000003</v>
      </c>
      <c r="L311" s="29">
        <f t="shared" si="27"/>
        <v>21.391707</v>
      </c>
    </row>
    <row r="312" spans="1:12" x14ac:dyDescent="0.25">
      <c r="A312" s="4">
        <v>3452</v>
      </c>
      <c r="B312" s="10" t="str">
        <f>VLOOKUP(A312,países!$A$4:$B$247,2,FALSE)</f>
        <v>Honduras</v>
      </c>
      <c r="C312" s="29">
        <f>VLOOKUP($B312,$B$4:$H$228,2,FALSE)</f>
        <v>0.27314699999999997</v>
      </c>
      <c r="D312" s="29">
        <f>VLOOKUP($B312,$B$4:$H$228,3,FALSE)</f>
        <v>0.437415</v>
      </c>
      <c r="E312" s="29">
        <f>VLOOKUP($B312,$B$4:$H$228,4,FALSE)</f>
        <v>0.42617899999999997</v>
      </c>
      <c r="F312" s="29">
        <f>VLOOKUP($B312,$B$4:$H$228,5,FALSE)</f>
        <v>1.388911</v>
      </c>
      <c r="G312" s="29">
        <f>VLOOKUP($B312,$B$4:$H$228,6,FALSE)</f>
        <v>0.82312700000000005</v>
      </c>
      <c r="H312" s="29">
        <f>VLOOKUP($B312,$B$4:$H$228,7,FALSE)</f>
        <v>0.31592700000000001</v>
      </c>
      <c r="I312" s="29">
        <f>VLOOKUP($B312,$B$4:$Z$228,8,FALSE)</f>
        <v>0.61622399999999999</v>
      </c>
      <c r="J312" s="29">
        <f>VLOOKUP($B312,$B$4:$Z$228,9,FALSE)</f>
        <v>0.36674299999999999</v>
      </c>
      <c r="K312" s="29">
        <f t="shared" si="26"/>
        <v>2.0970179999999998</v>
      </c>
      <c r="L312" s="29">
        <f t="shared" si="27"/>
        <v>0.24843699999999999</v>
      </c>
    </row>
    <row r="313" spans="1:12" x14ac:dyDescent="0.25">
      <c r="A313" s="4">
        <v>5212</v>
      </c>
      <c r="B313" s="10" t="str">
        <f>VLOOKUP(A313,países!$A$4:$B$247,2,FALSE)</f>
        <v>Nicaragua</v>
      </c>
      <c r="C313" s="29">
        <f>VLOOKUP($B313,$B$4:$H$228,2,FALSE)</f>
        <v>2.3144040000000001</v>
      </c>
      <c r="D313" s="29">
        <f>VLOOKUP($B313,$B$4:$H$228,3,FALSE)</f>
        <v>5.9400000000000002E-4</v>
      </c>
      <c r="E313" s="29">
        <f>VLOOKUP($B313,$B$4:$H$228,4,FALSE)</f>
        <v>1.139E-3</v>
      </c>
      <c r="F313" s="29">
        <f>VLOOKUP($B313,$B$4:$H$228,5,FALSE)</f>
        <v>1.1142460000000001</v>
      </c>
      <c r="G313" s="29">
        <f>VLOOKUP($B313,$B$4:$H$228,6,FALSE)</f>
        <v>6.2319999999999997E-3</v>
      </c>
      <c r="H313" s="29">
        <f>VLOOKUP($B313,$B$4:$H$228,7,FALSE)</f>
        <v>9.2381000000000005E-2</v>
      </c>
      <c r="I313" s="29">
        <f>VLOOKUP($B313,$B$4:$Z$228,8,FALSE)</f>
        <v>1.024929</v>
      </c>
      <c r="J313" s="29">
        <f>VLOOKUP($B313,$B$4:$Z$228,9,FALSE)</f>
        <v>2.2010839999999998</v>
      </c>
      <c r="K313" s="29">
        <f t="shared" si="26"/>
        <v>0.59193200000000001</v>
      </c>
      <c r="L313" s="29">
        <f t="shared" si="27"/>
        <v>1.2724420000000001</v>
      </c>
    </row>
    <row r="314" spans="1:12" x14ac:dyDescent="0.25">
      <c r="A314" s="4"/>
      <c r="B314" s="4"/>
      <c r="C314" s="29"/>
      <c r="D314" s="29"/>
      <c r="E314" s="29"/>
      <c r="F314" s="29"/>
      <c r="G314" s="29"/>
      <c r="H314" s="29"/>
      <c r="I314" s="29"/>
      <c r="J314" s="29"/>
      <c r="K314" s="29"/>
      <c r="L314" s="29"/>
    </row>
    <row r="315" spans="1:12" x14ac:dyDescent="0.25">
      <c r="A315" s="4">
        <v>919906</v>
      </c>
      <c r="B315" s="26" t="str">
        <f>VLOOKUP(A315,países!$A$4:$B$247,2,FALSE)</f>
        <v>CAN</v>
      </c>
      <c r="C315" s="29"/>
      <c r="D315" s="29"/>
      <c r="E315" s="29"/>
      <c r="F315" s="29"/>
      <c r="G315" s="29"/>
      <c r="H315" s="29"/>
      <c r="I315" s="29"/>
      <c r="J315" s="29"/>
      <c r="K315" s="29"/>
      <c r="L315" s="29"/>
    </row>
    <row r="316" spans="1:12" x14ac:dyDescent="0.25">
      <c r="A316" s="4">
        <v>973</v>
      </c>
      <c r="B316" s="10" t="str">
        <f>VLOOKUP(A316,países!$A$4:$B$247,2,FALSE)</f>
        <v>Bolivia</v>
      </c>
      <c r="C316" s="29">
        <f>VLOOKUP($B316,$B$4:$H$228,2,FALSE)</f>
        <v>12.681861</v>
      </c>
      <c r="D316" s="29">
        <f>VLOOKUP($B316,$B$4:$H$228,3,FALSE)</f>
        <v>0.404586</v>
      </c>
      <c r="E316" s="29">
        <f>VLOOKUP($B316,$B$4:$H$228,4,FALSE)</f>
        <v>1.0895440000000001</v>
      </c>
      <c r="F316" s="29">
        <f>VLOOKUP($B316,$B$4:$H$228,5,FALSE)</f>
        <v>12.816323000000001</v>
      </c>
      <c r="G316" s="29">
        <f>VLOOKUP($B316,$B$4:$H$228,6,FALSE)</f>
        <v>31.015031</v>
      </c>
      <c r="H316" s="29">
        <f>VLOOKUP($B316,$B$4:$H$228,7,FALSE)</f>
        <v>74.171367000000004</v>
      </c>
      <c r="I316" s="29">
        <f>VLOOKUP($B316,$B$4:$Z$228,8,FALSE)</f>
        <v>178.20895999999999</v>
      </c>
      <c r="J316" s="29">
        <f>VLOOKUP($B316,$B$4:$Z$228,9,FALSE)</f>
        <v>158.714733</v>
      </c>
      <c r="K316" s="29">
        <f t="shared" si="26"/>
        <v>129.865914</v>
      </c>
      <c r="L316" s="29">
        <f t="shared" si="27"/>
        <v>155.84362899999999</v>
      </c>
    </row>
    <row r="317" spans="1:12" x14ac:dyDescent="0.25">
      <c r="A317" s="4">
        <v>1693</v>
      </c>
      <c r="B317" s="10" t="str">
        <f>VLOOKUP(A317,países!$A$4:$B$247,2,FALSE)</f>
        <v>Colombia</v>
      </c>
      <c r="C317" s="29">
        <f>VLOOKUP($B317,$B$4:$H$228,2,FALSE)</f>
        <v>818.80120499999998</v>
      </c>
      <c r="D317" s="29">
        <f>VLOOKUP($B317,$B$4:$H$228,3,FALSE)</f>
        <v>682.05617299999994</v>
      </c>
      <c r="E317" s="29">
        <f>VLOOKUP($B317,$B$4:$H$228,4,FALSE)</f>
        <v>834.61859800000002</v>
      </c>
      <c r="F317" s="29">
        <f>VLOOKUP($B317,$B$4:$H$228,5,FALSE)</f>
        <v>796.69529399999999</v>
      </c>
      <c r="G317" s="29">
        <f>VLOOKUP($B317,$B$4:$H$228,6,FALSE)</f>
        <v>736.65038800000002</v>
      </c>
      <c r="H317" s="29">
        <f>VLOOKUP($B317,$B$4:$H$228,7,FALSE)</f>
        <v>1083.1034999999999</v>
      </c>
      <c r="I317" s="29">
        <f>VLOOKUP($B317,$B$4:$Z$228,8,FALSE)</f>
        <v>1431.055368</v>
      </c>
      <c r="J317" s="29">
        <f>VLOOKUP($B317,$B$4:$Z$228,9,FALSE)</f>
        <v>942.85951</v>
      </c>
      <c r="K317" s="29">
        <f t="shared" si="26"/>
        <v>627.629863</v>
      </c>
      <c r="L317" s="29">
        <f t="shared" si="27"/>
        <v>1102.585687</v>
      </c>
    </row>
    <row r="318" spans="1:12" x14ac:dyDescent="0.25">
      <c r="A318" s="4">
        <v>2393</v>
      </c>
      <c r="B318" s="10" t="str">
        <f>VLOOKUP(A318,países!$A$4:$B$247,2,FALSE)</f>
        <v>Ecuador</v>
      </c>
      <c r="C318" s="29">
        <f>VLOOKUP($B318,$B$4:$H$228,2,FALSE)</f>
        <v>29.560739000000002</v>
      </c>
      <c r="D318" s="29">
        <f>VLOOKUP($B318,$B$4:$H$228,3,FALSE)</f>
        <v>32.674804000000002</v>
      </c>
      <c r="E318" s="29">
        <f>VLOOKUP($B318,$B$4:$H$228,4,FALSE)</f>
        <v>41.747768999999998</v>
      </c>
      <c r="F318" s="29">
        <f>VLOOKUP($B318,$B$4:$H$228,5,FALSE)</f>
        <v>53.304462000000001</v>
      </c>
      <c r="G318" s="29">
        <f>VLOOKUP($B318,$B$4:$H$228,6,FALSE)</f>
        <v>58.399151000000003</v>
      </c>
      <c r="H318" s="29">
        <f>VLOOKUP($B318,$B$4:$H$228,7,FALSE)</f>
        <v>111.907011</v>
      </c>
      <c r="I318" s="29">
        <f>VLOOKUP($B318,$B$4:$Z$228,8,FALSE)</f>
        <v>157.94404700000001</v>
      </c>
      <c r="J318" s="29">
        <f>VLOOKUP($B318,$B$4:$Z$228,9,FALSE)</f>
        <v>50.327447999999997</v>
      </c>
      <c r="K318" s="29">
        <f t="shared" ref="K318:K379" si="36">VLOOKUP($B318,$B$4:$Z$228,10,FALSE)</f>
        <v>46.133237000000001</v>
      </c>
      <c r="L318" s="29">
        <f t="shared" ref="L318:L379" si="37">VLOOKUP($B318,$B$4:$Z$228,11,FALSE)</f>
        <v>91.283744999999996</v>
      </c>
    </row>
    <row r="319" spans="1:12" x14ac:dyDescent="0.25">
      <c r="A319" s="4">
        <v>5893</v>
      </c>
      <c r="B319" s="10" t="str">
        <f>VLOOKUP(A319,países!$A$4:$B$247,2,FALSE)</f>
        <v>Perú</v>
      </c>
      <c r="C319" s="29">
        <f>VLOOKUP($B319,$B$4:$H$228,2,FALSE)</f>
        <v>154.946415</v>
      </c>
      <c r="D319" s="29">
        <f>VLOOKUP($B319,$B$4:$H$228,3,FALSE)</f>
        <v>98.568509000000006</v>
      </c>
      <c r="E319" s="29">
        <f>VLOOKUP($B319,$B$4:$H$228,4,FALSE)</f>
        <v>115.849339</v>
      </c>
      <c r="F319" s="29">
        <f>VLOOKUP($B319,$B$4:$H$228,5,FALSE)</f>
        <v>100.508509</v>
      </c>
      <c r="G319" s="29">
        <f>VLOOKUP($B319,$B$4:$H$228,6,FALSE)</f>
        <v>88.46266</v>
      </c>
      <c r="H319" s="29">
        <f>VLOOKUP($B319,$B$4:$H$228,7,FALSE)</f>
        <v>121.271119</v>
      </c>
      <c r="I319" s="29">
        <f>VLOOKUP($B319,$B$4:$Z$228,8,FALSE)</f>
        <v>129.515882</v>
      </c>
      <c r="J319" s="29">
        <f>VLOOKUP($B319,$B$4:$Z$228,9,FALSE)</f>
        <v>80.417849000000004</v>
      </c>
      <c r="K319" s="29">
        <f t="shared" si="36"/>
        <v>59.641455000000001</v>
      </c>
      <c r="L319" s="29">
        <f t="shared" si="37"/>
        <v>89.879772000000003</v>
      </c>
    </row>
    <row r="320" spans="1:12" x14ac:dyDescent="0.25">
      <c r="A320" s="4"/>
      <c r="B320" s="4"/>
      <c r="C320" s="29"/>
      <c r="D320" s="29"/>
      <c r="E320" s="29"/>
      <c r="F320" s="29"/>
      <c r="G320" s="29"/>
      <c r="H320" s="29"/>
      <c r="I320" s="29"/>
      <c r="J320" s="29"/>
      <c r="K320" s="29"/>
      <c r="L320" s="29"/>
    </row>
    <row r="321" spans="1:12" x14ac:dyDescent="0.25">
      <c r="A321" s="4">
        <v>919907</v>
      </c>
      <c r="B321" s="26" t="str">
        <f>VLOOKUP(A321,países!$A$4:$B$247,2,FALSE)</f>
        <v>Mercosur</v>
      </c>
      <c r="C321" s="29"/>
      <c r="D321" s="29"/>
      <c r="E321" s="29"/>
      <c r="F321" s="29"/>
      <c r="G321" s="29"/>
      <c r="H321" s="29"/>
      <c r="I321" s="29"/>
      <c r="J321" s="29"/>
      <c r="K321" s="29"/>
      <c r="L321" s="29"/>
    </row>
    <row r="322" spans="1:12" x14ac:dyDescent="0.25">
      <c r="A322" s="4">
        <v>633</v>
      </c>
      <c r="B322" s="10" t="str">
        <f>VLOOKUP(A322,países!$A$4:$B$247,2,FALSE)</f>
        <v>Argentina</v>
      </c>
      <c r="C322" s="29">
        <f>VLOOKUP($B322,$B$4:$H$228,2,FALSE)</f>
        <v>292.90493900000001</v>
      </c>
      <c r="D322" s="29">
        <f>VLOOKUP($B322,$B$4:$H$228,3,FALSE)</f>
        <v>291.70924500000001</v>
      </c>
      <c r="E322" s="29">
        <f>VLOOKUP($B322,$B$4:$H$228,4,FALSE)</f>
        <v>304.90786500000002</v>
      </c>
      <c r="F322" s="29">
        <f>VLOOKUP($B322,$B$4:$H$228,5,FALSE)</f>
        <v>331.83014800000001</v>
      </c>
      <c r="G322" s="29">
        <f>VLOOKUP($B322,$B$4:$H$228,6,FALSE)</f>
        <v>224.88130100000001</v>
      </c>
      <c r="H322" s="29">
        <f>VLOOKUP($B322,$B$4:$H$228,7,FALSE)</f>
        <v>226.568791</v>
      </c>
      <c r="I322" s="29">
        <f>VLOOKUP($B322,$B$4:$Z$228,8,FALSE)</f>
        <v>226.72739000000001</v>
      </c>
      <c r="J322" s="29">
        <f>VLOOKUP($B322,$B$4:$Z$228,9,FALSE)</f>
        <v>139.91310899999999</v>
      </c>
      <c r="K322" s="29">
        <f t="shared" si="36"/>
        <v>115.855941</v>
      </c>
      <c r="L322" s="29">
        <f t="shared" si="37"/>
        <v>222.23985300000001</v>
      </c>
    </row>
    <row r="323" spans="1:12" x14ac:dyDescent="0.25">
      <c r="A323" s="4">
        <v>1053</v>
      </c>
      <c r="B323" s="10" t="str">
        <f>VLOOKUP(A323,países!$A$4:$B$247,2,FALSE)</f>
        <v>Brasil</v>
      </c>
      <c r="C323" s="29">
        <f>VLOOKUP($B323,$B$4:$H$228,2,FALSE)</f>
        <v>415.521455</v>
      </c>
      <c r="D323" s="29">
        <f>VLOOKUP($B323,$B$4:$H$228,3,FALSE)</f>
        <v>361.995722</v>
      </c>
      <c r="E323" s="29">
        <f>VLOOKUP($B323,$B$4:$H$228,4,FALSE)</f>
        <v>619.29683299999999</v>
      </c>
      <c r="F323" s="29">
        <f>VLOOKUP($B323,$B$4:$H$228,5,FALSE)</f>
        <v>617.56507199999999</v>
      </c>
      <c r="G323" s="29">
        <f>VLOOKUP($B323,$B$4:$H$228,6,FALSE)</f>
        <v>456.20973800000002</v>
      </c>
      <c r="H323" s="29">
        <f>VLOOKUP($B323,$B$4:$H$228,7,FALSE)</f>
        <v>727.062724</v>
      </c>
      <c r="I323" s="29">
        <f>VLOOKUP($B323,$B$4:$Z$228,8,FALSE)</f>
        <v>974.56070799999998</v>
      </c>
      <c r="J323" s="29">
        <f>VLOOKUP($B323,$B$4:$Z$228,9,FALSE)</f>
        <v>708.69493799999998</v>
      </c>
      <c r="K323" s="29">
        <f t="shared" si="36"/>
        <v>469.100435</v>
      </c>
      <c r="L323" s="29">
        <f t="shared" si="37"/>
        <v>832.88270199999999</v>
      </c>
    </row>
    <row r="324" spans="1:12" x14ac:dyDescent="0.25">
      <c r="A324" s="4">
        <v>5863</v>
      </c>
      <c r="B324" s="10" t="str">
        <f>VLOOKUP(A324,países!$A$4:$B$247,2,FALSE)</f>
        <v>Paraguay</v>
      </c>
      <c r="C324" s="29">
        <f>VLOOKUP($B324,$B$4:$H$228,2,FALSE)</f>
        <v>82.941042999999993</v>
      </c>
      <c r="D324" s="29">
        <f>VLOOKUP($B324,$B$4:$H$228,3,FALSE)</f>
        <v>45.650243000000003</v>
      </c>
      <c r="E324" s="29">
        <f>VLOOKUP($B324,$B$4:$H$228,4,FALSE)</f>
        <v>25.529551999999999</v>
      </c>
      <c r="F324" s="29">
        <f>VLOOKUP($B324,$B$4:$H$228,5,FALSE)</f>
        <v>11.544340999999999</v>
      </c>
      <c r="G324" s="29">
        <f>VLOOKUP($B324,$B$4:$H$228,6,FALSE)</f>
        <v>35.341234999999998</v>
      </c>
      <c r="H324" s="29">
        <f>VLOOKUP($B324,$B$4:$H$228,7,FALSE)</f>
        <v>31.316210999999999</v>
      </c>
      <c r="I324" s="29">
        <f>VLOOKUP($B324,$B$4:$Z$228,8,FALSE)</f>
        <v>18.956263</v>
      </c>
      <c r="J324" s="29">
        <f>VLOOKUP($B324,$B$4:$Z$228,9,FALSE)</f>
        <v>36.105663999999997</v>
      </c>
      <c r="K324" s="29">
        <f t="shared" si="36"/>
        <v>58.071603000000003</v>
      </c>
      <c r="L324" s="29">
        <f t="shared" si="37"/>
        <v>61.914006000000001</v>
      </c>
    </row>
    <row r="325" spans="1:12" x14ac:dyDescent="0.25">
      <c r="A325" s="4">
        <v>8453</v>
      </c>
      <c r="B325" s="10" t="str">
        <f>VLOOKUP(A325,países!$A$4:$B$247,2,FALSE)</f>
        <v>Uruguay</v>
      </c>
      <c r="C325" s="29">
        <f>VLOOKUP($B325,$B$4:$H$228,2,FALSE)</f>
        <v>12.327094000000001</v>
      </c>
      <c r="D325" s="29">
        <f>VLOOKUP($B325,$B$4:$H$228,3,FALSE)</f>
        <v>18.870253999999999</v>
      </c>
      <c r="E325" s="29">
        <f>VLOOKUP($B325,$B$4:$H$228,4,FALSE)</f>
        <v>22.528490000000001</v>
      </c>
      <c r="F325" s="29">
        <f>VLOOKUP($B325,$B$4:$H$228,5,FALSE)</f>
        <v>44.211153000000003</v>
      </c>
      <c r="G325" s="29">
        <f>VLOOKUP($B325,$B$4:$H$228,6,FALSE)</f>
        <v>52.369204000000003</v>
      </c>
      <c r="H325" s="29">
        <f>VLOOKUP($B325,$B$4:$H$228,7,FALSE)</f>
        <v>44.177286000000002</v>
      </c>
      <c r="I325" s="29">
        <f>VLOOKUP($B325,$B$4:$Z$228,8,FALSE)</f>
        <v>55.759580999999997</v>
      </c>
      <c r="J325" s="29">
        <f>VLOOKUP($B325,$B$4:$Z$228,9,FALSE)</f>
        <v>33.443603000000003</v>
      </c>
      <c r="K325" s="29">
        <f t="shared" si="36"/>
        <v>14.713262</v>
      </c>
      <c r="L325" s="29">
        <f t="shared" si="37"/>
        <v>23.071083999999999</v>
      </c>
    </row>
    <row r="326" spans="1:12" x14ac:dyDescent="0.25">
      <c r="A326" s="4"/>
      <c r="B326" s="4"/>
      <c r="C326" s="29"/>
      <c r="D326" s="29"/>
      <c r="E326" s="29"/>
      <c r="F326" s="29"/>
      <c r="G326" s="29"/>
      <c r="H326" s="29"/>
      <c r="I326" s="29"/>
      <c r="J326" s="29"/>
      <c r="K326" s="29"/>
      <c r="L326" s="29"/>
    </row>
    <row r="327" spans="1:12" x14ac:dyDescent="0.25">
      <c r="A327" s="4">
        <v>919908</v>
      </c>
      <c r="B327" s="26" t="str">
        <f>VLOOKUP(A327,países!$A$4:$B$247,2,FALSE)</f>
        <v>Unión Europea</v>
      </c>
      <c r="C327" s="29"/>
      <c r="D327" s="29"/>
      <c r="E327" s="29"/>
      <c r="F327" s="29"/>
      <c r="G327" s="29"/>
      <c r="H327" s="29"/>
      <c r="I327" s="29"/>
      <c r="J327" s="29"/>
      <c r="K327" s="29"/>
      <c r="L327" s="29"/>
    </row>
    <row r="328" spans="1:12" x14ac:dyDescent="0.25">
      <c r="A328" s="4">
        <v>234</v>
      </c>
      <c r="B328" s="10" t="str">
        <f>VLOOKUP(A328,países!$A$4:$B$247,2,FALSE)</f>
        <v>Alemania</v>
      </c>
      <c r="C328" s="29">
        <f t="shared" ref="C328:C341" si="38">VLOOKUP($B328,$B$4:$H$228,2,FALSE)</f>
        <v>521.29534999999998</v>
      </c>
      <c r="D328" s="29">
        <f t="shared" ref="D328:D341" si="39">VLOOKUP($B328,$B$4:$H$228,3,FALSE)</f>
        <v>401.32561399999997</v>
      </c>
      <c r="E328" s="29">
        <f t="shared" ref="E328:E341" si="40">VLOOKUP($B328,$B$4:$H$228,4,FALSE)</f>
        <v>527.671513</v>
      </c>
      <c r="F328" s="29">
        <f t="shared" ref="F328:F341" si="41">VLOOKUP($B328,$B$4:$H$228,5,FALSE)</f>
        <v>686.80595600000004</v>
      </c>
      <c r="G328" s="29">
        <f t="shared" ref="G328:G341" si="42">VLOOKUP($B328,$B$4:$H$228,6,FALSE)</f>
        <v>608.55102599999998</v>
      </c>
      <c r="H328" s="29">
        <f t="shared" ref="H328:H341" si="43">VLOOKUP($B328,$B$4:$H$228,7,FALSE)</f>
        <v>521.650531</v>
      </c>
      <c r="I328" s="29">
        <f t="shared" ref="I328:I341" si="44">VLOOKUP($B328,$B$4:$Z$228,8,FALSE)</f>
        <v>578.67891599999996</v>
      </c>
      <c r="J328" s="29">
        <f t="shared" ref="J328:J341" si="45">VLOOKUP($B328,$B$4:$Z$228,9,FALSE)</f>
        <v>536.63343099999997</v>
      </c>
      <c r="K328" s="29">
        <f t="shared" si="36"/>
        <v>280.06559199999998</v>
      </c>
      <c r="L328" s="29">
        <f t="shared" si="37"/>
        <v>349.44519300000002</v>
      </c>
    </row>
    <row r="329" spans="1:12" x14ac:dyDescent="0.25">
      <c r="A329" s="4">
        <v>724</v>
      </c>
      <c r="B329" s="10" t="str">
        <f>VLOOKUP(A329,países!$A$4:$B$247,2,FALSE)</f>
        <v>Austria</v>
      </c>
      <c r="C329" s="29">
        <f t="shared" si="38"/>
        <v>17.180741000000001</v>
      </c>
      <c r="D329" s="29">
        <f t="shared" si="39"/>
        <v>18.352036999999999</v>
      </c>
      <c r="E329" s="29">
        <f t="shared" si="40"/>
        <v>26.828306999999999</v>
      </c>
      <c r="F329" s="29">
        <f t="shared" si="41"/>
        <v>11.498397000000001</v>
      </c>
      <c r="G329" s="29">
        <f t="shared" si="42"/>
        <v>20.328194</v>
      </c>
      <c r="H329" s="29">
        <f t="shared" si="43"/>
        <v>32.345540999999997</v>
      </c>
      <c r="I329" s="29">
        <f t="shared" si="44"/>
        <v>29.095412</v>
      </c>
      <c r="J329" s="29">
        <f t="shared" si="45"/>
        <v>24.171254999999999</v>
      </c>
      <c r="K329" s="29">
        <f t="shared" si="36"/>
        <v>74.817988</v>
      </c>
      <c r="L329" s="29">
        <f t="shared" si="37"/>
        <v>21.066766000000001</v>
      </c>
    </row>
    <row r="330" spans="1:12" x14ac:dyDescent="0.25">
      <c r="A330" s="4">
        <v>874</v>
      </c>
      <c r="B330" s="10" t="str">
        <f>VLOOKUP(A330,países!$A$4:$B$247,2,FALSE)</f>
        <v>Bélgica-Luxemburgo</v>
      </c>
      <c r="C330" s="29">
        <f t="shared" si="38"/>
        <v>111.773348</v>
      </c>
      <c r="D330" s="29">
        <f t="shared" si="39"/>
        <v>78.710665000000006</v>
      </c>
      <c r="E330" s="29">
        <f t="shared" si="40"/>
        <v>138.10319999999999</v>
      </c>
      <c r="F330" s="29">
        <f t="shared" si="41"/>
        <v>170.96807999999999</v>
      </c>
      <c r="G330" s="29">
        <f t="shared" si="42"/>
        <v>130.16294000000002</v>
      </c>
      <c r="H330" s="29">
        <f t="shared" si="43"/>
        <v>157.28134100000003</v>
      </c>
      <c r="I330" s="29">
        <f t="shared" si="44"/>
        <v>114.99242199999999</v>
      </c>
      <c r="J330" s="29">
        <f t="shared" si="45"/>
        <v>100.253726</v>
      </c>
      <c r="K330" s="29">
        <f t="shared" si="36"/>
        <v>58.089599</v>
      </c>
      <c r="L330" s="29">
        <f t="shared" si="37"/>
        <v>126.031694</v>
      </c>
    </row>
    <row r="331" spans="1:12" x14ac:dyDescent="0.25">
      <c r="A331" s="4">
        <v>2324</v>
      </c>
      <c r="B331" s="10" t="str">
        <f>VLOOKUP(A331,países!$A$4:$B$247,2,FALSE)</f>
        <v>Dinamarca</v>
      </c>
      <c r="C331" s="29">
        <f t="shared" si="38"/>
        <v>29.520012000000001</v>
      </c>
      <c r="D331" s="29">
        <f t="shared" si="39"/>
        <v>24.604666999999999</v>
      </c>
      <c r="E331" s="29">
        <f t="shared" si="40"/>
        <v>26.150742000000001</v>
      </c>
      <c r="F331" s="29">
        <f t="shared" si="41"/>
        <v>27.924332</v>
      </c>
      <c r="G331" s="29">
        <f t="shared" si="42"/>
        <v>22.105167000000002</v>
      </c>
      <c r="H331" s="29">
        <f t="shared" si="43"/>
        <v>26.637910999999999</v>
      </c>
      <c r="I331" s="29">
        <f t="shared" si="44"/>
        <v>40.460498999999999</v>
      </c>
      <c r="J331" s="29">
        <f t="shared" si="45"/>
        <v>36.020274000000001</v>
      </c>
      <c r="K331" s="29">
        <f t="shared" si="36"/>
        <v>26.703182999999999</v>
      </c>
      <c r="L331" s="29">
        <f t="shared" si="37"/>
        <v>13.007701000000001</v>
      </c>
    </row>
    <row r="332" spans="1:12" x14ac:dyDescent="0.25">
      <c r="A332" s="4">
        <v>2454</v>
      </c>
      <c r="B332" s="10" t="str">
        <f>VLOOKUP(A332,países!$A$4:$B$247,2,FALSE)</f>
        <v>España</v>
      </c>
      <c r="C332" s="29">
        <f t="shared" si="38"/>
        <v>250.041281</v>
      </c>
      <c r="D332" s="29">
        <f t="shared" si="39"/>
        <v>184.82560000000001</v>
      </c>
      <c r="E332" s="29">
        <f t="shared" si="40"/>
        <v>239.70807600000001</v>
      </c>
      <c r="F332" s="29">
        <f t="shared" si="41"/>
        <v>322.34549800000002</v>
      </c>
      <c r="G332" s="29">
        <f t="shared" si="42"/>
        <v>405.30667899999997</v>
      </c>
      <c r="H332" s="29">
        <f t="shared" si="43"/>
        <v>365.17431699999997</v>
      </c>
      <c r="I332" s="29">
        <f t="shared" si="44"/>
        <v>447.95416</v>
      </c>
      <c r="J332" s="29">
        <f t="shared" si="45"/>
        <v>273.69796400000001</v>
      </c>
      <c r="K332" s="29">
        <f t="shared" si="36"/>
        <v>289.94003600000002</v>
      </c>
      <c r="L332" s="29">
        <f t="shared" si="37"/>
        <v>273.30028199999998</v>
      </c>
    </row>
    <row r="333" spans="1:12" x14ac:dyDescent="0.25">
      <c r="A333" s="4">
        <v>2714</v>
      </c>
      <c r="B333" s="10" t="str">
        <f>VLOOKUP(A333,países!$A$4:$B$247,2,FALSE)</f>
        <v>Finlandia</v>
      </c>
      <c r="C333" s="29">
        <f t="shared" si="38"/>
        <v>29.291176</v>
      </c>
      <c r="D333" s="29">
        <f t="shared" si="39"/>
        <v>21.614080000000001</v>
      </c>
      <c r="E333" s="29">
        <f t="shared" si="40"/>
        <v>21.251788999999999</v>
      </c>
      <c r="F333" s="29">
        <f t="shared" si="41"/>
        <v>54.003537000000001</v>
      </c>
      <c r="G333" s="29">
        <f t="shared" si="42"/>
        <v>27.348569000000001</v>
      </c>
      <c r="H333" s="29">
        <f t="shared" si="43"/>
        <v>40.580022999999997</v>
      </c>
      <c r="I333" s="29">
        <f t="shared" si="44"/>
        <v>75.190759</v>
      </c>
      <c r="J333" s="29">
        <f t="shared" si="45"/>
        <v>33.327302000000003</v>
      </c>
      <c r="K333" s="29">
        <f t="shared" si="36"/>
        <v>26.310604000000001</v>
      </c>
      <c r="L333" s="29">
        <f t="shared" si="37"/>
        <v>16.395789000000001</v>
      </c>
    </row>
    <row r="334" spans="1:12" x14ac:dyDescent="0.25">
      <c r="A334" s="4">
        <v>2754</v>
      </c>
      <c r="B334" s="10" t="str">
        <f>VLOOKUP(A334,países!$A$4:$B$247,2,FALSE)</f>
        <v>Francia</v>
      </c>
      <c r="C334" s="29">
        <f t="shared" si="38"/>
        <v>249.71995999999999</v>
      </c>
      <c r="D334" s="29">
        <f t="shared" si="39"/>
        <v>178.43083799999999</v>
      </c>
      <c r="E334" s="29">
        <f t="shared" si="40"/>
        <v>223.20997</v>
      </c>
      <c r="F334" s="29">
        <f t="shared" si="41"/>
        <v>300.63607300000001</v>
      </c>
      <c r="G334" s="29">
        <f t="shared" si="42"/>
        <v>242.73071999999999</v>
      </c>
      <c r="H334" s="29">
        <f t="shared" si="43"/>
        <v>354.207764</v>
      </c>
      <c r="I334" s="29">
        <f t="shared" si="44"/>
        <v>302.52067799999998</v>
      </c>
      <c r="J334" s="29">
        <f t="shared" si="45"/>
        <v>199.863991</v>
      </c>
      <c r="K334" s="29">
        <f t="shared" si="36"/>
        <v>198.90240800000001</v>
      </c>
      <c r="L334" s="29">
        <f t="shared" si="37"/>
        <v>160.987281</v>
      </c>
    </row>
    <row r="335" spans="1:12" x14ac:dyDescent="0.25">
      <c r="A335" s="4">
        <v>3014</v>
      </c>
      <c r="B335" s="10" t="str">
        <f>VLOOKUP(A335,países!$A$4:$B$247,2,FALSE)</f>
        <v>Grecia</v>
      </c>
      <c r="C335" s="29">
        <f t="shared" si="38"/>
        <v>0.67888400000000004</v>
      </c>
      <c r="D335" s="29">
        <f t="shared" si="39"/>
        <v>0.64798</v>
      </c>
      <c r="E335" s="29">
        <f t="shared" si="40"/>
        <v>1.710167</v>
      </c>
      <c r="F335" s="29">
        <f t="shared" si="41"/>
        <v>1.104708</v>
      </c>
      <c r="G335" s="29">
        <f t="shared" si="42"/>
        <v>2.7075209999999998</v>
      </c>
      <c r="H335" s="29">
        <f t="shared" si="43"/>
        <v>1.668747</v>
      </c>
      <c r="I335" s="29">
        <f t="shared" si="44"/>
        <v>4.7465700000000002</v>
      </c>
      <c r="J335" s="29">
        <f t="shared" si="45"/>
        <v>1.6182030000000001</v>
      </c>
      <c r="K335" s="29">
        <f t="shared" si="36"/>
        <v>2.022208</v>
      </c>
      <c r="L335" s="29">
        <f t="shared" si="37"/>
        <v>2.3838089999999998</v>
      </c>
    </row>
    <row r="336" spans="1:12" x14ac:dyDescent="0.25">
      <c r="A336" s="4">
        <v>3754</v>
      </c>
      <c r="B336" s="10" t="str">
        <f>VLOOKUP(A336,países!$A$4:$B$247,2,FALSE)</f>
        <v>Irlanda</v>
      </c>
      <c r="C336" s="29">
        <f t="shared" si="38"/>
        <v>11.490140999999999</v>
      </c>
      <c r="D336" s="29">
        <f t="shared" si="39"/>
        <v>23.106627</v>
      </c>
      <c r="E336" s="29">
        <f t="shared" si="40"/>
        <v>17.492418000000001</v>
      </c>
      <c r="F336" s="29">
        <f t="shared" si="41"/>
        <v>17.586649999999999</v>
      </c>
      <c r="G336" s="29">
        <f t="shared" si="42"/>
        <v>14.197696000000001</v>
      </c>
      <c r="H336" s="29">
        <f t="shared" si="43"/>
        <v>32.894362999999998</v>
      </c>
      <c r="I336" s="29">
        <f t="shared" si="44"/>
        <v>39.285508999999998</v>
      </c>
      <c r="J336" s="29">
        <f t="shared" si="45"/>
        <v>27.366081000000001</v>
      </c>
      <c r="K336" s="29">
        <f t="shared" si="36"/>
        <v>28.603221000000001</v>
      </c>
      <c r="L336" s="29">
        <f t="shared" si="37"/>
        <v>24.069191</v>
      </c>
    </row>
    <row r="337" spans="1:12" x14ac:dyDescent="0.25">
      <c r="A337" s="4">
        <v>3864</v>
      </c>
      <c r="B337" s="10" t="str">
        <f>VLOOKUP(A337,países!$A$4:$B$247,2,FALSE)</f>
        <v>Italia</v>
      </c>
      <c r="C337" s="29">
        <f t="shared" si="38"/>
        <v>323.92550799999998</v>
      </c>
      <c r="D337" s="29">
        <f t="shared" si="39"/>
        <v>330.97142600000001</v>
      </c>
      <c r="E337" s="29">
        <f t="shared" si="40"/>
        <v>457.77779600000002</v>
      </c>
      <c r="F337" s="29">
        <f t="shared" si="41"/>
        <v>557.85979499999996</v>
      </c>
      <c r="G337" s="29">
        <f t="shared" si="42"/>
        <v>733.32128599999999</v>
      </c>
      <c r="H337" s="29">
        <f t="shared" si="43"/>
        <v>640.90553399999999</v>
      </c>
      <c r="I337" s="29">
        <f t="shared" si="44"/>
        <v>549.30067399999996</v>
      </c>
      <c r="J337" s="29">
        <f t="shared" si="45"/>
        <v>435.97630800000002</v>
      </c>
      <c r="K337" s="29">
        <f t="shared" si="36"/>
        <v>210.15895899999998</v>
      </c>
      <c r="L337" s="29">
        <f t="shared" si="37"/>
        <v>320.870114</v>
      </c>
    </row>
    <row r="338" spans="1:12" x14ac:dyDescent="0.25">
      <c r="A338" s="4">
        <v>5734</v>
      </c>
      <c r="B338" s="10" t="str">
        <f>VLOOKUP(A338,países!$A$4:$B$247,2,FALSE)</f>
        <v>Holanda</v>
      </c>
      <c r="C338" s="29">
        <f t="shared" si="38"/>
        <v>135.33198400000001</v>
      </c>
      <c r="D338" s="29">
        <f t="shared" si="39"/>
        <v>106.888154</v>
      </c>
      <c r="E338" s="29">
        <f t="shared" si="40"/>
        <v>146.939911</v>
      </c>
      <c r="F338" s="29">
        <f t="shared" si="41"/>
        <v>230.75363400000001</v>
      </c>
      <c r="G338" s="29">
        <f t="shared" si="42"/>
        <v>156.10318899999999</v>
      </c>
      <c r="H338" s="29">
        <f t="shared" si="43"/>
        <v>221.95445799999999</v>
      </c>
      <c r="I338" s="29">
        <f t="shared" si="44"/>
        <v>168.66764800000001</v>
      </c>
      <c r="J338" s="29">
        <f t="shared" si="45"/>
        <v>111.375666</v>
      </c>
      <c r="K338" s="29">
        <f t="shared" si="36"/>
        <v>73.556989000000002</v>
      </c>
      <c r="L338" s="29">
        <f t="shared" si="37"/>
        <v>96.820430999999999</v>
      </c>
    </row>
    <row r="339" spans="1:12" x14ac:dyDescent="0.25">
      <c r="A339" s="4">
        <v>6074</v>
      </c>
      <c r="B339" s="10" t="str">
        <f>VLOOKUP(A339,países!$A$4:$B$247,2,FALSE)</f>
        <v>Portugal</v>
      </c>
      <c r="C339" s="29">
        <f t="shared" si="38"/>
        <v>8.1823399999999999</v>
      </c>
      <c r="D339" s="29">
        <f t="shared" si="39"/>
        <v>7.8156340000000002</v>
      </c>
      <c r="E339" s="29">
        <f t="shared" si="40"/>
        <v>10.081742</v>
      </c>
      <c r="F339" s="29">
        <f t="shared" si="41"/>
        <v>10.669373999999999</v>
      </c>
      <c r="G339" s="29">
        <f t="shared" si="42"/>
        <v>15.940386</v>
      </c>
      <c r="H339" s="29">
        <f t="shared" si="43"/>
        <v>13.826264999999999</v>
      </c>
      <c r="I339" s="29">
        <f t="shared" si="44"/>
        <v>22.221993999999999</v>
      </c>
      <c r="J339" s="29">
        <f t="shared" si="45"/>
        <v>8.7484079999999995</v>
      </c>
      <c r="K339" s="29">
        <f t="shared" si="36"/>
        <v>4.6654369999999998</v>
      </c>
      <c r="L339" s="29">
        <f t="shared" si="37"/>
        <v>7.5843860000000003</v>
      </c>
    </row>
    <row r="340" spans="1:12" x14ac:dyDescent="0.25">
      <c r="A340" s="4">
        <v>6284</v>
      </c>
      <c r="B340" s="10" t="str">
        <f>VLOOKUP(A340,países!$A$4:$B$247,2,FALSE)</f>
        <v>Reino Unido</v>
      </c>
      <c r="C340" s="29">
        <f t="shared" si="38"/>
        <v>217.075321</v>
      </c>
      <c r="D340" s="29">
        <f t="shared" si="39"/>
        <v>184.20309700000001</v>
      </c>
      <c r="E340" s="29">
        <f t="shared" si="40"/>
        <v>276.01199400000002</v>
      </c>
      <c r="F340" s="29">
        <f t="shared" si="41"/>
        <v>286.27882699999998</v>
      </c>
      <c r="G340" s="29">
        <f t="shared" si="42"/>
        <v>213.1062</v>
      </c>
      <c r="H340" s="29">
        <f t="shared" si="43"/>
        <v>315.20785899999998</v>
      </c>
      <c r="I340" s="29">
        <f t="shared" si="44"/>
        <v>344.88142299999998</v>
      </c>
      <c r="J340" s="29">
        <f t="shared" si="45"/>
        <v>239.91573399999999</v>
      </c>
      <c r="K340" s="29">
        <f t="shared" si="36"/>
        <v>190.519227</v>
      </c>
      <c r="L340" s="29">
        <f t="shared" si="37"/>
        <v>194.046764</v>
      </c>
    </row>
    <row r="341" spans="1:12" x14ac:dyDescent="0.25">
      <c r="A341" s="4">
        <v>7644</v>
      </c>
      <c r="B341" s="10" t="str">
        <f>VLOOKUP(A341,países!$A$4:$B$247,2,FALSE)</f>
        <v>Suecia</v>
      </c>
      <c r="C341" s="29">
        <f t="shared" si="38"/>
        <v>30.478843999999999</v>
      </c>
      <c r="D341" s="29">
        <f t="shared" si="39"/>
        <v>34.569124000000002</v>
      </c>
      <c r="E341" s="29">
        <f t="shared" si="40"/>
        <v>84.533812999999995</v>
      </c>
      <c r="F341" s="29">
        <f t="shared" si="41"/>
        <v>114.20131600000001</v>
      </c>
      <c r="G341" s="29">
        <f t="shared" si="42"/>
        <v>83.583749999999995</v>
      </c>
      <c r="H341" s="29">
        <f t="shared" si="43"/>
        <v>58.177846000000002</v>
      </c>
      <c r="I341" s="29">
        <f t="shared" si="44"/>
        <v>77.232313000000005</v>
      </c>
      <c r="J341" s="29">
        <f t="shared" si="45"/>
        <v>61.599730999999998</v>
      </c>
      <c r="K341" s="29">
        <f t="shared" si="36"/>
        <v>41.748362</v>
      </c>
      <c r="L341" s="29">
        <f t="shared" si="37"/>
        <v>32.128135999999998</v>
      </c>
    </row>
    <row r="342" spans="1:12" x14ac:dyDescent="0.25">
      <c r="A342" s="4"/>
      <c r="B342" s="4"/>
      <c r="C342" s="29"/>
      <c r="D342" s="29"/>
      <c r="E342" s="29"/>
      <c r="F342" s="29"/>
      <c r="G342" s="29"/>
      <c r="H342" s="29"/>
      <c r="I342" s="29"/>
      <c r="J342" s="29"/>
      <c r="K342" s="29"/>
      <c r="L342" s="29"/>
    </row>
    <row r="343" spans="1:12" customFormat="1" x14ac:dyDescent="0.25">
      <c r="A343" s="4">
        <v>919909</v>
      </c>
      <c r="B343" s="26" t="str">
        <f>VLOOKUP(A343,países!$A$4:$B$247,2,FALSE)</f>
        <v>Caribe Resto</v>
      </c>
      <c r="C343" s="29"/>
      <c r="D343" s="29"/>
      <c r="E343" s="29"/>
      <c r="F343" s="29"/>
      <c r="G343" s="29"/>
      <c r="H343" s="29"/>
      <c r="I343" s="29"/>
      <c r="J343" s="29"/>
      <c r="K343" s="29"/>
      <c r="L343" s="29"/>
    </row>
    <row r="344" spans="1:12" customFormat="1" x14ac:dyDescent="0.25">
      <c r="A344" s="4">
        <v>272</v>
      </c>
      <c r="B344" s="10" t="str">
        <f>VLOOKUP(A344,países!$A$4:$B$247,2,FALSE)</f>
        <v>Aruba</v>
      </c>
      <c r="C344" s="29">
        <f t="shared" ref="C344:C362" si="46">VLOOKUP($B344,$B$4:$H$228,2,FALSE)</f>
        <v>3.447632</v>
      </c>
      <c r="D344" s="29">
        <f t="shared" ref="D344:D362" si="47">VLOOKUP($B344,$B$4:$H$228,3,FALSE)</f>
        <v>3.3612359999999999</v>
      </c>
      <c r="E344" s="29">
        <f t="shared" ref="E344:E362" si="48">VLOOKUP($B344,$B$4:$H$228,4,FALSE)</f>
        <v>14.437379</v>
      </c>
      <c r="F344" s="29">
        <f t="shared" ref="F344:F362" si="49">VLOOKUP($B344,$B$4:$H$228,5,FALSE)</f>
        <v>10.545369000000001</v>
      </c>
      <c r="G344" s="29">
        <f t="shared" ref="G344:G362" si="50">VLOOKUP($B344,$B$4:$H$228,6,FALSE)</f>
        <v>11.397518</v>
      </c>
      <c r="H344" s="29">
        <f t="shared" ref="H344:H362" si="51">VLOOKUP($B344,$B$4:$H$228,7,FALSE)</f>
        <v>15.515817</v>
      </c>
      <c r="I344" s="29">
        <f t="shared" ref="I344:I362" si="52">VLOOKUP($B344,$B$4:$Z$228,8,FALSE)</f>
        <v>62.161276000000001</v>
      </c>
      <c r="J344" s="29">
        <f t="shared" ref="J344:J362" si="53">VLOOKUP($B344,$B$4:$Z$228,9,FALSE)</f>
        <v>39.699328999999999</v>
      </c>
      <c r="K344" s="29">
        <f t="shared" si="36"/>
        <v>7.2334800000000001</v>
      </c>
      <c r="L344" s="29">
        <f t="shared" si="37"/>
        <v>2.559647</v>
      </c>
    </row>
    <row r="345" spans="1:12" customFormat="1" x14ac:dyDescent="0.25">
      <c r="A345" s="4">
        <v>472</v>
      </c>
      <c r="B345" s="10" t="str">
        <f>VLOOKUP(A345,países!$A$4:$B$247,2,FALSE)</f>
        <v>Antillas Holandesas</v>
      </c>
      <c r="C345" s="29">
        <f t="shared" si="46"/>
        <v>1.7888949999999999</v>
      </c>
      <c r="D345" s="29">
        <f t="shared" si="47"/>
        <v>1.8798900000000001</v>
      </c>
      <c r="E345" s="29">
        <f t="shared" si="48"/>
        <v>22.507407000000001</v>
      </c>
      <c r="F345" s="29">
        <f t="shared" si="49"/>
        <v>31.885929999999998</v>
      </c>
      <c r="G345" s="29">
        <f t="shared" si="50"/>
        <v>11.632368</v>
      </c>
      <c r="H345" s="29">
        <f t="shared" si="51"/>
        <v>5.4188039999999997</v>
      </c>
      <c r="I345" s="29">
        <f t="shared" si="52"/>
        <v>190.160741</v>
      </c>
      <c r="J345" s="29">
        <f t="shared" si="53"/>
        <v>169.89390499999999</v>
      </c>
      <c r="K345" s="29">
        <f t="shared" si="36"/>
        <v>17.664183999999999</v>
      </c>
      <c r="L345" s="29">
        <f t="shared" si="37"/>
        <v>65.948352</v>
      </c>
    </row>
    <row r="346" spans="1:12" customFormat="1" x14ac:dyDescent="0.25">
      <c r="A346" s="4">
        <v>512</v>
      </c>
      <c r="B346" s="10" t="str">
        <f>VLOOKUP(A346,países!$A$4:$B$247,2,FALSE)</f>
        <v>San  Eustoquio</v>
      </c>
      <c r="C346" s="29">
        <f t="shared" si="46"/>
        <v>1.9931000000000001E-2</v>
      </c>
      <c r="D346" s="29">
        <f t="shared" si="47"/>
        <v>0</v>
      </c>
      <c r="E346" s="29">
        <f t="shared" si="48"/>
        <v>0</v>
      </c>
      <c r="F346" s="29">
        <f t="shared" si="49"/>
        <v>0</v>
      </c>
      <c r="G346" s="29">
        <f t="shared" si="50"/>
        <v>0</v>
      </c>
      <c r="H346" s="29">
        <f t="shared" si="51"/>
        <v>0</v>
      </c>
      <c r="I346" s="29">
        <f t="shared" si="52"/>
        <v>0</v>
      </c>
      <c r="J346" s="29">
        <f t="shared" si="53"/>
        <v>0</v>
      </c>
      <c r="K346" s="29">
        <f t="shared" si="36"/>
        <v>0</v>
      </c>
      <c r="L346" s="29">
        <f t="shared" si="37"/>
        <v>0</v>
      </c>
    </row>
    <row r="347" spans="1:12" customFormat="1" x14ac:dyDescent="0.25">
      <c r="A347" s="4">
        <v>522</v>
      </c>
      <c r="B347" s="10" t="str">
        <f>VLOOKUP(A347,países!$A$4:$B$247,2,FALSE)</f>
        <v>San Martín del Sur</v>
      </c>
      <c r="C347" s="29">
        <f t="shared" si="46"/>
        <v>1.1299999999999999E-3</v>
      </c>
      <c r="D347" s="29">
        <f t="shared" si="47"/>
        <v>6.574E-3</v>
      </c>
      <c r="E347" s="29">
        <f t="shared" si="48"/>
        <v>0</v>
      </c>
      <c r="F347" s="29">
        <f t="shared" si="49"/>
        <v>0</v>
      </c>
      <c r="G347" s="29">
        <f t="shared" si="50"/>
        <v>0</v>
      </c>
      <c r="H347" s="29">
        <f t="shared" si="51"/>
        <v>4.0000000000000001E-3</v>
      </c>
      <c r="I347" s="29">
        <f t="shared" si="52"/>
        <v>3.3661000000000003E-2</v>
      </c>
      <c r="J347" s="29">
        <f t="shared" si="53"/>
        <v>0</v>
      </c>
      <c r="K347" s="29">
        <f t="shared" si="36"/>
        <v>0</v>
      </c>
      <c r="L347" s="29">
        <f t="shared" si="37"/>
        <v>0</v>
      </c>
    </row>
    <row r="348" spans="1:12" customFormat="1" x14ac:dyDescent="0.25">
      <c r="A348" s="4">
        <v>902</v>
      </c>
      <c r="B348" s="10" t="str">
        <f>VLOOKUP(A348,países!$A$4:$B$247,2,FALSE)</f>
        <v>Bermudas</v>
      </c>
      <c r="C348" s="29">
        <f t="shared" si="46"/>
        <v>0.19500000000000001</v>
      </c>
      <c r="D348" s="29">
        <f t="shared" si="47"/>
        <v>0.96572400000000003</v>
      </c>
      <c r="E348" s="29">
        <f t="shared" si="48"/>
        <v>0.237514</v>
      </c>
      <c r="F348" s="29">
        <f t="shared" si="49"/>
        <v>0</v>
      </c>
      <c r="G348" s="29">
        <f t="shared" si="50"/>
        <v>0.182139</v>
      </c>
      <c r="H348" s="29">
        <f t="shared" si="51"/>
        <v>2.034983</v>
      </c>
      <c r="I348" s="29">
        <f t="shared" si="52"/>
        <v>0.25840999999999997</v>
      </c>
      <c r="J348" s="29">
        <f t="shared" si="53"/>
        <v>3.3966000000000003E-2</v>
      </c>
      <c r="K348" s="29">
        <f t="shared" si="36"/>
        <v>3.3965320000000001</v>
      </c>
      <c r="L348" s="29">
        <f t="shared" si="37"/>
        <v>0.63248599999999999</v>
      </c>
    </row>
    <row r="349" spans="1:12" customFormat="1" x14ac:dyDescent="0.25">
      <c r="A349" s="4">
        <v>1002</v>
      </c>
      <c r="B349" s="10" t="str">
        <f>VLOOKUP(A349,países!$A$4:$B$247,2,FALSE)</f>
        <v>Bonaire  Islas</v>
      </c>
      <c r="C349" s="29">
        <f t="shared" si="46"/>
        <v>4.4491449999999997</v>
      </c>
      <c r="D349" s="29">
        <f t="shared" si="47"/>
        <v>3.367159</v>
      </c>
      <c r="E349" s="29">
        <f t="shared" si="48"/>
        <v>2.1105450000000001</v>
      </c>
      <c r="F349" s="29">
        <f t="shared" si="49"/>
        <v>9.9285910000000008</v>
      </c>
      <c r="G349" s="29">
        <f t="shared" si="50"/>
        <v>9.2951669999999993</v>
      </c>
      <c r="H349" s="29">
        <f t="shared" si="51"/>
        <v>9.7895780000000006</v>
      </c>
      <c r="I349" s="29">
        <f t="shared" si="52"/>
        <v>19.074764999999999</v>
      </c>
      <c r="J349" s="29">
        <f t="shared" si="53"/>
        <v>0.90121700000000005</v>
      </c>
      <c r="K349" s="29">
        <f t="shared" si="36"/>
        <v>0.664273</v>
      </c>
      <c r="L349" s="29">
        <f t="shared" si="37"/>
        <v>4.3514999999999998E-2</v>
      </c>
    </row>
    <row r="350" spans="1:12" customFormat="1" x14ac:dyDescent="0.25">
      <c r="A350" s="4">
        <v>1372</v>
      </c>
      <c r="B350" s="10" t="str">
        <f>VLOOKUP(A350,países!$A$4:$B$247,2,FALSE)</f>
        <v>Caimán  Isla</v>
      </c>
      <c r="C350" s="29">
        <f t="shared" si="46"/>
        <v>0</v>
      </c>
      <c r="D350" s="29">
        <f t="shared" si="47"/>
        <v>0</v>
      </c>
      <c r="E350" s="29">
        <f t="shared" si="48"/>
        <v>0</v>
      </c>
      <c r="F350" s="29">
        <f t="shared" si="49"/>
        <v>0</v>
      </c>
      <c r="G350" s="29">
        <f t="shared" si="50"/>
        <v>0</v>
      </c>
      <c r="H350" s="29">
        <f t="shared" si="51"/>
        <v>0</v>
      </c>
      <c r="I350" s="29">
        <f t="shared" si="52"/>
        <v>5.4280000000000002E-2</v>
      </c>
      <c r="J350" s="29">
        <f t="shared" si="53"/>
        <v>2.0642000000000001E-2</v>
      </c>
      <c r="K350" s="29">
        <f t="shared" si="36"/>
        <v>4.2300000000000004</v>
      </c>
      <c r="L350" s="29">
        <f t="shared" si="37"/>
        <v>4.7219999999999996E-3</v>
      </c>
    </row>
    <row r="351" spans="1:12" customFormat="1" x14ac:dyDescent="0.25">
      <c r="A351" s="4">
        <v>2012</v>
      </c>
      <c r="B351" s="10" t="str">
        <f>VLOOKUP(A351,países!$A$4:$B$247,2,FALSE)</f>
        <v>Curazao  Islas</v>
      </c>
      <c r="C351" s="29">
        <f t="shared" si="46"/>
        <v>39.299447000000001</v>
      </c>
      <c r="D351" s="29">
        <f t="shared" si="47"/>
        <v>22.691600999999999</v>
      </c>
      <c r="E351" s="29">
        <f t="shared" si="48"/>
        <v>110.959968</v>
      </c>
      <c r="F351" s="29">
        <f t="shared" si="49"/>
        <v>95.389259999999993</v>
      </c>
      <c r="G351" s="29">
        <f t="shared" si="50"/>
        <v>136.93307300000001</v>
      </c>
      <c r="H351" s="29">
        <f t="shared" si="51"/>
        <v>305.32833799999997</v>
      </c>
      <c r="I351" s="29">
        <f t="shared" si="52"/>
        <v>158.98135099999999</v>
      </c>
      <c r="J351" s="29">
        <f t="shared" si="53"/>
        <v>85.914608999999999</v>
      </c>
      <c r="K351" s="29">
        <f t="shared" si="36"/>
        <v>2.508953</v>
      </c>
      <c r="L351" s="29">
        <f t="shared" si="37"/>
        <v>9.4849820000000005</v>
      </c>
    </row>
    <row r="352" spans="1:12" customFormat="1" x14ac:dyDescent="0.25">
      <c r="A352" s="4">
        <v>2563</v>
      </c>
      <c r="B352" s="10" t="str">
        <f>VLOOKUP(A352,países!$A$4:$B$247,2,FALSE)</f>
        <v>Soledad Isla</v>
      </c>
      <c r="C352" s="29">
        <f t="shared" si="46"/>
        <v>0</v>
      </c>
      <c r="D352" s="29">
        <f t="shared" si="47"/>
        <v>0</v>
      </c>
      <c r="E352" s="29">
        <f t="shared" si="48"/>
        <v>0</v>
      </c>
      <c r="F352" s="29">
        <f t="shared" si="49"/>
        <v>0</v>
      </c>
      <c r="G352" s="29">
        <f t="shared" si="50"/>
        <v>0</v>
      </c>
      <c r="H352" s="29">
        <f t="shared" si="51"/>
        <v>0</v>
      </c>
      <c r="I352" s="29">
        <f t="shared" si="52"/>
        <v>0</v>
      </c>
      <c r="J352" s="29">
        <f t="shared" si="53"/>
        <v>0</v>
      </c>
      <c r="K352" s="29">
        <f t="shared" si="36"/>
        <v>0</v>
      </c>
      <c r="L352" s="29">
        <f t="shared" si="37"/>
        <v>0</v>
      </c>
    </row>
    <row r="353" spans="1:12" customFormat="1" x14ac:dyDescent="0.25">
      <c r="A353" s="4">
        <v>3092</v>
      </c>
      <c r="B353" s="10" t="str">
        <f>VLOOKUP(A353,países!$A$4:$B$247,2,FALSE)</f>
        <v>Guadalupe</v>
      </c>
      <c r="C353" s="29">
        <f t="shared" si="46"/>
        <v>0.13913600000000001</v>
      </c>
      <c r="D353" s="29">
        <f t="shared" si="47"/>
        <v>0.18202199999999999</v>
      </c>
      <c r="E353" s="29">
        <f t="shared" si="48"/>
        <v>0.44301699999999999</v>
      </c>
      <c r="F353" s="29">
        <f t="shared" si="49"/>
        <v>0</v>
      </c>
      <c r="G353" s="29">
        <f t="shared" si="50"/>
        <v>5.8910000000000004E-3</v>
      </c>
      <c r="H353" s="29">
        <f t="shared" si="51"/>
        <v>0</v>
      </c>
      <c r="I353" s="29">
        <f t="shared" si="52"/>
        <v>5.1040000000000002E-2</v>
      </c>
      <c r="J353" s="29">
        <f t="shared" si="53"/>
        <v>2.7944E-2</v>
      </c>
      <c r="K353" s="29">
        <f t="shared" si="36"/>
        <v>1.2937000000000001E-2</v>
      </c>
      <c r="L353" s="29">
        <f t="shared" si="37"/>
        <v>1.4400000000000001E-3</v>
      </c>
    </row>
    <row r="354" spans="1:12" customFormat="1" x14ac:dyDescent="0.25">
      <c r="A354" s="4">
        <v>6792</v>
      </c>
      <c r="B354" s="10" t="str">
        <f>VLOOKUP(A354,países!$A$4:$B$247,2,FALSE)</f>
        <v>Saba</v>
      </c>
      <c r="C354" s="29">
        <f t="shared" si="46"/>
        <v>0</v>
      </c>
      <c r="D354" s="29">
        <f t="shared" si="47"/>
        <v>0</v>
      </c>
      <c r="E354" s="29">
        <f t="shared" si="48"/>
        <v>0</v>
      </c>
      <c r="F354" s="29">
        <f t="shared" si="49"/>
        <v>0</v>
      </c>
      <c r="G354" s="29">
        <f t="shared" si="50"/>
        <v>0</v>
      </c>
      <c r="H354" s="29">
        <f t="shared" si="51"/>
        <v>0</v>
      </c>
      <c r="I354" s="29">
        <f t="shared" si="52"/>
        <v>0</v>
      </c>
      <c r="J354" s="29">
        <f t="shared" si="53"/>
        <v>0</v>
      </c>
      <c r="K354" s="29">
        <f t="shared" si="36"/>
        <v>0</v>
      </c>
      <c r="L354" s="29">
        <f t="shared" si="37"/>
        <v>0</v>
      </c>
    </row>
    <row r="355" spans="1:12" customFormat="1" x14ac:dyDescent="0.25">
      <c r="A355" s="4">
        <v>7001</v>
      </c>
      <c r="B355" s="10" t="str">
        <f>VLOOKUP(A355,países!$A$4:$B$247,2,FALSE)</f>
        <v>Langlade  Miquelon y San Pedro  Islas</v>
      </c>
      <c r="C355" s="29">
        <f t="shared" si="46"/>
        <v>0</v>
      </c>
      <c r="D355" s="29">
        <f t="shared" si="47"/>
        <v>0</v>
      </c>
      <c r="E355" s="29">
        <f t="shared" si="48"/>
        <v>0</v>
      </c>
      <c r="F355" s="29">
        <f t="shared" si="49"/>
        <v>0</v>
      </c>
      <c r="G355" s="29">
        <f t="shared" si="50"/>
        <v>0</v>
      </c>
      <c r="H355" s="29">
        <f t="shared" si="51"/>
        <v>0</v>
      </c>
      <c r="I355" s="29">
        <f t="shared" si="52"/>
        <v>0</v>
      </c>
      <c r="J355" s="29">
        <f t="shared" si="53"/>
        <v>0</v>
      </c>
      <c r="K355" s="29">
        <f t="shared" si="36"/>
        <v>0</v>
      </c>
      <c r="L355" s="29">
        <f t="shared" si="37"/>
        <v>0</v>
      </c>
    </row>
    <row r="356" spans="1:12" customFormat="1" x14ac:dyDescent="0.25">
      <c r="A356" s="4">
        <v>8232</v>
      </c>
      <c r="B356" s="10" t="str">
        <f>VLOOKUP(A356,países!$A$4:$B$247,2,FALSE)</f>
        <v>Caicos y Turcas Isla</v>
      </c>
      <c r="C356" s="29">
        <f t="shared" si="46"/>
        <v>0</v>
      </c>
      <c r="D356" s="29">
        <f t="shared" si="47"/>
        <v>0</v>
      </c>
      <c r="E356" s="29">
        <f t="shared" si="48"/>
        <v>0</v>
      </c>
      <c r="F356" s="29">
        <f t="shared" si="49"/>
        <v>0</v>
      </c>
      <c r="G356" s="29">
        <f t="shared" si="50"/>
        <v>2.0439999999999998E-3</v>
      </c>
      <c r="H356" s="29">
        <f t="shared" si="51"/>
        <v>0</v>
      </c>
      <c r="I356" s="29">
        <f t="shared" si="52"/>
        <v>3.8115999999999997E-2</v>
      </c>
      <c r="J356" s="29">
        <f t="shared" si="53"/>
        <v>0.61568000000000001</v>
      </c>
      <c r="K356" s="29">
        <f t="shared" si="36"/>
        <v>0</v>
      </c>
      <c r="L356" s="29">
        <f t="shared" si="37"/>
        <v>0</v>
      </c>
    </row>
    <row r="357" spans="1:12" customFormat="1" x14ac:dyDescent="0.25">
      <c r="A357" s="4">
        <v>8632</v>
      </c>
      <c r="B357" s="10" t="str">
        <f>VLOOKUP(A357,países!$A$4:$B$247,2,FALSE)</f>
        <v>Islas Vírgenes (UK)</v>
      </c>
      <c r="C357" s="29">
        <f t="shared" si="46"/>
        <v>0</v>
      </c>
      <c r="D357" s="29">
        <f t="shared" si="47"/>
        <v>3.0339999999999999E-2</v>
      </c>
      <c r="E357" s="29">
        <f t="shared" si="48"/>
        <v>0.35511999999999999</v>
      </c>
      <c r="F357" s="29">
        <f t="shared" si="49"/>
        <v>7.0765999999999996E-2</v>
      </c>
      <c r="G357" s="29">
        <f t="shared" si="50"/>
        <v>1.402582</v>
      </c>
      <c r="H357" s="29">
        <f t="shared" si="51"/>
        <v>0</v>
      </c>
      <c r="I357" s="29">
        <f t="shared" si="52"/>
        <v>0.85458699999999999</v>
      </c>
      <c r="J357" s="29">
        <f t="shared" si="53"/>
        <v>1.1803250000000001</v>
      </c>
      <c r="K357" s="29">
        <f t="shared" si="36"/>
        <v>0.112967</v>
      </c>
      <c r="L357" s="29">
        <f t="shared" si="37"/>
        <v>0.297925</v>
      </c>
    </row>
    <row r="358" spans="1:12" customFormat="1" x14ac:dyDescent="0.25">
      <c r="A358" s="4">
        <v>8662</v>
      </c>
      <c r="B358" s="10" t="str">
        <f>VLOOKUP(A358,países!$A$4:$B$247,2,FALSE)</f>
        <v>Islas Vírgenes (USA)</v>
      </c>
      <c r="C358" s="29">
        <f t="shared" si="46"/>
        <v>0.16991500000000001</v>
      </c>
      <c r="D358" s="29">
        <f t="shared" si="47"/>
        <v>5.1191E-2</v>
      </c>
      <c r="E358" s="29">
        <f t="shared" si="48"/>
        <v>0.47908499999999998</v>
      </c>
      <c r="F358" s="29">
        <f t="shared" si="49"/>
        <v>2.8894E-2</v>
      </c>
      <c r="G358" s="29">
        <f t="shared" si="50"/>
        <v>0.71187800000000001</v>
      </c>
      <c r="H358" s="29">
        <f t="shared" si="51"/>
        <v>7.3478000000000002E-2</v>
      </c>
      <c r="I358" s="29">
        <f t="shared" si="52"/>
        <v>0.61628799999999995</v>
      </c>
      <c r="J358" s="29">
        <f t="shared" si="53"/>
        <v>18.614425000000001</v>
      </c>
      <c r="K358" s="29">
        <f t="shared" si="36"/>
        <v>0</v>
      </c>
      <c r="L358" s="29">
        <f t="shared" si="37"/>
        <v>0.42568</v>
      </c>
    </row>
    <row r="359" spans="1:12" customFormat="1" x14ac:dyDescent="0.25">
      <c r="A359" s="4">
        <v>8952</v>
      </c>
      <c r="B359" s="10" t="str">
        <f>VLOOKUP(A359,países!$A$4:$B$247,2,FALSE)</f>
        <v>Balboa y Cristóbal</v>
      </c>
      <c r="C359" s="29">
        <f t="shared" si="46"/>
        <v>0</v>
      </c>
      <c r="D359" s="29">
        <f t="shared" si="47"/>
        <v>0</v>
      </c>
      <c r="E359" s="29">
        <f t="shared" si="48"/>
        <v>1.2086E-2</v>
      </c>
      <c r="F359" s="29">
        <f t="shared" si="49"/>
        <v>8.3140000000000002E-3</v>
      </c>
      <c r="G359" s="29">
        <f t="shared" si="50"/>
        <v>1.433354</v>
      </c>
      <c r="H359" s="29">
        <f t="shared" si="51"/>
        <v>0</v>
      </c>
      <c r="I359" s="29">
        <f t="shared" si="52"/>
        <v>0</v>
      </c>
      <c r="J359" s="29">
        <f t="shared" si="53"/>
        <v>0</v>
      </c>
      <c r="K359" s="29">
        <f t="shared" si="36"/>
        <v>0</v>
      </c>
      <c r="L359" s="29">
        <f t="shared" si="37"/>
        <v>0</v>
      </c>
    </row>
    <row r="360" spans="1:12" customFormat="1" x14ac:dyDescent="0.25">
      <c r="A360" s="4">
        <v>909904</v>
      </c>
      <c r="B360" s="10" t="str">
        <f>VLOOKUP(A360,países!$A$4:$B$247,2,FALSE)</f>
        <v>Otros Caribe</v>
      </c>
      <c r="C360" s="29">
        <f t="shared" si="46"/>
        <v>0</v>
      </c>
      <c r="D360" s="29">
        <f t="shared" si="47"/>
        <v>0</v>
      </c>
      <c r="E360" s="29">
        <f t="shared" si="48"/>
        <v>0</v>
      </c>
      <c r="F360" s="29">
        <f t="shared" si="49"/>
        <v>0</v>
      </c>
      <c r="G360" s="29">
        <f t="shared" si="50"/>
        <v>0</v>
      </c>
      <c r="H360" s="29">
        <f t="shared" si="51"/>
        <v>0</v>
      </c>
      <c r="I360" s="29">
        <f t="shared" si="52"/>
        <v>0</v>
      </c>
      <c r="J360" s="29">
        <f t="shared" si="53"/>
        <v>0</v>
      </c>
      <c r="K360" s="29">
        <f t="shared" si="36"/>
        <v>0</v>
      </c>
      <c r="L360" s="29">
        <f t="shared" si="37"/>
        <v>0</v>
      </c>
    </row>
    <row r="361" spans="1:12" customFormat="1" x14ac:dyDescent="0.25">
      <c r="A361" s="4">
        <v>909916</v>
      </c>
      <c r="B361" s="10" t="str">
        <f>VLOOKUP(A361,países!$A$4:$B$247,2,FALSE)</f>
        <v>Resto Antillas Francesas</v>
      </c>
      <c r="C361" s="29">
        <f t="shared" si="46"/>
        <v>0</v>
      </c>
      <c r="D361" s="29">
        <f t="shared" si="47"/>
        <v>0</v>
      </c>
      <c r="E361" s="29">
        <f t="shared" si="48"/>
        <v>0</v>
      </c>
      <c r="F361" s="29">
        <f t="shared" si="49"/>
        <v>0</v>
      </c>
      <c r="G361" s="29">
        <f t="shared" si="50"/>
        <v>0</v>
      </c>
      <c r="H361" s="29">
        <f t="shared" si="51"/>
        <v>0</v>
      </c>
      <c r="I361" s="29">
        <f t="shared" si="52"/>
        <v>0</v>
      </c>
      <c r="J361" s="29">
        <f t="shared" si="53"/>
        <v>0</v>
      </c>
      <c r="K361" s="29">
        <f t="shared" si="36"/>
        <v>0</v>
      </c>
      <c r="L361" s="29">
        <f t="shared" si="37"/>
        <v>0</v>
      </c>
    </row>
    <row r="362" spans="1:12" customFormat="1" x14ac:dyDescent="0.25">
      <c r="A362" s="4">
        <v>909917</v>
      </c>
      <c r="B362" s="10" t="str">
        <f>VLOOKUP(A362,países!$A$4:$B$247,2,FALSE)</f>
        <v>Resto Antillas Holandesas</v>
      </c>
      <c r="C362" s="29">
        <f t="shared" si="46"/>
        <v>0</v>
      </c>
      <c r="D362" s="29">
        <f t="shared" si="47"/>
        <v>0</v>
      </c>
      <c r="E362" s="29">
        <f t="shared" si="48"/>
        <v>0</v>
      </c>
      <c r="F362" s="29">
        <f t="shared" si="49"/>
        <v>0</v>
      </c>
      <c r="G362" s="29">
        <f t="shared" si="50"/>
        <v>0</v>
      </c>
      <c r="H362" s="29">
        <f t="shared" si="51"/>
        <v>0</v>
      </c>
      <c r="I362" s="29">
        <f t="shared" si="52"/>
        <v>0</v>
      </c>
      <c r="J362" s="29">
        <f t="shared" si="53"/>
        <v>0</v>
      </c>
      <c r="K362" s="29">
        <f t="shared" si="36"/>
        <v>0</v>
      </c>
      <c r="L362" s="29">
        <f t="shared" si="37"/>
        <v>0</v>
      </c>
    </row>
    <row r="363" spans="1:12" x14ac:dyDescent="0.25">
      <c r="A363" s="4"/>
      <c r="B363" s="4"/>
      <c r="C363" s="29"/>
      <c r="D363" s="29"/>
      <c r="E363" s="29"/>
      <c r="F363" s="29"/>
      <c r="G363" s="29"/>
      <c r="H363" s="29"/>
      <c r="I363" s="29"/>
      <c r="J363" s="29"/>
      <c r="K363" s="29"/>
      <c r="L363" s="29"/>
    </row>
    <row r="364" spans="1:12" x14ac:dyDescent="0.25">
      <c r="A364" s="4">
        <v>919910</v>
      </c>
      <c r="B364" s="26" t="str">
        <f>VLOOKUP(A364,países!$A$4:$B$247,2,FALSE)</f>
        <v>Caricom</v>
      </c>
      <c r="C364" s="29"/>
      <c r="D364" s="29"/>
      <c r="E364" s="29"/>
      <c r="F364" s="29"/>
      <c r="G364" s="29"/>
      <c r="H364" s="29"/>
      <c r="I364" s="29"/>
      <c r="J364" s="29"/>
      <c r="K364" s="29"/>
      <c r="L364" s="29"/>
    </row>
    <row r="365" spans="1:12" x14ac:dyDescent="0.25">
      <c r="A365" s="4">
        <v>432</v>
      </c>
      <c r="B365" s="10" t="str">
        <f>VLOOKUP(A365,países!$A$4:$B$247,2,FALSE)</f>
        <v>Antigua</v>
      </c>
      <c r="C365" s="29">
        <f t="shared" ref="C365:C379" si="54">VLOOKUP($B365,$B$4:$H$228,2,FALSE)</f>
        <v>4.9257000000000002E-2</v>
      </c>
      <c r="D365" s="29">
        <f t="shared" ref="D365:D379" si="55">VLOOKUP($B365,$B$4:$H$228,3,FALSE)</f>
        <v>0.144345</v>
      </c>
      <c r="E365" s="29">
        <f t="shared" ref="E365:E379" si="56">VLOOKUP($B365,$B$4:$H$228,4,FALSE)</f>
        <v>4.6889E-2</v>
      </c>
      <c r="F365" s="29">
        <f t="shared" ref="F365:F379" si="57">VLOOKUP($B365,$B$4:$H$228,5,FALSE)</f>
        <v>4.2463829999999998</v>
      </c>
      <c r="G365" s="29">
        <f t="shared" ref="G365:G379" si="58">VLOOKUP($B365,$B$4:$H$228,6,FALSE)</f>
        <v>0.94206400000000001</v>
      </c>
      <c r="H365" s="29">
        <f t="shared" ref="H365:H379" si="59">VLOOKUP($B365,$B$4:$H$228,7,FALSE)</f>
        <v>0.63807100000000005</v>
      </c>
      <c r="I365" s="29">
        <f t="shared" ref="I365:I379" si="60">VLOOKUP($B365,$B$4:$Z$228,8,FALSE)</f>
        <v>1.4103779999999999</v>
      </c>
      <c r="J365" s="29">
        <f t="shared" ref="J365:J379" si="61">VLOOKUP($B365,$B$4:$Z$228,9,FALSE)</f>
        <v>0</v>
      </c>
      <c r="K365" s="29">
        <f t="shared" si="36"/>
        <v>6.7780000000000007E-2</v>
      </c>
      <c r="L365" s="29">
        <f t="shared" si="37"/>
        <v>6.3544000000000003E-2</v>
      </c>
    </row>
    <row r="366" spans="1:12" x14ac:dyDescent="0.25">
      <c r="A366" s="4">
        <v>772</v>
      </c>
      <c r="B366" s="10" t="str">
        <f>VLOOKUP(A366,países!$A$4:$B$247,2,FALSE)</f>
        <v>Bahamas</v>
      </c>
      <c r="C366" s="29">
        <f t="shared" si="54"/>
        <v>1.0948739999999999</v>
      </c>
      <c r="D366" s="29">
        <f t="shared" si="55"/>
        <v>0.46663100000000002</v>
      </c>
      <c r="E366" s="29">
        <f t="shared" si="56"/>
        <v>0.38542100000000001</v>
      </c>
      <c r="F366" s="29">
        <f t="shared" si="57"/>
        <v>5.3822979999999996</v>
      </c>
      <c r="G366" s="29">
        <f t="shared" si="58"/>
        <v>0.45067499999999999</v>
      </c>
      <c r="H366" s="29">
        <f t="shared" si="59"/>
        <v>8.8446999999999998E-2</v>
      </c>
      <c r="I366" s="29">
        <f t="shared" si="60"/>
        <v>8.3663000000000001E-2</v>
      </c>
      <c r="J366" s="29">
        <f t="shared" si="61"/>
        <v>0</v>
      </c>
      <c r="K366" s="29">
        <f t="shared" si="36"/>
        <v>0.39104</v>
      </c>
      <c r="L366" s="29">
        <f t="shared" si="37"/>
        <v>40.222296999999998</v>
      </c>
    </row>
    <row r="367" spans="1:12" x14ac:dyDescent="0.25">
      <c r="A367" s="4">
        <v>832</v>
      </c>
      <c r="B367" s="10" t="str">
        <f>VLOOKUP(A367,países!$A$4:$B$247,2,FALSE)</f>
        <v>Barbados</v>
      </c>
      <c r="C367" s="29">
        <f t="shared" si="54"/>
        <v>1.7320800000000001</v>
      </c>
      <c r="D367" s="29">
        <f t="shared" si="55"/>
        <v>5.9512580000000002</v>
      </c>
      <c r="E367" s="29">
        <f t="shared" si="56"/>
        <v>8.4321800000000007</v>
      </c>
      <c r="F367" s="29">
        <f t="shared" si="57"/>
        <v>2.2194500000000001</v>
      </c>
      <c r="G367" s="29">
        <f t="shared" si="58"/>
        <v>2.253174</v>
      </c>
      <c r="H367" s="29">
        <f t="shared" si="59"/>
        <v>2.2358899999999999</v>
      </c>
      <c r="I367" s="29">
        <f t="shared" si="60"/>
        <v>1.054891</v>
      </c>
      <c r="J367" s="29">
        <f t="shared" si="61"/>
        <v>0.82377599999999995</v>
      </c>
      <c r="K367" s="29">
        <f t="shared" si="36"/>
        <v>2.0400000000000001E-3</v>
      </c>
      <c r="L367" s="29">
        <f t="shared" si="37"/>
        <v>2.7328999999999999E-2</v>
      </c>
    </row>
    <row r="368" spans="1:12" x14ac:dyDescent="0.25">
      <c r="A368" s="4">
        <v>882</v>
      </c>
      <c r="B368" s="10" t="str">
        <f>VLOOKUP(A368,países!$A$4:$B$247,2,FALSE)</f>
        <v>Belice</v>
      </c>
      <c r="C368" s="29">
        <f t="shared" si="54"/>
        <v>0.14971100000000001</v>
      </c>
      <c r="D368" s="29">
        <f t="shared" si="55"/>
        <v>2.4473999999999999E-2</v>
      </c>
      <c r="E368" s="29">
        <f t="shared" si="56"/>
        <v>2.0972000000000001E-2</v>
      </c>
      <c r="F368" s="29">
        <f t="shared" si="57"/>
        <v>5.4731000000000002E-2</v>
      </c>
      <c r="G368" s="29">
        <f t="shared" si="58"/>
        <v>4.2206E-2</v>
      </c>
      <c r="H368" s="29">
        <f t="shared" si="59"/>
        <v>0.46574599999999999</v>
      </c>
      <c r="I368" s="29">
        <f t="shared" si="60"/>
        <v>0.29348800000000003</v>
      </c>
      <c r="J368" s="29">
        <f t="shared" si="61"/>
        <v>0.79363499999999998</v>
      </c>
      <c r="K368" s="29">
        <f t="shared" si="36"/>
        <v>0.29337299999999999</v>
      </c>
      <c r="L368" s="29">
        <f t="shared" si="37"/>
        <v>0.30762899999999999</v>
      </c>
    </row>
    <row r="369" spans="1:12" x14ac:dyDescent="0.25">
      <c r="A369" s="4">
        <v>2352</v>
      </c>
      <c r="B369" s="10" t="str">
        <f>VLOOKUP(A369,países!$A$4:$B$247,2,FALSE)</f>
        <v>Dominica</v>
      </c>
      <c r="C369" s="29">
        <f t="shared" si="54"/>
        <v>0.18867</v>
      </c>
      <c r="D369" s="29">
        <f t="shared" si="55"/>
        <v>4.7499999999999999E-3</v>
      </c>
      <c r="E369" s="29">
        <f t="shared" si="56"/>
        <v>1.335013</v>
      </c>
      <c r="F369" s="29">
        <f t="shared" si="57"/>
        <v>0</v>
      </c>
      <c r="G369" s="29">
        <f t="shared" si="58"/>
        <v>1.5672999999999999E-2</v>
      </c>
      <c r="H369" s="29">
        <f t="shared" si="59"/>
        <v>0.51761599999999997</v>
      </c>
      <c r="I369" s="29">
        <f t="shared" si="60"/>
        <v>0.14388599999999999</v>
      </c>
      <c r="J369" s="29">
        <f t="shared" si="61"/>
        <v>5.9011000000000001E-2</v>
      </c>
      <c r="K369" s="29">
        <f t="shared" si="36"/>
        <v>5.9381000000000003E-2</v>
      </c>
      <c r="L369" s="29">
        <f t="shared" si="37"/>
        <v>0.67776099999999995</v>
      </c>
    </row>
    <row r="370" spans="1:12" x14ac:dyDescent="0.25">
      <c r="A370" s="4">
        <v>2972</v>
      </c>
      <c r="B370" s="10" t="str">
        <f>VLOOKUP(A370,países!$A$4:$B$247,2,FALSE)</f>
        <v>Granada</v>
      </c>
      <c r="C370" s="29">
        <f t="shared" si="54"/>
        <v>0.84899999999999998</v>
      </c>
      <c r="D370" s="29">
        <f t="shared" si="55"/>
        <v>0.35809200000000002</v>
      </c>
      <c r="E370" s="29">
        <f t="shared" si="56"/>
        <v>2.3910079999999998</v>
      </c>
      <c r="F370" s="29">
        <f t="shared" si="57"/>
        <v>8.4555199999999999</v>
      </c>
      <c r="G370" s="29">
        <f t="shared" si="58"/>
        <v>2.6999999999999999E-5</v>
      </c>
      <c r="H370" s="29">
        <f t="shared" si="59"/>
        <v>0.10258200000000001</v>
      </c>
      <c r="I370" s="29">
        <f t="shared" si="60"/>
        <v>0.24138399999999999</v>
      </c>
      <c r="J370" s="29">
        <f t="shared" si="61"/>
        <v>4.6999999999999997E-5</v>
      </c>
      <c r="K370" s="29">
        <f t="shared" si="36"/>
        <v>0</v>
      </c>
      <c r="L370" s="29">
        <f t="shared" si="37"/>
        <v>0</v>
      </c>
    </row>
    <row r="371" spans="1:12" x14ac:dyDescent="0.25">
      <c r="A371" s="4">
        <v>3373</v>
      </c>
      <c r="B371" s="10" t="str">
        <f>VLOOKUP(A371,países!$A$4:$B$247,2,FALSE)</f>
        <v>Guyana</v>
      </c>
      <c r="C371" s="29">
        <f t="shared" si="54"/>
        <v>1.8592500000000001</v>
      </c>
      <c r="D371" s="29">
        <f t="shared" si="55"/>
        <v>1.021838</v>
      </c>
      <c r="E371" s="29">
        <f t="shared" si="56"/>
        <v>2.4164870000000001</v>
      </c>
      <c r="F371" s="29">
        <f t="shared" si="57"/>
        <v>1.533838</v>
      </c>
      <c r="G371" s="29">
        <f t="shared" si="58"/>
        <v>1.7031210000000001</v>
      </c>
      <c r="H371" s="29">
        <f t="shared" si="59"/>
        <v>2.436064</v>
      </c>
      <c r="I371" s="29">
        <f t="shared" si="60"/>
        <v>2.5244610000000001</v>
      </c>
      <c r="J371" s="29">
        <f t="shared" si="61"/>
        <v>1.670277</v>
      </c>
      <c r="K371" s="29">
        <f t="shared" si="36"/>
        <v>0.75436400000000003</v>
      </c>
      <c r="L371" s="29">
        <f t="shared" si="37"/>
        <v>1.0779909999999999</v>
      </c>
    </row>
    <row r="372" spans="1:12" x14ac:dyDescent="0.25">
      <c r="A372" s="4">
        <v>3412</v>
      </c>
      <c r="B372" s="10" t="str">
        <f>VLOOKUP(A372,países!$A$4:$B$247,2,FALSE)</f>
        <v>Haití</v>
      </c>
      <c r="C372" s="29">
        <f t="shared" si="54"/>
        <v>4.28E-4</v>
      </c>
      <c r="D372" s="29">
        <f t="shared" si="55"/>
        <v>0</v>
      </c>
      <c r="E372" s="29">
        <f t="shared" si="56"/>
        <v>0.106678</v>
      </c>
      <c r="F372" s="29">
        <f t="shared" si="57"/>
        <v>0</v>
      </c>
      <c r="G372" s="29">
        <f t="shared" si="58"/>
        <v>2.0369999999999999E-2</v>
      </c>
      <c r="H372" s="29">
        <f t="shared" si="59"/>
        <v>6.2100000000000002E-4</v>
      </c>
      <c r="I372" s="29">
        <f t="shared" si="60"/>
        <v>1.7808999999999998E-2</v>
      </c>
      <c r="J372" s="29">
        <f t="shared" si="61"/>
        <v>2.679E-3</v>
      </c>
      <c r="K372" s="29">
        <f t="shared" si="36"/>
        <v>0</v>
      </c>
      <c r="L372" s="29">
        <f t="shared" si="37"/>
        <v>4.0001000000000002E-2</v>
      </c>
    </row>
    <row r="373" spans="1:12" x14ac:dyDescent="0.25">
      <c r="A373" s="4">
        <v>3912</v>
      </c>
      <c r="B373" s="10" t="str">
        <f>VLOOKUP(A373,países!$A$4:$B$247,2,FALSE)</f>
        <v>Jamaica</v>
      </c>
      <c r="C373" s="29">
        <f t="shared" si="54"/>
        <v>1.7605420000000001</v>
      </c>
      <c r="D373" s="29">
        <f t="shared" si="55"/>
        <v>2.8815599999999999</v>
      </c>
      <c r="E373" s="29">
        <f t="shared" si="56"/>
        <v>2.9241890000000001</v>
      </c>
      <c r="F373" s="29">
        <f t="shared" si="57"/>
        <v>17.813144999999999</v>
      </c>
      <c r="G373" s="29">
        <f t="shared" si="58"/>
        <v>3.3227099999999998</v>
      </c>
      <c r="H373" s="29">
        <f t="shared" si="59"/>
        <v>3.6991849999999999</v>
      </c>
      <c r="I373" s="29">
        <f t="shared" si="60"/>
        <v>3.3220190000000001</v>
      </c>
      <c r="J373" s="29">
        <f t="shared" si="61"/>
        <v>4.7899700000000003</v>
      </c>
      <c r="K373" s="29">
        <f t="shared" si="36"/>
        <v>3.7950270000000002</v>
      </c>
      <c r="L373" s="29">
        <f t="shared" si="37"/>
        <v>16.051945</v>
      </c>
    </row>
    <row r="374" spans="1:12" x14ac:dyDescent="0.25">
      <c r="A374" s="4">
        <v>5012</v>
      </c>
      <c r="B374" s="10" t="str">
        <f>VLOOKUP(A374,países!$A$4:$B$247,2,FALSE)</f>
        <v>Montserrat</v>
      </c>
      <c r="C374" s="29">
        <f t="shared" si="54"/>
        <v>5.4468999999999997E-2</v>
      </c>
      <c r="D374" s="29">
        <f t="shared" si="55"/>
        <v>0</v>
      </c>
      <c r="E374" s="29">
        <f t="shared" si="56"/>
        <v>0</v>
      </c>
      <c r="F374" s="29">
        <f t="shared" si="57"/>
        <v>0</v>
      </c>
      <c r="G374" s="29">
        <f t="shared" si="58"/>
        <v>0</v>
      </c>
      <c r="H374" s="29">
        <f t="shared" si="59"/>
        <v>0</v>
      </c>
      <c r="I374" s="29">
        <f t="shared" si="60"/>
        <v>0</v>
      </c>
      <c r="J374" s="29">
        <f t="shared" si="61"/>
        <v>0</v>
      </c>
      <c r="K374" s="29">
        <f t="shared" si="36"/>
        <v>2.4090000000000001E-3</v>
      </c>
      <c r="L374" s="29">
        <f t="shared" si="37"/>
        <v>0</v>
      </c>
    </row>
    <row r="375" spans="1:12" x14ac:dyDescent="0.25">
      <c r="A375" s="4">
        <v>6952</v>
      </c>
      <c r="B375" s="10" t="str">
        <f>VLOOKUP(A375,países!$A$4:$B$247,2,FALSE)</f>
        <v>San Cristóbal Nieves</v>
      </c>
      <c r="C375" s="29">
        <f t="shared" si="54"/>
        <v>0</v>
      </c>
      <c r="D375" s="29">
        <f t="shared" si="55"/>
        <v>0</v>
      </c>
      <c r="E375" s="29">
        <f t="shared" si="56"/>
        <v>0</v>
      </c>
      <c r="F375" s="29">
        <f t="shared" si="57"/>
        <v>0</v>
      </c>
      <c r="G375" s="29">
        <f t="shared" si="58"/>
        <v>0</v>
      </c>
      <c r="H375" s="29">
        <f t="shared" si="59"/>
        <v>0</v>
      </c>
      <c r="I375" s="29">
        <f t="shared" si="60"/>
        <v>0</v>
      </c>
      <c r="J375" s="29">
        <f t="shared" si="61"/>
        <v>0</v>
      </c>
      <c r="K375" s="29">
        <f t="shared" si="36"/>
        <v>0</v>
      </c>
      <c r="L375" s="29">
        <f t="shared" si="37"/>
        <v>0</v>
      </c>
    </row>
    <row r="376" spans="1:12" x14ac:dyDescent="0.25">
      <c r="A376" s="4">
        <v>7052</v>
      </c>
      <c r="B376" s="10" t="str">
        <f>VLOOKUP(A376,países!$A$4:$B$247,2,FALSE)</f>
        <v>San Vicente</v>
      </c>
      <c r="C376" s="29">
        <f t="shared" si="54"/>
        <v>0.114676</v>
      </c>
      <c r="D376" s="29">
        <f t="shared" si="55"/>
        <v>8.1123000000000001E-2</v>
      </c>
      <c r="E376" s="29">
        <f t="shared" si="56"/>
        <v>0.55526799999999998</v>
      </c>
      <c r="F376" s="29">
        <f t="shared" si="57"/>
        <v>2.7639E-2</v>
      </c>
      <c r="G376" s="29">
        <f t="shared" si="58"/>
        <v>8.0198000000000005E-2</v>
      </c>
      <c r="H376" s="29">
        <f t="shared" si="59"/>
        <v>8.5228999999999999E-2</v>
      </c>
      <c r="I376" s="29">
        <f t="shared" si="60"/>
        <v>1.097154</v>
      </c>
      <c r="J376" s="29">
        <f t="shared" si="61"/>
        <v>0</v>
      </c>
      <c r="K376" s="29">
        <f t="shared" si="36"/>
        <v>0</v>
      </c>
      <c r="L376" s="29">
        <f t="shared" si="37"/>
        <v>0</v>
      </c>
    </row>
    <row r="377" spans="1:12" x14ac:dyDescent="0.25">
      <c r="A377" s="4">
        <v>7152</v>
      </c>
      <c r="B377" s="10" t="str">
        <f>VLOOKUP(A377,países!$A$4:$B$247,2,FALSE)</f>
        <v>Santa Lucia</v>
      </c>
      <c r="C377" s="29">
        <f t="shared" si="54"/>
        <v>0.43443199999999998</v>
      </c>
      <c r="D377" s="29">
        <f t="shared" si="55"/>
        <v>6.3743999999999995E-2</v>
      </c>
      <c r="E377" s="29">
        <f t="shared" si="56"/>
        <v>0.28709099999999999</v>
      </c>
      <c r="F377" s="29">
        <f t="shared" si="57"/>
        <v>0.15057200000000001</v>
      </c>
      <c r="G377" s="29">
        <f t="shared" si="58"/>
        <v>0.17951400000000001</v>
      </c>
      <c r="H377" s="29">
        <f t="shared" si="59"/>
        <v>0</v>
      </c>
      <c r="I377" s="29">
        <f t="shared" si="60"/>
        <v>1.2352999999999999E-2</v>
      </c>
      <c r="J377" s="29">
        <f t="shared" si="61"/>
        <v>9.2857999999999996E-2</v>
      </c>
      <c r="K377" s="29">
        <f t="shared" si="36"/>
        <v>3.1779000000000002E-2</v>
      </c>
      <c r="L377" s="29">
        <f t="shared" si="37"/>
        <v>2.4299999999999999E-3</v>
      </c>
    </row>
    <row r="378" spans="1:12" x14ac:dyDescent="0.25">
      <c r="A378" s="4">
        <v>7703</v>
      </c>
      <c r="B378" s="10" t="str">
        <f>VLOOKUP(A378,países!$A$4:$B$247,2,FALSE)</f>
        <v>Surinam</v>
      </c>
      <c r="C378" s="29">
        <f t="shared" si="54"/>
        <v>0.12551999999999999</v>
      </c>
      <c r="D378" s="29">
        <f t="shared" si="55"/>
        <v>0.56572299999999998</v>
      </c>
      <c r="E378" s="29">
        <f t="shared" si="56"/>
        <v>1.2129490000000001</v>
      </c>
      <c r="F378" s="29">
        <f t="shared" si="57"/>
        <v>0.41758800000000001</v>
      </c>
      <c r="G378" s="29">
        <f t="shared" si="58"/>
        <v>0.43914700000000001</v>
      </c>
      <c r="H378" s="29">
        <f t="shared" si="59"/>
        <v>0.37414399999999998</v>
      </c>
      <c r="I378" s="29">
        <f t="shared" si="60"/>
        <v>0.66471400000000003</v>
      </c>
      <c r="J378" s="29">
        <f t="shared" si="61"/>
        <v>0.15049899999999999</v>
      </c>
      <c r="K378" s="29">
        <f t="shared" si="36"/>
        <v>9.5549999999999996E-2</v>
      </c>
      <c r="L378" s="29">
        <f t="shared" si="37"/>
        <v>9.7319999999999993E-3</v>
      </c>
    </row>
    <row r="379" spans="1:12" x14ac:dyDescent="0.25">
      <c r="A379" s="4">
        <v>8152</v>
      </c>
      <c r="B379" s="10" t="str">
        <f>VLOOKUP(A379,países!$A$4:$B$247,2,FALSE)</f>
        <v>Trinidad y Tobago</v>
      </c>
      <c r="C379" s="29">
        <f t="shared" si="54"/>
        <v>22.342497000000002</v>
      </c>
      <c r="D379" s="29">
        <f t="shared" si="55"/>
        <v>28.316244999999999</v>
      </c>
      <c r="E379" s="29">
        <f t="shared" si="56"/>
        <v>52.319865</v>
      </c>
      <c r="F379" s="29">
        <f t="shared" si="57"/>
        <v>42.771332000000001</v>
      </c>
      <c r="G379" s="29">
        <f t="shared" si="58"/>
        <v>32.946826000000001</v>
      </c>
      <c r="H379" s="29">
        <f t="shared" si="59"/>
        <v>32.658856999999998</v>
      </c>
      <c r="I379" s="29">
        <f t="shared" si="60"/>
        <v>41.014960000000002</v>
      </c>
      <c r="J379" s="29">
        <f t="shared" si="61"/>
        <v>140.897481</v>
      </c>
      <c r="K379" s="29">
        <f t="shared" si="36"/>
        <v>22.843768000000001</v>
      </c>
      <c r="L379" s="29">
        <f t="shared" si="37"/>
        <v>13.915039999999999</v>
      </c>
    </row>
    <row r="380" spans="1:12" x14ac:dyDescent="0.25">
      <c r="C380" s="29"/>
      <c r="D380" s="29"/>
      <c r="E380" s="29"/>
      <c r="F380" s="29"/>
      <c r="G380" s="29"/>
      <c r="H380" s="29"/>
      <c r="I380" s="29"/>
      <c r="J380" s="29"/>
      <c r="K380" s="29"/>
      <c r="L380" s="29"/>
    </row>
    <row r="381" spans="1:12" x14ac:dyDescent="0.25">
      <c r="A381" s="4">
        <v>919911</v>
      </c>
      <c r="B381" s="26" t="str">
        <f>VLOOKUP(A381,países!$A$4:$B$247,2,FALSE)</f>
        <v>OPEP</v>
      </c>
      <c r="C381" s="29"/>
      <c r="D381" s="29"/>
      <c r="E381" s="29"/>
      <c r="F381" s="29"/>
      <c r="G381" s="29"/>
      <c r="H381" s="29"/>
      <c r="I381" s="29"/>
      <c r="J381" s="29"/>
      <c r="K381" s="29"/>
      <c r="L381" s="29"/>
    </row>
    <row r="382" spans="1:12" x14ac:dyDescent="0.25">
      <c r="A382" s="4">
        <v>535</v>
      </c>
      <c r="B382" s="10" t="str">
        <f>VLOOKUP(A382,países!$A$4:$B$247,2,FALSE)</f>
        <v>Arabia Saudita</v>
      </c>
      <c r="C382" s="29">
        <f t="shared" ref="C382:C391" si="62">VLOOKUP($B382,$B$4:$H$228,2,FALSE)</f>
        <v>0.706511</v>
      </c>
      <c r="D382" s="29">
        <f t="shared" ref="D382:D391" si="63">VLOOKUP($B382,$B$4:$H$228,3,FALSE)</f>
        <v>1.7626329999999999</v>
      </c>
      <c r="E382" s="29">
        <f t="shared" ref="E382:E391" si="64">VLOOKUP($B382,$B$4:$H$228,4,FALSE)</f>
        <v>0.17396800000000001</v>
      </c>
      <c r="F382" s="29">
        <f t="shared" ref="F382:F391" si="65">VLOOKUP($B382,$B$4:$H$228,5,FALSE)</f>
        <v>0.55398800000000004</v>
      </c>
      <c r="G382" s="29">
        <f t="shared" ref="G382:G391" si="66">VLOOKUP($B382,$B$4:$H$228,6,FALSE)</f>
        <v>1.894474</v>
      </c>
      <c r="H382" s="29">
        <f t="shared" ref="H382:H391" si="67">VLOOKUP($B382,$B$4:$H$228,7,FALSE)</f>
        <v>1.3778859999999999</v>
      </c>
      <c r="I382" s="29">
        <f t="shared" ref="I382:I391" si="68">VLOOKUP($B382,$B$4:$Z$228,8,FALSE)</f>
        <v>6.6841850000000003</v>
      </c>
      <c r="J382" s="29">
        <f t="shared" ref="J382:J391" si="69">VLOOKUP($B382,$B$4:$Z$228,9,FALSE)</f>
        <v>0.62708299999999995</v>
      </c>
      <c r="K382" s="29">
        <f t="shared" ref="K382:K445" si="70">VLOOKUP($B382,$B$4:$Z$228,10,FALSE)</f>
        <v>2.2547000000000001E-2</v>
      </c>
      <c r="L382" s="29">
        <f t="shared" ref="L382:L445" si="71">VLOOKUP($B382,$B$4:$Z$228,11,FALSE)</f>
        <v>0.40230100000000002</v>
      </c>
    </row>
    <row r="383" spans="1:12" x14ac:dyDescent="0.25">
      <c r="A383" s="4">
        <v>597</v>
      </c>
      <c r="B383" s="10" t="str">
        <f>VLOOKUP(A383,países!$A$4:$B$247,2,FALSE)</f>
        <v>Argelia</v>
      </c>
      <c r="C383" s="29">
        <f t="shared" si="62"/>
        <v>0</v>
      </c>
      <c r="D383" s="29">
        <f t="shared" si="63"/>
        <v>0</v>
      </c>
      <c r="E383" s="29">
        <f t="shared" si="64"/>
        <v>0</v>
      </c>
      <c r="F383" s="29">
        <f t="shared" si="65"/>
        <v>5.7875999999999997E-2</v>
      </c>
      <c r="G383" s="29">
        <f t="shared" si="66"/>
        <v>4.8460000000000003E-2</v>
      </c>
      <c r="H383" s="29">
        <f t="shared" si="67"/>
        <v>0</v>
      </c>
      <c r="I383" s="29">
        <f t="shared" si="68"/>
        <v>1.80088</v>
      </c>
      <c r="J383" s="29">
        <f t="shared" si="69"/>
        <v>0</v>
      </c>
      <c r="K383" s="29">
        <f t="shared" si="70"/>
        <v>0.19475999999999999</v>
      </c>
      <c r="L383" s="29">
        <f t="shared" si="71"/>
        <v>4.0622999999999999E-2</v>
      </c>
    </row>
    <row r="384" spans="1:12" x14ac:dyDescent="0.25">
      <c r="A384" s="4">
        <v>2445</v>
      </c>
      <c r="B384" s="10" t="str">
        <f>VLOOKUP(A384,países!$A$4:$B$247,2,FALSE)</f>
        <v>Emiratos Arabes Unidos</v>
      </c>
      <c r="C384" s="29">
        <f t="shared" si="62"/>
        <v>6.7419999999999994E-2</v>
      </c>
      <c r="D384" s="29">
        <f t="shared" si="63"/>
        <v>1.0802000000000001E-2</v>
      </c>
      <c r="E384" s="29">
        <f t="shared" si="64"/>
        <v>9.6798999999999996E-2</v>
      </c>
      <c r="F384" s="29">
        <f t="shared" si="65"/>
        <v>0.31546999999999997</v>
      </c>
      <c r="G384" s="29">
        <f t="shared" si="66"/>
        <v>0.43585000000000002</v>
      </c>
      <c r="H384" s="29">
        <f t="shared" si="67"/>
        <v>2.5694819999999998</v>
      </c>
      <c r="I384" s="29">
        <f t="shared" si="68"/>
        <v>0.82705099999999998</v>
      </c>
      <c r="J384" s="29">
        <f t="shared" si="69"/>
        <v>0.54523699999999997</v>
      </c>
      <c r="K384" s="29">
        <f t="shared" si="70"/>
        <v>2.965573</v>
      </c>
      <c r="L384" s="29">
        <f t="shared" si="71"/>
        <v>3.7779240000000001</v>
      </c>
    </row>
    <row r="385" spans="1:12" x14ac:dyDescent="0.25">
      <c r="A385" s="4">
        <v>3655</v>
      </c>
      <c r="B385" s="10" t="str">
        <f>VLOOKUP(A385,países!$A$4:$B$247,2,FALSE)</f>
        <v>Indonesia</v>
      </c>
      <c r="C385" s="29">
        <f t="shared" si="62"/>
        <v>16.438141000000002</v>
      </c>
      <c r="D385" s="29">
        <f t="shared" si="63"/>
        <v>6.41439</v>
      </c>
      <c r="E385" s="29">
        <f t="shared" si="64"/>
        <v>19.367507</v>
      </c>
      <c r="F385" s="29">
        <f t="shared" si="65"/>
        <v>29.654191000000001</v>
      </c>
      <c r="G385" s="29">
        <f t="shared" si="66"/>
        <v>24.266393000000001</v>
      </c>
      <c r="H385" s="29">
        <f t="shared" si="67"/>
        <v>30.762661000000001</v>
      </c>
      <c r="I385" s="29">
        <f t="shared" si="68"/>
        <v>28.194058999999999</v>
      </c>
      <c r="J385" s="29">
        <f t="shared" si="69"/>
        <v>18.404585000000001</v>
      </c>
      <c r="K385" s="29">
        <f t="shared" si="70"/>
        <v>21.334311</v>
      </c>
      <c r="L385" s="29">
        <f t="shared" si="71"/>
        <v>35.706083999999997</v>
      </c>
    </row>
    <row r="386" spans="1:12" x14ac:dyDescent="0.25">
      <c r="A386" s="4">
        <v>3695</v>
      </c>
      <c r="B386" s="10" t="str">
        <f>VLOOKUP(A386,países!$A$4:$B$247,2,FALSE)</f>
        <v>Irak</v>
      </c>
      <c r="C386" s="29">
        <f t="shared" si="62"/>
        <v>3.57E-4</v>
      </c>
      <c r="D386" s="29">
        <f t="shared" si="63"/>
        <v>0</v>
      </c>
      <c r="E386" s="29">
        <f t="shared" si="64"/>
        <v>4.7112000000000001E-2</v>
      </c>
      <c r="F386" s="29">
        <f t="shared" si="65"/>
        <v>4.5149999999999999E-3</v>
      </c>
      <c r="G386" s="29">
        <f t="shared" si="66"/>
        <v>0</v>
      </c>
      <c r="H386" s="29">
        <f t="shared" si="67"/>
        <v>3.3957000000000001E-2</v>
      </c>
      <c r="I386" s="29">
        <f t="shared" si="68"/>
        <v>1.8550000000000001E-2</v>
      </c>
      <c r="J386" s="29">
        <f t="shared" si="69"/>
        <v>2.3168999999999999E-2</v>
      </c>
      <c r="K386" s="29">
        <f t="shared" si="70"/>
        <v>0</v>
      </c>
      <c r="L386" s="29">
        <f t="shared" si="71"/>
        <v>5.1400000000000003E-4</v>
      </c>
    </row>
    <row r="387" spans="1:12" x14ac:dyDescent="0.25">
      <c r="A387" s="4">
        <v>3725</v>
      </c>
      <c r="B387" s="10" t="str">
        <f>VLOOKUP(A387,países!$A$4:$B$247,2,FALSE)</f>
        <v>Irán</v>
      </c>
      <c r="C387" s="29">
        <f t="shared" si="62"/>
        <v>2.2408830000000002</v>
      </c>
      <c r="D387" s="29">
        <f t="shared" si="63"/>
        <v>0.33814100000000002</v>
      </c>
      <c r="E387" s="29">
        <f t="shared" si="64"/>
        <v>0.18187900000000001</v>
      </c>
      <c r="F387" s="29">
        <f t="shared" si="65"/>
        <v>4.4777999999999998E-2</v>
      </c>
      <c r="G387" s="29">
        <f t="shared" si="66"/>
        <v>0.136879</v>
      </c>
      <c r="H387" s="29">
        <f t="shared" si="67"/>
        <v>0.23633399999999999</v>
      </c>
      <c r="I387" s="29">
        <f t="shared" si="68"/>
        <v>0.18530099999999999</v>
      </c>
      <c r="J387" s="29">
        <f t="shared" si="69"/>
        <v>0.35227599999999998</v>
      </c>
      <c r="K387" s="29">
        <f t="shared" si="70"/>
        <v>0.50975800000000004</v>
      </c>
      <c r="L387" s="29">
        <f t="shared" si="71"/>
        <v>9.2061000000000004E-2</v>
      </c>
    </row>
    <row r="388" spans="1:12" x14ac:dyDescent="0.25">
      <c r="A388" s="4">
        <v>4135</v>
      </c>
      <c r="B388" s="10" t="str">
        <f>VLOOKUP(A388,países!$A$4:$B$247,2,FALSE)</f>
        <v>Kuwait</v>
      </c>
      <c r="C388" s="29">
        <f t="shared" si="62"/>
        <v>1.6959999999999999E-2</v>
      </c>
      <c r="D388" s="29">
        <f t="shared" si="63"/>
        <v>0</v>
      </c>
      <c r="E388" s="29">
        <f t="shared" si="64"/>
        <v>1.0581999999999999E-2</v>
      </c>
      <c r="F388" s="29">
        <f t="shared" si="65"/>
        <v>7.1400000000000005E-2</v>
      </c>
      <c r="G388" s="29">
        <f t="shared" si="66"/>
        <v>1.8680000000000001E-3</v>
      </c>
      <c r="H388" s="29">
        <f t="shared" si="67"/>
        <v>2.5624999999999998E-2</v>
      </c>
      <c r="I388" s="29">
        <f t="shared" si="68"/>
        <v>2.0365999999999999E-2</v>
      </c>
      <c r="J388" s="29">
        <f t="shared" si="69"/>
        <v>4.0920000000000002E-3</v>
      </c>
      <c r="K388" s="29">
        <f t="shared" si="70"/>
        <v>3.9969999999999997E-3</v>
      </c>
      <c r="L388" s="29">
        <f t="shared" si="71"/>
        <v>3.8335000000000001E-2</v>
      </c>
    </row>
    <row r="389" spans="1:12" x14ac:dyDescent="0.25">
      <c r="A389" s="4">
        <v>4387</v>
      </c>
      <c r="B389" s="10" t="str">
        <f>VLOOKUP(A389,países!$A$4:$B$247,2,FALSE)</f>
        <v>Libia</v>
      </c>
      <c r="C389" s="29">
        <f t="shared" si="62"/>
        <v>0</v>
      </c>
      <c r="D389" s="29">
        <f t="shared" si="63"/>
        <v>2.5999999999999999E-3</v>
      </c>
      <c r="E389" s="29">
        <f t="shared" si="64"/>
        <v>0</v>
      </c>
      <c r="F389" s="29">
        <f t="shared" si="65"/>
        <v>0</v>
      </c>
      <c r="G389" s="29">
        <f t="shared" si="66"/>
        <v>0</v>
      </c>
      <c r="H389" s="29">
        <f t="shared" si="67"/>
        <v>0</v>
      </c>
      <c r="I389" s="29">
        <f t="shared" si="68"/>
        <v>2.2102469999999999</v>
      </c>
      <c r="J389" s="29">
        <f t="shared" si="69"/>
        <v>2.130131</v>
      </c>
      <c r="K389" s="29">
        <f t="shared" si="70"/>
        <v>0</v>
      </c>
      <c r="L389" s="29">
        <f t="shared" si="71"/>
        <v>0</v>
      </c>
    </row>
    <row r="390" spans="1:12" x14ac:dyDescent="0.25">
      <c r="A390" s="4">
        <v>5287</v>
      </c>
      <c r="B390" s="10" t="str">
        <f>VLOOKUP(A390,países!$A$4:$B$247,2,FALSE)</f>
        <v>Nigeria</v>
      </c>
      <c r="C390" s="29">
        <f t="shared" si="62"/>
        <v>3.4054000000000001E-2</v>
      </c>
      <c r="D390" s="29">
        <f t="shared" si="63"/>
        <v>0.17992900000000001</v>
      </c>
      <c r="E390" s="29">
        <f t="shared" si="64"/>
        <v>2.3908070000000001</v>
      </c>
      <c r="F390" s="29">
        <f t="shared" si="65"/>
        <v>5.3219000000000002E-2</v>
      </c>
      <c r="G390" s="29">
        <f t="shared" si="66"/>
        <v>17.615492</v>
      </c>
      <c r="H390" s="29">
        <f t="shared" si="67"/>
        <v>73.636775999999998</v>
      </c>
      <c r="I390" s="29">
        <f t="shared" si="68"/>
        <v>155.03761900000001</v>
      </c>
      <c r="J390" s="29">
        <f t="shared" si="69"/>
        <v>5.8759709999999998</v>
      </c>
      <c r="K390" s="29">
        <f t="shared" si="70"/>
        <v>1.199406</v>
      </c>
      <c r="L390" s="29">
        <f t="shared" si="71"/>
        <v>0.101467</v>
      </c>
    </row>
    <row r="391" spans="1:12" x14ac:dyDescent="0.25">
      <c r="A391" s="4">
        <v>6185</v>
      </c>
      <c r="B391" s="10" t="str">
        <f>VLOOKUP(A391,países!$A$4:$B$247,2,FALSE)</f>
        <v>Qatar</v>
      </c>
      <c r="C391" s="29">
        <f t="shared" si="62"/>
        <v>6.9999999999999994E-5</v>
      </c>
      <c r="D391" s="29">
        <f t="shared" si="63"/>
        <v>1.4E-3</v>
      </c>
      <c r="E391" s="29">
        <f t="shared" si="64"/>
        <v>0</v>
      </c>
      <c r="F391" s="29">
        <f t="shared" si="65"/>
        <v>3.3093999999999998E-2</v>
      </c>
      <c r="G391" s="29">
        <f t="shared" si="66"/>
        <v>0</v>
      </c>
      <c r="H391" s="29">
        <f t="shared" si="67"/>
        <v>4.3239999999999997E-3</v>
      </c>
      <c r="I391" s="29">
        <f t="shared" si="68"/>
        <v>0</v>
      </c>
      <c r="J391" s="29">
        <f t="shared" si="69"/>
        <v>2.673E-3</v>
      </c>
      <c r="K391" s="29">
        <f t="shared" si="70"/>
        <v>5.5000000000000003E-4</v>
      </c>
      <c r="L391" s="29">
        <f t="shared" si="71"/>
        <v>5.1589000000000003E-2</v>
      </c>
    </row>
    <row r="392" spans="1:12" x14ac:dyDescent="0.25">
      <c r="C392" s="29"/>
      <c r="D392" s="29"/>
      <c r="E392" s="29"/>
      <c r="F392" s="29"/>
      <c r="G392" s="29"/>
      <c r="H392" s="29"/>
      <c r="I392" s="29"/>
      <c r="J392" s="29"/>
      <c r="K392" s="29"/>
      <c r="L392" s="29"/>
    </row>
    <row r="393" spans="1:12" x14ac:dyDescent="0.25">
      <c r="A393" s="4">
        <v>919912</v>
      </c>
      <c r="B393" s="26" t="str">
        <f>VLOOKUP(A393,países!$A$4:$B$247,2,FALSE)</f>
        <v>Africa</v>
      </c>
      <c r="C393" s="29"/>
      <c r="D393" s="29"/>
      <c r="E393" s="29"/>
      <c r="F393" s="29"/>
      <c r="G393" s="29"/>
      <c r="H393" s="29"/>
      <c r="I393" s="29"/>
      <c r="J393" s="29"/>
      <c r="K393" s="29"/>
      <c r="L393" s="29"/>
    </row>
    <row r="394" spans="1:12" x14ac:dyDescent="0.25">
      <c r="A394" s="4">
        <v>407</v>
      </c>
      <c r="B394" s="10" t="str">
        <f>VLOOKUP(A394,países!$A$4:$B$247,2,FALSE)</f>
        <v>Angola</v>
      </c>
      <c r="C394" s="29">
        <f t="shared" ref="C394:C433" si="72">VLOOKUP($B394,$B$4:$H$228,2,FALSE)</f>
        <v>7.1380000000000002E-3</v>
      </c>
      <c r="D394" s="29">
        <f t="shared" ref="D394:D433" si="73">VLOOKUP($B394,$B$4:$H$228,3,FALSE)</f>
        <v>0</v>
      </c>
      <c r="E394" s="29">
        <f t="shared" ref="E394:E433" si="74">VLOOKUP($B394,$B$4:$H$228,4,FALSE)</f>
        <v>0</v>
      </c>
      <c r="F394" s="29">
        <f t="shared" ref="F394:F433" si="75">VLOOKUP($B394,$B$4:$H$228,5,FALSE)</f>
        <v>3.4000000000000002E-4</v>
      </c>
      <c r="G394" s="29">
        <f t="shared" ref="G394:G433" si="76">VLOOKUP($B394,$B$4:$H$228,6,FALSE)</f>
        <v>0.126191</v>
      </c>
      <c r="H394" s="29">
        <f t="shared" ref="H394:H433" si="77">VLOOKUP($B394,$B$4:$H$228,7,FALSE)</f>
        <v>1.9869000000000001E-2</v>
      </c>
      <c r="I394" s="29">
        <f t="shared" ref="I394:I433" si="78">VLOOKUP($B394,$B$4:$Z$228,8,FALSE)</f>
        <v>2.3640999999999999E-2</v>
      </c>
      <c r="J394" s="29">
        <f t="shared" ref="J394:J433" si="79">VLOOKUP($B394,$B$4:$Z$228,9,FALSE)</f>
        <v>0.13032299999999999</v>
      </c>
      <c r="K394" s="29">
        <f t="shared" si="70"/>
        <v>2.1794999999999998E-2</v>
      </c>
      <c r="L394" s="29">
        <f t="shared" si="71"/>
        <v>0</v>
      </c>
    </row>
    <row r="395" spans="1:12" x14ac:dyDescent="0.25">
      <c r="A395" s="4">
        <v>597</v>
      </c>
      <c r="B395" s="10" t="str">
        <f>VLOOKUP(A395,países!$A$4:$B$247,2,FALSE)</f>
        <v>Argelia</v>
      </c>
      <c r="C395" s="29">
        <f t="shared" si="72"/>
        <v>0</v>
      </c>
      <c r="D395" s="29">
        <f t="shared" si="73"/>
        <v>0</v>
      </c>
      <c r="E395" s="29">
        <f t="shared" si="74"/>
        <v>0</v>
      </c>
      <c r="F395" s="29">
        <f t="shared" si="75"/>
        <v>5.7875999999999997E-2</v>
      </c>
      <c r="G395" s="29">
        <f t="shared" si="76"/>
        <v>4.8460000000000003E-2</v>
      </c>
      <c r="H395" s="29">
        <f t="shared" si="77"/>
        <v>0</v>
      </c>
      <c r="I395" s="29">
        <f t="shared" si="78"/>
        <v>1.80088</v>
      </c>
      <c r="J395" s="29">
        <f t="shared" si="79"/>
        <v>0</v>
      </c>
      <c r="K395" s="29">
        <f t="shared" si="70"/>
        <v>0.19475999999999999</v>
      </c>
      <c r="L395" s="29">
        <f t="shared" si="71"/>
        <v>4.0622999999999999E-2</v>
      </c>
    </row>
    <row r="396" spans="1:12" x14ac:dyDescent="0.25">
      <c r="A396" s="4">
        <v>1017</v>
      </c>
      <c r="B396" s="10" t="str">
        <f>VLOOKUP(A396,países!$A$4:$B$247,2,FALSE)</f>
        <v>Botswana</v>
      </c>
      <c r="C396" s="29">
        <f t="shared" si="72"/>
        <v>0</v>
      </c>
      <c r="D396" s="29">
        <f t="shared" si="73"/>
        <v>1.2326E-2</v>
      </c>
      <c r="E396" s="29">
        <f t="shared" si="74"/>
        <v>0</v>
      </c>
      <c r="F396" s="29">
        <f t="shared" si="75"/>
        <v>0</v>
      </c>
      <c r="G396" s="29">
        <f t="shared" si="76"/>
        <v>0</v>
      </c>
      <c r="H396" s="29">
        <f t="shared" si="77"/>
        <v>0</v>
      </c>
      <c r="I396" s="29">
        <f t="shared" si="78"/>
        <v>0</v>
      </c>
      <c r="J396" s="29">
        <f t="shared" si="79"/>
        <v>0</v>
      </c>
      <c r="K396" s="29">
        <f t="shared" si="70"/>
        <v>0</v>
      </c>
      <c r="L396" s="29">
        <f t="shared" si="71"/>
        <v>0</v>
      </c>
    </row>
    <row r="397" spans="1:12" x14ac:dyDescent="0.25">
      <c r="A397" s="4">
        <v>1157</v>
      </c>
      <c r="B397" s="10" t="str">
        <f>VLOOKUP(A397,países!$A$4:$B$247,2,FALSE)</f>
        <v>Burundi</v>
      </c>
      <c r="C397" s="29">
        <f t="shared" si="72"/>
        <v>0</v>
      </c>
      <c r="D397" s="29">
        <f t="shared" si="73"/>
        <v>0</v>
      </c>
      <c r="E397" s="29">
        <f t="shared" si="74"/>
        <v>0</v>
      </c>
      <c r="F397" s="29">
        <f t="shared" si="75"/>
        <v>0</v>
      </c>
      <c r="G397" s="29">
        <f t="shared" si="76"/>
        <v>0</v>
      </c>
      <c r="H397" s="29">
        <f t="shared" si="77"/>
        <v>0</v>
      </c>
      <c r="I397" s="29">
        <f t="shared" si="78"/>
        <v>0</v>
      </c>
      <c r="J397" s="29">
        <f t="shared" si="79"/>
        <v>0</v>
      </c>
      <c r="K397" s="29">
        <f t="shared" si="70"/>
        <v>0</v>
      </c>
      <c r="L397" s="29">
        <f t="shared" si="71"/>
        <v>0</v>
      </c>
    </row>
    <row r="398" spans="1:12" x14ac:dyDescent="0.25">
      <c r="A398" s="4">
        <v>1457</v>
      </c>
      <c r="B398" s="10" t="str">
        <f>VLOOKUP(A398,países!$A$4:$B$247,2,FALSE)</f>
        <v>Camerún</v>
      </c>
      <c r="C398" s="29">
        <f t="shared" si="72"/>
        <v>0.32409900000000003</v>
      </c>
      <c r="D398" s="29">
        <f t="shared" si="73"/>
        <v>0</v>
      </c>
      <c r="E398" s="29">
        <f t="shared" si="74"/>
        <v>0.368973</v>
      </c>
      <c r="F398" s="29">
        <f t="shared" si="75"/>
        <v>7.6719999999999997E-2</v>
      </c>
      <c r="G398" s="29">
        <f t="shared" si="76"/>
        <v>0.17020299999999999</v>
      </c>
      <c r="H398" s="29">
        <f t="shared" si="77"/>
        <v>6.9011000000000003E-2</v>
      </c>
      <c r="I398" s="29">
        <f t="shared" si="78"/>
        <v>2.6439810000000001</v>
      </c>
      <c r="J398" s="29">
        <f t="shared" si="79"/>
        <v>0.34665499999999999</v>
      </c>
      <c r="K398" s="29">
        <f t="shared" si="70"/>
        <v>0.21118500000000001</v>
      </c>
      <c r="L398" s="29">
        <f t="shared" si="71"/>
        <v>1.1330180000000001</v>
      </c>
    </row>
    <row r="399" spans="1:12" x14ac:dyDescent="0.25">
      <c r="A399" s="4">
        <v>1777</v>
      </c>
      <c r="B399" s="10" t="str">
        <f>VLOOKUP(A399,países!$A$4:$B$247,2,FALSE)</f>
        <v>Congo</v>
      </c>
      <c r="C399" s="29">
        <f t="shared" si="72"/>
        <v>2.7970999999999999E-2</v>
      </c>
      <c r="D399" s="29">
        <f t="shared" si="73"/>
        <v>0</v>
      </c>
      <c r="E399" s="29">
        <f t="shared" si="74"/>
        <v>0</v>
      </c>
      <c r="F399" s="29">
        <f t="shared" si="75"/>
        <v>7.7799999999999996E-3</v>
      </c>
      <c r="G399" s="29">
        <f t="shared" si="76"/>
        <v>0</v>
      </c>
      <c r="H399" s="29">
        <f t="shared" si="77"/>
        <v>0</v>
      </c>
      <c r="I399" s="29">
        <f t="shared" si="78"/>
        <v>0.15459100000000001</v>
      </c>
      <c r="J399" s="29">
        <f t="shared" si="79"/>
        <v>0</v>
      </c>
      <c r="K399" s="29">
        <f t="shared" si="70"/>
        <v>0</v>
      </c>
      <c r="L399" s="29">
        <f t="shared" si="71"/>
        <v>4.5</v>
      </c>
    </row>
    <row r="400" spans="1:12" x14ac:dyDescent="0.25">
      <c r="A400" s="4">
        <v>2407</v>
      </c>
      <c r="B400" s="10" t="str">
        <f>VLOOKUP(A400,países!$A$4:$B$247,2,FALSE)</f>
        <v>Egipto</v>
      </c>
      <c r="C400" s="29">
        <f t="shared" si="72"/>
        <v>0.19770599999999999</v>
      </c>
      <c r="D400" s="29">
        <f t="shared" si="73"/>
        <v>0.20696899999999999</v>
      </c>
      <c r="E400" s="29">
        <f t="shared" si="74"/>
        <v>0.52237999999999996</v>
      </c>
      <c r="F400" s="29">
        <f t="shared" si="75"/>
        <v>0.77725699999999998</v>
      </c>
      <c r="G400" s="29">
        <f t="shared" si="76"/>
        <v>0.53791100000000003</v>
      </c>
      <c r="H400" s="29">
        <f t="shared" si="77"/>
        <v>0.71205300000000005</v>
      </c>
      <c r="I400" s="29">
        <f t="shared" si="78"/>
        <v>0.97838999999999998</v>
      </c>
      <c r="J400" s="29">
        <f t="shared" si="79"/>
        <v>0.94344499999999998</v>
      </c>
      <c r="K400" s="29">
        <f t="shared" si="70"/>
        <v>0.456374</v>
      </c>
      <c r="L400" s="29">
        <f t="shared" si="71"/>
        <v>0.423931</v>
      </c>
    </row>
    <row r="401" spans="1:12" x14ac:dyDescent="0.25">
      <c r="A401" s="4">
        <v>2537</v>
      </c>
      <c r="B401" s="10" t="str">
        <f>VLOOKUP(A401,países!$A$4:$B$247,2,FALSE)</f>
        <v>Etiopía</v>
      </c>
      <c r="C401" s="29">
        <f t="shared" si="72"/>
        <v>0</v>
      </c>
      <c r="D401" s="29">
        <f t="shared" si="73"/>
        <v>0</v>
      </c>
      <c r="E401" s="29">
        <f t="shared" si="74"/>
        <v>0</v>
      </c>
      <c r="F401" s="29">
        <f t="shared" si="75"/>
        <v>0</v>
      </c>
      <c r="G401" s="29">
        <f t="shared" si="76"/>
        <v>0</v>
      </c>
      <c r="H401" s="29">
        <f t="shared" si="77"/>
        <v>2.8E-3</v>
      </c>
      <c r="I401" s="29">
        <f t="shared" si="78"/>
        <v>0</v>
      </c>
      <c r="J401" s="29">
        <f t="shared" si="79"/>
        <v>0.02</v>
      </c>
      <c r="K401" s="29">
        <f t="shared" si="70"/>
        <v>0</v>
      </c>
      <c r="L401" s="29">
        <f t="shared" si="71"/>
        <v>0</v>
      </c>
    </row>
    <row r="402" spans="1:12" x14ac:dyDescent="0.25">
      <c r="A402" s="4">
        <v>2817</v>
      </c>
      <c r="B402" s="10" t="str">
        <f>VLOOKUP(A402,países!$A$4:$B$247,2,FALSE)</f>
        <v>Gabón</v>
      </c>
      <c r="C402" s="29">
        <f t="shared" si="72"/>
        <v>0</v>
      </c>
      <c r="D402" s="29">
        <f t="shared" si="73"/>
        <v>0</v>
      </c>
      <c r="E402" s="29">
        <f t="shared" si="74"/>
        <v>0</v>
      </c>
      <c r="F402" s="29">
        <f t="shared" si="75"/>
        <v>0</v>
      </c>
      <c r="G402" s="29">
        <f t="shared" si="76"/>
        <v>0</v>
      </c>
      <c r="H402" s="29">
        <f t="shared" si="77"/>
        <v>2.1770000000000001E-3</v>
      </c>
      <c r="I402" s="29">
        <f t="shared" si="78"/>
        <v>0</v>
      </c>
      <c r="J402" s="29">
        <f t="shared" si="79"/>
        <v>0</v>
      </c>
      <c r="K402" s="29">
        <f t="shared" si="70"/>
        <v>0</v>
      </c>
      <c r="L402" s="29">
        <f t="shared" si="71"/>
        <v>4.9069999999999999E-3</v>
      </c>
    </row>
    <row r="403" spans="1:12" x14ac:dyDescent="0.25">
      <c r="A403" s="4">
        <v>2857</v>
      </c>
      <c r="B403" s="10" t="str">
        <f>VLOOKUP(A403,países!$A$4:$B$247,2,FALSE)</f>
        <v>Gambia</v>
      </c>
      <c r="C403" s="29">
        <f t="shared" si="72"/>
        <v>0</v>
      </c>
      <c r="D403" s="29">
        <f t="shared" si="73"/>
        <v>0</v>
      </c>
      <c r="E403" s="29">
        <f t="shared" si="74"/>
        <v>0</v>
      </c>
      <c r="F403" s="29">
        <f t="shared" si="75"/>
        <v>0</v>
      </c>
      <c r="G403" s="29">
        <f t="shared" si="76"/>
        <v>0</v>
      </c>
      <c r="H403" s="29">
        <f t="shared" si="77"/>
        <v>0</v>
      </c>
      <c r="I403" s="29">
        <f t="shared" si="78"/>
        <v>0</v>
      </c>
      <c r="J403" s="29">
        <f t="shared" si="79"/>
        <v>0</v>
      </c>
      <c r="K403" s="29">
        <f t="shared" si="70"/>
        <v>0</v>
      </c>
      <c r="L403" s="29">
        <f t="shared" si="71"/>
        <v>0</v>
      </c>
    </row>
    <row r="404" spans="1:12" x14ac:dyDescent="0.25">
      <c r="A404" s="4">
        <v>2897</v>
      </c>
      <c r="B404" s="10" t="str">
        <f>VLOOKUP(A404,países!$A$4:$B$247,2,FALSE)</f>
        <v>Ghana</v>
      </c>
      <c r="C404" s="29">
        <f t="shared" si="72"/>
        <v>0</v>
      </c>
      <c r="D404" s="29">
        <f t="shared" si="73"/>
        <v>0</v>
      </c>
      <c r="E404" s="29">
        <f t="shared" si="74"/>
        <v>0</v>
      </c>
      <c r="F404" s="29">
        <f t="shared" si="75"/>
        <v>0</v>
      </c>
      <c r="G404" s="29">
        <f t="shared" si="76"/>
        <v>1.5651000000000002E-2</v>
      </c>
      <c r="H404" s="29">
        <f t="shared" si="77"/>
        <v>1.8211000000000001E-2</v>
      </c>
      <c r="I404" s="29">
        <f t="shared" si="78"/>
        <v>0.61559299999999995</v>
      </c>
      <c r="J404" s="29">
        <f t="shared" si="79"/>
        <v>0</v>
      </c>
      <c r="K404" s="29">
        <f t="shared" si="70"/>
        <v>1.46E-4</v>
      </c>
      <c r="L404" s="29">
        <f t="shared" si="71"/>
        <v>0</v>
      </c>
    </row>
    <row r="405" spans="1:12" x14ac:dyDescent="0.25">
      <c r="A405" s="4">
        <v>3297</v>
      </c>
      <c r="B405" s="10" t="str">
        <f>VLOOKUP(A405,países!$A$4:$B$247,2,FALSE)</f>
        <v>Guinea</v>
      </c>
      <c r="C405" s="29">
        <f t="shared" si="72"/>
        <v>0</v>
      </c>
      <c r="D405" s="29">
        <f t="shared" si="73"/>
        <v>0</v>
      </c>
      <c r="E405" s="29">
        <f t="shared" si="74"/>
        <v>0</v>
      </c>
      <c r="F405" s="29">
        <f t="shared" si="75"/>
        <v>0</v>
      </c>
      <c r="G405" s="29">
        <f t="shared" si="76"/>
        <v>0</v>
      </c>
      <c r="H405" s="29">
        <f t="shared" si="77"/>
        <v>1.6659999999999999E-3</v>
      </c>
      <c r="I405" s="29">
        <f t="shared" si="78"/>
        <v>0</v>
      </c>
      <c r="J405" s="29">
        <f t="shared" si="79"/>
        <v>0</v>
      </c>
      <c r="K405" s="29">
        <f t="shared" si="70"/>
        <v>2.1349E-2</v>
      </c>
      <c r="L405" s="29">
        <f t="shared" si="71"/>
        <v>0</v>
      </c>
    </row>
    <row r="406" spans="1:12" x14ac:dyDescent="0.25">
      <c r="A406" s="4">
        <v>3297</v>
      </c>
      <c r="B406" s="10" t="str">
        <f>VLOOKUP(A406,países!$A$4:$B$247,2,FALSE)</f>
        <v>Guinea</v>
      </c>
      <c r="C406" s="29">
        <f t="shared" si="72"/>
        <v>0</v>
      </c>
      <c r="D406" s="29">
        <f t="shared" si="73"/>
        <v>0</v>
      </c>
      <c r="E406" s="29">
        <f t="shared" si="74"/>
        <v>0</v>
      </c>
      <c r="F406" s="29">
        <f t="shared" si="75"/>
        <v>0</v>
      </c>
      <c r="G406" s="29">
        <f t="shared" si="76"/>
        <v>0</v>
      </c>
      <c r="H406" s="29">
        <f t="shared" si="77"/>
        <v>1.6659999999999999E-3</v>
      </c>
      <c r="I406" s="29">
        <f t="shared" si="78"/>
        <v>0</v>
      </c>
      <c r="J406" s="29">
        <f t="shared" si="79"/>
        <v>0</v>
      </c>
      <c r="K406" s="29">
        <f t="shared" si="70"/>
        <v>2.1349E-2</v>
      </c>
      <c r="L406" s="29">
        <f t="shared" si="71"/>
        <v>0</v>
      </c>
    </row>
    <row r="407" spans="1:12" x14ac:dyDescent="0.25">
      <c r="A407" s="4">
        <v>4107</v>
      </c>
      <c r="B407" s="10" t="str">
        <f>VLOOKUP(A407,países!$A$4:$B$247,2,FALSE)</f>
        <v>Kenia</v>
      </c>
      <c r="C407" s="29">
        <f t="shared" si="72"/>
        <v>0</v>
      </c>
      <c r="D407" s="29">
        <f t="shared" si="73"/>
        <v>2.7420000000000001E-3</v>
      </c>
      <c r="E407" s="29">
        <f t="shared" si="74"/>
        <v>1.7829999999999999E-2</v>
      </c>
      <c r="F407" s="29">
        <f t="shared" si="75"/>
        <v>3.4423000000000002E-2</v>
      </c>
      <c r="G407" s="29">
        <f t="shared" si="76"/>
        <v>0.22441900000000001</v>
      </c>
      <c r="H407" s="29">
        <f t="shared" si="77"/>
        <v>9.2133999999999994E-2</v>
      </c>
      <c r="I407" s="29">
        <f t="shared" si="78"/>
        <v>0.84943199999999996</v>
      </c>
      <c r="J407" s="29">
        <f t="shared" si="79"/>
        <v>0.48201899999999998</v>
      </c>
      <c r="K407" s="29">
        <f t="shared" si="70"/>
        <v>7.927E-3</v>
      </c>
      <c r="L407" s="29">
        <f t="shared" si="71"/>
        <v>0</v>
      </c>
    </row>
    <row r="408" spans="1:12" x14ac:dyDescent="0.25">
      <c r="A408" s="4">
        <v>4347</v>
      </c>
      <c r="B408" s="10" t="str">
        <f>VLOOKUP(A408,países!$A$4:$B$247,2,FALSE)</f>
        <v>Liberia</v>
      </c>
      <c r="C408" s="29">
        <f t="shared" si="72"/>
        <v>0</v>
      </c>
      <c r="D408" s="29">
        <f t="shared" si="73"/>
        <v>2.7192999999999998E-2</v>
      </c>
      <c r="E408" s="29">
        <f t="shared" si="74"/>
        <v>8.2380000000000005E-3</v>
      </c>
      <c r="F408" s="29">
        <f t="shared" si="75"/>
        <v>3.1796869999999999</v>
      </c>
      <c r="G408" s="29">
        <f t="shared" si="76"/>
        <v>11.673298000000001</v>
      </c>
      <c r="H408" s="29">
        <f t="shared" si="77"/>
        <v>0.98408099999999998</v>
      </c>
      <c r="I408" s="29">
        <f t="shared" si="78"/>
        <v>0.36047800000000002</v>
      </c>
      <c r="J408" s="29">
        <f t="shared" si="79"/>
        <v>0</v>
      </c>
      <c r="K408" s="29">
        <f t="shared" si="70"/>
        <v>6.6265299999999998</v>
      </c>
      <c r="L408" s="29">
        <f t="shared" si="71"/>
        <v>3.42319</v>
      </c>
    </row>
    <row r="409" spans="1:12" x14ac:dyDescent="0.25">
      <c r="A409" s="4">
        <v>4387</v>
      </c>
      <c r="B409" s="10" t="str">
        <f>VLOOKUP(A409,países!$A$4:$B$247,2,FALSE)</f>
        <v>Libia</v>
      </c>
      <c r="C409" s="29">
        <f t="shared" si="72"/>
        <v>0</v>
      </c>
      <c r="D409" s="29">
        <f t="shared" si="73"/>
        <v>2.5999999999999999E-3</v>
      </c>
      <c r="E409" s="29">
        <f t="shared" si="74"/>
        <v>0</v>
      </c>
      <c r="F409" s="29">
        <f t="shared" si="75"/>
        <v>0</v>
      </c>
      <c r="G409" s="29">
        <f t="shared" si="76"/>
        <v>0</v>
      </c>
      <c r="H409" s="29">
        <f t="shared" si="77"/>
        <v>0</v>
      </c>
      <c r="I409" s="29">
        <f t="shared" si="78"/>
        <v>2.2102469999999999</v>
      </c>
      <c r="J409" s="29">
        <f t="shared" si="79"/>
        <v>2.130131</v>
      </c>
      <c r="K409" s="29">
        <f t="shared" si="70"/>
        <v>0</v>
      </c>
      <c r="L409" s="29">
        <f t="shared" si="71"/>
        <v>0</v>
      </c>
    </row>
    <row r="410" spans="1:12" x14ac:dyDescent="0.25">
      <c r="A410" s="4">
        <v>4507</v>
      </c>
      <c r="B410" s="10" t="str">
        <f>VLOOKUP(A410,países!$A$4:$B$247,2,FALSE)</f>
        <v>Madagascar</v>
      </c>
      <c r="C410" s="29">
        <f t="shared" si="72"/>
        <v>2.3046000000000001E-2</v>
      </c>
      <c r="D410" s="29">
        <f t="shared" si="73"/>
        <v>5.0389000000000003E-2</v>
      </c>
      <c r="E410" s="29">
        <f t="shared" si="74"/>
        <v>1.6624E-2</v>
      </c>
      <c r="F410" s="29">
        <f t="shared" si="75"/>
        <v>2.3383999999999999E-2</v>
      </c>
      <c r="G410" s="29">
        <f t="shared" si="76"/>
        <v>0</v>
      </c>
      <c r="H410" s="29">
        <f t="shared" si="77"/>
        <v>4.8545999999999999E-2</v>
      </c>
      <c r="I410" s="29">
        <f t="shared" si="78"/>
        <v>8.4767999999999996E-2</v>
      </c>
      <c r="J410" s="29">
        <f t="shared" si="79"/>
        <v>1.534E-3</v>
      </c>
      <c r="K410" s="29">
        <f t="shared" si="70"/>
        <v>2.7078000000000001E-2</v>
      </c>
      <c r="L410" s="29">
        <f t="shared" si="71"/>
        <v>1.0999999999999999E-2</v>
      </c>
    </row>
    <row r="411" spans="1:12" x14ac:dyDescent="0.25">
      <c r="A411" s="4">
        <v>4587</v>
      </c>
      <c r="B411" s="10" t="str">
        <f>VLOOKUP(A411,países!$A$4:$B$247,2,FALSE)</f>
        <v>Malawi</v>
      </c>
      <c r="C411" s="29">
        <f t="shared" si="72"/>
        <v>0</v>
      </c>
      <c r="D411" s="29">
        <f t="shared" si="73"/>
        <v>0</v>
      </c>
      <c r="E411" s="29">
        <f t="shared" si="74"/>
        <v>0</v>
      </c>
      <c r="F411" s="29">
        <f t="shared" si="75"/>
        <v>0</v>
      </c>
      <c r="G411" s="29">
        <f t="shared" si="76"/>
        <v>0</v>
      </c>
      <c r="H411" s="29">
        <f t="shared" si="77"/>
        <v>0</v>
      </c>
      <c r="I411" s="29">
        <f t="shared" si="78"/>
        <v>1.1289E-2</v>
      </c>
      <c r="J411" s="29">
        <f t="shared" si="79"/>
        <v>7.9464000000000007E-2</v>
      </c>
      <c r="K411" s="29">
        <f t="shared" si="70"/>
        <v>0</v>
      </c>
      <c r="L411" s="29">
        <f t="shared" si="71"/>
        <v>0</v>
      </c>
    </row>
    <row r="412" spans="1:12" x14ac:dyDescent="0.25">
      <c r="A412" s="4">
        <v>4647</v>
      </c>
      <c r="B412" s="10" t="str">
        <f>VLOOKUP(A412,países!$A$4:$B$247,2,FALSE)</f>
        <v>Malí</v>
      </c>
      <c r="C412" s="29">
        <f t="shared" si="72"/>
        <v>0</v>
      </c>
      <c r="D412" s="29">
        <f t="shared" si="73"/>
        <v>0</v>
      </c>
      <c r="E412" s="29">
        <f t="shared" si="74"/>
        <v>0.81961099999999998</v>
      </c>
      <c r="F412" s="29">
        <f t="shared" si="75"/>
        <v>0</v>
      </c>
      <c r="G412" s="29">
        <f t="shared" si="76"/>
        <v>1.3738630000000001</v>
      </c>
      <c r="H412" s="29">
        <f t="shared" si="77"/>
        <v>8.2748200000000001</v>
      </c>
      <c r="I412" s="29">
        <f t="shared" si="78"/>
        <v>0.98871600000000004</v>
      </c>
      <c r="J412" s="29">
        <f t="shared" si="79"/>
        <v>0.159279</v>
      </c>
      <c r="K412" s="29">
        <f t="shared" si="70"/>
        <v>0</v>
      </c>
      <c r="L412" s="29">
        <f t="shared" si="71"/>
        <v>0</v>
      </c>
    </row>
    <row r="413" spans="1:12" x14ac:dyDescent="0.25">
      <c r="A413" s="4">
        <v>4747</v>
      </c>
      <c r="B413" s="10" t="str">
        <f>VLOOKUP(A413,países!$A$4:$B$247,2,FALSE)</f>
        <v>Marruecos</v>
      </c>
      <c r="C413" s="29">
        <f t="shared" si="72"/>
        <v>0.43853500000000001</v>
      </c>
      <c r="D413" s="29">
        <f t="shared" si="73"/>
        <v>0.51710699999999998</v>
      </c>
      <c r="E413" s="29">
        <f t="shared" si="74"/>
        <v>0.42627399999999999</v>
      </c>
      <c r="F413" s="29">
        <f t="shared" si="75"/>
        <v>0.93084299999999998</v>
      </c>
      <c r="G413" s="29">
        <f t="shared" si="76"/>
        <v>2.269434</v>
      </c>
      <c r="H413" s="29">
        <f t="shared" si="77"/>
        <v>1.8979269999999999</v>
      </c>
      <c r="I413" s="29">
        <f t="shared" si="78"/>
        <v>3.9222800000000002</v>
      </c>
      <c r="J413" s="29">
        <f t="shared" si="79"/>
        <v>0.37990499999999999</v>
      </c>
      <c r="K413" s="29">
        <f t="shared" si="70"/>
        <v>1.1576010000000001</v>
      </c>
      <c r="L413" s="29">
        <f t="shared" si="71"/>
        <v>3.5650559999999998</v>
      </c>
    </row>
    <row r="414" spans="1:12" x14ac:dyDescent="0.25">
      <c r="A414" s="4">
        <v>4887</v>
      </c>
      <c r="B414" s="10" t="str">
        <f>VLOOKUP(A414,países!$A$4:$B$247,2,FALSE)</f>
        <v>Mauritania</v>
      </c>
      <c r="C414" s="29">
        <f t="shared" si="72"/>
        <v>0</v>
      </c>
      <c r="D414" s="29">
        <f t="shared" si="73"/>
        <v>0</v>
      </c>
      <c r="E414" s="29">
        <f t="shared" si="74"/>
        <v>0</v>
      </c>
      <c r="F414" s="29">
        <f t="shared" si="75"/>
        <v>0</v>
      </c>
      <c r="G414" s="29">
        <f t="shared" si="76"/>
        <v>0</v>
      </c>
      <c r="H414" s="29">
        <f t="shared" si="77"/>
        <v>0</v>
      </c>
      <c r="I414" s="29">
        <f t="shared" si="78"/>
        <v>0</v>
      </c>
      <c r="J414" s="29">
        <f t="shared" si="79"/>
        <v>0</v>
      </c>
      <c r="K414" s="29">
        <f t="shared" si="70"/>
        <v>0</v>
      </c>
      <c r="L414" s="29">
        <f t="shared" si="71"/>
        <v>0</v>
      </c>
    </row>
    <row r="415" spans="1:12" x14ac:dyDescent="0.25">
      <c r="A415" s="4">
        <v>4887</v>
      </c>
      <c r="B415" s="10" t="str">
        <f>VLOOKUP(A415,países!$A$4:$B$247,2,FALSE)</f>
        <v>Mauritania</v>
      </c>
      <c r="C415" s="29">
        <f t="shared" si="72"/>
        <v>0</v>
      </c>
      <c r="D415" s="29">
        <f t="shared" si="73"/>
        <v>0</v>
      </c>
      <c r="E415" s="29">
        <f t="shared" si="74"/>
        <v>0</v>
      </c>
      <c r="F415" s="29">
        <f t="shared" si="75"/>
        <v>0</v>
      </c>
      <c r="G415" s="29">
        <f t="shared" si="76"/>
        <v>0</v>
      </c>
      <c r="H415" s="29">
        <f t="shared" si="77"/>
        <v>0</v>
      </c>
      <c r="I415" s="29">
        <f t="shared" si="78"/>
        <v>0</v>
      </c>
      <c r="J415" s="29">
        <f t="shared" si="79"/>
        <v>0</v>
      </c>
      <c r="K415" s="29">
        <f t="shared" si="70"/>
        <v>0</v>
      </c>
      <c r="L415" s="29">
        <f t="shared" si="71"/>
        <v>0</v>
      </c>
    </row>
    <row r="416" spans="1:12" x14ac:dyDescent="0.25">
      <c r="A416" s="4">
        <v>5057</v>
      </c>
      <c r="B416" s="10" t="str">
        <f>VLOOKUP(A416,países!$A$4:$B$247,2,FALSE)</f>
        <v>Mozambique</v>
      </c>
      <c r="C416" s="29">
        <f t="shared" si="72"/>
        <v>0</v>
      </c>
      <c r="D416" s="29">
        <f t="shared" si="73"/>
        <v>5.5658459999999996</v>
      </c>
      <c r="E416" s="29">
        <f t="shared" si="74"/>
        <v>1.5701670000000001</v>
      </c>
      <c r="F416" s="29">
        <f t="shared" si="75"/>
        <v>0</v>
      </c>
      <c r="G416" s="29">
        <f t="shared" si="76"/>
        <v>0</v>
      </c>
      <c r="H416" s="29">
        <f t="shared" si="77"/>
        <v>0</v>
      </c>
      <c r="I416" s="29">
        <f t="shared" si="78"/>
        <v>8.4099999999999995E-4</v>
      </c>
      <c r="J416" s="29">
        <f t="shared" si="79"/>
        <v>0</v>
      </c>
      <c r="K416" s="29">
        <f t="shared" si="70"/>
        <v>0</v>
      </c>
      <c r="L416" s="29">
        <f t="shared" si="71"/>
        <v>0</v>
      </c>
    </row>
    <row r="417" spans="1:12" x14ac:dyDescent="0.25">
      <c r="A417" s="4">
        <v>5257</v>
      </c>
      <c r="B417" s="10" t="str">
        <f>VLOOKUP(A417,países!$A$4:$B$247,2,FALSE)</f>
        <v>Níger</v>
      </c>
      <c r="C417" s="29">
        <f t="shared" si="72"/>
        <v>0</v>
      </c>
      <c r="D417" s="29">
        <f t="shared" si="73"/>
        <v>0</v>
      </c>
      <c r="E417" s="29">
        <f t="shared" si="74"/>
        <v>0</v>
      </c>
      <c r="F417" s="29">
        <f t="shared" si="75"/>
        <v>0</v>
      </c>
      <c r="G417" s="29">
        <f t="shared" si="76"/>
        <v>0</v>
      </c>
      <c r="H417" s="29">
        <f t="shared" si="77"/>
        <v>0</v>
      </c>
      <c r="I417" s="29">
        <f t="shared" si="78"/>
        <v>0</v>
      </c>
      <c r="J417" s="29">
        <f t="shared" si="79"/>
        <v>4.2400000000000001E-4</v>
      </c>
      <c r="K417" s="29">
        <f t="shared" si="70"/>
        <v>0</v>
      </c>
      <c r="L417" s="29">
        <f t="shared" si="71"/>
        <v>0</v>
      </c>
    </row>
    <row r="418" spans="1:12" x14ac:dyDescent="0.25">
      <c r="A418" s="4">
        <v>5287</v>
      </c>
      <c r="B418" s="10" t="str">
        <f>VLOOKUP(A418,países!$A$4:$B$247,2,FALSE)</f>
        <v>Nigeria</v>
      </c>
      <c r="C418" s="29">
        <f t="shared" si="72"/>
        <v>3.4054000000000001E-2</v>
      </c>
      <c r="D418" s="29">
        <f t="shared" si="73"/>
        <v>0.17992900000000001</v>
      </c>
      <c r="E418" s="29">
        <f t="shared" si="74"/>
        <v>2.3908070000000001</v>
      </c>
      <c r="F418" s="29">
        <f t="shared" si="75"/>
        <v>5.3219000000000002E-2</v>
      </c>
      <c r="G418" s="29">
        <f t="shared" si="76"/>
        <v>17.615492</v>
      </c>
      <c r="H418" s="29">
        <f t="shared" si="77"/>
        <v>73.636775999999998</v>
      </c>
      <c r="I418" s="29">
        <f t="shared" si="78"/>
        <v>155.03761900000001</v>
      </c>
      <c r="J418" s="29">
        <f t="shared" si="79"/>
        <v>5.8759709999999998</v>
      </c>
      <c r="K418" s="29">
        <f t="shared" si="70"/>
        <v>1.199406</v>
      </c>
      <c r="L418" s="29">
        <f t="shared" si="71"/>
        <v>0.101467</v>
      </c>
    </row>
    <row r="419" spans="1:12" x14ac:dyDescent="0.25">
      <c r="A419" s="4">
        <v>6407</v>
      </c>
      <c r="B419" s="10" t="str">
        <f>VLOOKUP(A419,países!$A$4:$B$247,2,FALSE)</f>
        <v>Rep. Centro Africana</v>
      </c>
      <c r="C419" s="29">
        <f t="shared" si="72"/>
        <v>0</v>
      </c>
      <c r="D419" s="29">
        <f t="shared" si="73"/>
        <v>3.0000000000000001E-6</v>
      </c>
      <c r="E419" s="29">
        <f t="shared" si="74"/>
        <v>0</v>
      </c>
      <c r="F419" s="29">
        <f t="shared" si="75"/>
        <v>9.6645999999999996E-2</v>
      </c>
      <c r="G419" s="29">
        <f t="shared" si="76"/>
        <v>0</v>
      </c>
      <c r="H419" s="29">
        <f t="shared" si="77"/>
        <v>0</v>
      </c>
      <c r="I419" s="29">
        <f t="shared" si="78"/>
        <v>0</v>
      </c>
      <c r="J419" s="29">
        <f t="shared" si="79"/>
        <v>0</v>
      </c>
      <c r="K419" s="29">
        <f t="shared" si="70"/>
        <v>0</v>
      </c>
      <c r="L419" s="29">
        <f t="shared" si="71"/>
        <v>0</v>
      </c>
    </row>
    <row r="420" spans="1:12" x14ac:dyDescent="0.25">
      <c r="A420" s="4">
        <v>6657</v>
      </c>
      <c r="B420" s="10" t="str">
        <f>VLOOKUP(A420,países!$A$4:$B$247,2,FALSE)</f>
        <v>Zimbabwe (Rodhesia)</v>
      </c>
      <c r="C420" s="29">
        <f t="shared" si="72"/>
        <v>0</v>
      </c>
      <c r="D420" s="29">
        <f t="shared" si="73"/>
        <v>0</v>
      </c>
      <c r="E420" s="29">
        <f t="shared" si="74"/>
        <v>9.990000000000001E-4</v>
      </c>
      <c r="F420" s="29">
        <f t="shared" si="75"/>
        <v>0</v>
      </c>
      <c r="G420" s="29">
        <f t="shared" si="76"/>
        <v>0</v>
      </c>
      <c r="H420" s="29">
        <f t="shared" si="77"/>
        <v>1.8500000000000001E-3</v>
      </c>
      <c r="I420" s="29">
        <f t="shared" si="78"/>
        <v>1.47E-2</v>
      </c>
      <c r="J420" s="29">
        <f t="shared" si="79"/>
        <v>0</v>
      </c>
      <c r="K420" s="29">
        <f t="shared" si="70"/>
        <v>0</v>
      </c>
      <c r="L420" s="29">
        <f t="shared" si="71"/>
        <v>3.2060000000000001E-3</v>
      </c>
    </row>
    <row r="421" spans="1:12" x14ac:dyDescent="0.25">
      <c r="A421" s="4">
        <v>6757</v>
      </c>
      <c r="B421" s="10" t="str">
        <f>VLOOKUP(A421,países!$A$4:$B$247,2,FALSE)</f>
        <v>Ruanda</v>
      </c>
      <c r="C421" s="29">
        <f t="shared" si="72"/>
        <v>0</v>
      </c>
      <c r="D421" s="29">
        <f t="shared" si="73"/>
        <v>0</v>
      </c>
      <c r="E421" s="29">
        <f t="shared" si="74"/>
        <v>0</v>
      </c>
      <c r="F421" s="29">
        <f t="shared" si="75"/>
        <v>0</v>
      </c>
      <c r="G421" s="29">
        <f t="shared" si="76"/>
        <v>0</v>
      </c>
      <c r="H421" s="29">
        <f t="shared" si="77"/>
        <v>0</v>
      </c>
      <c r="I421" s="29">
        <f t="shared" si="78"/>
        <v>0</v>
      </c>
      <c r="J421" s="29">
        <f t="shared" si="79"/>
        <v>0</v>
      </c>
      <c r="K421" s="29">
        <f t="shared" si="70"/>
        <v>0</v>
      </c>
      <c r="L421" s="29">
        <f t="shared" si="71"/>
        <v>2.6350999999999999E-2</v>
      </c>
    </row>
    <row r="422" spans="1:12" x14ac:dyDescent="0.25">
      <c r="A422" s="4">
        <v>7287</v>
      </c>
      <c r="B422" s="10" t="str">
        <f>VLOOKUP(A422,países!$A$4:$B$247,2,FALSE)</f>
        <v>Senegal</v>
      </c>
      <c r="C422" s="29">
        <f t="shared" si="72"/>
        <v>0</v>
      </c>
      <c r="D422" s="29">
        <f t="shared" si="73"/>
        <v>0</v>
      </c>
      <c r="E422" s="29">
        <f t="shared" si="74"/>
        <v>0</v>
      </c>
      <c r="F422" s="29">
        <f t="shared" si="75"/>
        <v>0</v>
      </c>
      <c r="G422" s="29">
        <f t="shared" si="76"/>
        <v>1.4581999999999999E-2</v>
      </c>
      <c r="H422" s="29">
        <f t="shared" si="77"/>
        <v>0</v>
      </c>
      <c r="I422" s="29">
        <f t="shared" si="78"/>
        <v>2.6414E-2</v>
      </c>
      <c r="J422" s="29">
        <f t="shared" si="79"/>
        <v>0</v>
      </c>
      <c r="K422" s="29">
        <f t="shared" si="70"/>
        <v>0</v>
      </c>
      <c r="L422" s="29">
        <f t="shared" si="71"/>
        <v>0</v>
      </c>
    </row>
    <row r="423" spans="1:12" x14ac:dyDescent="0.25">
      <c r="A423" s="4">
        <v>7487</v>
      </c>
      <c r="B423" s="10" t="str">
        <f>VLOOKUP(A423,países!$A$4:$B$247,2,FALSE)</f>
        <v>Somalia</v>
      </c>
      <c r="C423" s="29">
        <f t="shared" si="72"/>
        <v>0</v>
      </c>
      <c r="D423" s="29">
        <f t="shared" si="73"/>
        <v>0</v>
      </c>
      <c r="E423" s="29">
        <f t="shared" si="74"/>
        <v>0</v>
      </c>
      <c r="F423" s="29">
        <f t="shared" si="75"/>
        <v>0</v>
      </c>
      <c r="G423" s="29">
        <f t="shared" si="76"/>
        <v>0</v>
      </c>
      <c r="H423" s="29">
        <f t="shared" si="77"/>
        <v>0</v>
      </c>
      <c r="I423" s="29">
        <f t="shared" si="78"/>
        <v>0</v>
      </c>
      <c r="J423" s="29">
        <f t="shared" si="79"/>
        <v>0</v>
      </c>
      <c r="K423" s="29">
        <f t="shared" si="70"/>
        <v>1.6653999999999999E-2</v>
      </c>
      <c r="L423" s="29">
        <f t="shared" si="71"/>
        <v>0</v>
      </c>
    </row>
    <row r="424" spans="1:12" x14ac:dyDescent="0.25">
      <c r="A424" s="4">
        <v>7597</v>
      </c>
      <c r="B424" s="10" t="str">
        <f>VLOOKUP(A424,países!$A$4:$B$247,2,FALSE)</f>
        <v>Sudan</v>
      </c>
      <c r="C424" s="29">
        <f t="shared" si="72"/>
        <v>0</v>
      </c>
      <c r="D424" s="29">
        <f t="shared" si="73"/>
        <v>0</v>
      </c>
      <c r="E424" s="29">
        <f t="shared" si="74"/>
        <v>0</v>
      </c>
      <c r="F424" s="29">
        <f t="shared" si="75"/>
        <v>0</v>
      </c>
      <c r="G424" s="29">
        <f t="shared" si="76"/>
        <v>0</v>
      </c>
      <c r="H424" s="29">
        <f t="shared" si="77"/>
        <v>5.2249999999999996E-3</v>
      </c>
      <c r="I424" s="29">
        <f t="shared" si="78"/>
        <v>3.4097000000000002E-2</v>
      </c>
      <c r="J424" s="29">
        <f t="shared" si="79"/>
        <v>6.0000000000000002E-6</v>
      </c>
      <c r="K424" s="29">
        <f t="shared" si="70"/>
        <v>0.76229999999999998</v>
      </c>
      <c r="L424" s="29">
        <f t="shared" si="71"/>
        <v>8.6177000000000004E-2</v>
      </c>
    </row>
    <row r="425" spans="1:12" x14ac:dyDescent="0.25">
      <c r="A425" s="4">
        <v>7737</v>
      </c>
      <c r="B425" s="10" t="str">
        <f>VLOOKUP(A425,países!$A$4:$B$247,2,FALSE)</f>
        <v>Swazilandia</v>
      </c>
      <c r="C425" s="29">
        <f t="shared" si="72"/>
        <v>0</v>
      </c>
      <c r="D425" s="29">
        <f t="shared" si="73"/>
        <v>0</v>
      </c>
      <c r="E425" s="29">
        <f t="shared" si="74"/>
        <v>1.779E-3</v>
      </c>
      <c r="F425" s="29">
        <f t="shared" si="75"/>
        <v>2.376E-2</v>
      </c>
      <c r="G425" s="29">
        <f t="shared" si="76"/>
        <v>3.8521E-2</v>
      </c>
      <c r="H425" s="29">
        <f t="shared" si="77"/>
        <v>0</v>
      </c>
      <c r="I425" s="29">
        <f t="shared" si="78"/>
        <v>0</v>
      </c>
      <c r="J425" s="29">
        <f t="shared" si="79"/>
        <v>6.5789999999999998E-3</v>
      </c>
      <c r="K425" s="29">
        <f t="shared" si="70"/>
        <v>0</v>
      </c>
      <c r="L425" s="29">
        <f t="shared" si="71"/>
        <v>0</v>
      </c>
    </row>
    <row r="426" spans="1:12" x14ac:dyDescent="0.25">
      <c r="A426" s="4">
        <v>7807</v>
      </c>
      <c r="B426" s="10" t="str">
        <f>VLOOKUP(A426,países!$A$4:$B$247,2,FALSE)</f>
        <v>Tanzania</v>
      </c>
      <c r="C426" s="29">
        <f t="shared" si="72"/>
        <v>0</v>
      </c>
      <c r="D426" s="29">
        <f t="shared" si="73"/>
        <v>0</v>
      </c>
      <c r="E426" s="29">
        <f t="shared" si="74"/>
        <v>0</v>
      </c>
      <c r="F426" s="29">
        <f t="shared" si="75"/>
        <v>1.0000000000000001E-5</v>
      </c>
      <c r="G426" s="29">
        <f t="shared" si="76"/>
        <v>0.27083600000000002</v>
      </c>
      <c r="H426" s="29">
        <f t="shared" si="77"/>
        <v>0.36394399999999999</v>
      </c>
      <c r="I426" s="29">
        <f t="shared" si="78"/>
        <v>0.96692500000000003</v>
      </c>
      <c r="J426" s="29">
        <f t="shared" si="79"/>
        <v>0.50094399999999994</v>
      </c>
      <c r="K426" s="29">
        <f t="shared" si="70"/>
        <v>0</v>
      </c>
      <c r="L426" s="29">
        <f t="shared" si="71"/>
        <v>8.7095000000000006E-2</v>
      </c>
    </row>
    <row r="427" spans="1:12" x14ac:dyDescent="0.25">
      <c r="A427" s="4">
        <v>8007</v>
      </c>
      <c r="B427" s="10" t="str">
        <f>VLOOKUP(A427,países!$A$4:$B$247,2,FALSE)</f>
        <v>Togo</v>
      </c>
      <c r="C427" s="29">
        <f t="shared" si="72"/>
        <v>0</v>
      </c>
      <c r="D427" s="29">
        <f t="shared" si="73"/>
        <v>0</v>
      </c>
      <c r="E427" s="29">
        <f t="shared" si="74"/>
        <v>0</v>
      </c>
      <c r="F427" s="29">
        <f t="shared" si="75"/>
        <v>0</v>
      </c>
      <c r="G427" s="29">
        <f t="shared" si="76"/>
        <v>0</v>
      </c>
      <c r="H427" s="29">
        <f t="shared" si="77"/>
        <v>0.52809300000000003</v>
      </c>
      <c r="I427" s="29">
        <f t="shared" si="78"/>
        <v>0.56550100000000003</v>
      </c>
      <c r="J427" s="29">
        <f t="shared" si="79"/>
        <v>0</v>
      </c>
      <c r="K427" s="29">
        <f t="shared" si="70"/>
        <v>0</v>
      </c>
      <c r="L427" s="29">
        <f t="shared" si="71"/>
        <v>0</v>
      </c>
    </row>
    <row r="428" spans="1:12" x14ac:dyDescent="0.25">
      <c r="A428" s="4">
        <v>8207</v>
      </c>
      <c r="B428" s="10" t="str">
        <f>VLOOKUP(A428,países!$A$4:$B$247,2,FALSE)</f>
        <v>Túnez</v>
      </c>
      <c r="C428" s="29">
        <f t="shared" si="72"/>
        <v>1.6839900000000001</v>
      </c>
      <c r="D428" s="29">
        <f t="shared" si="73"/>
        <v>0.62936199999999998</v>
      </c>
      <c r="E428" s="29">
        <f t="shared" si="74"/>
        <v>0</v>
      </c>
      <c r="F428" s="29">
        <f t="shared" si="75"/>
        <v>2.0062920000000002</v>
      </c>
      <c r="G428" s="29">
        <f t="shared" si="76"/>
        <v>0.37054700000000002</v>
      </c>
      <c r="H428" s="29">
        <f t="shared" si="77"/>
        <v>2.3912420000000001</v>
      </c>
      <c r="I428" s="29">
        <f t="shared" si="78"/>
        <v>0.28743099999999999</v>
      </c>
      <c r="J428" s="29">
        <f t="shared" si="79"/>
        <v>0.11652800000000001</v>
      </c>
      <c r="K428" s="29">
        <f t="shared" si="70"/>
        <v>0.24902099999999999</v>
      </c>
      <c r="L428" s="29">
        <f t="shared" si="71"/>
        <v>5.7047E-2</v>
      </c>
    </row>
    <row r="429" spans="1:12" x14ac:dyDescent="0.25">
      <c r="A429" s="4">
        <v>8337</v>
      </c>
      <c r="B429" s="10" t="str">
        <f>VLOOKUP(A429,países!$A$4:$B$247,2,FALSE)</f>
        <v>Uganda</v>
      </c>
      <c r="C429" s="29">
        <f t="shared" si="72"/>
        <v>0</v>
      </c>
      <c r="D429" s="29">
        <f t="shared" si="73"/>
        <v>0</v>
      </c>
      <c r="E429" s="29">
        <f t="shared" si="74"/>
        <v>0</v>
      </c>
      <c r="F429" s="29">
        <f t="shared" si="75"/>
        <v>0</v>
      </c>
      <c r="G429" s="29">
        <f t="shared" si="76"/>
        <v>3.0964999999999999E-2</v>
      </c>
      <c r="H429" s="29">
        <f t="shared" si="77"/>
        <v>0.19081600000000001</v>
      </c>
      <c r="I429" s="29">
        <f t="shared" si="78"/>
        <v>0.44227</v>
      </c>
      <c r="J429" s="29">
        <f t="shared" si="79"/>
        <v>1.0552189999999999</v>
      </c>
      <c r="K429" s="29">
        <f t="shared" si="70"/>
        <v>0</v>
      </c>
      <c r="L429" s="29">
        <f t="shared" si="71"/>
        <v>0</v>
      </c>
    </row>
    <row r="430" spans="1:12" x14ac:dyDescent="0.25">
      <c r="A430" s="4">
        <v>8887</v>
      </c>
      <c r="B430" s="10" t="str">
        <f>VLOOKUP(A430,países!$A$4:$B$247,2,FALSE)</f>
        <v>Congo (Zaire), República Democrática del</v>
      </c>
      <c r="C430" s="29">
        <f t="shared" si="72"/>
        <v>0</v>
      </c>
      <c r="D430" s="29">
        <f t="shared" si="73"/>
        <v>0</v>
      </c>
      <c r="E430" s="29">
        <f t="shared" si="74"/>
        <v>0</v>
      </c>
      <c r="F430" s="29">
        <f t="shared" si="75"/>
        <v>0</v>
      </c>
      <c r="G430" s="29">
        <f t="shared" si="76"/>
        <v>0</v>
      </c>
      <c r="H430" s="29">
        <f t="shared" si="77"/>
        <v>0</v>
      </c>
      <c r="I430" s="29">
        <f t="shared" si="78"/>
        <v>0</v>
      </c>
      <c r="J430" s="29">
        <f t="shared" si="79"/>
        <v>6.3020000000000003E-3</v>
      </c>
      <c r="K430" s="29">
        <f t="shared" si="70"/>
        <v>0</v>
      </c>
      <c r="L430" s="29">
        <f t="shared" si="71"/>
        <v>0</v>
      </c>
    </row>
    <row r="431" spans="1:12" x14ac:dyDescent="0.25">
      <c r="A431" s="4">
        <v>8907</v>
      </c>
      <c r="B431" s="10" t="str">
        <f>VLOOKUP(A431,países!$A$4:$B$247,2,FALSE)</f>
        <v>Zambia</v>
      </c>
      <c r="C431" s="29">
        <f t="shared" si="72"/>
        <v>0</v>
      </c>
      <c r="D431" s="29">
        <f t="shared" si="73"/>
        <v>0</v>
      </c>
      <c r="E431" s="29">
        <f t="shared" si="74"/>
        <v>0</v>
      </c>
      <c r="F431" s="29">
        <f t="shared" si="75"/>
        <v>0</v>
      </c>
      <c r="G431" s="29">
        <f t="shared" si="76"/>
        <v>0</v>
      </c>
      <c r="H431" s="29">
        <f t="shared" si="77"/>
        <v>0</v>
      </c>
      <c r="I431" s="29">
        <f t="shared" si="78"/>
        <v>0</v>
      </c>
      <c r="J431" s="29">
        <f t="shared" si="79"/>
        <v>0</v>
      </c>
      <c r="K431" s="29">
        <f t="shared" si="70"/>
        <v>0</v>
      </c>
      <c r="L431" s="29">
        <f t="shared" si="71"/>
        <v>0</v>
      </c>
    </row>
    <row r="432" spans="1:12" customFormat="1" x14ac:dyDescent="0.25">
      <c r="A432" s="4">
        <v>909902</v>
      </c>
      <c r="B432" s="10" t="str">
        <f>VLOOKUP(A432,países!$A$4:$B$247,2,FALSE)</f>
        <v>Resto África</v>
      </c>
      <c r="C432" s="29">
        <f t="shared" si="72"/>
        <v>0</v>
      </c>
      <c r="D432" s="29">
        <f t="shared" si="73"/>
        <v>0</v>
      </c>
      <c r="E432" s="29">
        <f t="shared" si="74"/>
        <v>0</v>
      </c>
      <c r="F432" s="29">
        <f t="shared" si="75"/>
        <v>0</v>
      </c>
      <c r="G432" s="29">
        <f t="shared" si="76"/>
        <v>0</v>
      </c>
      <c r="H432" s="29">
        <f t="shared" si="77"/>
        <v>0</v>
      </c>
      <c r="I432" s="29">
        <f t="shared" si="78"/>
        <v>0</v>
      </c>
      <c r="J432" s="29">
        <f t="shared" si="79"/>
        <v>0</v>
      </c>
      <c r="K432" s="29">
        <f t="shared" si="70"/>
        <v>0</v>
      </c>
      <c r="L432" s="29">
        <f t="shared" si="71"/>
        <v>0</v>
      </c>
    </row>
    <row r="433" spans="1:12" x14ac:dyDescent="0.25">
      <c r="A433" s="4">
        <v>909905</v>
      </c>
      <c r="B433" s="10" t="str">
        <f>VLOOKUP(A433,países!$A$4:$B$247,2,FALSE)</f>
        <v>Costa de Marfil</v>
      </c>
      <c r="C433" s="29">
        <f t="shared" si="72"/>
        <v>0</v>
      </c>
      <c r="D433" s="29">
        <f t="shared" si="73"/>
        <v>0</v>
      </c>
      <c r="E433" s="29">
        <f t="shared" si="74"/>
        <v>0</v>
      </c>
      <c r="F433" s="29">
        <f t="shared" si="75"/>
        <v>0</v>
      </c>
      <c r="G433" s="29">
        <f t="shared" si="76"/>
        <v>0</v>
      </c>
      <c r="H433" s="29">
        <f t="shared" si="77"/>
        <v>0</v>
      </c>
      <c r="I433" s="29">
        <f t="shared" si="78"/>
        <v>0</v>
      </c>
      <c r="J433" s="29">
        <f t="shared" si="79"/>
        <v>0</v>
      </c>
      <c r="K433" s="29">
        <f t="shared" si="70"/>
        <v>0</v>
      </c>
      <c r="L433" s="29">
        <f t="shared" si="71"/>
        <v>0</v>
      </c>
    </row>
    <row r="434" spans="1:12" x14ac:dyDescent="0.25">
      <c r="A434" s="4"/>
      <c r="B434" s="4"/>
      <c r="C434" s="29"/>
      <c r="D434" s="29"/>
      <c r="E434" s="29"/>
      <c r="F434" s="29"/>
      <c r="G434" s="29"/>
      <c r="H434" s="29"/>
      <c r="I434" s="29"/>
      <c r="J434" s="29"/>
      <c r="K434" s="29"/>
      <c r="L434" s="29"/>
    </row>
    <row r="435" spans="1:12" x14ac:dyDescent="0.25">
      <c r="A435" s="4">
        <v>919913</v>
      </c>
      <c r="B435" s="26" t="str">
        <f>VLOOKUP(A435,países!$A$4:$B$247,2,FALSE)</f>
        <v>Asia</v>
      </c>
      <c r="C435" s="29"/>
      <c r="D435" s="29"/>
      <c r="E435" s="29"/>
      <c r="F435" s="29"/>
      <c r="G435" s="29"/>
      <c r="H435" s="29"/>
      <c r="I435" s="29"/>
      <c r="J435" s="29"/>
      <c r="K435" s="29"/>
      <c r="L435" s="29"/>
    </row>
    <row r="436" spans="1:12" x14ac:dyDescent="0.25">
      <c r="A436" s="4">
        <v>135</v>
      </c>
      <c r="B436" s="10" t="str">
        <f>VLOOKUP(A436,países!$A$4:$B$247,2,FALSE)</f>
        <v>Afganistán</v>
      </c>
      <c r="C436" s="29">
        <f t="shared" ref="C436:C475" si="80">VLOOKUP($B436,$B$4:$H$228,2,FALSE)</f>
        <v>3.3E-3</v>
      </c>
      <c r="D436" s="29">
        <f t="shared" ref="D436:D475" si="81">VLOOKUP($B436,$B$4:$H$228,3,FALSE)</f>
        <v>0</v>
      </c>
      <c r="E436" s="29">
        <f t="shared" ref="E436:E475" si="82">VLOOKUP($B436,$B$4:$H$228,4,FALSE)</f>
        <v>0</v>
      </c>
      <c r="F436" s="29">
        <f t="shared" ref="F436:F475" si="83">VLOOKUP($B436,$B$4:$H$228,5,FALSE)</f>
        <v>2.4810000000000001E-3</v>
      </c>
      <c r="G436" s="29">
        <f t="shared" ref="G436:G475" si="84">VLOOKUP($B436,$B$4:$H$228,6,FALSE)</f>
        <v>0</v>
      </c>
      <c r="H436" s="29">
        <f t="shared" ref="H436:H475" si="85">VLOOKUP($B436,$B$4:$H$228,7,FALSE)</f>
        <v>0</v>
      </c>
      <c r="I436" s="29">
        <f t="shared" ref="I436:I475" si="86">VLOOKUP($B436,$B$4:$Z$228,8,FALSE)</f>
        <v>1.2427000000000001E-2</v>
      </c>
      <c r="J436" s="29">
        <f t="shared" ref="J436:J475" si="87">VLOOKUP($B436,$B$4:$Z$228,9,FALSE)</f>
        <v>9.2531000000000002E-2</v>
      </c>
      <c r="K436" s="29">
        <f t="shared" si="70"/>
        <v>1.1047E-2</v>
      </c>
      <c r="L436" s="29">
        <f t="shared" si="71"/>
        <v>4.1748E-2</v>
      </c>
    </row>
    <row r="437" spans="1:12" x14ac:dyDescent="0.25">
      <c r="A437" s="4">
        <v>535</v>
      </c>
      <c r="B437" s="10" t="str">
        <f>VLOOKUP(A437,países!$A$4:$B$247,2,FALSE)</f>
        <v>Arabia Saudita</v>
      </c>
      <c r="C437" s="29">
        <f t="shared" si="80"/>
        <v>0.706511</v>
      </c>
      <c r="D437" s="29">
        <f t="shared" si="81"/>
        <v>1.7626329999999999</v>
      </c>
      <c r="E437" s="29">
        <f t="shared" si="82"/>
        <v>0.17396800000000001</v>
      </c>
      <c r="F437" s="29">
        <f t="shared" si="83"/>
        <v>0.55398800000000004</v>
      </c>
      <c r="G437" s="29">
        <f t="shared" si="84"/>
        <v>1.894474</v>
      </c>
      <c r="H437" s="29">
        <f t="shared" si="85"/>
        <v>1.3778859999999999</v>
      </c>
      <c r="I437" s="29">
        <f t="shared" si="86"/>
        <v>6.6841850000000003</v>
      </c>
      <c r="J437" s="29">
        <f t="shared" si="87"/>
        <v>0.62708299999999995</v>
      </c>
      <c r="K437" s="29">
        <f t="shared" si="70"/>
        <v>2.2547000000000001E-2</v>
      </c>
      <c r="L437" s="29">
        <f t="shared" si="71"/>
        <v>0.40230100000000002</v>
      </c>
    </row>
    <row r="438" spans="1:12" x14ac:dyDescent="0.25">
      <c r="A438" s="4">
        <v>817</v>
      </c>
      <c r="B438" s="10" t="str">
        <f>VLOOKUP(A438,países!$A$4:$B$247,2,FALSE)</f>
        <v>Bangladesh</v>
      </c>
      <c r="C438" s="29">
        <f t="shared" si="80"/>
        <v>0</v>
      </c>
      <c r="D438" s="29">
        <f t="shared" si="81"/>
        <v>0</v>
      </c>
      <c r="E438" s="29">
        <f t="shared" si="82"/>
        <v>4.428E-2</v>
      </c>
      <c r="F438" s="29">
        <f t="shared" si="83"/>
        <v>0.14429</v>
      </c>
      <c r="G438" s="29">
        <f t="shared" si="84"/>
        <v>0</v>
      </c>
      <c r="H438" s="29">
        <f t="shared" si="85"/>
        <v>0.43780000000000002</v>
      </c>
      <c r="I438" s="29">
        <f t="shared" si="86"/>
        <v>0.14029900000000001</v>
      </c>
      <c r="J438" s="29">
        <f t="shared" si="87"/>
        <v>0.19939899999999999</v>
      </c>
      <c r="K438" s="29">
        <f t="shared" si="70"/>
        <v>0.12145499999999999</v>
      </c>
      <c r="L438" s="29">
        <f t="shared" si="71"/>
        <v>0.21124599999999999</v>
      </c>
    </row>
    <row r="439" spans="1:12" x14ac:dyDescent="0.25">
      <c r="A439" s="4">
        <v>935</v>
      </c>
      <c r="B439" s="10" t="str">
        <f>VLOOKUP(A439,países!$A$4:$B$247,2,FALSE)</f>
        <v>Birmania</v>
      </c>
      <c r="C439" s="29">
        <f t="shared" si="80"/>
        <v>0</v>
      </c>
      <c r="D439" s="29">
        <f t="shared" si="81"/>
        <v>0</v>
      </c>
      <c r="E439" s="29">
        <f t="shared" si="82"/>
        <v>0</v>
      </c>
      <c r="F439" s="29">
        <f t="shared" si="83"/>
        <v>0</v>
      </c>
      <c r="G439" s="29">
        <f t="shared" si="84"/>
        <v>1.3125E-2</v>
      </c>
      <c r="H439" s="29">
        <f t="shared" si="85"/>
        <v>0</v>
      </c>
      <c r="I439" s="29">
        <f t="shared" si="86"/>
        <v>0</v>
      </c>
      <c r="J439" s="29">
        <f t="shared" si="87"/>
        <v>4.8891999999999998E-2</v>
      </c>
      <c r="K439" s="29">
        <f t="shared" si="70"/>
        <v>0</v>
      </c>
      <c r="L439" s="29">
        <f t="shared" si="71"/>
        <v>1.1999999999999999E-3</v>
      </c>
    </row>
    <row r="440" spans="1:12" x14ac:dyDescent="0.25">
      <c r="A440" s="4">
        <v>1085</v>
      </c>
      <c r="B440" s="10" t="str">
        <f>VLOOKUP(A440,países!$A$4:$B$247,2,FALSE)</f>
        <v>Brunei</v>
      </c>
      <c r="C440" s="29">
        <f t="shared" si="80"/>
        <v>0</v>
      </c>
      <c r="D440" s="29">
        <f t="shared" si="81"/>
        <v>0</v>
      </c>
      <c r="E440" s="29">
        <f t="shared" si="82"/>
        <v>0</v>
      </c>
      <c r="F440" s="29">
        <f t="shared" si="83"/>
        <v>9.2599999999999996E-4</v>
      </c>
      <c r="G440" s="29">
        <f t="shared" si="84"/>
        <v>0</v>
      </c>
      <c r="H440" s="29">
        <f t="shared" si="85"/>
        <v>2.4020000000000001E-3</v>
      </c>
      <c r="I440" s="29">
        <f t="shared" si="86"/>
        <v>0</v>
      </c>
      <c r="J440" s="29">
        <f t="shared" si="87"/>
        <v>6.3599999999999996E-4</v>
      </c>
      <c r="K440" s="29">
        <f t="shared" si="70"/>
        <v>0</v>
      </c>
      <c r="L440" s="29">
        <f t="shared" si="71"/>
        <v>0</v>
      </c>
    </row>
    <row r="441" spans="1:12" x14ac:dyDescent="0.25">
      <c r="A441" s="4">
        <v>1195</v>
      </c>
      <c r="B441" s="10" t="str">
        <f>VLOOKUP(A441,países!$A$4:$B$247,2,FALSE)</f>
        <v xml:space="preserve">Bután Reino de </v>
      </c>
      <c r="C441" s="29">
        <f t="shared" si="80"/>
        <v>0</v>
      </c>
      <c r="D441" s="29">
        <f t="shared" si="81"/>
        <v>0</v>
      </c>
      <c r="E441" s="29">
        <f t="shared" si="82"/>
        <v>0</v>
      </c>
      <c r="F441" s="29">
        <f t="shared" si="83"/>
        <v>0</v>
      </c>
      <c r="G441" s="29">
        <f t="shared" si="84"/>
        <v>0</v>
      </c>
      <c r="H441" s="29">
        <f t="shared" si="85"/>
        <v>0</v>
      </c>
      <c r="I441" s="29">
        <f t="shared" si="86"/>
        <v>0.100712</v>
      </c>
      <c r="J441" s="29">
        <f t="shared" si="87"/>
        <v>0</v>
      </c>
      <c r="K441" s="29">
        <f t="shared" si="70"/>
        <v>0</v>
      </c>
      <c r="L441" s="29">
        <f t="shared" si="71"/>
        <v>0</v>
      </c>
    </row>
    <row r="442" spans="1:12" x14ac:dyDescent="0.25">
      <c r="A442" s="4">
        <v>1415</v>
      </c>
      <c r="B442" s="10" t="str">
        <f>VLOOKUP(A442,países!$A$4:$B$247,2,FALSE)</f>
        <v>Camboya</v>
      </c>
      <c r="C442" s="29">
        <f t="shared" si="80"/>
        <v>0</v>
      </c>
      <c r="D442" s="29">
        <f t="shared" si="81"/>
        <v>0</v>
      </c>
      <c r="E442" s="29">
        <f t="shared" si="82"/>
        <v>1.5779999999999999E-2</v>
      </c>
      <c r="F442" s="29">
        <f t="shared" si="83"/>
        <v>0</v>
      </c>
      <c r="G442" s="29">
        <f t="shared" si="84"/>
        <v>0.268959</v>
      </c>
      <c r="H442" s="29">
        <f t="shared" si="85"/>
        <v>0.114019</v>
      </c>
      <c r="I442" s="29">
        <f t="shared" si="86"/>
        <v>8.5240000000000003E-3</v>
      </c>
      <c r="J442" s="29">
        <f t="shared" si="87"/>
        <v>0</v>
      </c>
      <c r="K442" s="29">
        <f t="shared" si="70"/>
        <v>0</v>
      </c>
      <c r="L442" s="29">
        <f t="shared" si="71"/>
        <v>0</v>
      </c>
    </row>
    <row r="443" spans="1:12" x14ac:dyDescent="0.25">
      <c r="A443" s="4">
        <v>1569</v>
      </c>
      <c r="B443" s="10" t="str">
        <f>VLOOKUP(A443,países!$A$4:$B$247,2,FALSE)</f>
        <v>Ceilán</v>
      </c>
      <c r="C443" s="29">
        <f t="shared" si="80"/>
        <v>0</v>
      </c>
      <c r="D443" s="29">
        <f t="shared" si="81"/>
        <v>0</v>
      </c>
      <c r="E443" s="29">
        <f t="shared" si="82"/>
        <v>0</v>
      </c>
      <c r="F443" s="29">
        <f t="shared" si="83"/>
        <v>0</v>
      </c>
      <c r="G443" s="29">
        <f t="shared" si="84"/>
        <v>0</v>
      </c>
      <c r="H443" s="29">
        <f t="shared" si="85"/>
        <v>0</v>
      </c>
      <c r="I443" s="29">
        <f t="shared" si="86"/>
        <v>0</v>
      </c>
      <c r="J443" s="29">
        <f t="shared" si="87"/>
        <v>0</v>
      </c>
      <c r="K443" s="29">
        <f t="shared" si="70"/>
        <v>0</v>
      </c>
      <c r="L443" s="29">
        <f t="shared" si="71"/>
        <v>0</v>
      </c>
    </row>
    <row r="444" spans="1:12" x14ac:dyDescent="0.25">
      <c r="A444" s="4">
        <v>1875</v>
      </c>
      <c r="B444" s="10" t="str">
        <f>VLOOKUP(A444,países!$A$4:$B$247,2,FALSE)</f>
        <v>Corea del Norte</v>
      </c>
      <c r="C444" s="29">
        <f t="shared" si="80"/>
        <v>3.7123000000000003E-2</v>
      </c>
      <c r="D444" s="29">
        <f t="shared" si="81"/>
        <v>3.4929320000000001</v>
      </c>
      <c r="E444" s="29">
        <f t="shared" si="82"/>
        <v>4.6033999999999999E-2</v>
      </c>
      <c r="F444" s="29">
        <f t="shared" si="83"/>
        <v>0.58880299999999997</v>
      </c>
      <c r="G444" s="29">
        <f t="shared" si="84"/>
        <v>5.4755459999999996</v>
      </c>
      <c r="H444" s="29">
        <f t="shared" si="85"/>
        <v>2.5406430000000002</v>
      </c>
      <c r="I444" s="29">
        <f t="shared" si="86"/>
        <v>3.2308000000000003E-2</v>
      </c>
      <c r="J444" s="29">
        <f t="shared" si="87"/>
        <v>0.95625700000000002</v>
      </c>
      <c r="K444" s="29">
        <f t="shared" si="70"/>
        <v>0</v>
      </c>
      <c r="L444" s="29">
        <f t="shared" si="71"/>
        <v>0</v>
      </c>
    </row>
    <row r="445" spans="1:12" x14ac:dyDescent="0.25">
      <c r="A445" s="4">
        <v>1905</v>
      </c>
      <c r="B445" s="10" t="str">
        <f>VLOOKUP(A445,países!$A$4:$B$247,2,FALSE)</f>
        <v>Corea del Sur</v>
      </c>
      <c r="C445" s="29">
        <f t="shared" si="80"/>
        <v>102.49011400000001</v>
      </c>
      <c r="D445" s="29">
        <f t="shared" si="81"/>
        <v>63.495431000000004</v>
      </c>
      <c r="E445" s="29">
        <f t="shared" si="82"/>
        <v>137.81445500000001</v>
      </c>
      <c r="F445" s="29">
        <f t="shared" si="83"/>
        <v>205.72656000000001</v>
      </c>
      <c r="G445" s="29">
        <f t="shared" si="84"/>
        <v>262.12802399999998</v>
      </c>
      <c r="H445" s="29">
        <f t="shared" si="85"/>
        <v>339.03739300000001</v>
      </c>
      <c r="I445" s="29">
        <f t="shared" si="86"/>
        <v>351.15804500000002</v>
      </c>
      <c r="J445" s="29">
        <f t="shared" si="87"/>
        <v>215.60431600000001</v>
      </c>
      <c r="K445" s="29">
        <f t="shared" si="70"/>
        <v>68.152631999999997</v>
      </c>
      <c r="L445" s="29">
        <f t="shared" si="71"/>
        <v>114.314232</v>
      </c>
    </row>
    <row r="446" spans="1:12" x14ac:dyDescent="0.25">
      <c r="A446" s="4">
        <v>2155</v>
      </c>
      <c r="B446" s="10" t="str">
        <f>VLOOKUP(A446,países!$A$4:$B$247,2,FALSE)</f>
        <v>China Continental</v>
      </c>
      <c r="C446" s="29">
        <f t="shared" si="80"/>
        <v>0.44245200000000001</v>
      </c>
      <c r="D446" s="29">
        <f t="shared" si="81"/>
        <v>0.381882</v>
      </c>
      <c r="E446" s="29">
        <f t="shared" si="82"/>
        <v>0.23189599999999999</v>
      </c>
      <c r="F446" s="29">
        <f t="shared" si="83"/>
        <v>25.757020000000001</v>
      </c>
      <c r="G446" s="29">
        <f t="shared" si="84"/>
        <v>67.672160000000005</v>
      </c>
      <c r="H446" s="29">
        <f t="shared" si="85"/>
        <v>184.84380200000001</v>
      </c>
      <c r="I446" s="29">
        <f t="shared" si="86"/>
        <v>335.72966000000002</v>
      </c>
      <c r="J446" s="29">
        <f t="shared" si="87"/>
        <v>180.13910200000001</v>
      </c>
      <c r="K446" s="29">
        <f t="shared" ref="K446:K509" si="88">VLOOKUP($B446,$B$4:$Z$228,10,FALSE)</f>
        <v>140.63099700000001</v>
      </c>
      <c r="L446" s="29">
        <f t="shared" ref="L446:L509" si="89">VLOOKUP($B446,$B$4:$Z$228,11,FALSE)</f>
        <v>286.33250199999998</v>
      </c>
    </row>
    <row r="447" spans="1:12" x14ac:dyDescent="0.25">
      <c r="A447" s="4">
        <v>2185</v>
      </c>
      <c r="B447" s="10" t="str">
        <f>VLOOKUP(A447,países!$A$4:$B$247,2,FALSE)</f>
        <v>China-Taiwan (Formosa)</v>
      </c>
      <c r="C447" s="29">
        <f t="shared" si="80"/>
        <v>142.691925</v>
      </c>
      <c r="D447" s="29">
        <f t="shared" si="81"/>
        <v>90.716875000000002</v>
      </c>
      <c r="E447" s="29">
        <f t="shared" si="82"/>
        <v>159.243179</v>
      </c>
      <c r="F447" s="29">
        <f t="shared" si="83"/>
        <v>161.939437</v>
      </c>
      <c r="G447" s="29">
        <f t="shared" si="84"/>
        <v>141.463674</v>
      </c>
      <c r="H447" s="29">
        <f t="shared" si="85"/>
        <v>121.994148</v>
      </c>
      <c r="I447" s="29">
        <f t="shared" si="86"/>
        <v>123.89841</v>
      </c>
      <c r="J447" s="29">
        <f t="shared" si="87"/>
        <v>59.286552</v>
      </c>
      <c r="K447" s="29">
        <f t="shared" si="88"/>
        <v>40.503933000000004</v>
      </c>
      <c r="L447" s="29">
        <f t="shared" si="89"/>
        <v>78.949319000000003</v>
      </c>
    </row>
    <row r="448" spans="1:12" x14ac:dyDescent="0.25">
      <c r="A448" s="4">
        <v>2445</v>
      </c>
      <c r="B448" s="10" t="str">
        <f>VLOOKUP(A448,países!$A$4:$B$247,2,FALSE)</f>
        <v>Emiratos Arabes Unidos</v>
      </c>
      <c r="C448" s="29">
        <f t="shared" si="80"/>
        <v>6.7419999999999994E-2</v>
      </c>
      <c r="D448" s="29">
        <f t="shared" si="81"/>
        <v>1.0802000000000001E-2</v>
      </c>
      <c r="E448" s="29">
        <f t="shared" si="82"/>
        <v>9.6798999999999996E-2</v>
      </c>
      <c r="F448" s="29">
        <f t="shared" si="83"/>
        <v>0.31546999999999997</v>
      </c>
      <c r="G448" s="29">
        <f t="shared" si="84"/>
        <v>0.43585000000000002</v>
      </c>
      <c r="H448" s="29">
        <f t="shared" si="85"/>
        <v>2.5694819999999998</v>
      </c>
      <c r="I448" s="29">
        <f t="shared" si="86"/>
        <v>0.82705099999999998</v>
      </c>
      <c r="J448" s="29">
        <f t="shared" si="87"/>
        <v>0.54523699999999997</v>
      </c>
      <c r="K448" s="29">
        <f t="shared" si="88"/>
        <v>2.965573</v>
      </c>
      <c r="L448" s="29">
        <f t="shared" si="89"/>
        <v>3.7779240000000001</v>
      </c>
    </row>
    <row r="449" spans="1:12" x14ac:dyDescent="0.25">
      <c r="A449" s="4">
        <v>2675</v>
      </c>
      <c r="B449" s="10" t="str">
        <f>VLOOKUP(A449,países!$A$4:$B$247,2,FALSE)</f>
        <v>Filipinas</v>
      </c>
      <c r="C449" s="29">
        <f t="shared" si="80"/>
        <v>2.555196</v>
      </c>
      <c r="D449" s="29">
        <f t="shared" si="81"/>
        <v>1.1388</v>
      </c>
      <c r="E449" s="29">
        <f t="shared" si="82"/>
        <v>2.263112</v>
      </c>
      <c r="F449" s="29">
        <f t="shared" si="83"/>
        <v>2.7020249999999999</v>
      </c>
      <c r="G449" s="29">
        <f t="shared" si="84"/>
        <v>1.889634</v>
      </c>
      <c r="H449" s="29">
        <f t="shared" si="85"/>
        <v>2.468753</v>
      </c>
      <c r="I449" s="29">
        <f t="shared" si="86"/>
        <v>3.4799630000000001</v>
      </c>
      <c r="J449" s="29">
        <f t="shared" si="87"/>
        <v>0.93853900000000001</v>
      </c>
      <c r="K449" s="29">
        <f t="shared" si="88"/>
        <v>0.56881400000000004</v>
      </c>
      <c r="L449" s="29">
        <f t="shared" si="89"/>
        <v>1.6751879999999999</v>
      </c>
    </row>
    <row r="450" spans="1:12" x14ac:dyDescent="0.25">
      <c r="A450" s="4">
        <v>3515</v>
      </c>
      <c r="B450" s="10" t="str">
        <f>VLOOKUP(A450,países!$A$4:$B$247,2,FALSE)</f>
        <v>Hong Kong</v>
      </c>
      <c r="C450" s="29">
        <f t="shared" si="80"/>
        <v>62.028714000000001</v>
      </c>
      <c r="D450" s="29">
        <f t="shared" si="81"/>
        <v>54.924585</v>
      </c>
      <c r="E450" s="29">
        <f t="shared" si="82"/>
        <v>77.087500000000006</v>
      </c>
      <c r="F450" s="29">
        <f t="shared" si="83"/>
        <v>126.441996</v>
      </c>
      <c r="G450" s="29">
        <f t="shared" si="84"/>
        <v>192.17874800000001</v>
      </c>
      <c r="H450" s="29">
        <f t="shared" si="85"/>
        <v>169.33425700000001</v>
      </c>
      <c r="I450" s="29">
        <f t="shared" si="86"/>
        <v>150.97461899999999</v>
      </c>
      <c r="J450" s="29">
        <f t="shared" si="87"/>
        <v>56.137079</v>
      </c>
      <c r="K450" s="29">
        <f t="shared" si="88"/>
        <v>23.728971999999999</v>
      </c>
      <c r="L450" s="29">
        <f t="shared" si="89"/>
        <v>35.624493000000001</v>
      </c>
    </row>
    <row r="451" spans="1:12" x14ac:dyDescent="0.25">
      <c r="A451" s="4">
        <v>3615</v>
      </c>
      <c r="B451" s="10" t="str">
        <f>VLOOKUP(A451,países!$A$4:$B$247,2,FALSE)</f>
        <v>India</v>
      </c>
      <c r="C451" s="29">
        <f t="shared" si="80"/>
        <v>12.904705</v>
      </c>
      <c r="D451" s="29">
        <f t="shared" si="81"/>
        <v>9.4522709999999996</v>
      </c>
      <c r="E451" s="29">
        <f t="shared" si="82"/>
        <v>18.286078</v>
      </c>
      <c r="F451" s="29">
        <f t="shared" si="83"/>
        <v>26.20757</v>
      </c>
      <c r="G451" s="29">
        <f t="shared" si="84"/>
        <v>31.902989999999999</v>
      </c>
      <c r="H451" s="29">
        <f t="shared" si="85"/>
        <v>32.534312999999997</v>
      </c>
      <c r="I451" s="29">
        <f t="shared" si="86"/>
        <v>49.680173000000003</v>
      </c>
      <c r="J451" s="29">
        <f t="shared" si="87"/>
        <v>29.137557000000001</v>
      </c>
      <c r="K451" s="29">
        <f t="shared" si="88"/>
        <v>22.342089000000001</v>
      </c>
      <c r="L451" s="29">
        <f t="shared" si="89"/>
        <v>27.963982999999999</v>
      </c>
    </row>
    <row r="452" spans="1:12" x14ac:dyDescent="0.25">
      <c r="A452" s="4">
        <v>3655</v>
      </c>
      <c r="B452" s="10" t="str">
        <f>VLOOKUP(A452,países!$A$4:$B$247,2,FALSE)</f>
        <v>Indonesia</v>
      </c>
      <c r="C452" s="29">
        <f t="shared" si="80"/>
        <v>16.438141000000002</v>
      </c>
      <c r="D452" s="29">
        <f t="shared" si="81"/>
        <v>6.41439</v>
      </c>
      <c r="E452" s="29">
        <f t="shared" si="82"/>
        <v>19.367507</v>
      </c>
      <c r="F452" s="29">
        <f t="shared" si="83"/>
        <v>29.654191000000001</v>
      </c>
      <c r="G452" s="29">
        <f t="shared" si="84"/>
        <v>24.266393000000001</v>
      </c>
      <c r="H452" s="29">
        <f t="shared" si="85"/>
        <v>30.762661000000001</v>
      </c>
      <c r="I452" s="29">
        <f t="shared" si="86"/>
        <v>28.194058999999999</v>
      </c>
      <c r="J452" s="29">
        <f t="shared" si="87"/>
        <v>18.404585000000001</v>
      </c>
      <c r="K452" s="29">
        <f t="shared" si="88"/>
        <v>21.334311</v>
      </c>
      <c r="L452" s="29">
        <f t="shared" si="89"/>
        <v>35.706083999999997</v>
      </c>
    </row>
    <row r="453" spans="1:12" x14ac:dyDescent="0.25">
      <c r="A453" s="4">
        <v>3695</v>
      </c>
      <c r="B453" s="10" t="str">
        <f>VLOOKUP(A453,países!$A$4:$B$247,2,FALSE)</f>
        <v>Irak</v>
      </c>
      <c r="C453" s="29">
        <f t="shared" si="80"/>
        <v>3.57E-4</v>
      </c>
      <c r="D453" s="29">
        <f t="shared" si="81"/>
        <v>0</v>
      </c>
      <c r="E453" s="29">
        <f t="shared" si="82"/>
        <v>4.7112000000000001E-2</v>
      </c>
      <c r="F453" s="29">
        <f t="shared" si="83"/>
        <v>4.5149999999999999E-3</v>
      </c>
      <c r="G453" s="29">
        <f t="shared" si="84"/>
        <v>0</v>
      </c>
      <c r="H453" s="29">
        <f t="shared" si="85"/>
        <v>3.3957000000000001E-2</v>
      </c>
      <c r="I453" s="29">
        <f t="shared" si="86"/>
        <v>1.8550000000000001E-2</v>
      </c>
      <c r="J453" s="29">
        <f t="shared" si="87"/>
        <v>2.3168999999999999E-2</v>
      </c>
      <c r="K453" s="29">
        <f t="shared" si="88"/>
        <v>0</v>
      </c>
      <c r="L453" s="29">
        <f t="shared" si="89"/>
        <v>5.1400000000000003E-4</v>
      </c>
    </row>
    <row r="454" spans="1:12" x14ac:dyDescent="0.25">
      <c r="A454" s="4">
        <v>3725</v>
      </c>
      <c r="B454" s="10" t="str">
        <f>VLOOKUP(A454,países!$A$4:$B$247,2,FALSE)</f>
        <v>Irán</v>
      </c>
      <c r="C454" s="29">
        <f t="shared" si="80"/>
        <v>2.2408830000000002</v>
      </c>
      <c r="D454" s="29">
        <f t="shared" si="81"/>
        <v>0.33814100000000002</v>
      </c>
      <c r="E454" s="29">
        <f t="shared" si="82"/>
        <v>0.18187900000000001</v>
      </c>
      <c r="F454" s="29">
        <f t="shared" si="83"/>
        <v>4.4777999999999998E-2</v>
      </c>
      <c r="G454" s="29">
        <f t="shared" si="84"/>
        <v>0.136879</v>
      </c>
      <c r="H454" s="29">
        <f t="shared" si="85"/>
        <v>0.23633399999999999</v>
      </c>
      <c r="I454" s="29">
        <f t="shared" si="86"/>
        <v>0.18530099999999999</v>
      </c>
      <c r="J454" s="29">
        <f t="shared" si="87"/>
        <v>0.35227599999999998</v>
      </c>
      <c r="K454" s="29">
        <f t="shared" si="88"/>
        <v>0.50975800000000004</v>
      </c>
      <c r="L454" s="29">
        <f t="shared" si="89"/>
        <v>9.2061000000000004E-2</v>
      </c>
    </row>
    <row r="455" spans="1:12" x14ac:dyDescent="0.25">
      <c r="A455" s="4">
        <v>3835</v>
      </c>
      <c r="B455" s="10" t="str">
        <f>VLOOKUP(A455,países!$A$4:$B$247,2,FALSE)</f>
        <v>Israel</v>
      </c>
      <c r="C455" s="29">
        <f t="shared" si="80"/>
        <v>19.636146</v>
      </c>
      <c r="D455" s="29">
        <f t="shared" si="81"/>
        <v>7.0136609999999999</v>
      </c>
      <c r="E455" s="29">
        <f t="shared" si="82"/>
        <v>13.44829</v>
      </c>
      <c r="F455" s="29">
        <f t="shared" si="83"/>
        <v>17.075210999999999</v>
      </c>
      <c r="G455" s="29">
        <f t="shared" si="84"/>
        <v>25.613256</v>
      </c>
      <c r="H455" s="29">
        <f t="shared" si="85"/>
        <v>18.540896</v>
      </c>
      <c r="I455" s="29">
        <f t="shared" si="86"/>
        <v>29.661186000000001</v>
      </c>
      <c r="J455" s="29">
        <f t="shared" si="87"/>
        <v>14.263596</v>
      </c>
      <c r="K455" s="29">
        <f t="shared" si="88"/>
        <v>13.423304</v>
      </c>
      <c r="L455" s="29">
        <f t="shared" si="89"/>
        <v>11.459804</v>
      </c>
    </row>
    <row r="456" spans="1:12" x14ac:dyDescent="0.25">
      <c r="A456" s="4">
        <v>3995</v>
      </c>
      <c r="B456" s="10" t="str">
        <f>VLOOKUP(A456,países!$A$4:$B$247,2,FALSE)</f>
        <v>Japón</v>
      </c>
      <c r="C456" s="29">
        <f t="shared" si="80"/>
        <v>473.706931</v>
      </c>
      <c r="D456" s="29">
        <f t="shared" si="81"/>
        <v>300.22311200000001</v>
      </c>
      <c r="E456" s="29">
        <f t="shared" si="82"/>
        <v>576.37874899999997</v>
      </c>
      <c r="F456" s="29">
        <f t="shared" si="83"/>
        <v>633.16825500000004</v>
      </c>
      <c r="G456" s="29">
        <f t="shared" si="84"/>
        <v>438.86541499999998</v>
      </c>
      <c r="H456" s="29">
        <f t="shared" si="85"/>
        <v>499.77390300000002</v>
      </c>
      <c r="I456" s="29">
        <f t="shared" si="86"/>
        <v>749.15800200000001</v>
      </c>
      <c r="J456" s="29">
        <f t="shared" si="87"/>
        <v>409.27520700000002</v>
      </c>
      <c r="K456" s="29">
        <f t="shared" si="88"/>
        <v>161.92418499999999</v>
      </c>
      <c r="L456" s="29">
        <f t="shared" si="89"/>
        <v>329.83635600000002</v>
      </c>
    </row>
    <row r="457" spans="1:12" x14ac:dyDescent="0.25">
      <c r="A457" s="4">
        <v>4035</v>
      </c>
      <c r="B457" s="10" t="str">
        <f>VLOOKUP(A457,países!$A$4:$B$247,2,FALSE)</f>
        <v>Jordania</v>
      </c>
      <c r="C457" s="29">
        <f t="shared" si="80"/>
        <v>5.4026999999999999E-2</v>
      </c>
      <c r="D457" s="29">
        <f t="shared" si="81"/>
        <v>0</v>
      </c>
      <c r="E457" s="29">
        <f t="shared" si="82"/>
        <v>1.1249999999999999E-3</v>
      </c>
      <c r="F457" s="29">
        <f t="shared" si="83"/>
        <v>2.528E-2</v>
      </c>
      <c r="G457" s="29">
        <f t="shared" si="84"/>
        <v>6.8380000000000003E-3</v>
      </c>
      <c r="H457" s="29">
        <f t="shared" si="85"/>
        <v>0</v>
      </c>
      <c r="I457" s="29">
        <f t="shared" si="86"/>
        <v>0.179808</v>
      </c>
      <c r="J457" s="29">
        <f t="shared" si="87"/>
        <v>1.5266999999999999E-2</v>
      </c>
      <c r="K457" s="29">
        <f t="shared" si="88"/>
        <v>1.25E-3</v>
      </c>
      <c r="L457" s="29">
        <f t="shared" si="89"/>
        <v>0</v>
      </c>
    </row>
    <row r="458" spans="1:12" x14ac:dyDescent="0.25">
      <c r="A458" s="4">
        <v>4135</v>
      </c>
      <c r="B458" s="10" t="str">
        <f>VLOOKUP(A458,países!$A$4:$B$247,2,FALSE)</f>
        <v>Kuwait</v>
      </c>
      <c r="C458" s="29">
        <f t="shared" si="80"/>
        <v>1.6959999999999999E-2</v>
      </c>
      <c r="D458" s="29">
        <f t="shared" si="81"/>
        <v>0</v>
      </c>
      <c r="E458" s="29">
        <f t="shared" si="82"/>
        <v>1.0581999999999999E-2</v>
      </c>
      <c r="F458" s="29">
        <f t="shared" si="83"/>
        <v>7.1400000000000005E-2</v>
      </c>
      <c r="G458" s="29">
        <f t="shared" si="84"/>
        <v>1.8680000000000001E-3</v>
      </c>
      <c r="H458" s="29">
        <f t="shared" si="85"/>
        <v>2.5624999999999998E-2</v>
      </c>
      <c r="I458" s="29">
        <f t="shared" si="86"/>
        <v>2.0365999999999999E-2</v>
      </c>
      <c r="J458" s="29">
        <f t="shared" si="87"/>
        <v>4.0920000000000002E-3</v>
      </c>
      <c r="K458" s="29">
        <f t="shared" si="88"/>
        <v>3.9969999999999997E-3</v>
      </c>
      <c r="L458" s="29">
        <f t="shared" si="89"/>
        <v>3.8335000000000001E-2</v>
      </c>
    </row>
    <row r="459" spans="1:12" x14ac:dyDescent="0.25">
      <c r="A459" s="4">
        <v>4205</v>
      </c>
      <c r="B459" s="10" t="str">
        <f>VLOOKUP(A459,países!$A$4:$B$247,2,FALSE)</f>
        <v xml:space="preserve">Laos, Reino de </v>
      </c>
      <c r="C459" s="29">
        <f t="shared" si="80"/>
        <v>0</v>
      </c>
      <c r="D459" s="29">
        <f t="shared" si="81"/>
        <v>0</v>
      </c>
      <c r="E459" s="29">
        <f t="shared" si="82"/>
        <v>0</v>
      </c>
      <c r="F459" s="29">
        <f t="shared" si="83"/>
        <v>0</v>
      </c>
      <c r="G459" s="29">
        <f t="shared" si="84"/>
        <v>0</v>
      </c>
      <c r="H459" s="29">
        <f t="shared" si="85"/>
        <v>0</v>
      </c>
      <c r="I459" s="29">
        <f t="shared" si="86"/>
        <v>0</v>
      </c>
      <c r="J459" s="29">
        <f t="shared" si="87"/>
        <v>0</v>
      </c>
      <c r="K459" s="29">
        <f t="shared" si="88"/>
        <v>0</v>
      </c>
      <c r="L459" s="29">
        <f t="shared" si="89"/>
        <v>0</v>
      </c>
    </row>
    <row r="460" spans="1:12" x14ac:dyDescent="0.25">
      <c r="A460" s="4">
        <v>4315</v>
      </c>
      <c r="B460" s="10" t="str">
        <f>VLOOKUP(A460,países!$A$4:$B$247,2,FALSE)</f>
        <v>Líbano</v>
      </c>
      <c r="C460" s="29">
        <f t="shared" si="80"/>
        <v>0.24645700000000001</v>
      </c>
      <c r="D460" s="29">
        <f t="shared" si="81"/>
        <v>9.8461000000000007E-2</v>
      </c>
      <c r="E460" s="29">
        <f t="shared" si="82"/>
        <v>0.19711300000000001</v>
      </c>
      <c r="F460" s="29">
        <f t="shared" si="83"/>
        <v>1.2172480000000001</v>
      </c>
      <c r="G460" s="29">
        <f t="shared" si="84"/>
        <v>7.7860240000000003</v>
      </c>
      <c r="H460" s="29">
        <f t="shared" si="85"/>
        <v>0.39435199999999998</v>
      </c>
      <c r="I460" s="29">
        <f t="shared" si="86"/>
        <v>0.388903</v>
      </c>
      <c r="J460" s="29">
        <f t="shared" si="87"/>
        <v>0.16380400000000001</v>
      </c>
      <c r="K460" s="29">
        <f t="shared" si="88"/>
        <v>0.28103800000000001</v>
      </c>
      <c r="L460" s="29">
        <f t="shared" si="89"/>
        <v>0.23877100000000001</v>
      </c>
    </row>
    <row r="461" spans="1:12" x14ac:dyDescent="0.25">
      <c r="A461" s="4">
        <v>4555</v>
      </c>
      <c r="B461" s="10" t="str">
        <f>VLOOKUP(A461,países!$A$4:$B$247,2,FALSE)</f>
        <v>Malasia</v>
      </c>
      <c r="C461" s="29">
        <f t="shared" si="80"/>
        <v>18.627085000000001</v>
      </c>
      <c r="D461" s="29">
        <f t="shared" si="81"/>
        <v>12.827230999999999</v>
      </c>
      <c r="E461" s="29">
        <f t="shared" si="82"/>
        <v>12.458036999999999</v>
      </c>
      <c r="F461" s="29">
        <f t="shared" si="83"/>
        <v>12.506066000000001</v>
      </c>
      <c r="G461" s="29">
        <f t="shared" si="84"/>
        <v>15.889906</v>
      </c>
      <c r="H461" s="29">
        <f t="shared" si="85"/>
        <v>13.804296000000001</v>
      </c>
      <c r="I461" s="29">
        <f t="shared" si="86"/>
        <v>16.586326</v>
      </c>
      <c r="J461" s="29">
        <f t="shared" si="87"/>
        <v>8.1285249999999998</v>
      </c>
      <c r="K461" s="29">
        <f t="shared" si="88"/>
        <v>7.3029719999999996</v>
      </c>
      <c r="L461" s="29">
        <f t="shared" si="89"/>
        <v>24.290336</v>
      </c>
    </row>
    <row r="462" spans="1:12" x14ac:dyDescent="0.25">
      <c r="A462" s="4">
        <v>4975</v>
      </c>
      <c r="B462" s="10" t="str">
        <f>VLOOKUP(A462,países!$A$4:$B$247,2,FALSE)</f>
        <v>Mongolia</v>
      </c>
      <c r="C462" s="29">
        <f t="shared" si="80"/>
        <v>0</v>
      </c>
      <c r="D462" s="29">
        <f t="shared" si="81"/>
        <v>0</v>
      </c>
      <c r="E462" s="29">
        <f t="shared" si="82"/>
        <v>0</v>
      </c>
      <c r="F462" s="29">
        <f t="shared" si="83"/>
        <v>0</v>
      </c>
      <c r="G462" s="29">
        <f t="shared" si="84"/>
        <v>0</v>
      </c>
      <c r="H462" s="29">
        <f t="shared" si="85"/>
        <v>0</v>
      </c>
      <c r="I462" s="29">
        <f t="shared" si="86"/>
        <v>1.227E-2</v>
      </c>
      <c r="J462" s="29">
        <f t="shared" si="87"/>
        <v>0</v>
      </c>
      <c r="K462" s="29">
        <f t="shared" si="88"/>
        <v>0</v>
      </c>
      <c r="L462" s="29">
        <f t="shared" si="89"/>
        <v>0</v>
      </c>
    </row>
    <row r="463" spans="1:12" x14ac:dyDescent="0.25">
      <c r="A463" s="4">
        <v>5175</v>
      </c>
      <c r="B463" s="10" t="str">
        <f>VLOOKUP(A463,países!$A$4:$B$247,2,FALSE)</f>
        <v>Nepal</v>
      </c>
      <c r="C463" s="29">
        <f t="shared" si="80"/>
        <v>0</v>
      </c>
      <c r="D463" s="29">
        <f t="shared" si="81"/>
        <v>0</v>
      </c>
      <c r="E463" s="29">
        <f t="shared" si="82"/>
        <v>0</v>
      </c>
      <c r="F463" s="29">
        <f t="shared" si="83"/>
        <v>9.5000000000000005E-5</v>
      </c>
      <c r="G463" s="29">
        <f t="shared" si="84"/>
        <v>0</v>
      </c>
      <c r="H463" s="29">
        <f t="shared" si="85"/>
        <v>0</v>
      </c>
      <c r="I463" s="29">
        <f t="shared" si="86"/>
        <v>9.0010000000000003E-3</v>
      </c>
      <c r="J463" s="29">
        <f t="shared" si="87"/>
        <v>3.1224999999999999E-2</v>
      </c>
      <c r="K463" s="29">
        <f t="shared" si="88"/>
        <v>0</v>
      </c>
      <c r="L463" s="29">
        <f t="shared" si="89"/>
        <v>0</v>
      </c>
    </row>
    <row r="464" spans="1:12" x14ac:dyDescent="0.25">
      <c r="A464" s="4">
        <v>5565</v>
      </c>
      <c r="B464" s="10" t="str">
        <f>VLOOKUP(A464,países!$A$4:$B$247,2,FALSE)</f>
        <v>Omán</v>
      </c>
      <c r="C464" s="29">
        <f t="shared" si="80"/>
        <v>0</v>
      </c>
      <c r="D464" s="29">
        <f t="shared" si="81"/>
        <v>0</v>
      </c>
      <c r="E464" s="29">
        <f t="shared" si="82"/>
        <v>0</v>
      </c>
      <c r="F464" s="29">
        <f t="shared" si="83"/>
        <v>5.3600000000000002E-4</v>
      </c>
      <c r="G464" s="29">
        <f t="shared" si="84"/>
        <v>0</v>
      </c>
      <c r="H464" s="29">
        <f t="shared" si="85"/>
        <v>0</v>
      </c>
      <c r="I464" s="29">
        <f t="shared" si="86"/>
        <v>0.17252400000000001</v>
      </c>
      <c r="J464" s="29">
        <f t="shared" si="87"/>
        <v>0.25609900000000002</v>
      </c>
      <c r="K464" s="29">
        <f t="shared" si="88"/>
        <v>0</v>
      </c>
      <c r="L464" s="29">
        <f t="shared" si="89"/>
        <v>0.38455</v>
      </c>
    </row>
    <row r="465" spans="1:12" x14ac:dyDescent="0.25">
      <c r="A465" s="4">
        <v>5765</v>
      </c>
      <c r="B465" s="10" t="str">
        <f>VLOOKUP(A465,países!$A$4:$B$247,2,FALSE)</f>
        <v>Pakistán</v>
      </c>
      <c r="C465" s="29">
        <f t="shared" si="80"/>
        <v>2.84998</v>
      </c>
      <c r="D465" s="29">
        <f t="shared" si="81"/>
        <v>1.4105319999999999</v>
      </c>
      <c r="E465" s="29">
        <f t="shared" si="82"/>
        <v>1.9035070000000001</v>
      </c>
      <c r="F465" s="29">
        <f t="shared" si="83"/>
        <v>4.3623409999999998</v>
      </c>
      <c r="G465" s="29">
        <f t="shared" si="84"/>
        <v>4.5742979999999998</v>
      </c>
      <c r="H465" s="29">
        <f t="shared" si="85"/>
        <v>4.5185110000000002</v>
      </c>
      <c r="I465" s="29">
        <f t="shared" si="86"/>
        <v>7.1893570000000002</v>
      </c>
      <c r="J465" s="29">
        <f t="shared" si="87"/>
        <v>3.4020769999999998</v>
      </c>
      <c r="K465" s="29">
        <f t="shared" si="88"/>
        <v>0.925091</v>
      </c>
      <c r="L465" s="29">
        <f t="shared" si="89"/>
        <v>6.5718310000000004</v>
      </c>
    </row>
    <row r="466" spans="1:12" x14ac:dyDescent="0.25">
      <c r="A466" s="4">
        <v>6185</v>
      </c>
      <c r="B466" s="10" t="str">
        <f>VLOOKUP(A466,países!$A$4:$B$247,2,FALSE)</f>
        <v>Qatar</v>
      </c>
      <c r="C466" s="29">
        <f t="shared" si="80"/>
        <v>6.9999999999999994E-5</v>
      </c>
      <c r="D466" s="29">
        <f t="shared" si="81"/>
        <v>1.4E-3</v>
      </c>
      <c r="E466" s="29">
        <f t="shared" si="82"/>
        <v>0</v>
      </c>
      <c r="F466" s="29">
        <f t="shared" si="83"/>
        <v>3.3093999999999998E-2</v>
      </c>
      <c r="G466" s="29">
        <f t="shared" si="84"/>
        <v>0</v>
      </c>
      <c r="H466" s="29">
        <f t="shared" si="85"/>
        <v>4.3239999999999997E-3</v>
      </c>
      <c r="I466" s="29">
        <f t="shared" si="86"/>
        <v>0</v>
      </c>
      <c r="J466" s="29">
        <f t="shared" si="87"/>
        <v>2.673E-3</v>
      </c>
      <c r="K466" s="29">
        <f t="shared" si="88"/>
        <v>5.5000000000000003E-4</v>
      </c>
      <c r="L466" s="29">
        <f t="shared" si="89"/>
        <v>5.1589000000000003E-2</v>
      </c>
    </row>
    <row r="467" spans="1:12" x14ac:dyDescent="0.25">
      <c r="A467" s="4">
        <v>6766</v>
      </c>
      <c r="B467" s="10" t="str">
        <f>VLOOKUP(A467,países!$A$4:$B$247,2,FALSE)</f>
        <v>Rusia</v>
      </c>
      <c r="C467" s="29">
        <f t="shared" si="80"/>
        <v>12.824348000000001</v>
      </c>
      <c r="D467" s="29">
        <f t="shared" si="81"/>
        <v>3.6443150000000002</v>
      </c>
      <c r="E467" s="29">
        <f t="shared" si="82"/>
        <v>1.963182</v>
      </c>
      <c r="F467" s="29">
        <f t="shared" si="83"/>
        <v>15.316293</v>
      </c>
      <c r="G467" s="29">
        <f t="shared" si="84"/>
        <v>6.9768999999999997</v>
      </c>
      <c r="H467" s="29">
        <f t="shared" si="85"/>
        <v>14.055543</v>
      </c>
      <c r="I467" s="29">
        <f t="shared" si="86"/>
        <v>21.022158000000001</v>
      </c>
      <c r="J467" s="29">
        <f t="shared" si="87"/>
        <v>17.253671000000001</v>
      </c>
      <c r="K467" s="29">
        <f t="shared" si="88"/>
        <v>18.629034999999998</v>
      </c>
      <c r="L467" s="29">
        <f t="shared" si="89"/>
        <v>30.158569</v>
      </c>
    </row>
    <row r="468" spans="1:12" x14ac:dyDescent="0.25">
      <c r="A468" s="4">
        <v>7415</v>
      </c>
      <c r="B468" s="10" t="str">
        <f>VLOOKUP(A468,países!$A$4:$B$247,2,FALSE)</f>
        <v>Singapur</v>
      </c>
      <c r="C468" s="29">
        <f t="shared" si="80"/>
        <v>26.023955000000001</v>
      </c>
      <c r="D468" s="29">
        <f t="shared" si="81"/>
        <v>16.793984999999999</v>
      </c>
      <c r="E468" s="29">
        <f t="shared" si="82"/>
        <v>19.263379</v>
      </c>
      <c r="F468" s="29">
        <f t="shared" si="83"/>
        <v>23.445827000000001</v>
      </c>
      <c r="G468" s="29">
        <f t="shared" si="84"/>
        <v>16.427462999999999</v>
      </c>
      <c r="H468" s="29">
        <f t="shared" si="85"/>
        <v>59.241047000000002</v>
      </c>
      <c r="I468" s="29">
        <f t="shared" si="86"/>
        <v>34.994242</v>
      </c>
      <c r="J468" s="29">
        <f t="shared" si="87"/>
        <v>9.7107880000000009</v>
      </c>
      <c r="K468" s="29">
        <f t="shared" si="88"/>
        <v>9.7062259999999991</v>
      </c>
      <c r="L468" s="29">
        <f t="shared" si="89"/>
        <v>13.001177999999999</v>
      </c>
    </row>
    <row r="469" spans="1:12" x14ac:dyDescent="0.25">
      <c r="A469" s="4">
        <v>7445</v>
      </c>
      <c r="B469" s="10" t="str">
        <f>VLOOKUP(A469,países!$A$4:$B$247,2,FALSE)</f>
        <v>Siria</v>
      </c>
      <c r="C469" s="29">
        <f t="shared" si="80"/>
        <v>0.99771799999999999</v>
      </c>
      <c r="D469" s="29">
        <f t="shared" si="81"/>
        <v>0.34697699999999998</v>
      </c>
      <c r="E469" s="29">
        <f t="shared" si="82"/>
        <v>2.7243430000000002</v>
      </c>
      <c r="F469" s="29">
        <f t="shared" si="83"/>
        <v>0.23505699999999999</v>
      </c>
      <c r="G469" s="29">
        <f t="shared" si="84"/>
        <v>1.1384110000000001</v>
      </c>
      <c r="H469" s="29">
        <f t="shared" si="85"/>
        <v>0.89152399999999998</v>
      </c>
      <c r="I469" s="29">
        <f t="shared" si="86"/>
        <v>1.3065119999999999</v>
      </c>
      <c r="J469" s="29">
        <f t="shared" si="87"/>
        <v>0.89287700000000003</v>
      </c>
      <c r="K469" s="29">
        <f t="shared" si="88"/>
        <v>0.445048</v>
      </c>
      <c r="L469" s="29">
        <f t="shared" si="89"/>
        <v>1.0153749999999999</v>
      </c>
    </row>
    <row r="470" spans="1:12" x14ac:dyDescent="0.25">
      <c r="A470" s="4">
        <v>7765</v>
      </c>
      <c r="B470" s="10" t="str">
        <f>VLOOKUP(A470,países!$A$4:$B$247,2,FALSE)</f>
        <v>Tailandia</v>
      </c>
      <c r="C470" s="29">
        <f t="shared" si="80"/>
        <v>6.8271449999999998</v>
      </c>
      <c r="D470" s="29">
        <f t="shared" si="81"/>
        <v>3.5936979999999998</v>
      </c>
      <c r="E470" s="29">
        <f t="shared" si="82"/>
        <v>3.3824529999999999</v>
      </c>
      <c r="F470" s="29">
        <f t="shared" si="83"/>
        <v>5.7675270000000003</v>
      </c>
      <c r="G470" s="29">
        <f t="shared" si="84"/>
        <v>8.9289050000000003</v>
      </c>
      <c r="H470" s="29">
        <f t="shared" si="85"/>
        <v>14.662136</v>
      </c>
      <c r="I470" s="29">
        <f t="shared" si="86"/>
        <v>20.149602999999999</v>
      </c>
      <c r="J470" s="29">
        <f t="shared" si="87"/>
        <v>14.585428</v>
      </c>
      <c r="K470" s="29">
        <f t="shared" si="88"/>
        <v>7.7613339999999997</v>
      </c>
      <c r="L470" s="29">
        <f t="shared" si="89"/>
        <v>17.851592</v>
      </c>
    </row>
    <row r="471" spans="1:12" x14ac:dyDescent="0.25">
      <c r="A471" s="4">
        <v>8275</v>
      </c>
      <c r="B471" s="10" t="str">
        <f>VLOOKUP(A471,países!$A$4:$B$247,2,FALSE)</f>
        <v>Turquía</v>
      </c>
      <c r="C471" s="29">
        <f t="shared" si="80"/>
        <v>18.491385999999999</v>
      </c>
      <c r="D471" s="29">
        <f t="shared" si="81"/>
        <v>9.5218989999999994</v>
      </c>
      <c r="E471" s="29">
        <f t="shared" si="82"/>
        <v>5.2244989999999998</v>
      </c>
      <c r="F471" s="29">
        <f t="shared" si="83"/>
        <v>7.3736069999999998</v>
      </c>
      <c r="G471" s="29">
        <f t="shared" si="84"/>
        <v>8.0139859999999992</v>
      </c>
      <c r="H471" s="29">
        <f t="shared" si="85"/>
        <v>9.0473680000000005</v>
      </c>
      <c r="I471" s="29">
        <f t="shared" si="86"/>
        <v>14.002230000000001</v>
      </c>
      <c r="J471" s="29">
        <f t="shared" si="87"/>
        <v>8.4999800000000008</v>
      </c>
      <c r="K471" s="29">
        <f t="shared" si="88"/>
        <v>13.644454</v>
      </c>
      <c r="L471" s="29">
        <f t="shared" si="89"/>
        <v>9.7064430000000002</v>
      </c>
    </row>
    <row r="472" spans="1:12" x14ac:dyDescent="0.25">
      <c r="A472" s="4">
        <v>8555</v>
      </c>
      <c r="B472" s="10" t="str">
        <f>VLOOKUP(A472,países!$A$4:$B$247,2,FALSE)</f>
        <v>Vietnam Rep. Democrática</v>
      </c>
      <c r="C472" s="29">
        <f t="shared" si="80"/>
        <v>0.19614200000000001</v>
      </c>
      <c r="D472" s="29">
        <f t="shared" si="81"/>
        <v>0.22860900000000001</v>
      </c>
      <c r="E472" s="29">
        <f t="shared" si="82"/>
        <v>0.134354</v>
      </c>
      <c r="F472" s="29">
        <f t="shared" si="83"/>
        <v>2.272392</v>
      </c>
      <c r="G472" s="29">
        <f t="shared" si="84"/>
        <v>1.9049309999999999</v>
      </c>
      <c r="H472" s="29">
        <f t="shared" si="85"/>
        <v>4.4413239999999998</v>
      </c>
      <c r="I472" s="29">
        <f t="shared" si="86"/>
        <v>4.4403269999999999</v>
      </c>
      <c r="J472" s="29">
        <f t="shared" si="87"/>
        <v>1.4616560000000001</v>
      </c>
      <c r="K472" s="29">
        <f t="shared" si="88"/>
        <v>1.2799659999999999</v>
      </c>
      <c r="L472" s="29">
        <f t="shared" si="89"/>
        <v>3.1863899999999998</v>
      </c>
    </row>
    <row r="473" spans="1:12" x14ac:dyDescent="0.25">
      <c r="A473" s="4">
        <v>8585</v>
      </c>
      <c r="B473" s="10" t="str">
        <f>VLOOKUP(A473,países!$A$4:$B$247,2,FALSE)</f>
        <v>Vietnam del Sur Rep.</v>
      </c>
      <c r="C473" s="29">
        <f t="shared" si="80"/>
        <v>0</v>
      </c>
      <c r="D473" s="29">
        <f t="shared" si="81"/>
        <v>0</v>
      </c>
      <c r="E473" s="29">
        <f t="shared" si="82"/>
        <v>0</v>
      </c>
      <c r="F473" s="29">
        <f t="shared" si="83"/>
        <v>0</v>
      </c>
      <c r="G473" s="29">
        <f t="shared" si="84"/>
        <v>0</v>
      </c>
      <c r="H473" s="29">
        <f t="shared" si="85"/>
        <v>0</v>
      </c>
      <c r="I473" s="29">
        <f t="shared" si="86"/>
        <v>0</v>
      </c>
      <c r="J473" s="29">
        <f t="shared" si="87"/>
        <v>0</v>
      </c>
      <c r="K473" s="29">
        <f t="shared" si="88"/>
        <v>0</v>
      </c>
      <c r="L473" s="29">
        <f t="shared" si="89"/>
        <v>0</v>
      </c>
    </row>
    <row r="474" spans="1:12" customFormat="1" x14ac:dyDescent="0.25">
      <c r="A474" s="4">
        <v>909918</v>
      </c>
      <c r="B474" s="10" t="str">
        <f>VLOOKUP(A474,países!$A$4:$B$247,2,FALSE)</f>
        <v>Resto Asia</v>
      </c>
      <c r="C474" s="29">
        <f t="shared" si="80"/>
        <v>0</v>
      </c>
      <c r="D474" s="29">
        <f t="shared" si="81"/>
        <v>0</v>
      </c>
      <c r="E474" s="29">
        <f t="shared" si="82"/>
        <v>0</v>
      </c>
      <c r="F474" s="29">
        <f t="shared" si="83"/>
        <v>0</v>
      </c>
      <c r="G474" s="29">
        <f t="shared" si="84"/>
        <v>0</v>
      </c>
      <c r="H474" s="29">
        <f t="shared" si="85"/>
        <v>0</v>
      </c>
      <c r="I474" s="29">
        <f t="shared" si="86"/>
        <v>0</v>
      </c>
      <c r="J474" s="29">
        <f t="shared" si="87"/>
        <v>0</v>
      </c>
      <c r="K474" s="29">
        <f t="shared" si="88"/>
        <v>0</v>
      </c>
      <c r="L474" s="29">
        <f t="shared" si="89"/>
        <v>0</v>
      </c>
    </row>
    <row r="475" spans="1:12" x14ac:dyDescent="0.25">
      <c r="A475" s="4">
        <v>8805</v>
      </c>
      <c r="B475" s="10" t="str">
        <f>VLOOKUP(A475,países!$A$4:$B$247,2,FALSE)</f>
        <v>Yemen</v>
      </c>
      <c r="C475" s="29">
        <f t="shared" si="80"/>
        <v>0</v>
      </c>
      <c r="D475" s="29">
        <f t="shared" si="81"/>
        <v>0</v>
      </c>
      <c r="E475" s="29">
        <f t="shared" si="82"/>
        <v>0</v>
      </c>
      <c r="F475" s="29">
        <f t="shared" si="83"/>
        <v>0</v>
      </c>
      <c r="G475" s="29">
        <f t="shared" si="84"/>
        <v>0</v>
      </c>
      <c r="H475" s="29">
        <f t="shared" si="85"/>
        <v>0</v>
      </c>
      <c r="I475" s="29">
        <f t="shared" si="86"/>
        <v>0</v>
      </c>
      <c r="J475" s="29">
        <f t="shared" si="87"/>
        <v>0</v>
      </c>
      <c r="K475" s="29">
        <f t="shared" si="88"/>
        <v>0</v>
      </c>
      <c r="L475" s="29">
        <f t="shared" si="89"/>
        <v>0</v>
      </c>
    </row>
    <row r="476" spans="1:12" x14ac:dyDescent="0.25">
      <c r="C476" s="29"/>
      <c r="D476" s="29"/>
      <c r="E476" s="29"/>
      <c r="F476" s="29"/>
      <c r="G476" s="29"/>
      <c r="H476" s="29"/>
      <c r="I476" s="29"/>
      <c r="J476" s="29"/>
      <c r="K476" s="29"/>
      <c r="L476" s="29"/>
    </row>
    <row r="477" spans="1:12" x14ac:dyDescent="0.25">
      <c r="C477" s="29"/>
      <c r="D477" s="29"/>
      <c r="E477" s="29"/>
      <c r="F477" s="29"/>
      <c r="G477" s="29"/>
      <c r="H477" s="29"/>
      <c r="I477" s="29"/>
      <c r="J477" s="29"/>
      <c r="K477" s="29"/>
      <c r="L477" s="29"/>
    </row>
    <row r="478" spans="1:12" x14ac:dyDescent="0.25">
      <c r="C478" s="29"/>
      <c r="D478" s="29"/>
      <c r="E478" s="29"/>
      <c r="F478" s="29"/>
      <c r="G478" s="29"/>
      <c r="H478" s="29"/>
      <c r="I478" s="29"/>
      <c r="J478" s="29"/>
      <c r="K478" s="29"/>
      <c r="L478" s="29"/>
    </row>
    <row r="479" spans="1:12" x14ac:dyDescent="0.25">
      <c r="C479" s="29"/>
      <c r="D479" s="29"/>
      <c r="E479" s="29"/>
      <c r="F479" s="29"/>
      <c r="G479" s="29"/>
      <c r="H479" s="29"/>
      <c r="I479" s="29"/>
      <c r="J479" s="29"/>
      <c r="K479" s="29"/>
      <c r="L479" s="29"/>
    </row>
    <row r="480" spans="1:12" customFormat="1" x14ac:dyDescent="0.25">
      <c r="A480" s="4">
        <v>919914</v>
      </c>
      <c r="B480" s="26" t="s">
        <v>240</v>
      </c>
      <c r="C480" s="29"/>
      <c r="D480" s="29"/>
      <c r="E480" s="29"/>
      <c r="F480" s="29"/>
      <c r="G480" s="29"/>
      <c r="H480" s="29"/>
      <c r="I480" s="29"/>
      <c r="J480" s="29"/>
      <c r="K480" s="29"/>
      <c r="L480" s="29"/>
    </row>
    <row r="481" spans="1:12" customFormat="1" x14ac:dyDescent="0.25">
      <c r="A481" s="4">
        <v>597</v>
      </c>
      <c r="B481" s="10" t="str">
        <f>VLOOKUP(A481,países!$A$4:$B$247,2,FALSE)</f>
        <v>Argelia</v>
      </c>
      <c r="C481" s="29">
        <f t="shared" ref="C481:C498" si="90">VLOOKUP($B481,$B$4:$H$228,2,FALSE)</f>
        <v>0</v>
      </c>
      <c r="D481" s="29">
        <f t="shared" ref="D481:D498" si="91">VLOOKUP($B481,$B$4:$H$228,3,FALSE)</f>
        <v>0</v>
      </c>
      <c r="E481" s="29">
        <f t="shared" ref="E481:E498" si="92">VLOOKUP($B481,$B$4:$H$228,4,FALSE)</f>
        <v>0</v>
      </c>
      <c r="F481" s="29">
        <f t="shared" ref="F481:F498" si="93">VLOOKUP($B481,$B$4:$H$228,5,FALSE)</f>
        <v>5.7875999999999997E-2</v>
      </c>
      <c r="G481" s="29">
        <f t="shared" ref="G481:G498" si="94">VLOOKUP($B481,$B$4:$H$228,6,FALSE)</f>
        <v>4.8460000000000003E-2</v>
      </c>
      <c r="H481" s="29">
        <f t="shared" ref="H481:H498" si="95">VLOOKUP($B481,$B$4:$H$228,7,FALSE)</f>
        <v>0</v>
      </c>
      <c r="I481" s="29">
        <f t="shared" ref="I481:I498" si="96">VLOOKUP($B481,$B$4:$Z$228,8,FALSE)</f>
        <v>1.80088</v>
      </c>
      <c r="J481" s="29">
        <f t="shared" ref="J481:J498" si="97">VLOOKUP($B481,$B$4:$Z$228,9,FALSE)</f>
        <v>0</v>
      </c>
      <c r="K481" s="29">
        <f t="shared" si="88"/>
        <v>0.19475999999999999</v>
      </c>
      <c r="L481" s="29">
        <f t="shared" si="89"/>
        <v>4.0622999999999999E-2</v>
      </c>
    </row>
    <row r="482" spans="1:12" customFormat="1" x14ac:dyDescent="0.25">
      <c r="A482" s="4">
        <v>633</v>
      </c>
      <c r="B482" s="10" t="str">
        <f>VLOOKUP(A482,países!$A$4:$B$247,2,FALSE)</f>
        <v>Argentina</v>
      </c>
      <c r="C482" s="29">
        <f t="shared" si="90"/>
        <v>292.90493900000001</v>
      </c>
      <c r="D482" s="29">
        <f t="shared" si="91"/>
        <v>291.70924500000001</v>
      </c>
      <c r="E482" s="29">
        <f t="shared" si="92"/>
        <v>304.90786500000002</v>
      </c>
      <c r="F482" s="29">
        <f t="shared" si="93"/>
        <v>331.83014800000001</v>
      </c>
      <c r="G482" s="29">
        <f t="shared" si="94"/>
        <v>224.88130100000001</v>
      </c>
      <c r="H482" s="29">
        <f t="shared" si="95"/>
        <v>226.568791</v>
      </c>
      <c r="I482" s="29">
        <f t="shared" si="96"/>
        <v>226.72739000000001</v>
      </c>
      <c r="J482" s="29">
        <f t="shared" si="97"/>
        <v>139.91310899999999</v>
      </c>
      <c r="K482" s="29">
        <f t="shared" si="88"/>
        <v>115.855941</v>
      </c>
      <c r="L482" s="29">
        <f t="shared" si="89"/>
        <v>222.23985300000001</v>
      </c>
    </row>
    <row r="483" spans="1:12" customFormat="1" x14ac:dyDescent="0.25">
      <c r="A483" s="4">
        <v>1053</v>
      </c>
      <c r="B483" s="10" t="str">
        <f>VLOOKUP(A483,países!$A$4:$B$247,2,FALSE)</f>
        <v>Brasil</v>
      </c>
      <c r="C483" s="29">
        <f t="shared" si="90"/>
        <v>415.521455</v>
      </c>
      <c r="D483" s="29">
        <f t="shared" si="91"/>
        <v>361.995722</v>
      </c>
      <c r="E483" s="29">
        <f t="shared" si="92"/>
        <v>619.29683299999999</v>
      </c>
      <c r="F483" s="29">
        <f t="shared" si="93"/>
        <v>617.56507199999999</v>
      </c>
      <c r="G483" s="29">
        <f t="shared" si="94"/>
        <v>456.20973800000002</v>
      </c>
      <c r="H483" s="29">
        <f t="shared" si="95"/>
        <v>727.062724</v>
      </c>
      <c r="I483" s="29">
        <f t="shared" si="96"/>
        <v>974.56070799999998</v>
      </c>
      <c r="J483" s="29">
        <f t="shared" si="97"/>
        <v>708.69493799999998</v>
      </c>
      <c r="K483" s="29">
        <f t="shared" si="88"/>
        <v>469.100435</v>
      </c>
      <c r="L483" s="29">
        <f t="shared" si="89"/>
        <v>832.88270199999999</v>
      </c>
    </row>
    <row r="484" spans="1:12" customFormat="1" x14ac:dyDescent="0.25">
      <c r="A484" s="4">
        <v>1693</v>
      </c>
      <c r="B484" s="10" t="str">
        <f>VLOOKUP(A484,países!$A$4:$B$247,2,FALSE)</f>
        <v>Colombia</v>
      </c>
      <c r="C484" s="29">
        <f t="shared" si="90"/>
        <v>818.80120499999998</v>
      </c>
      <c r="D484" s="29">
        <f t="shared" si="91"/>
        <v>682.05617299999994</v>
      </c>
      <c r="E484" s="29">
        <f t="shared" si="92"/>
        <v>834.61859800000002</v>
      </c>
      <c r="F484" s="29">
        <f t="shared" si="93"/>
        <v>796.69529399999999</v>
      </c>
      <c r="G484" s="29">
        <f t="shared" si="94"/>
        <v>736.65038800000002</v>
      </c>
      <c r="H484" s="29">
        <f t="shared" si="95"/>
        <v>1083.1034999999999</v>
      </c>
      <c r="I484" s="29">
        <f t="shared" si="96"/>
        <v>1431.055368</v>
      </c>
      <c r="J484" s="29">
        <f t="shared" si="97"/>
        <v>942.85951</v>
      </c>
      <c r="K484" s="29">
        <f t="shared" si="88"/>
        <v>627.629863</v>
      </c>
      <c r="L484" s="29">
        <f t="shared" si="89"/>
        <v>1102.585687</v>
      </c>
    </row>
    <row r="485" spans="1:12" customFormat="1" x14ac:dyDescent="0.25">
      <c r="A485" s="4">
        <v>2113</v>
      </c>
      <c r="B485" s="10" t="str">
        <f>VLOOKUP(A485,países!$A$4:$B$247,2,FALSE)</f>
        <v>Chile</v>
      </c>
      <c r="C485" s="29">
        <f t="shared" si="90"/>
        <v>119.69060399999999</v>
      </c>
      <c r="D485" s="29">
        <f t="shared" si="91"/>
        <v>116.814644</v>
      </c>
      <c r="E485" s="29">
        <f t="shared" si="92"/>
        <v>119.35727900000001</v>
      </c>
      <c r="F485" s="29">
        <f t="shared" si="93"/>
        <v>173.90588</v>
      </c>
      <c r="G485" s="29">
        <f t="shared" si="94"/>
        <v>192.74727100000001</v>
      </c>
      <c r="H485" s="29">
        <f t="shared" si="95"/>
        <v>242.77428499999999</v>
      </c>
      <c r="I485" s="29">
        <f t="shared" si="96"/>
        <v>281.33252800000002</v>
      </c>
      <c r="J485" s="29">
        <f t="shared" si="97"/>
        <v>164.29892899999999</v>
      </c>
      <c r="K485" s="29">
        <f t="shared" si="88"/>
        <v>112.424701</v>
      </c>
      <c r="L485" s="29">
        <f t="shared" si="89"/>
        <v>179.32274100000001</v>
      </c>
    </row>
    <row r="486" spans="1:12" customFormat="1" x14ac:dyDescent="0.25">
      <c r="A486" s="4">
        <v>2407</v>
      </c>
      <c r="B486" s="10" t="str">
        <f>VLOOKUP(A486,países!$A$4:$B$247,2,FALSE)</f>
        <v>Egipto</v>
      </c>
      <c r="C486" s="29">
        <f t="shared" si="90"/>
        <v>0.19770599999999999</v>
      </c>
      <c r="D486" s="29">
        <f t="shared" si="91"/>
        <v>0.20696899999999999</v>
      </c>
      <c r="E486" s="29">
        <f t="shared" si="92"/>
        <v>0.52237999999999996</v>
      </c>
      <c r="F486" s="29">
        <f t="shared" si="93"/>
        <v>0.77725699999999998</v>
      </c>
      <c r="G486" s="29">
        <f t="shared" si="94"/>
        <v>0.53791100000000003</v>
      </c>
      <c r="H486" s="29">
        <f t="shared" si="95"/>
        <v>0.71205300000000005</v>
      </c>
      <c r="I486" s="29">
        <f t="shared" si="96"/>
        <v>0.97838999999999998</v>
      </c>
      <c r="J486" s="29">
        <f t="shared" si="97"/>
        <v>0.94344499999999998</v>
      </c>
      <c r="K486" s="29">
        <f t="shared" si="88"/>
        <v>0.456374</v>
      </c>
      <c r="L486" s="29">
        <f t="shared" si="89"/>
        <v>0.423931</v>
      </c>
    </row>
    <row r="487" spans="1:12" customFormat="1" x14ac:dyDescent="0.25">
      <c r="A487" s="4">
        <v>3615</v>
      </c>
      <c r="B487" s="10" t="str">
        <f>VLOOKUP(A487,países!$A$4:$B$247,2,FALSE)</f>
        <v>India</v>
      </c>
      <c r="C487" s="29">
        <f t="shared" si="90"/>
        <v>12.904705</v>
      </c>
      <c r="D487" s="29">
        <f t="shared" si="91"/>
        <v>9.4522709999999996</v>
      </c>
      <c r="E487" s="29">
        <f t="shared" si="92"/>
        <v>18.286078</v>
      </c>
      <c r="F487" s="29">
        <f t="shared" si="93"/>
        <v>26.20757</v>
      </c>
      <c r="G487" s="29">
        <f t="shared" si="94"/>
        <v>31.902989999999999</v>
      </c>
      <c r="H487" s="29">
        <f t="shared" si="95"/>
        <v>32.534312999999997</v>
      </c>
      <c r="I487" s="29">
        <f t="shared" si="96"/>
        <v>49.680173000000003</v>
      </c>
      <c r="J487" s="29">
        <f t="shared" si="97"/>
        <v>29.137557000000001</v>
      </c>
      <c r="K487" s="29">
        <f t="shared" si="88"/>
        <v>22.342089000000001</v>
      </c>
      <c r="L487" s="29">
        <f t="shared" si="89"/>
        <v>27.963982999999999</v>
      </c>
    </row>
    <row r="488" spans="1:12" customFormat="1" x14ac:dyDescent="0.25">
      <c r="A488" s="4">
        <v>3655</v>
      </c>
      <c r="B488" s="10" t="str">
        <f>VLOOKUP(A488,países!$A$4:$B$247,2,FALSE)</f>
        <v>Indonesia</v>
      </c>
      <c r="C488" s="29">
        <f t="shared" si="90"/>
        <v>16.438141000000002</v>
      </c>
      <c r="D488" s="29">
        <f t="shared" si="91"/>
        <v>6.41439</v>
      </c>
      <c r="E488" s="29">
        <f t="shared" si="92"/>
        <v>19.367507</v>
      </c>
      <c r="F488" s="29">
        <f t="shared" si="93"/>
        <v>29.654191000000001</v>
      </c>
      <c r="G488" s="29">
        <f t="shared" si="94"/>
        <v>24.266393000000001</v>
      </c>
      <c r="H488" s="29">
        <f t="shared" si="95"/>
        <v>30.762661000000001</v>
      </c>
      <c r="I488" s="29">
        <f t="shared" si="96"/>
        <v>28.194058999999999</v>
      </c>
      <c r="J488" s="29">
        <f t="shared" si="97"/>
        <v>18.404585000000001</v>
      </c>
      <c r="K488" s="29">
        <f t="shared" si="88"/>
        <v>21.334311</v>
      </c>
      <c r="L488" s="29">
        <f t="shared" si="89"/>
        <v>35.706083999999997</v>
      </c>
    </row>
    <row r="489" spans="1:12" customFormat="1" x14ac:dyDescent="0.25">
      <c r="A489" s="4">
        <v>3725</v>
      </c>
      <c r="B489" s="10" t="str">
        <f>VLOOKUP(A489,países!$A$4:$B$247,2,FALSE)</f>
        <v>Irán</v>
      </c>
      <c r="C489" s="29">
        <f t="shared" si="90"/>
        <v>2.2408830000000002</v>
      </c>
      <c r="D489" s="29">
        <f t="shared" si="91"/>
        <v>0.33814100000000002</v>
      </c>
      <c r="E489" s="29">
        <f t="shared" si="92"/>
        <v>0.18187900000000001</v>
      </c>
      <c r="F489" s="29">
        <f t="shared" si="93"/>
        <v>4.4777999999999998E-2</v>
      </c>
      <c r="G489" s="29">
        <f t="shared" si="94"/>
        <v>0.136879</v>
      </c>
      <c r="H489" s="29">
        <f t="shared" si="95"/>
        <v>0.23633399999999999</v>
      </c>
      <c r="I489" s="29">
        <f t="shared" si="96"/>
        <v>0.18530099999999999</v>
      </c>
      <c r="J489" s="29">
        <f t="shared" si="97"/>
        <v>0.35227599999999998</v>
      </c>
      <c r="K489" s="29">
        <f t="shared" si="88"/>
        <v>0.50975800000000004</v>
      </c>
      <c r="L489" s="29">
        <f t="shared" si="89"/>
        <v>9.2061000000000004E-2</v>
      </c>
    </row>
    <row r="490" spans="1:12" customFormat="1" x14ac:dyDescent="0.25">
      <c r="A490" s="4">
        <v>3912</v>
      </c>
      <c r="B490" s="10" t="str">
        <f>VLOOKUP(A490,países!$A$4:$B$247,2,FALSE)</f>
        <v>Jamaica</v>
      </c>
      <c r="C490" s="29">
        <f t="shared" si="90"/>
        <v>1.7605420000000001</v>
      </c>
      <c r="D490" s="29">
        <f t="shared" si="91"/>
        <v>2.8815599999999999</v>
      </c>
      <c r="E490" s="29">
        <f t="shared" si="92"/>
        <v>2.9241890000000001</v>
      </c>
      <c r="F490" s="29">
        <f t="shared" si="93"/>
        <v>17.813144999999999</v>
      </c>
      <c r="G490" s="29">
        <f t="shared" si="94"/>
        <v>3.3227099999999998</v>
      </c>
      <c r="H490" s="29">
        <f t="shared" si="95"/>
        <v>3.6991849999999999</v>
      </c>
      <c r="I490" s="29">
        <f t="shared" si="96"/>
        <v>3.3220190000000001</v>
      </c>
      <c r="J490" s="29">
        <f t="shared" si="97"/>
        <v>4.7899700000000003</v>
      </c>
      <c r="K490" s="29">
        <f t="shared" si="88"/>
        <v>3.7950270000000002</v>
      </c>
      <c r="L490" s="29">
        <f t="shared" si="89"/>
        <v>16.051945</v>
      </c>
    </row>
    <row r="491" spans="1:12" customFormat="1" x14ac:dyDescent="0.25">
      <c r="A491" s="4">
        <v>4107</v>
      </c>
      <c r="B491" s="10" t="str">
        <f>VLOOKUP(A491,países!$A$4:$B$247,2,FALSE)</f>
        <v>Kenia</v>
      </c>
      <c r="C491" s="29">
        <f t="shared" si="90"/>
        <v>0</v>
      </c>
      <c r="D491" s="29">
        <f t="shared" si="91"/>
        <v>2.7420000000000001E-3</v>
      </c>
      <c r="E491" s="29">
        <f t="shared" si="92"/>
        <v>1.7829999999999999E-2</v>
      </c>
      <c r="F491" s="29">
        <f t="shared" si="93"/>
        <v>3.4423000000000002E-2</v>
      </c>
      <c r="G491" s="29">
        <f t="shared" si="94"/>
        <v>0.22441900000000001</v>
      </c>
      <c r="H491" s="29">
        <f t="shared" si="95"/>
        <v>9.2133999999999994E-2</v>
      </c>
      <c r="I491" s="29">
        <f t="shared" si="96"/>
        <v>0.84943199999999996</v>
      </c>
      <c r="J491" s="29">
        <f t="shared" si="97"/>
        <v>0.48201899999999998</v>
      </c>
      <c r="K491" s="29">
        <f t="shared" si="88"/>
        <v>7.927E-3</v>
      </c>
      <c r="L491" s="29">
        <f t="shared" si="89"/>
        <v>0</v>
      </c>
    </row>
    <row r="492" spans="1:12" customFormat="1" x14ac:dyDescent="0.25">
      <c r="A492" s="4">
        <v>4555</v>
      </c>
      <c r="B492" s="10" t="str">
        <f>VLOOKUP(A492,países!$A$4:$B$247,2,FALSE)</f>
        <v>Malasia</v>
      </c>
      <c r="C492" s="29">
        <f t="shared" si="90"/>
        <v>18.627085000000001</v>
      </c>
      <c r="D492" s="29">
        <f t="shared" si="91"/>
        <v>12.827230999999999</v>
      </c>
      <c r="E492" s="29">
        <f t="shared" si="92"/>
        <v>12.458036999999999</v>
      </c>
      <c r="F492" s="29">
        <f t="shared" si="93"/>
        <v>12.506066000000001</v>
      </c>
      <c r="G492" s="29">
        <f t="shared" si="94"/>
        <v>15.889906</v>
      </c>
      <c r="H492" s="29">
        <f t="shared" si="95"/>
        <v>13.804296000000001</v>
      </c>
      <c r="I492" s="29">
        <f t="shared" si="96"/>
        <v>16.586326</v>
      </c>
      <c r="J492" s="29">
        <f t="shared" si="97"/>
        <v>8.1285249999999998</v>
      </c>
      <c r="K492" s="29">
        <f t="shared" si="88"/>
        <v>7.3029719999999996</v>
      </c>
      <c r="L492" s="29">
        <f t="shared" si="89"/>
        <v>24.290336</v>
      </c>
    </row>
    <row r="493" spans="1:12" customFormat="1" x14ac:dyDescent="0.25">
      <c r="A493" s="4">
        <v>4931</v>
      </c>
      <c r="B493" s="10" t="str">
        <f>VLOOKUP(A493,países!$A$4:$B$247,2,FALSE)</f>
        <v>México</v>
      </c>
      <c r="C493" s="29">
        <f t="shared" si="90"/>
        <v>351.63588299999998</v>
      </c>
      <c r="D493" s="29">
        <f t="shared" si="91"/>
        <v>356.81562100000002</v>
      </c>
      <c r="E493" s="29">
        <f t="shared" si="92"/>
        <v>514.53292099999999</v>
      </c>
      <c r="F493" s="29">
        <f t="shared" si="93"/>
        <v>608.74325099999999</v>
      </c>
      <c r="G493" s="29">
        <f t="shared" si="94"/>
        <v>495.35324400000002</v>
      </c>
      <c r="H493" s="29">
        <f t="shared" si="95"/>
        <v>627.35231099999999</v>
      </c>
      <c r="I493" s="29">
        <f t="shared" si="96"/>
        <v>773.590013</v>
      </c>
      <c r="J493" s="29">
        <f t="shared" si="97"/>
        <v>493.960825</v>
      </c>
      <c r="K493" s="29">
        <f t="shared" si="88"/>
        <v>346.69565699999998</v>
      </c>
      <c r="L493" s="29">
        <f t="shared" si="89"/>
        <v>505.93418500000001</v>
      </c>
    </row>
    <row r="494" spans="1:12" customFormat="1" x14ac:dyDescent="0.25">
      <c r="A494" s="4">
        <v>5287</v>
      </c>
      <c r="B494" s="10" t="str">
        <f>VLOOKUP(A494,países!$A$4:$B$247,2,FALSE)</f>
        <v>Nigeria</v>
      </c>
      <c r="C494" s="29">
        <f t="shared" si="90"/>
        <v>3.4054000000000001E-2</v>
      </c>
      <c r="D494" s="29">
        <f t="shared" si="91"/>
        <v>0.17992900000000001</v>
      </c>
      <c r="E494" s="29">
        <f t="shared" si="92"/>
        <v>2.3908070000000001</v>
      </c>
      <c r="F494" s="29">
        <f t="shared" si="93"/>
        <v>5.3219000000000002E-2</v>
      </c>
      <c r="G494" s="29">
        <f t="shared" si="94"/>
        <v>17.615492</v>
      </c>
      <c r="H494" s="29">
        <f t="shared" si="95"/>
        <v>73.636775999999998</v>
      </c>
      <c r="I494" s="29">
        <f t="shared" si="96"/>
        <v>155.03761900000001</v>
      </c>
      <c r="J494" s="29">
        <f t="shared" si="97"/>
        <v>5.8759709999999998</v>
      </c>
      <c r="K494" s="29">
        <f t="shared" si="88"/>
        <v>1.199406</v>
      </c>
      <c r="L494" s="29">
        <f t="shared" si="89"/>
        <v>0.101467</v>
      </c>
    </row>
    <row r="495" spans="1:12" customFormat="1" x14ac:dyDescent="0.25">
      <c r="A495" s="4">
        <v>5893</v>
      </c>
      <c r="B495" s="10" t="str">
        <f>VLOOKUP(A495,países!$A$4:$B$247,2,FALSE)</f>
        <v>Perú</v>
      </c>
      <c r="C495" s="29">
        <f t="shared" si="90"/>
        <v>154.946415</v>
      </c>
      <c r="D495" s="29">
        <f t="shared" si="91"/>
        <v>98.568509000000006</v>
      </c>
      <c r="E495" s="29">
        <f t="shared" si="92"/>
        <v>115.849339</v>
      </c>
      <c r="F495" s="29">
        <f t="shared" si="93"/>
        <v>100.508509</v>
      </c>
      <c r="G495" s="29">
        <f t="shared" si="94"/>
        <v>88.46266</v>
      </c>
      <c r="H495" s="29">
        <f t="shared" si="95"/>
        <v>121.271119</v>
      </c>
      <c r="I495" s="29">
        <f t="shared" si="96"/>
        <v>129.515882</v>
      </c>
      <c r="J495" s="29">
        <f t="shared" si="97"/>
        <v>80.417849000000004</v>
      </c>
      <c r="K495" s="29">
        <f t="shared" si="88"/>
        <v>59.641455000000001</v>
      </c>
      <c r="L495" s="29">
        <f t="shared" si="89"/>
        <v>89.879772000000003</v>
      </c>
    </row>
    <row r="496" spans="1:12" customFormat="1" x14ac:dyDescent="0.25">
      <c r="A496" s="4">
        <v>6657</v>
      </c>
      <c r="B496" s="10" t="str">
        <f>VLOOKUP(A496,países!$A$4:$B$247,2,FALSE)</f>
        <v>Zimbabwe (Rodhesia)</v>
      </c>
      <c r="C496" s="29">
        <f t="shared" si="90"/>
        <v>0</v>
      </c>
      <c r="D496" s="29">
        <f t="shared" si="91"/>
        <v>0</v>
      </c>
      <c r="E496" s="29">
        <f t="shared" si="92"/>
        <v>9.990000000000001E-4</v>
      </c>
      <c r="F496" s="29">
        <f t="shared" si="93"/>
        <v>0</v>
      </c>
      <c r="G496" s="29">
        <f t="shared" si="94"/>
        <v>0</v>
      </c>
      <c r="H496" s="29">
        <f t="shared" si="95"/>
        <v>1.8500000000000001E-3</v>
      </c>
      <c r="I496" s="29">
        <f t="shared" si="96"/>
        <v>1.47E-2</v>
      </c>
      <c r="J496" s="29">
        <f t="shared" si="97"/>
        <v>0</v>
      </c>
      <c r="K496" s="29">
        <f t="shared" si="88"/>
        <v>0</v>
      </c>
      <c r="L496" s="29">
        <f t="shared" si="89"/>
        <v>3.2060000000000001E-3</v>
      </c>
    </row>
    <row r="497" spans="1:12" customFormat="1" x14ac:dyDescent="0.25">
      <c r="A497" s="4">
        <v>7287</v>
      </c>
      <c r="B497" s="10" t="str">
        <f>VLOOKUP(A497,países!$A$4:$B$247,2,FALSE)</f>
        <v>Senegal</v>
      </c>
      <c r="C497" s="29">
        <f t="shared" si="90"/>
        <v>0</v>
      </c>
      <c r="D497" s="29">
        <f t="shared" si="91"/>
        <v>0</v>
      </c>
      <c r="E497" s="29">
        <f t="shared" si="92"/>
        <v>0</v>
      </c>
      <c r="F497" s="29">
        <f t="shared" si="93"/>
        <v>0</v>
      </c>
      <c r="G497" s="29">
        <f t="shared" si="94"/>
        <v>1.4581999999999999E-2</v>
      </c>
      <c r="H497" s="29">
        <f t="shared" si="95"/>
        <v>0</v>
      </c>
      <c r="I497" s="29">
        <f t="shared" si="96"/>
        <v>2.6414E-2</v>
      </c>
      <c r="J497" s="29">
        <f t="shared" si="97"/>
        <v>0</v>
      </c>
      <c r="K497" s="29">
        <f t="shared" si="88"/>
        <v>0</v>
      </c>
      <c r="L497" s="29">
        <f t="shared" si="89"/>
        <v>0</v>
      </c>
    </row>
    <row r="498" spans="1:12" customFormat="1" x14ac:dyDescent="0.25">
      <c r="A498" s="4">
        <v>7505</v>
      </c>
      <c r="B498" s="10" t="str">
        <f>VLOOKUP(A498,países!$A$4:$B$247,2,FALSE)</f>
        <v>Sry Lanka</v>
      </c>
      <c r="C498" s="29">
        <f t="shared" si="90"/>
        <v>0</v>
      </c>
      <c r="D498" s="29">
        <f t="shared" si="91"/>
        <v>8.1256999999999996E-2</v>
      </c>
      <c r="E498" s="29">
        <f t="shared" si="92"/>
        <v>0.122784</v>
      </c>
      <c r="F498" s="29">
        <f t="shared" si="93"/>
        <v>0.390677</v>
      </c>
      <c r="G498" s="29">
        <f t="shared" si="94"/>
        <v>0.167128</v>
      </c>
      <c r="H498" s="29">
        <f t="shared" si="95"/>
        <v>0.18105099999999999</v>
      </c>
      <c r="I498" s="29">
        <f t="shared" si="96"/>
        <v>0.11174000000000001</v>
      </c>
      <c r="J498" s="29">
        <f t="shared" si="97"/>
        <v>0.15667500000000001</v>
      </c>
      <c r="K498" s="29">
        <f t="shared" si="88"/>
        <v>1.469E-2</v>
      </c>
      <c r="L498" s="29">
        <f t="shared" si="89"/>
        <v>0.12618699999999999</v>
      </c>
    </row>
    <row r="499" spans="1:12" customFormat="1" x14ac:dyDescent="0.25">
      <c r="A499" s="4"/>
      <c r="B499" s="4"/>
      <c r="C499" s="29"/>
      <c r="D499" s="29"/>
      <c r="E499" s="29"/>
      <c r="F499" s="29"/>
      <c r="G499" s="29"/>
      <c r="H499" s="29"/>
      <c r="I499" s="29"/>
      <c r="J499" s="29"/>
      <c r="K499" s="29"/>
      <c r="L499" s="29"/>
    </row>
    <row r="500" spans="1:12" customFormat="1" x14ac:dyDescent="0.25">
      <c r="A500" s="4"/>
      <c r="B500" s="4"/>
      <c r="C500" s="29"/>
      <c r="D500" s="29"/>
      <c r="E500" s="29"/>
      <c r="F500" s="29"/>
      <c r="G500" s="29"/>
      <c r="H500" s="29"/>
      <c r="I500" s="29"/>
      <c r="J500" s="29"/>
      <c r="K500" s="29"/>
      <c r="L500" s="29"/>
    </row>
    <row r="501" spans="1:12" customFormat="1" x14ac:dyDescent="0.25">
      <c r="A501" s="4">
        <v>919915</v>
      </c>
      <c r="B501" s="26" t="s">
        <v>241</v>
      </c>
      <c r="C501" s="29"/>
      <c r="D501" s="29"/>
      <c r="E501" s="29"/>
      <c r="F501" s="29"/>
      <c r="G501" s="29"/>
      <c r="H501" s="29"/>
      <c r="I501" s="29"/>
      <c r="J501" s="29"/>
      <c r="K501" s="29"/>
      <c r="L501" s="29"/>
    </row>
    <row r="502" spans="1:12" customFormat="1" x14ac:dyDescent="0.25">
      <c r="A502" s="4">
        <v>3615</v>
      </c>
      <c r="B502" s="10" t="str">
        <f>VLOOKUP(A502,países!$A$4:$B$247,2,FALSE)</f>
        <v>India</v>
      </c>
      <c r="C502" s="29">
        <f>VLOOKUP($B502,$B$4:$H$228,2,FALSE)</f>
        <v>12.904705</v>
      </c>
      <c r="D502" s="29">
        <f>VLOOKUP($B502,$B$4:$H$228,3,FALSE)</f>
        <v>9.4522709999999996</v>
      </c>
      <c r="E502" s="29">
        <f>VLOOKUP($B502,$B$4:$H$228,4,FALSE)</f>
        <v>18.286078</v>
      </c>
      <c r="F502" s="29">
        <f>VLOOKUP($B502,$B$4:$H$228,5,FALSE)</f>
        <v>26.20757</v>
      </c>
      <c r="G502" s="29">
        <f>VLOOKUP($B502,$B$4:$H$228,6,FALSE)</f>
        <v>31.902989999999999</v>
      </c>
      <c r="H502" s="29">
        <f>VLOOKUP($B502,$B$4:$H$228,7,FALSE)</f>
        <v>32.534312999999997</v>
      </c>
      <c r="I502" s="29">
        <f>VLOOKUP($B502,$B$4:$Z$228,8,FALSE)</f>
        <v>49.680173000000003</v>
      </c>
      <c r="J502" s="29">
        <f>VLOOKUP($B502,$B$4:$Z$228,9,FALSE)</f>
        <v>29.137557000000001</v>
      </c>
      <c r="K502" s="29">
        <f t="shared" si="88"/>
        <v>22.342089000000001</v>
      </c>
      <c r="L502" s="29">
        <f t="shared" si="89"/>
        <v>27.963982999999999</v>
      </c>
    </row>
    <row r="503" spans="1:12" customFormat="1" x14ac:dyDescent="0.25">
      <c r="A503" s="4">
        <v>3655</v>
      </c>
      <c r="B503" s="10" t="str">
        <f>VLOOKUP(A503,países!$A$4:$B$247,2,FALSE)</f>
        <v>Indonesia</v>
      </c>
      <c r="C503" s="29">
        <f>VLOOKUP($B503,$B$4:$H$228,2,FALSE)</f>
        <v>16.438141000000002</v>
      </c>
      <c r="D503" s="29">
        <f>VLOOKUP($B503,$B$4:$H$228,3,FALSE)</f>
        <v>6.41439</v>
      </c>
      <c r="E503" s="29">
        <f>VLOOKUP($B503,$B$4:$H$228,4,FALSE)</f>
        <v>19.367507</v>
      </c>
      <c r="F503" s="29">
        <f>VLOOKUP($B503,$B$4:$H$228,5,FALSE)</f>
        <v>29.654191000000001</v>
      </c>
      <c r="G503" s="29">
        <f>VLOOKUP($B503,$B$4:$H$228,6,FALSE)</f>
        <v>24.266393000000001</v>
      </c>
      <c r="H503" s="29">
        <f>VLOOKUP($B503,$B$4:$H$228,7,FALSE)</f>
        <v>30.762661000000001</v>
      </c>
      <c r="I503" s="29">
        <f>VLOOKUP($B503,$B$4:$Z$228,8,FALSE)</f>
        <v>28.194058999999999</v>
      </c>
      <c r="J503" s="29">
        <f>VLOOKUP($B503,$B$4:$Z$228,9,FALSE)</f>
        <v>18.404585000000001</v>
      </c>
      <c r="K503" s="29">
        <f t="shared" si="88"/>
        <v>21.334311</v>
      </c>
      <c r="L503" s="29">
        <f t="shared" si="89"/>
        <v>35.706083999999997</v>
      </c>
    </row>
    <row r="504" spans="1:12" customFormat="1" x14ac:dyDescent="0.25">
      <c r="A504" s="4">
        <v>3725</v>
      </c>
      <c r="B504" s="10" t="str">
        <f>VLOOKUP(A504,países!$A$4:$B$247,2,FALSE)</f>
        <v>Irán</v>
      </c>
      <c r="C504" s="29">
        <f>VLOOKUP($B504,$B$4:$H$228,2,FALSE)</f>
        <v>2.2408830000000002</v>
      </c>
      <c r="D504" s="29">
        <f>VLOOKUP($B504,$B$4:$H$228,3,FALSE)</f>
        <v>0.33814100000000002</v>
      </c>
      <c r="E504" s="29">
        <f>VLOOKUP($B504,$B$4:$H$228,4,FALSE)</f>
        <v>0.18187900000000001</v>
      </c>
      <c r="F504" s="29">
        <f>VLOOKUP($B504,$B$4:$H$228,5,FALSE)</f>
        <v>4.4777999999999998E-2</v>
      </c>
      <c r="G504" s="29">
        <f>VLOOKUP($B504,$B$4:$H$228,6,FALSE)</f>
        <v>0.136879</v>
      </c>
      <c r="H504" s="29">
        <f>VLOOKUP($B504,$B$4:$H$228,7,FALSE)</f>
        <v>0.23633399999999999</v>
      </c>
      <c r="I504" s="29">
        <f>VLOOKUP($B504,$B$4:$Z$228,8,FALSE)</f>
        <v>0.18530099999999999</v>
      </c>
      <c r="J504" s="29">
        <f>VLOOKUP($B504,$B$4:$Z$228,9,FALSE)</f>
        <v>0.35227599999999998</v>
      </c>
      <c r="K504" s="29">
        <f t="shared" si="88"/>
        <v>0.50975800000000004</v>
      </c>
      <c r="L504" s="29">
        <f t="shared" si="89"/>
        <v>9.2061000000000004E-2</v>
      </c>
    </row>
    <row r="505" spans="1:12" customFormat="1" x14ac:dyDescent="0.25">
      <c r="A505" s="4">
        <v>4555</v>
      </c>
      <c r="B505" s="10" t="str">
        <f>VLOOKUP(A505,países!$A$4:$B$247,2,FALSE)</f>
        <v>Malasia</v>
      </c>
      <c r="C505" s="29">
        <f>VLOOKUP($B505,$B$4:$H$228,2,FALSE)</f>
        <v>18.627085000000001</v>
      </c>
      <c r="D505" s="29">
        <f>VLOOKUP($B505,$B$4:$H$228,3,FALSE)</f>
        <v>12.827230999999999</v>
      </c>
      <c r="E505" s="29">
        <f>VLOOKUP($B505,$B$4:$H$228,4,FALSE)</f>
        <v>12.458036999999999</v>
      </c>
      <c r="F505" s="29">
        <f>VLOOKUP($B505,$B$4:$H$228,5,FALSE)</f>
        <v>12.506066000000001</v>
      </c>
      <c r="G505" s="29">
        <f>VLOOKUP($B505,$B$4:$H$228,6,FALSE)</f>
        <v>15.889906</v>
      </c>
      <c r="H505" s="29">
        <f>VLOOKUP($B505,$B$4:$H$228,7,FALSE)</f>
        <v>13.804296000000001</v>
      </c>
      <c r="I505" s="29">
        <f>VLOOKUP($B505,$B$4:$Z$228,8,FALSE)</f>
        <v>16.586326</v>
      </c>
      <c r="J505" s="29">
        <f>VLOOKUP($B505,$B$4:$Z$228,9,FALSE)</f>
        <v>8.1285249999999998</v>
      </c>
      <c r="K505" s="29">
        <f t="shared" si="88"/>
        <v>7.3029719999999996</v>
      </c>
      <c r="L505" s="29">
        <f t="shared" si="89"/>
        <v>24.290336</v>
      </c>
    </row>
    <row r="506" spans="1:12" customFormat="1" x14ac:dyDescent="0.25">
      <c r="A506" s="4">
        <v>7505</v>
      </c>
      <c r="B506" s="10" t="str">
        <f>VLOOKUP(A506,países!$A$4:$B$247,2,FALSE)</f>
        <v>Sry Lanka</v>
      </c>
      <c r="C506" s="29">
        <f>VLOOKUP($B506,$B$4:$H$228,2,FALSE)</f>
        <v>0</v>
      </c>
      <c r="D506" s="29">
        <f>VLOOKUP($B506,$B$4:$H$228,3,FALSE)</f>
        <v>8.1256999999999996E-2</v>
      </c>
      <c r="E506" s="29">
        <f>VLOOKUP($B506,$B$4:$H$228,4,FALSE)</f>
        <v>0.122784</v>
      </c>
      <c r="F506" s="29">
        <f>VLOOKUP($B506,$B$4:$H$228,5,FALSE)</f>
        <v>0.390677</v>
      </c>
      <c r="G506" s="29">
        <f>VLOOKUP($B506,$B$4:$H$228,6,FALSE)</f>
        <v>0.167128</v>
      </c>
      <c r="H506" s="29">
        <f>VLOOKUP($B506,$B$4:$H$228,7,FALSE)</f>
        <v>0.18105099999999999</v>
      </c>
      <c r="I506" s="29">
        <f>VLOOKUP($B506,$B$4:$Z$228,8,FALSE)</f>
        <v>0.11174000000000001</v>
      </c>
      <c r="J506" s="29">
        <f>VLOOKUP($B506,$B$4:$Z$228,9,FALSE)</f>
        <v>0.15667500000000001</v>
      </c>
      <c r="K506" s="29">
        <f t="shared" si="88"/>
        <v>1.469E-2</v>
      </c>
      <c r="L506" s="29">
        <f t="shared" si="89"/>
        <v>0.12618699999999999</v>
      </c>
    </row>
    <row r="507" spans="1:12" customFormat="1" x14ac:dyDescent="0.25">
      <c r="A507" s="4"/>
      <c r="B507" s="4"/>
      <c r="C507" s="29"/>
      <c r="D507" s="29"/>
      <c r="E507" s="29"/>
      <c r="F507" s="29"/>
      <c r="G507" s="29"/>
      <c r="H507" s="29"/>
      <c r="I507" s="29"/>
      <c r="J507" s="29"/>
      <c r="K507" s="29"/>
      <c r="L507" s="29"/>
    </row>
    <row r="508" spans="1:12" customFormat="1" x14ac:dyDescent="0.25">
      <c r="A508" s="4">
        <v>919916</v>
      </c>
      <c r="B508" s="26" t="s">
        <v>242</v>
      </c>
      <c r="C508" s="29"/>
      <c r="D508" s="29"/>
      <c r="E508" s="29"/>
      <c r="F508" s="29"/>
      <c r="G508" s="29"/>
      <c r="H508" s="29"/>
      <c r="I508" s="29"/>
      <c r="J508" s="29"/>
      <c r="K508" s="29"/>
      <c r="L508" s="29"/>
    </row>
    <row r="509" spans="1:12" customFormat="1" x14ac:dyDescent="0.25">
      <c r="A509" s="4">
        <v>597</v>
      </c>
      <c r="B509" s="10" t="str">
        <f>VLOOKUP(A509,países!$A$4:$B$247,2,FALSE)</f>
        <v>Argelia</v>
      </c>
      <c r="C509" s="29">
        <f t="shared" ref="C509:C514" si="98">VLOOKUP($B509,$B$4:$H$228,2,FALSE)</f>
        <v>0</v>
      </c>
      <c r="D509" s="29">
        <f t="shared" ref="D509:D514" si="99">VLOOKUP($B509,$B$4:$H$228,3,FALSE)</f>
        <v>0</v>
      </c>
      <c r="E509" s="29">
        <f t="shared" ref="E509:E514" si="100">VLOOKUP($B509,$B$4:$H$228,4,FALSE)</f>
        <v>0</v>
      </c>
      <c r="F509" s="29">
        <f t="shared" ref="F509:F514" si="101">VLOOKUP($B509,$B$4:$H$228,5,FALSE)</f>
        <v>5.7875999999999997E-2</v>
      </c>
      <c r="G509" s="29">
        <f t="shared" ref="G509:G514" si="102">VLOOKUP($B509,$B$4:$H$228,6,FALSE)</f>
        <v>4.8460000000000003E-2</v>
      </c>
      <c r="H509" s="29">
        <f t="shared" ref="H509:H514" si="103">VLOOKUP($B509,$B$4:$H$228,7,FALSE)</f>
        <v>0</v>
      </c>
      <c r="I509" s="29">
        <f t="shared" ref="I509:I514" si="104">VLOOKUP($B509,$B$4:$Z$228,8,FALSE)</f>
        <v>1.80088</v>
      </c>
      <c r="J509" s="29">
        <f t="shared" ref="J509:J514" si="105">VLOOKUP($B509,$B$4:$Z$228,9,FALSE)</f>
        <v>0</v>
      </c>
      <c r="K509" s="29">
        <f t="shared" si="88"/>
        <v>0.19475999999999999</v>
      </c>
      <c r="L509" s="29">
        <f t="shared" si="89"/>
        <v>4.0622999999999999E-2</v>
      </c>
    </row>
    <row r="510" spans="1:12" customFormat="1" x14ac:dyDescent="0.25">
      <c r="A510" s="4">
        <v>2407</v>
      </c>
      <c r="B510" s="10" t="str">
        <f>VLOOKUP(A510,países!$A$4:$B$247,2,FALSE)</f>
        <v>Egipto</v>
      </c>
      <c r="C510" s="29">
        <f t="shared" si="98"/>
        <v>0.19770599999999999</v>
      </c>
      <c r="D510" s="29">
        <f t="shared" si="99"/>
        <v>0.20696899999999999</v>
      </c>
      <c r="E510" s="29">
        <f t="shared" si="100"/>
        <v>0.52237999999999996</v>
      </c>
      <c r="F510" s="29">
        <f t="shared" si="101"/>
        <v>0.77725699999999998</v>
      </c>
      <c r="G510" s="29">
        <f t="shared" si="102"/>
        <v>0.53791100000000003</v>
      </c>
      <c r="H510" s="29">
        <f t="shared" si="103"/>
        <v>0.71205300000000005</v>
      </c>
      <c r="I510" s="29">
        <f t="shared" si="104"/>
        <v>0.97838999999999998</v>
      </c>
      <c r="J510" s="29">
        <f t="shared" si="105"/>
        <v>0.94344499999999998</v>
      </c>
      <c r="K510" s="29">
        <f t="shared" ref="K510:K523" si="106">VLOOKUP($B510,$B$4:$Z$228,10,FALSE)</f>
        <v>0.456374</v>
      </c>
      <c r="L510" s="29">
        <f t="shared" ref="L510:L523" si="107">VLOOKUP($B510,$B$4:$Z$228,11,FALSE)</f>
        <v>0.423931</v>
      </c>
    </row>
    <row r="511" spans="1:12" customFormat="1" x14ac:dyDescent="0.25">
      <c r="A511" s="4">
        <v>4107</v>
      </c>
      <c r="B511" s="10" t="str">
        <f>VLOOKUP(A511,países!$A$4:$B$247,2,FALSE)</f>
        <v>Kenia</v>
      </c>
      <c r="C511" s="29">
        <f t="shared" si="98"/>
        <v>0</v>
      </c>
      <c r="D511" s="29">
        <f t="shared" si="99"/>
        <v>2.7420000000000001E-3</v>
      </c>
      <c r="E511" s="29">
        <f t="shared" si="100"/>
        <v>1.7829999999999999E-2</v>
      </c>
      <c r="F511" s="29">
        <f t="shared" si="101"/>
        <v>3.4423000000000002E-2</v>
      </c>
      <c r="G511" s="29">
        <f t="shared" si="102"/>
        <v>0.22441900000000001</v>
      </c>
      <c r="H511" s="29">
        <f t="shared" si="103"/>
        <v>9.2133999999999994E-2</v>
      </c>
      <c r="I511" s="29">
        <f t="shared" si="104"/>
        <v>0.84943199999999996</v>
      </c>
      <c r="J511" s="29">
        <f t="shared" si="105"/>
        <v>0.48201899999999998</v>
      </c>
      <c r="K511" s="29">
        <f t="shared" si="106"/>
        <v>7.927E-3</v>
      </c>
      <c r="L511" s="29">
        <f t="shared" si="107"/>
        <v>0</v>
      </c>
    </row>
    <row r="512" spans="1:12" customFormat="1" x14ac:dyDescent="0.25">
      <c r="A512" s="4">
        <v>5287</v>
      </c>
      <c r="B512" s="10" t="str">
        <f>VLOOKUP(A512,países!$A$4:$B$247,2,FALSE)</f>
        <v>Nigeria</v>
      </c>
      <c r="C512" s="29">
        <f t="shared" si="98"/>
        <v>3.4054000000000001E-2</v>
      </c>
      <c r="D512" s="29">
        <f t="shared" si="99"/>
        <v>0.17992900000000001</v>
      </c>
      <c r="E512" s="29">
        <f t="shared" si="100"/>
        <v>2.3908070000000001</v>
      </c>
      <c r="F512" s="29">
        <f t="shared" si="101"/>
        <v>5.3219000000000002E-2</v>
      </c>
      <c r="G512" s="29">
        <f t="shared" si="102"/>
        <v>17.615492</v>
      </c>
      <c r="H512" s="29">
        <f t="shared" si="103"/>
        <v>73.636775999999998</v>
      </c>
      <c r="I512" s="29">
        <f t="shared" si="104"/>
        <v>155.03761900000001</v>
      </c>
      <c r="J512" s="29">
        <f t="shared" si="105"/>
        <v>5.8759709999999998</v>
      </c>
      <c r="K512" s="29">
        <f t="shared" si="106"/>
        <v>1.199406</v>
      </c>
      <c r="L512" s="29">
        <f t="shared" si="107"/>
        <v>0.101467</v>
      </c>
    </row>
    <row r="513" spans="1:24" customFormat="1" x14ac:dyDescent="0.25">
      <c r="A513" s="4">
        <v>6657</v>
      </c>
      <c r="B513" s="10" t="str">
        <f>VLOOKUP(A513,países!$A$4:$B$247,2,FALSE)</f>
        <v>Zimbabwe (Rodhesia)</v>
      </c>
      <c r="C513" s="29">
        <f t="shared" si="98"/>
        <v>0</v>
      </c>
      <c r="D513" s="29">
        <f t="shared" si="99"/>
        <v>0</v>
      </c>
      <c r="E513" s="29">
        <f t="shared" si="100"/>
        <v>9.990000000000001E-4</v>
      </c>
      <c r="F513" s="29">
        <f t="shared" si="101"/>
        <v>0</v>
      </c>
      <c r="G513" s="29">
        <f t="shared" si="102"/>
        <v>0</v>
      </c>
      <c r="H513" s="29">
        <f t="shared" si="103"/>
        <v>1.8500000000000001E-3</v>
      </c>
      <c r="I513" s="29">
        <f t="shared" si="104"/>
        <v>1.47E-2</v>
      </c>
      <c r="J513" s="29">
        <f t="shared" si="105"/>
        <v>0</v>
      </c>
      <c r="K513" s="29">
        <f t="shared" si="106"/>
        <v>0</v>
      </c>
      <c r="L513" s="29">
        <f t="shared" si="107"/>
        <v>3.2060000000000001E-3</v>
      </c>
    </row>
    <row r="514" spans="1:24" customFormat="1" x14ac:dyDescent="0.25">
      <c r="A514" s="4">
        <v>7287</v>
      </c>
      <c r="B514" s="10" t="str">
        <f>VLOOKUP(A514,países!$A$4:$B$247,2,FALSE)</f>
        <v>Senegal</v>
      </c>
      <c r="C514" s="29">
        <f t="shared" si="98"/>
        <v>0</v>
      </c>
      <c r="D514" s="29">
        <f t="shared" si="99"/>
        <v>0</v>
      </c>
      <c r="E514" s="29">
        <f t="shared" si="100"/>
        <v>0</v>
      </c>
      <c r="F514" s="29">
        <f t="shared" si="101"/>
        <v>0</v>
      </c>
      <c r="G514" s="29">
        <f t="shared" si="102"/>
        <v>1.4581999999999999E-2</v>
      </c>
      <c r="H514" s="29">
        <f t="shared" si="103"/>
        <v>0</v>
      </c>
      <c r="I514" s="29">
        <f t="shared" si="104"/>
        <v>2.6414E-2</v>
      </c>
      <c r="J514" s="29">
        <f t="shared" si="105"/>
        <v>0</v>
      </c>
      <c r="K514" s="29">
        <f t="shared" si="106"/>
        <v>0</v>
      </c>
      <c r="L514" s="29">
        <f t="shared" si="107"/>
        <v>0</v>
      </c>
    </row>
    <row r="515" spans="1:24" customFormat="1" x14ac:dyDescent="0.25">
      <c r="A515" s="4"/>
      <c r="B515" s="4"/>
      <c r="C515" s="29"/>
      <c r="D515" s="29"/>
      <c r="E515" s="29"/>
      <c r="F515" s="29"/>
      <c r="G515" s="29"/>
      <c r="H515" s="29"/>
      <c r="I515" s="29"/>
      <c r="J515" s="29"/>
      <c r="K515" s="29"/>
      <c r="L515" s="29"/>
    </row>
    <row r="516" spans="1:24" customFormat="1" x14ac:dyDescent="0.25">
      <c r="A516" s="4">
        <v>919917</v>
      </c>
      <c r="B516" s="26" t="s">
        <v>243</v>
      </c>
      <c r="C516" s="29"/>
      <c r="D516" s="29"/>
      <c r="E516" s="29"/>
      <c r="F516" s="29"/>
      <c r="G516" s="29"/>
      <c r="H516" s="29"/>
      <c r="I516" s="29"/>
      <c r="J516" s="29"/>
      <c r="K516" s="29"/>
      <c r="L516" s="29"/>
    </row>
    <row r="517" spans="1:24" customFormat="1" x14ac:dyDescent="0.25">
      <c r="A517" s="4">
        <v>633</v>
      </c>
      <c r="B517" s="10" t="str">
        <f>VLOOKUP(A517,países!$A$4:$B$247,2,FALSE)</f>
        <v>Argentina</v>
      </c>
      <c r="C517" s="29">
        <f t="shared" ref="C517:C523" si="108">VLOOKUP($B517,$B$4:$H$228,2,FALSE)</f>
        <v>292.90493900000001</v>
      </c>
      <c r="D517" s="29">
        <f t="shared" ref="D517:D523" si="109">VLOOKUP($B517,$B$4:$H$228,3,FALSE)</f>
        <v>291.70924500000001</v>
      </c>
      <c r="E517" s="29">
        <f t="shared" ref="E517:E523" si="110">VLOOKUP($B517,$B$4:$H$228,4,FALSE)</f>
        <v>304.90786500000002</v>
      </c>
      <c r="F517" s="29">
        <f t="shared" ref="F517:F523" si="111">VLOOKUP($B517,$B$4:$H$228,5,FALSE)</f>
        <v>331.83014800000001</v>
      </c>
      <c r="G517" s="29">
        <f t="shared" ref="G517:G523" si="112">VLOOKUP($B517,$B$4:$H$228,6,FALSE)</f>
        <v>224.88130100000001</v>
      </c>
      <c r="H517" s="29">
        <f t="shared" ref="H517:H523" si="113">VLOOKUP($B517,$B$4:$H$228,7,FALSE)</f>
        <v>226.568791</v>
      </c>
      <c r="I517" s="29">
        <f t="shared" ref="I517:I523" si="114">VLOOKUP($B517,$B$4:$Z$228,8,FALSE)</f>
        <v>226.72739000000001</v>
      </c>
      <c r="J517" s="29">
        <f t="shared" ref="J517:J523" si="115">VLOOKUP($B517,$B$4:$Z$228,9,FALSE)</f>
        <v>139.91310899999999</v>
      </c>
      <c r="K517" s="29">
        <f t="shared" si="106"/>
        <v>115.855941</v>
      </c>
      <c r="L517" s="29">
        <f t="shared" si="107"/>
        <v>222.23985300000001</v>
      </c>
    </row>
    <row r="518" spans="1:24" customFormat="1" x14ac:dyDescent="0.25">
      <c r="A518" s="4">
        <v>1053</v>
      </c>
      <c r="B518" s="10" t="str">
        <f>VLOOKUP(A518,países!$A$4:$B$247,2,FALSE)</f>
        <v>Brasil</v>
      </c>
      <c r="C518" s="29">
        <f t="shared" si="108"/>
        <v>415.521455</v>
      </c>
      <c r="D518" s="29">
        <f t="shared" si="109"/>
        <v>361.995722</v>
      </c>
      <c r="E518" s="29">
        <f t="shared" si="110"/>
        <v>619.29683299999999</v>
      </c>
      <c r="F518" s="29">
        <f t="shared" si="111"/>
        <v>617.56507199999999</v>
      </c>
      <c r="G518" s="29">
        <f t="shared" si="112"/>
        <v>456.20973800000002</v>
      </c>
      <c r="H518" s="29">
        <f t="shared" si="113"/>
        <v>727.062724</v>
      </c>
      <c r="I518" s="29">
        <f t="shared" si="114"/>
        <v>974.56070799999998</v>
      </c>
      <c r="J518" s="29">
        <f t="shared" si="115"/>
        <v>708.69493799999998</v>
      </c>
      <c r="K518" s="29">
        <f t="shared" si="106"/>
        <v>469.100435</v>
      </c>
      <c r="L518" s="29">
        <f t="shared" si="107"/>
        <v>832.88270199999999</v>
      </c>
    </row>
    <row r="519" spans="1:24" customFormat="1" x14ac:dyDescent="0.25">
      <c r="A519" s="4">
        <v>1693</v>
      </c>
      <c r="B519" s="10" t="str">
        <f>VLOOKUP(A519,países!$A$4:$B$247,2,FALSE)</f>
        <v>Colombia</v>
      </c>
      <c r="C519" s="29">
        <f t="shared" si="108"/>
        <v>818.80120499999998</v>
      </c>
      <c r="D519" s="29">
        <f t="shared" si="109"/>
        <v>682.05617299999994</v>
      </c>
      <c r="E519" s="29">
        <f t="shared" si="110"/>
        <v>834.61859800000002</v>
      </c>
      <c r="F519" s="29">
        <f t="shared" si="111"/>
        <v>796.69529399999999</v>
      </c>
      <c r="G519" s="29">
        <f t="shared" si="112"/>
        <v>736.65038800000002</v>
      </c>
      <c r="H519" s="29">
        <f t="shared" si="113"/>
        <v>1083.1034999999999</v>
      </c>
      <c r="I519" s="29">
        <f t="shared" si="114"/>
        <v>1431.055368</v>
      </c>
      <c r="J519" s="29">
        <f t="shared" si="115"/>
        <v>942.85951</v>
      </c>
      <c r="K519" s="29">
        <f t="shared" si="106"/>
        <v>627.629863</v>
      </c>
      <c r="L519" s="29">
        <f t="shared" si="107"/>
        <v>1102.585687</v>
      </c>
    </row>
    <row r="520" spans="1:24" customFormat="1" x14ac:dyDescent="0.25">
      <c r="A520" s="4">
        <v>2113</v>
      </c>
      <c r="B520" s="10" t="str">
        <f>VLOOKUP(A520,países!$A$4:$B$247,2,FALSE)</f>
        <v>Chile</v>
      </c>
      <c r="C520" s="29">
        <f t="shared" si="108"/>
        <v>119.69060399999999</v>
      </c>
      <c r="D520" s="29">
        <f t="shared" si="109"/>
        <v>116.814644</v>
      </c>
      <c r="E520" s="29">
        <f t="shared" si="110"/>
        <v>119.35727900000001</v>
      </c>
      <c r="F520" s="29">
        <f t="shared" si="111"/>
        <v>173.90588</v>
      </c>
      <c r="G520" s="29">
        <f t="shared" si="112"/>
        <v>192.74727100000001</v>
      </c>
      <c r="H520" s="29">
        <f t="shared" si="113"/>
        <v>242.77428499999999</v>
      </c>
      <c r="I520" s="29">
        <f t="shared" si="114"/>
        <v>281.33252800000002</v>
      </c>
      <c r="J520" s="29">
        <f t="shared" si="115"/>
        <v>164.29892899999999</v>
      </c>
      <c r="K520" s="29">
        <f t="shared" si="106"/>
        <v>112.424701</v>
      </c>
      <c r="L520" s="29">
        <f t="shared" si="107"/>
        <v>179.32274100000001</v>
      </c>
    </row>
    <row r="521" spans="1:24" customFormat="1" x14ac:dyDescent="0.25">
      <c r="A521" s="4">
        <v>3912</v>
      </c>
      <c r="B521" s="10" t="str">
        <f>VLOOKUP(A521,países!$A$4:$B$247,2,FALSE)</f>
        <v>Jamaica</v>
      </c>
      <c r="C521" s="29">
        <f t="shared" si="108"/>
        <v>1.7605420000000001</v>
      </c>
      <c r="D521" s="29">
        <f t="shared" si="109"/>
        <v>2.8815599999999999</v>
      </c>
      <c r="E521" s="29">
        <f t="shared" si="110"/>
        <v>2.9241890000000001</v>
      </c>
      <c r="F521" s="29">
        <f t="shared" si="111"/>
        <v>17.813144999999999</v>
      </c>
      <c r="G521" s="29">
        <f t="shared" si="112"/>
        <v>3.3227099999999998</v>
      </c>
      <c r="H521" s="29">
        <f t="shared" si="113"/>
        <v>3.6991849999999999</v>
      </c>
      <c r="I521" s="29">
        <f t="shared" si="114"/>
        <v>3.3220190000000001</v>
      </c>
      <c r="J521" s="29">
        <f t="shared" si="115"/>
        <v>4.7899700000000003</v>
      </c>
      <c r="K521" s="29">
        <f t="shared" si="106"/>
        <v>3.7950270000000002</v>
      </c>
      <c r="L521" s="29">
        <f t="shared" si="107"/>
        <v>16.051945</v>
      </c>
    </row>
    <row r="522" spans="1:24" customFormat="1" x14ac:dyDescent="0.25">
      <c r="A522" s="4">
        <v>4931</v>
      </c>
      <c r="B522" s="10" t="str">
        <f>VLOOKUP(A522,países!$A$4:$B$247,2,FALSE)</f>
        <v>México</v>
      </c>
      <c r="C522" s="29">
        <f t="shared" si="108"/>
        <v>351.63588299999998</v>
      </c>
      <c r="D522" s="29">
        <f t="shared" si="109"/>
        <v>356.81562100000002</v>
      </c>
      <c r="E522" s="29">
        <f t="shared" si="110"/>
        <v>514.53292099999999</v>
      </c>
      <c r="F522" s="29">
        <f t="shared" si="111"/>
        <v>608.74325099999999</v>
      </c>
      <c r="G522" s="29">
        <f t="shared" si="112"/>
        <v>495.35324400000002</v>
      </c>
      <c r="H522" s="29">
        <f t="shared" si="113"/>
        <v>627.35231099999999</v>
      </c>
      <c r="I522" s="29">
        <f t="shared" si="114"/>
        <v>773.590013</v>
      </c>
      <c r="J522" s="29">
        <f t="shared" si="115"/>
        <v>493.960825</v>
      </c>
      <c r="K522" s="29">
        <f t="shared" si="106"/>
        <v>346.69565699999998</v>
      </c>
      <c r="L522" s="29">
        <f t="shared" si="107"/>
        <v>505.93418500000001</v>
      </c>
    </row>
    <row r="523" spans="1:24" customFormat="1" x14ac:dyDescent="0.25">
      <c r="A523" s="4">
        <v>5893</v>
      </c>
      <c r="B523" s="10" t="str">
        <f>VLOOKUP(A523,países!$A$4:$B$247,2,FALSE)</f>
        <v>Perú</v>
      </c>
      <c r="C523" s="29">
        <f t="shared" si="108"/>
        <v>154.946415</v>
      </c>
      <c r="D523" s="29">
        <f t="shared" si="109"/>
        <v>98.568509000000006</v>
      </c>
      <c r="E523" s="29">
        <f t="shared" si="110"/>
        <v>115.849339</v>
      </c>
      <c r="F523" s="29">
        <f t="shared" si="111"/>
        <v>100.508509</v>
      </c>
      <c r="G523" s="29">
        <f t="shared" si="112"/>
        <v>88.46266</v>
      </c>
      <c r="H523" s="29">
        <f t="shared" si="113"/>
        <v>121.271119</v>
      </c>
      <c r="I523" s="29">
        <f t="shared" si="114"/>
        <v>129.515882</v>
      </c>
      <c r="J523" s="29">
        <f t="shared" si="115"/>
        <v>80.417849000000004</v>
      </c>
      <c r="K523" s="29">
        <f t="shared" si="106"/>
        <v>59.641455000000001</v>
      </c>
      <c r="L523" s="29">
        <f t="shared" si="107"/>
        <v>89.879772000000003</v>
      </c>
    </row>
    <row r="525" spans="1:24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/>
      <c r="N525"/>
      <c r="O525"/>
      <c r="P525"/>
      <c r="Q525"/>
      <c r="R525"/>
      <c r="S525"/>
      <c r="T525"/>
      <c r="U525"/>
      <c r="V525"/>
      <c r="W525"/>
      <c r="X525"/>
    </row>
    <row r="526" spans="1:24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/>
      <c r="N526"/>
      <c r="O526"/>
      <c r="P526"/>
      <c r="Q526"/>
      <c r="R526"/>
      <c r="S526"/>
      <c r="T526"/>
      <c r="U526"/>
      <c r="V526"/>
      <c r="W526"/>
      <c r="X526"/>
    </row>
    <row r="527" spans="1:24" x14ac:dyDescent="0.25">
      <c r="A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V527"/>
      <c r="W527"/>
      <c r="X527"/>
    </row>
  </sheetData>
  <sheetProtection password="89BF" sheet="1" objects="1" scenarios="1"/>
  <dataConsolidate leftLabels="1">
    <dataRefs count="1">
      <dataRef ref="A6:H164" sheet="M 95 2003DIC"/>
    </dataRefs>
  </dataConsolidate>
  <phoneticPr fontId="0" type="noConversion"/>
  <pageMargins left="0.75" right="0.75" top="1" bottom="1" header="0" footer="0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Balanzas</vt:lpstr>
      <vt:lpstr>países</vt:lpstr>
      <vt:lpstr>X PET PUBLICO 95 2004JUN</vt:lpstr>
      <vt:lpstr>X PET PRIVADO 95 2004sep</vt:lpstr>
      <vt:lpstr>X HIERRO 95 2004sep</vt:lpstr>
      <vt:lpstr>XNT 95 2004sep</vt:lpstr>
      <vt:lpstr>M 95 2003DIC</vt:lpstr>
      <vt:lpstr>Balanzas!Área_de_impresión</vt:lpstr>
    </vt:vector>
  </TitlesOfParts>
  <Company>MPC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rlarrode</dc:creator>
  <cp:lastModifiedBy>milagros marcano</cp:lastModifiedBy>
  <cp:lastPrinted>2005-02-28T17:02:36Z</cp:lastPrinted>
  <dcterms:created xsi:type="dcterms:W3CDTF">2003-04-01T20:04:20Z</dcterms:created>
  <dcterms:modified xsi:type="dcterms:W3CDTF">2019-09-09T16:04:18Z</dcterms:modified>
</cp:coreProperties>
</file>